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codeName="ThisWorkbook" defaultThemeVersion="124226"/>
  <mc:AlternateContent xmlns:mc="http://schemas.openxmlformats.org/markup-compatibility/2006">
    <mc:Choice Requires="x15">
      <x15ac:absPath xmlns:x15ac="http://schemas.microsoft.com/office/spreadsheetml/2010/11/ac" url="F:\FEAL\3 Regulatory\00 Charging Tables &amp; LLF\02 Charging Tables\2024\V5 Schedule 5 update\"/>
    </mc:Choice>
  </mc:AlternateContent>
  <xr:revisionPtr revIDLastSave="0" documentId="13_ncr:1_{22BCD8F5-4B3F-44DA-8B2B-E9F40817E23C}" xr6:coauthVersionLast="47" xr6:coauthVersionMax="47" xr10:uidLastSave="{00000000-0000-0000-0000-000000000000}"/>
  <bookViews>
    <workbookView xWindow="22932" yWindow="-108" windowWidth="23256" windowHeight="12576" tabRatio="862" activeTab="7" xr2:uid="{00000000-000D-0000-FFFF-FFFF00000000}"/>
  </bookViews>
  <sheets>
    <sheet name="Overview" sheetId="1" r:id="rId1"/>
    <sheet name="Annex 1 LV, HV and UMS charges" sheetId="2" r:id="rId2"/>
    <sheet name="Annex 2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or Amended EHV" sheetId="8" r:id="rId9"/>
    <sheet name="Annex 7 Pass-Through Costs" sheetId="24" r:id="rId10"/>
    <sheet name="Nodal prices" sheetId="7" r:id="rId11"/>
    <sheet name="SSC unit rate lookup" sheetId="20" r:id="rId12"/>
    <sheet name="Residual Charging Bands" sheetId="26" r:id="rId13"/>
    <sheet name="Charge Calculator" sheetId="15" r:id="rId14"/>
  </sheets>
  <externalReferences>
    <externalReference r:id="rId15"/>
  </externalReferences>
  <definedNames>
    <definedName name="_xlnm._FilterDatabase" localSheetId="2" hidden="1">'Annex 2 EHV charges'!$A$9:$Q$308</definedName>
    <definedName name="_xlnm._FilterDatabase" localSheetId="3" hidden="1">'Annex 2a Import'!$A$4:$N$302</definedName>
    <definedName name="_xlnm._FilterDatabase" localSheetId="4" hidden="1">'Annex 2b Export'!$A$4:$O$233</definedName>
    <definedName name="_xlnm._FilterDatabase" localSheetId="6" hidden="1">'Annex 4 LDNO charges'!$A$13:$J$203</definedName>
    <definedName name="_xlnm._FilterDatabase" localSheetId="11" hidden="1">'SSC unit rate lookup'!$A$28:$D$764</definedName>
    <definedName name="OLE_LINK1" localSheetId="5">'Annex 3 Preserved charges'!#REF!</definedName>
    <definedName name="_xlnm.Print_Area" localSheetId="1">'Annex 1 LV, HV and UMS charges'!$A$2:$K$45</definedName>
    <definedName name="_xlnm.Print_Area" localSheetId="2">'Annex 2 EHV charges'!$A$2:$O$159</definedName>
    <definedName name="_xlnm.Print_Area" localSheetId="3">'Annex 2a Import'!$A$2:$H$150</definedName>
    <definedName name="_xlnm.Print_Area" localSheetId="4">'Annex 2b Export'!$A$2:$H$81</definedName>
    <definedName name="_xlnm.Print_Area" localSheetId="5">'Annex 3 Preserved charges'!$A$2:$J$23</definedName>
    <definedName name="_xlnm.Print_Area" localSheetId="6">'Annex 4 LDNO charges'!$A$2:$J$9</definedName>
    <definedName name="_xlnm.Print_Area" localSheetId="7">'Annex 5 LLFs'!$A$2:$F$39</definedName>
    <definedName name="_xlnm.Print_Area" localSheetId="8">'Annex 6 New or Amended EHV'!$A$4:$P$28</definedName>
    <definedName name="_xlnm.Print_Area" localSheetId="9">'Annex 7 Pass-Through Costs'!$A$2:$F$45</definedName>
    <definedName name="_xlnm.Print_Area" localSheetId="10">'Nodal prices'!$A$2:$D$26</definedName>
    <definedName name="_xlnm.Print_Titles" localSheetId="1">'Annex 1 LV, HV and UMS charges'!$2:$13</definedName>
    <definedName name="_xlnm.Print_Titles" localSheetId="2">'Annex 2 EHV charges'!$9:$9</definedName>
    <definedName name="_xlnm.Print_Titles" localSheetId="3">'Annex 2a Import'!$2:$4</definedName>
    <definedName name="_xlnm.Print_Titles" localSheetId="4">'Annex 2b Export'!$2:$4</definedName>
    <definedName name="_xlnm.Print_Titles" localSheetId="6">'Annex 4 LDNO charges'!#REF!</definedName>
    <definedName name="_xlnm.Print_Titles" localSheetId="8">'Annex 6 New or Amended EHV'!$4:$5</definedName>
    <definedName name="_xlnm.Print_Titles" localSheetId="9">'Annex 7 Pass-Through Costs'!$4:$4</definedName>
    <definedName name="_xlnm.Print_Titles" localSheetId="10">'Nodal prices'!$2:$3</definedName>
    <definedName name="_xlnm.Print_Titles" localSheetId="11">'SSC unit rate lookup'!$28:$28</definedName>
    <definedName name="Z_5032A364_B81A_48DA_88DA_AB3B86B47EE9_.wvu.PrintArea" localSheetId="1" hidden="1">'Annex 1 LV, HV and UMS charges'!$A$2:$K$45</definedName>
    <definedName name="Z_5032A364_B81A_48DA_88DA_AB3B86B47EE9_.wvu.PrintArea" localSheetId="2" hidden="1">'Annex 2 EHV charges'!$A$2:$I$19</definedName>
    <definedName name="Z_5032A364_B81A_48DA_88DA_AB3B86B47EE9_.wvu.PrintArea" localSheetId="5" hidden="1">'Annex 3 Preserved charges'!$A$2:$J$23</definedName>
    <definedName name="Z_5032A364_B81A_48DA_88DA_AB3B86B47EE9_.wvu.PrintArea" localSheetId="6" hidden="1">'Annex 4 LDNO charges'!$A$2:$I$9</definedName>
    <definedName name="Z_5032A364_B81A_48DA_88DA_AB3B86B47EE9_.wvu.PrintArea" localSheetId="7" hidden="1">'Annex 5 LLFs'!$A$3:$F$39</definedName>
    <definedName name="Z_5032A364_B81A_48DA_88DA_AB3B86B47EE9_.wvu.PrintArea" localSheetId="8" hidden="1">'Annex 6 New or Amended EHV'!$A$1:$P$28</definedName>
    <definedName name="Z_5032A364_B81A_48DA_88DA_AB3B86B47EE9_.wvu.PrintArea" localSheetId="9" hidden="1">'Annex 7 Pass-Through Costs'!$A$2:$D$5</definedName>
    <definedName name="Z_5032A364_B81A_48DA_88DA_AB3B86B47EE9_.wvu.PrintArea" localSheetId="10" hidden="1">'Nodal prices'!$A$2:$D$26</definedName>
    <definedName name="Z_5032A364_B81A_48DA_88DA_AB3B86B47EE9_.wvu.PrintTitles" localSheetId="1" hidden="1">'Annex 1 LV, HV and UMS charges'!$2:$13</definedName>
    <definedName name="Z_5032A364_B81A_48DA_88DA_AB3B86B47EE9_.wvu.PrintTitles" localSheetId="2" hidden="1">'Annex 2 EHV charges'!$2:$9</definedName>
    <definedName name="Z_5032A364_B81A_48DA_88DA_AB3B86B47EE9_.wvu.PrintTitles" localSheetId="6" hidden="1">'Annex 4 LDNO charges'!$2:$9</definedName>
    <definedName name="Z_5032A364_B81A_48DA_88DA_AB3B86B47EE9_.wvu.PrintTitles" localSheetId="8" hidden="1">'Annex 6 New or Amended EHV'!$4:$5</definedName>
    <definedName name="Z_5032A364_B81A_48DA_88DA_AB3B86B47EE9_.wvu.PrintTitles" localSheetId="9" hidden="1">'Annex 7 Pass-Through Costs'!$2:$4</definedName>
    <definedName name="Z_5032A364_B81A_48DA_88DA_AB3B86B47EE9_.wvu.PrintTitles" localSheetId="10" hidden="1">'Nodal prices'!$2:$3</definedName>
  </definedNames>
  <calcPr calcId="191029"/>
  <customWorkbookViews>
    <customWorkbookView name="Oliver Day - Personal View" guid="{5032A364-B81A-48DA-88DA-AB3B86B47EE9}" mergeInterval="0" personalView="1" maximized="1" xWindow="1" yWindow="1" windowWidth="1280" windowHeight="807" tabRatio="854" activeSheetId="5"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62" i="24" l="1"/>
  <c r="B161" i="24"/>
  <c r="B160" i="24"/>
  <c r="B159" i="24"/>
  <c r="B158" i="24"/>
  <c r="B157" i="24"/>
  <c r="B156" i="24"/>
  <c r="B155" i="24"/>
  <c r="B154" i="24"/>
  <c r="B153" i="24"/>
  <c r="B152" i="24"/>
  <c r="B151" i="24"/>
  <c r="B150" i="24"/>
  <c r="B149" i="24"/>
  <c r="B148" i="24"/>
  <c r="B147" i="24"/>
  <c r="B146" i="24"/>
  <c r="B145" i="24"/>
  <c r="B144" i="24"/>
  <c r="B143" i="24"/>
  <c r="B142" i="24"/>
  <c r="B141" i="24"/>
  <c r="B140" i="24"/>
  <c r="B139" i="24"/>
  <c r="B138" i="24"/>
  <c r="B137" i="24"/>
  <c r="B136" i="24"/>
  <c r="B135" i="24"/>
  <c r="B134" i="24"/>
  <c r="B133" i="24"/>
  <c r="B132" i="24"/>
  <c r="B131" i="24"/>
  <c r="B130" i="24"/>
  <c r="B129" i="24"/>
  <c r="B128" i="24"/>
  <c r="B127" i="24"/>
  <c r="B126" i="24"/>
  <c r="B125" i="24"/>
  <c r="B124" i="24"/>
  <c r="B123" i="24"/>
  <c r="B122" i="24"/>
  <c r="B121" i="24"/>
  <c r="B120" i="24"/>
  <c r="B119" i="24"/>
  <c r="B118" i="24"/>
  <c r="B117" i="24"/>
  <c r="B116" i="24"/>
  <c r="B115" i="24"/>
  <c r="B114" i="24"/>
  <c r="B113" i="24"/>
  <c r="B112" i="24"/>
  <c r="B111" i="24"/>
  <c r="B110" i="24"/>
  <c r="B109" i="24"/>
  <c r="B108" i="24"/>
  <c r="B107" i="24"/>
  <c r="B106" i="24"/>
  <c r="B105" i="24"/>
  <c r="B104" i="24"/>
  <c r="B103" i="24"/>
  <c r="B102" i="24"/>
  <c r="B101" i="24"/>
  <c r="B100" i="24"/>
  <c r="B99" i="24"/>
  <c r="B98" i="24"/>
  <c r="B97" i="24"/>
  <c r="B96" i="24"/>
  <c r="B95" i="24"/>
  <c r="B94" i="24"/>
  <c r="B93" i="24"/>
  <c r="B92" i="24"/>
  <c r="B91" i="24"/>
  <c r="B90" i="24"/>
  <c r="B89" i="24"/>
  <c r="B88" i="24"/>
  <c r="B87" i="24"/>
  <c r="B86" i="24"/>
  <c r="B85" i="24"/>
  <c r="B84" i="24"/>
  <c r="B83" i="24"/>
  <c r="B82" i="24"/>
  <c r="B81" i="24"/>
  <c r="B80" i="24"/>
  <c r="B79" i="24"/>
  <c r="B78" i="24"/>
  <c r="B77" i="24"/>
  <c r="B76" i="24"/>
  <c r="B75" i="24"/>
  <c r="B74" i="24"/>
  <c r="B73" i="24"/>
  <c r="B72" i="24"/>
  <c r="B71" i="24"/>
  <c r="B70" i="24"/>
  <c r="B69" i="24"/>
  <c r="B68" i="24"/>
  <c r="B67" i="24"/>
  <c r="B66" i="24"/>
  <c r="B65" i="24"/>
  <c r="B64" i="24"/>
  <c r="B63" i="24"/>
  <c r="B62" i="24"/>
  <c r="B61" i="24"/>
  <c r="B60" i="24"/>
  <c r="B59" i="24"/>
  <c r="B58" i="24"/>
  <c r="A2" i="14" l="1"/>
  <c r="A2" i="26" l="1"/>
  <c r="A2" i="24" l="1"/>
  <c r="I9" i="15" l="1"/>
  <c r="H9" i="15"/>
  <c r="G9" i="15"/>
  <c r="F9" i="15"/>
  <c r="E9" i="15"/>
  <c r="D9" i="15"/>
  <c r="C9" i="15"/>
  <c r="E12" i="15" l="1"/>
  <c r="D12" i="15"/>
  <c r="C12" i="15"/>
  <c r="B13" i="1" l="1"/>
  <c r="I14" i="15" l="1"/>
  <c r="H14" i="15"/>
  <c r="B2" i="15" l="1"/>
  <c r="A2" i="7"/>
  <c r="A17" i="8"/>
  <c r="A4" i="8"/>
  <c r="A3" i="6"/>
  <c r="A2" i="5"/>
  <c r="A2" i="4" l="1"/>
  <c r="A2" i="13"/>
  <c r="A2" i="12" l="1"/>
  <c r="A2" i="2" l="1"/>
  <c r="G10" i="15" s="1"/>
  <c r="I10" i="15" l="1"/>
  <c r="H10" i="15"/>
  <c r="B11" i="1"/>
  <c r="B9" i="1"/>
  <c r="H17" i="15" l="1"/>
  <c r="R9" i="15"/>
  <c r="S9" i="15"/>
  <c r="T9" i="15"/>
  <c r="Q9" i="15"/>
  <c r="N9" i="15"/>
  <c r="O9" i="15"/>
  <c r="P9" i="15"/>
  <c r="M9" i="15"/>
  <c r="O5" i="8" l="1"/>
  <c r="I5" i="8"/>
  <c r="J5" i="8"/>
  <c r="K5" i="8"/>
  <c r="L5" i="8"/>
  <c r="M5" i="8"/>
  <c r="N5" i="8"/>
  <c r="H5" i="8"/>
  <c r="E4" i="14"/>
  <c r="F4" i="14"/>
  <c r="G4" i="14"/>
  <c r="D4" i="14"/>
  <c r="E4" i="13"/>
  <c r="F4" i="13"/>
  <c r="G4" i="13"/>
  <c r="D4" i="13"/>
  <c r="N10" i="15" l="1"/>
  <c r="C14" i="15" l="1"/>
  <c r="R13" i="15" l="1"/>
  <c r="R14" i="15" s="1"/>
  <c r="N14" i="15"/>
  <c r="O14" i="15"/>
  <c r="P14" i="15"/>
  <c r="Q14" i="15"/>
  <c r="S14" i="15"/>
  <c r="T14" i="15"/>
  <c r="M14" i="15"/>
  <c r="T10" i="15"/>
  <c r="S10" i="15"/>
  <c r="R10" i="15"/>
  <c r="Q10" i="15"/>
  <c r="Q17" i="15" s="1"/>
  <c r="P10" i="15"/>
  <c r="P17" i="15" s="1"/>
  <c r="O10" i="15"/>
  <c r="O17" i="15" s="1"/>
  <c r="N17" i="15"/>
  <c r="M10" i="15"/>
  <c r="M17" i="15" s="1"/>
  <c r="D14" i="15"/>
  <c r="E14" i="15"/>
  <c r="F14" i="15"/>
  <c r="H18" i="15" s="1"/>
  <c r="G14" i="15"/>
  <c r="S17" i="15" l="1"/>
  <c r="T18" i="15"/>
  <c r="R17" i="15"/>
  <c r="P18" i="15"/>
  <c r="M21" i="15"/>
  <c r="T17" i="15"/>
  <c r="M18" i="15"/>
  <c r="Q18" i="15"/>
  <c r="N18" i="15"/>
  <c r="S18" i="15"/>
  <c r="O18" i="15"/>
  <c r="R18" i="15"/>
  <c r="N21" i="15" l="1"/>
  <c r="M22" i="15"/>
  <c r="N22" i="15"/>
  <c r="E10" i="15"/>
  <c r="C10" i="15"/>
  <c r="C17" i="15" s="1"/>
  <c r="F10" i="15"/>
  <c r="D10" i="15"/>
  <c r="C18" i="15" l="1"/>
  <c r="G17" i="15"/>
  <c r="G18" i="15"/>
  <c r="D17" i="15"/>
  <c r="D18" i="15"/>
  <c r="E18" i="15"/>
  <c r="E17" i="15"/>
  <c r="F17" i="15"/>
  <c r="F18" i="15"/>
  <c r="I17" i="15"/>
  <c r="I18" i="15"/>
  <c r="C21" i="15" l="1"/>
  <c r="C22" i="15"/>
</calcChain>
</file>

<file path=xl/sharedStrings.xml><?xml version="1.0" encoding="utf-8"?>
<sst xmlns="http://schemas.openxmlformats.org/spreadsheetml/2006/main" count="3300" uniqueCount="1437">
  <si>
    <t>Company and Licence name, charging year, effective from, status</t>
  </si>
  <si>
    <t>Company and Licence name</t>
  </si>
  <si>
    <t>Year</t>
  </si>
  <si>
    <t>Effective From</t>
  </si>
  <si>
    <t>Status</t>
  </si>
  <si>
    <t>2024/25</t>
  </si>
  <si>
    <t>1 April 2024</t>
  </si>
  <si>
    <t>Final</t>
  </si>
  <si>
    <t>List of data tables in this workbook</t>
  </si>
  <si>
    <t>Worksheet</t>
  </si>
  <si>
    <t>Information</t>
  </si>
  <si>
    <t>Annex 1 LV, HV and Unmetered Supplies charges</t>
  </si>
  <si>
    <t>Annex 1 contains the charges to LV and HV Designated Properties and Unmetered Supplies.</t>
  </si>
  <si>
    <t>Annex 2 EHV charges</t>
  </si>
  <si>
    <t>Annex 3 Preserved charges</t>
  </si>
  <si>
    <t xml:space="preserve">Annex 3 contains details of any preserved and additional charges that are valid at this time. </t>
  </si>
  <si>
    <t>Annex 4 LDNO charges</t>
  </si>
  <si>
    <t>Annex 5 LLFs</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</si>
  <si>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</si>
  <si>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Annex 6  Charges for New or Amended Designated EHV Properties</t>
  </si>
  <si>
    <t>Annex 7  Fixed adders for Supplier of Last Resort and Eligible Bad Debt pass-through costs</t>
  </si>
  <si>
    <t>Annex 7 contains the fixed adders to recover Supplier of Last Resort and Eligible Bad Debt pass-through costs.
The Excess Supplier of Last Resort fixed adder relates to an increase to previously published charges only.</t>
  </si>
  <si>
    <t>Nodal prices</t>
  </si>
  <si>
    <r>
      <t>Contains the underlying [</t>
    </r>
    <r>
      <rPr>
        <sz val="11"/>
        <color theme="3"/>
        <rFont val="Arial"/>
        <family val="2"/>
      </rPr>
      <t>nodal/network group</t>
    </r>
    <r>
      <rPr>
        <sz val="11"/>
        <rFont val="Arial"/>
        <family val="2"/>
      </rPr>
      <t xml:space="preserve">] costs used to calculate the current EDCM charges. </t>
    </r>
  </si>
  <si>
    <t>Residual Charging Bandings</t>
  </si>
  <si>
    <t>Contains the four Residual charging band allocation for Customers</t>
  </si>
  <si>
    <t>Charge calculator</t>
  </si>
  <si>
    <t>Charge calculator is a tool to help you estimate your distribution charges using current consumption data and forecast consumption data.</t>
  </si>
  <si>
    <t>Notes to users of this spreadsheet</t>
  </si>
  <si>
    <t xml:space="preserve">Please use this spreadsheet with reference to the LC14 use of system charging statement. </t>
  </si>
  <si>
    <t>Annex 2 and Annex 6 - Import/Export unique identifier columns removed.</t>
  </si>
  <si>
    <t>Notes to DNOs populating this spreadsheet</t>
  </si>
  <si>
    <t xml:space="preserve">DNOs must endeavour to maintain consistency in the structure of this spreadsheet.
Any changes to the structure must be noted in the 'Notes to users of this spreadsheet'
</t>
  </si>
  <si>
    <t>The drop down list on the charge calculator can be expanded by unprotecting the charge calculator sheet and selecting 'data', 'data validation...' and then expanding the 'source' data range. The sheet can then be protected.</t>
  </si>
  <si>
    <t>Back to Overview</t>
  </si>
  <si>
    <t>'DNOs paste value cells A15:J47 from CDCM 3701 into cells A14:J46</t>
  </si>
  <si>
    <t>Time Bands for LV and HV Designated Properties</t>
  </si>
  <si>
    <t>Time Bands for Unmetered Properties</t>
  </si>
  <si>
    <t>Time periods</t>
  </si>
  <si>
    <t>Red Time Band</t>
  </si>
  <si>
    <t>Amber Time Band</t>
  </si>
  <si>
    <t>Green Time Band</t>
  </si>
  <si>
    <t>Black Time Band</t>
  </si>
  <si>
    <t>Yellow Time Band</t>
  </si>
  <si>
    <t>Monday to Friday 
(Including Bank Holidays)
All Year</t>
  </si>
  <si>
    <t>16:30 - 19:30</t>
  </si>
  <si>
    <t>Monday to Friday 
(Including Bank Holidays)
March to October Inclusive</t>
  </si>
  <si>
    <t>07:00 - 22:00</t>
  </si>
  <si>
    <t>07:00 - 16:30
19:30 - 22:00</t>
  </si>
  <si>
    <t>Monday to Friday 
(Including Bank Holidays)
November to February Inclusive</t>
  </si>
  <si>
    <t>00:00 - 07:00
22:00 - 24:00</t>
  </si>
  <si>
    <t>Monday to Friday 
(Including Bank Holidays)
April to March Inclusive</t>
  </si>
  <si>
    <t>Saturday and Sunday
All year</t>
  </si>
  <si>
    <t>09:30 - 21:30</t>
  </si>
  <si>
    <t>00:00 - 09:30
21:30 - 24:00</t>
  </si>
  <si>
    <t>Notes</t>
  </si>
  <si>
    <t>All the above times are in UK Clock time</t>
  </si>
  <si>
    <t>Tariff name</t>
  </si>
  <si>
    <t>Open LLFCs</t>
  </si>
  <si>
    <t>PCs</t>
  </si>
  <si>
    <t>Red/black unit charge
p/kWh</t>
  </si>
  <si>
    <t>Amber/yellow unit charge
p/kWh</t>
  </si>
  <si>
    <t>Green unit charge
p/kWh</t>
  </si>
  <si>
    <t>Fixed charge p/MPAN/day</t>
  </si>
  <si>
    <t>Capacity charge p/kVA/day</t>
  </si>
  <si>
    <t>Exceeded capacity charge
p/kVA/day</t>
  </si>
  <si>
    <t>Reactive power charge
p/kVArh</t>
  </si>
  <si>
    <t>Closed LLFCs</t>
  </si>
  <si>
    <t>Domestic Aggregated with Residual</t>
  </si>
  <si>
    <t>0, 1, 2</t>
  </si>
  <si>
    <t>Domestic Aggregated (Related MPAN)</t>
  </si>
  <si>
    <t>Non-Domestic Aggregated No Residual</t>
  </si>
  <si>
    <t>0, 3, 4, 5-8</t>
  </si>
  <si>
    <t>Non-Domestic Aggregated Band 1</t>
  </si>
  <si>
    <t>Non-Domestic Aggregated Band 2</t>
  </si>
  <si>
    <t>Non-Domestic Aggregated Band 3</t>
  </si>
  <si>
    <t>Non-Domestic Aggregated Band 4</t>
  </si>
  <si>
    <t>Non-Domestic Aggregated (related MPAN)</t>
  </si>
  <si>
    <t>LV Site Specific No Residual</t>
  </si>
  <si>
    <t>LV Site Specific Band 1</t>
  </si>
  <si>
    <t>LV Site Specific Band 2</t>
  </si>
  <si>
    <t>LV Site Specific Band 3</t>
  </si>
  <si>
    <t>LV Site Specific Band 4</t>
  </si>
  <si>
    <t>LV Sub Site Specific No Residual</t>
  </si>
  <si>
    <t>LV Sub Site Specific Band 1</t>
  </si>
  <si>
    <t>LV Sub Site Specific Band 2</t>
  </si>
  <si>
    <t>LV Sub Site Specific Band 3</t>
  </si>
  <si>
    <t>LV Sub Site Specific Band 4</t>
  </si>
  <si>
    <t>HV Site Specific No Residual</t>
  </si>
  <si>
    <t>HV Site Specific Band 1</t>
  </si>
  <si>
    <t>HV Site Specific Band 2</t>
  </si>
  <si>
    <t>HV Site Specific Band 3</t>
  </si>
  <si>
    <t>HV Site Specific Band 4</t>
  </si>
  <si>
    <t>Unmetered Supplies</t>
  </si>
  <si>
    <t>0, 1 or 8</t>
  </si>
  <si>
    <t>LV Generation Aggregated</t>
  </si>
  <si>
    <t>0 or 8</t>
  </si>
  <si>
    <t>LV Sub Generation Aggregated</t>
  </si>
  <si>
    <t>LV Generation Site Specific</t>
  </si>
  <si>
    <t>LV Generation Site Specific no RP charge</t>
  </si>
  <si>
    <t>LV Sub Generation Site Specific</t>
  </si>
  <si>
    <t>LV Sub Generation Site Specific no RP charge</t>
  </si>
  <si>
    <t>HV Generation Site Specific</t>
  </si>
  <si>
    <t>HV Generation Site Specific no RP charge</t>
  </si>
  <si>
    <t>Copy EDCM table 5001 range starting B101 and paste into G11.  Extend or reduce print area as required.</t>
  </si>
  <si>
    <t>Note: The list of MPANs / MSIDs provided may be incomplete; the DNO reserves the right to apply the listed charges to any other MPANs / MSIDs associated with the site.</t>
  </si>
  <si>
    <t>Time Periods for Designated EHV Properties</t>
  </si>
  <si>
    <t>Super Red Time Band</t>
  </si>
  <si>
    <t>Import LLFC</t>
  </si>
  <si>
    <t>Import MPANs/MSIDs</t>
  </si>
  <si>
    <t>Export LLFC</t>
  </si>
  <si>
    <t>Export MPANs/MSIDs</t>
  </si>
  <si>
    <t>Name</t>
  </si>
  <si>
    <t>Residual Charging Band</t>
  </si>
  <si>
    <t>Import
Super Red
unit charge
(p/kWh)</t>
  </si>
  <si>
    <t>Import
fixed charge
(p/day)</t>
  </si>
  <si>
    <t>Import
capacity charge
(p/kVA/day)</t>
  </si>
  <si>
    <t>Import
exceeded capacity charge
(p/kVA/day)</t>
  </si>
  <si>
    <t>Export
Super Red
unit charge
(p/kWh)</t>
  </si>
  <si>
    <t>Export
fixed charge
(p/day)</t>
  </si>
  <si>
    <t>Export
capacity charge
(p/kVA/day)</t>
  </si>
  <si>
    <t>Export
exceeded capacity charge
(p/kVA/day)</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</si>
  <si>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</si>
  <si>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Supercustomer preserved charges/additional LLFCs</t>
  </si>
  <si>
    <t>Notes:</t>
  </si>
  <si>
    <t>Unit time periods are as specified in Annex 1.</t>
  </si>
  <si>
    <t>Site Specific preserved charges/additional LLFCs</t>
  </si>
  <si>
    <t>Unit charges in the Red Time Band apply – between [16:30] and [19:30], Monday to Friday including bank holidays.</t>
  </si>
  <si>
    <t>Unit charges in the Amber Time Band apply – between [07:00] and [16:30] and [19:30] and [22:00], Monday to Friday including bank holidays, and [09:30] and [21:30] Saturday and Sunday.</t>
  </si>
  <si>
    <t>Unit charges in the Green Time Band apply – between [00:00] and [07:00] and [22:00] and [24:00], Monday to Friday including bank holidays, and [00:00] and [09:30] and [21:30] and [24:00], Saturday and Sunday.</t>
  </si>
  <si>
    <t>All times are UK clock-time.</t>
  </si>
  <si>
    <t>Copy from CDCM table 3701 "Tariffs!A42:I84" and paste values into A14</t>
  </si>
  <si>
    <t>Copy from EDCM table 6005 "LDNORev!B549:G683" and paste values into D57</t>
  </si>
  <si>
    <t>Saturday and Sunday
All Year</t>
  </si>
  <si>
    <t>Unique billing identifier</t>
  </si>
  <si>
    <t>LDNO LV: Non-Domestic Aggregated (related MPAN)</t>
  </si>
  <si>
    <t>LDNO LV: LV Site Specific No Residual</t>
  </si>
  <si>
    <t>LDNO LV: LV Site Specific Band 1</t>
  </si>
  <si>
    <t>LDNO LV: LV Site Specific Band 2</t>
  </si>
  <si>
    <t>LDNO LV: LV Site Specific Band 3</t>
  </si>
  <si>
    <t>LDNO LV: LV Site Specific Band 4</t>
  </si>
  <si>
    <t>LDNO LV: Unmetered Supplies</t>
  </si>
  <si>
    <t>LDNO LV: LV Generation Aggregated</t>
  </si>
  <si>
    <t>LDNO LV: LV Generation Site Specific</t>
  </si>
  <si>
    <t>LDNO HV: Domestic Aggregated (Related MPAN)</t>
  </si>
  <si>
    <t>LDNO HV: Non-Domestic Aggregated (related MPAN)</t>
  </si>
  <si>
    <t>LDNO HV: LV Site Specific No Residual</t>
  </si>
  <si>
    <t>LDNO HV: LV Site Specific Band 1</t>
  </si>
  <si>
    <t>LDNO HV: LV Site Specific Band 2</t>
  </si>
  <si>
    <t>LDNO HV: LV Site Specific Band 3</t>
  </si>
  <si>
    <t>LDNO HV: LV Site Specific Band 4</t>
  </si>
  <si>
    <t>LDNO HV: LV Sub Site Specific No Residual</t>
  </si>
  <si>
    <t>LDNO HV: LV Sub Site Specific Band 1</t>
  </si>
  <si>
    <t>LDNO HV: LV Sub Site Specific Band 2</t>
  </si>
  <si>
    <t>LDNO HV: LV Sub Site Specific Band 3</t>
  </si>
  <si>
    <t>LDNO HV: LV Sub Site Specific Band 4</t>
  </si>
  <si>
    <t>LDNO HV: HV Site Specific No Residual</t>
  </si>
  <si>
    <t>LDNO HV: HV Site Specific Band 1</t>
  </si>
  <si>
    <t>LDNO HV: HV Site Specific Band 2</t>
  </si>
  <si>
    <t>LDNO HV: HV Site Specific Band 3</t>
  </si>
  <si>
    <t>LDNO HV: HV Site Specific Band 4</t>
  </si>
  <si>
    <t>LDNO HV: Unmetered Supplies</t>
  </si>
  <si>
    <t>LDNO HV: LV Generation Aggregated</t>
  </si>
  <si>
    <t>LDNO HV: LV Sub Generation Aggregated</t>
  </si>
  <si>
    <t>LDNO HV: LV Generation Site Specific</t>
  </si>
  <si>
    <t>LDNO HV: LV Sub Generation Site Specific</t>
  </si>
  <si>
    <t>LDNO HV: HV Generation Site Specific</t>
  </si>
  <si>
    <t>LDNO HVplus: Domestic Aggregated with Residual</t>
  </si>
  <si>
    <t>LDNO HVplus: Domestic Aggregated (Related MPAN)</t>
  </si>
  <si>
    <t>LDNO HVplus: Non-Domestic Aggregated No Residual</t>
  </si>
  <si>
    <t>LDNO HVplus: Non-Domestic Aggregated Band 1</t>
  </si>
  <si>
    <t>LDNO HVplus: Non-Domestic Aggregated Band 2</t>
  </si>
  <si>
    <t>LDNO HVplus: Non-Domestic Aggregated Band 3</t>
  </si>
  <si>
    <t>LDNO HVplus: Non-Domestic Aggregated Band 4</t>
  </si>
  <si>
    <t>LDNO HVplus: Non-Domestic Aggregated (related MPAN)</t>
  </si>
  <si>
    <t>LDNO HVplus: LV Site Specific No Residual</t>
  </si>
  <si>
    <t>LDNO HVplus: LV Site Specific Band 1</t>
  </si>
  <si>
    <t>LDNO HVplus: LV Site Specific Band 2</t>
  </si>
  <si>
    <t>LDNO HVplus: LV Site Specific Band 3</t>
  </si>
  <si>
    <t>LDNO HVplus: LV Site Specific Band 4</t>
  </si>
  <si>
    <t>LDNO HVplus: LV Sub Site Specific No Residual</t>
  </si>
  <si>
    <t>LDNO HVplus: LV Sub Site Specific Band 1</t>
  </si>
  <si>
    <t>LDNO HVplus: LV Sub Site Specific Band 2</t>
  </si>
  <si>
    <t>LDNO HVplus: LV Sub Site Specific Band 3</t>
  </si>
  <si>
    <t>LDNO HVplus: LV Sub Site Specific Band 4</t>
  </si>
  <si>
    <t>LDNO HVplus: HV Site Specific No Residual</t>
  </si>
  <si>
    <t>LDNO HVplus: HV Site Specific Band 1</t>
  </si>
  <si>
    <t>LDNO HVplus: HV Site Specific Band 2</t>
  </si>
  <si>
    <t>LDNO HVplus: HV Site Specific Band 3</t>
  </si>
  <si>
    <t>LDNO HVplus: HV Site Specific Band 4</t>
  </si>
  <si>
    <t>LDNO HVplus: Unmetered Supplies</t>
  </si>
  <si>
    <t>LDNO HVplus: LV Generation Aggregated</t>
  </si>
  <si>
    <t>LDNO HVplus: LV Sub Generation Aggregated</t>
  </si>
  <si>
    <t>LDNO HVplus: LV Generation Site Specific</t>
  </si>
  <si>
    <t>LDNO HVplus: LV Sub Generation Site Specific</t>
  </si>
  <si>
    <t>LDNO HVplus: HV Generation Site Specific</t>
  </si>
  <si>
    <t>LDNO EHV: Domestic Aggregated with Residual</t>
  </si>
  <si>
    <t>LDNO EHV: Domestic Aggregated (Related MPAN)</t>
  </si>
  <si>
    <t>LDNO EHV: Non-Domestic Aggregated No Residual</t>
  </si>
  <si>
    <t>LDNO EHV: Non-Domestic Aggregated Band 1</t>
  </si>
  <si>
    <t>LDNO EHV: Non-Domestic Aggregated Band 2</t>
  </si>
  <si>
    <t>LDNO EHV: Non-Domestic Aggregated Band 3</t>
  </si>
  <si>
    <t>LDNO EHV: Non-Domestic Aggregated Band 4</t>
  </si>
  <si>
    <t>LDNO EHV: Non-Domestic Aggregated (related MPAN)</t>
  </si>
  <si>
    <t>LDNO EHV: LV Site Specific No Residual</t>
  </si>
  <si>
    <t>LDNO EHV: LV Site Specific Band 1</t>
  </si>
  <si>
    <t>LDNO EHV: LV Site Specific Band 2</t>
  </si>
  <si>
    <t>LDNO EHV: LV Site Specific Band 3</t>
  </si>
  <si>
    <t>LDNO EHV: LV Site Specific Band 4</t>
  </si>
  <si>
    <t>LDNO EHV: LV Sub Site Specific No Residual</t>
  </si>
  <si>
    <t>LDNO EHV: LV Sub Site Specific Band 1</t>
  </si>
  <si>
    <t>LDNO EHV: LV Sub Site Specific Band 2</t>
  </si>
  <si>
    <t>LDNO EHV: LV Sub Site Specific Band 3</t>
  </si>
  <si>
    <t>LDNO EHV: LV Sub Site Specific Band 4</t>
  </si>
  <si>
    <t>LDNO EHV: HV Site Specific No Residual</t>
  </si>
  <si>
    <t>LDNO EHV: HV Site Specific Band 1</t>
  </si>
  <si>
    <t>LDNO EHV: HV Site Specific Band 2</t>
  </si>
  <si>
    <t>LDNO EHV: HV Site Specific Band 3</t>
  </si>
  <si>
    <t>LDNO EHV: HV Site Specific Band 4</t>
  </si>
  <si>
    <t>LDNO EHV: Unmetered Supplies</t>
  </si>
  <si>
    <t>LDNO EHV: LV Generation Aggregated</t>
  </si>
  <si>
    <t>LDNO EHV: LV Sub Generation Aggregated</t>
  </si>
  <si>
    <t>LDNO EHV: LV Generation Site Specific</t>
  </si>
  <si>
    <t>LDNO EHV: LV Sub Generation Site Specific</t>
  </si>
  <si>
    <t>LDNO EHV: HV Generation Site Specific</t>
  </si>
  <si>
    <t>LDNO 132kV/EHV: Domestic Aggregated with Residual</t>
  </si>
  <si>
    <t>LDNO 132kV/EHV: Domestic Aggregated (Related MPAN)</t>
  </si>
  <si>
    <t>LDNO 132kV/EHV: Non-Domestic Aggregated No Residual</t>
  </si>
  <si>
    <t>LDNO 132kV/EHV: Non-Domestic Aggregated Band 1</t>
  </si>
  <si>
    <t>LDNO 132kV/EHV: Non-Domestic Aggregated Band 2</t>
  </si>
  <si>
    <t>LDNO 132kV/EHV: Non-Domestic Aggregated Band 3</t>
  </si>
  <si>
    <t>LDNO 132kV/EHV: Non-Domestic Aggregated Band 4</t>
  </si>
  <si>
    <t>LDNO 132kV/EHV: Non-Domestic Aggregated (related MPAN)</t>
  </si>
  <si>
    <t>LDNO 132kV/EHV: LV Site Specific No Residual</t>
  </si>
  <si>
    <t>LDNO 132kV/EHV: LV Site Specific Band 1</t>
  </si>
  <si>
    <t>LDNO 132kV/EHV: LV Site Specific Band 2</t>
  </si>
  <si>
    <t>LDNO 132kV/EHV: LV Site Specific Band 3</t>
  </si>
  <si>
    <t>LDNO 132kV/EHV: LV Site Specific Band 4</t>
  </si>
  <si>
    <t>LDNO 132kV/EHV: LV Sub Site Specific No Residual</t>
  </si>
  <si>
    <t>LDNO 132kV/EHV: LV Sub Site Specific Band 1</t>
  </si>
  <si>
    <t>LDNO 132kV/EHV: LV Sub Site Specific Band 2</t>
  </si>
  <si>
    <t>LDNO 132kV/EHV: LV Sub Site Specific Band 3</t>
  </si>
  <si>
    <t>LDNO 132kV/EHV: LV Sub Site Specific Band 4</t>
  </si>
  <si>
    <t>LDNO 132kV/EHV: HV Site Specific No Residual</t>
  </si>
  <si>
    <t>LDNO 132kV/EHV: HV Site Specific Band 1</t>
  </si>
  <si>
    <t>LDNO 132kV/EHV: HV Site Specific Band 2</t>
  </si>
  <si>
    <t>LDNO 132kV/EHV: HV Site Specific Band 3</t>
  </si>
  <si>
    <t>LDNO 132kV/EHV: HV Site Specific Band 4</t>
  </si>
  <si>
    <t>LDNO 132kV/EHV: Unmetered Supplies</t>
  </si>
  <si>
    <t>LDNO 132kV/EHV: LV Generation Aggregated</t>
  </si>
  <si>
    <t>LDNO 132kV/EHV: LV Sub Generation Aggregated</t>
  </si>
  <si>
    <t>LDNO 132kV/EHV: LV Generation Site Specific</t>
  </si>
  <si>
    <t>LDNO 132kV/EHV: LV Sub Generation Site Specific</t>
  </si>
  <si>
    <t>LDNO 132kV/EHV: HV Generation Site Specific</t>
  </si>
  <si>
    <t>LDNO 132kV: Domestic Aggregated with Residual</t>
  </si>
  <si>
    <t>LDNO 132kV: Domestic Aggregated (Related MPAN)</t>
  </si>
  <si>
    <t>LDNO 132kV: Non-Domestic Aggregated No Residual</t>
  </si>
  <si>
    <t>LDNO 132kV: Non-Domestic Aggregated Band 1</t>
  </si>
  <si>
    <t>LDNO 132kV: Non-Domestic Aggregated Band 2</t>
  </si>
  <si>
    <t>LDNO 132kV: Non-Domestic Aggregated Band 3</t>
  </si>
  <si>
    <t>LDNO 132kV: Non-Domestic Aggregated Band 4</t>
  </si>
  <si>
    <t>LDNO 132kV: Non-Domestic Aggregated (related MPAN)</t>
  </si>
  <si>
    <t>LDNO 132kV: LV Site Specific No Residual</t>
  </si>
  <si>
    <t>LDNO 132kV: LV Site Specific Band 1</t>
  </si>
  <si>
    <t>LDNO 132kV: LV Site Specific Band 2</t>
  </si>
  <si>
    <t>LDNO 132kV: LV Site Specific Band 3</t>
  </si>
  <si>
    <t>LDNO 132kV: LV Site Specific Band 4</t>
  </si>
  <si>
    <t>LDNO 132kV: LV Sub Site Specific No Residual</t>
  </si>
  <si>
    <t>LDNO 132kV: LV Sub Site Specific Band 1</t>
  </si>
  <si>
    <t>LDNO 132kV: LV Sub Site Specific Band 2</t>
  </si>
  <si>
    <t>LDNO 132kV: LV Sub Site Specific Band 3</t>
  </si>
  <si>
    <t>LDNO 132kV: LV Sub Site Specific Band 4</t>
  </si>
  <si>
    <t>LDNO 132kV: HV Site Specific No Residual</t>
  </si>
  <si>
    <t>LDNO 132kV: HV Site Specific Band 1</t>
  </si>
  <si>
    <t>LDNO 132kV: HV Site Specific Band 2</t>
  </si>
  <si>
    <t>LDNO 132kV: HV Site Specific Band 3</t>
  </si>
  <si>
    <t>LDNO 132kV: HV Site Specific Band 4</t>
  </si>
  <si>
    <t>LDNO 132kV: Unmetered Supplies</t>
  </si>
  <si>
    <t>LDNO 132kV: LV Generation Aggregated</t>
  </si>
  <si>
    <t>LDNO 132kV: LV Sub Generation Aggregated</t>
  </si>
  <si>
    <t>LDNO 132kV: LV Generation Site Specific</t>
  </si>
  <si>
    <t>LDNO 132kV: LV Sub Generation Site Specific</t>
  </si>
  <si>
    <t>LDNO 132kV: HV Generation Site Specific</t>
  </si>
  <si>
    <t>LDNO 0000: Domestic Aggregated with Residual</t>
  </si>
  <si>
    <t>LDNO 0000: Domestic Aggregated (Related MPAN)</t>
  </si>
  <si>
    <t>LDNO 0000: Non-Domestic Aggregated No Residual</t>
  </si>
  <si>
    <t>LDNO 0000: Non-Domestic Aggregated Band 1</t>
  </si>
  <si>
    <t>LDNO 0000: Non-Domestic Aggregated Band 2</t>
  </si>
  <si>
    <t>LDNO 0000: Non-Domestic Aggregated Band 3</t>
  </si>
  <si>
    <t>LDNO 0000: Non-Domestic Aggregated Band 4</t>
  </si>
  <si>
    <t>LDNO 0000: Non-Domestic Aggregated (related MPAN)</t>
  </si>
  <si>
    <t>LDNO 0000: LV Site Specific No Residual</t>
  </si>
  <si>
    <t>LDNO 0000: LV Site Specific Band 1</t>
  </si>
  <si>
    <t>LDNO 0000: LV Site Specific Band 2</t>
  </si>
  <si>
    <t>LDNO 0000: LV Site Specific Band 3</t>
  </si>
  <si>
    <t>LDNO 0000: LV Site Specific Band 4</t>
  </si>
  <si>
    <t>LDNO 0000: LV Sub Site Specific No Residual</t>
  </si>
  <si>
    <t>LDNO 0000: LV Sub Site Specific Band 1</t>
  </si>
  <si>
    <t>LDNO 0000: LV Sub Site Specific Band 2</t>
  </si>
  <si>
    <t>LDNO 0000: LV Sub Site Specific Band 3</t>
  </si>
  <si>
    <t>LDNO 0000: LV Sub Site Specific Band 4</t>
  </si>
  <si>
    <t>LDNO 0000: HV Site Specific No Residual</t>
  </si>
  <si>
    <t>LDNO 0000: HV Site Specific Band 1</t>
  </si>
  <si>
    <t>LDNO 0000: HV Site Specific Band 2</t>
  </si>
  <si>
    <t>LDNO 0000: HV Site Specific Band 3</t>
  </si>
  <si>
    <t>LDNO 0000: HV Site Specific Band 4</t>
  </si>
  <si>
    <t>LDNO 0000: Unmetered Supplies</t>
  </si>
  <si>
    <t>LDNO 0000: LV Generation Aggregated</t>
  </si>
  <si>
    <t>LDNO 0000: LV Sub Generation Aggregated</t>
  </si>
  <si>
    <t>LDNO 0000: LV Generation Site Specific</t>
  </si>
  <si>
    <t>LDNO 0000: LV Sub Generation Site Specific</t>
  </si>
  <si>
    <t>LDNO 0000: HV Generation Site Specific</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</si>
  <si>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</si>
  <si>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Period 1</t>
  </si>
  <si>
    <t>Period 2</t>
  </si>
  <si>
    <t>Period 3</t>
  </si>
  <si>
    <t>Period 4</t>
  </si>
  <si>
    <t>Winter Weekday Peak</t>
  </si>
  <si>
    <t>Winter Weekday</t>
  </si>
  <si>
    <t>Other</t>
  </si>
  <si>
    <t>Night</t>
  </si>
  <si>
    <t>Monday to Friday
Nov to Feb</t>
  </si>
  <si>
    <t>16:00 - 19:00</t>
  </si>
  <si>
    <t>07:30 - 16:00
19:00 - 20:00</t>
  </si>
  <si>
    <t>20:00 - 00:30</t>
  </si>
  <si>
    <t>00:30 - 07:30</t>
  </si>
  <si>
    <t>Saturday and Sunday
All Year and
Monday to Friday
Mar to Oct</t>
  </si>
  <si>
    <t>07:30 - 00:30</t>
  </si>
  <si>
    <t>Generic demand and generation LLFs</t>
  </si>
  <si>
    <t>Metered voltage, respective periods and associated LLFCs</t>
  </si>
  <si>
    <t>Metered voltage</t>
  </si>
  <si>
    <t>Associated LLFC</t>
  </si>
  <si>
    <t>Low-voltage network</t>
  </si>
  <si>
    <t>Low-voltage substation</t>
  </si>
  <si>
    <t>High-voltage network</t>
  </si>
  <si>
    <t>High-voltage substation</t>
  </si>
  <si>
    <t>33kV generic</t>
  </si>
  <si>
    <t>132kV generic</t>
  </si>
  <si>
    <t>EHV site specific LLFs</t>
  </si>
  <si>
    <t>Demand</t>
  </si>
  <si>
    <t>Site</t>
  </si>
  <si>
    <t>Site 1</t>
  </si>
  <si>
    <t>Site 2</t>
  </si>
  <si>
    <t>Site 3</t>
  </si>
  <si>
    <t>Site 4</t>
  </si>
  <si>
    <t>Site 5</t>
  </si>
  <si>
    <t>Generation</t>
  </si>
  <si>
    <t xml:space="preserve">Note: The list of MPANs/MSIDs provided may be incomplete; the DNO reserves the right to apply the listed charges to any other MPANs/MSIDs associated with the site. If sites appear in both Annex 2 and Annex 6, the charges in Annex 6 take precedence.
Where an existing Designated EHV Property is modified and energised in the charging year, we may revise the EDCM charges for the modified Designated EHV Property. </t>
  </si>
  <si>
    <t>Annex 6 - Charges for New or Amended Designated EHV Properties</t>
  </si>
  <si>
    <t>Effective from date</t>
  </si>
  <si>
    <t>Import
LLF
period 1</t>
  </si>
  <si>
    <t>Import
LLF
period 2</t>
  </si>
  <si>
    <t>Import
LLF
period 3</t>
  </si>
  <si>
    <t>Import
LLF
period 4</t>
  </si>
  <si>
    <t>Export
LLF
period 1</t>
  </si>
  <si>
    <t>Export
LLF
period 2</t>
  </si>
  <si>
    <t>Export
LLF
period 3</t>
  </si>
  <si>
    <t>Export
LLF
period 4</t>
  </si>
  <si>
    <t>Open LLFCs / LDNO unique billing identifier</t>
  </si>
  <si>
    <t>Supplier of Last Resort 
Fixed charge adder*
p/MPAN/day</t>
  </si>
  <si>
    <t>Excess Supplier of Last Resort 
Fixed charge adder**
p/MPAN/day</t>
  </si>
  <si>
    <t>Eligible Bad Debt
Fixed charge adder***
p/MPAN/day</t>
  </si>
  <si>
    <t>Domestic Aggregated</t>
  </si>
  <si>
    <t>LDNO HVplus: Domestic Aggregated</t>
  </si>
  <si>
    <t>LDNO EHV: Domestic Aggregated</t>
  </si>
  <si>
    <t>LDNO 132kV/EHV: Domestic Aggregated</t>
  </si>
  <si>
    <t>LDNO 132kV: Domestic Aggregated</t>
  </si>
  <si>
    <t>LDNO 0000: Domestic Aggregated</t>
  </si>
  <si>
    <t>*Supplier of Last Resort pass-through costs which are recovered on a two year lag allocated to all domestic tariffs with a fixed charge (including LDNO)</t>
  </si>
  <si>
    <t>**Supplier of Last Resort pass-through costs which are not recovered on a two year lag allocated to all domestic tariffs with a fixed charge (including LDNO)</t>
  </si>
  <si>
    <t>***Eligible Bad Debt pass-through costs allocated to all metered demand tariffs (including LDNO)</t>
  </si>
  <si>
    <t>Node/Zone ID</t>
  </si>
  <si>
    <t>Geographical name</t>
  </si>
  <si>
    <t>Local charge 1
£/kVA</t>
  </si>
  <si>
    <t>Remote charge 1
£/kVA</t>
  </si>
  <si>
    <t>Melksham</t>
  </si>
  <si>
    <t>Mannington</t>
  </si>
  <si>
    <t>Fleet &amp; Bramley</t>
  </si>
  <si>
    <t>Amersham</t>
  </si>
  <si>
    <t>Bramley (ANDO &amp; THAT)</t>
  </si>
  <si>
    <t>Axminster</t>
  </si>
  <si>
    <t>Bramley (BASI)</t>
  </si>
  <si>
    <t>Minety</t>
  </si>
  <si>
    <t>Fawley &amp; Nursling</t>
  </si>
  <si>
    <t>Botley Wood</t>
  </si>
  <si>
    <t>Iver 132</t>
  </si>
  <si>
    <t>Lovedean A2</t>
  </si>
  <si>
    <t>Cowley126</t>
  </si>
  <si>
    <t>Cowley34</t>
  </si>
  <si>
    <t>Laleham</t>
  </si>
  <si>
    <t>Lovedean A1</t>
  </si>
  <si>
    <t>Chickerell</t>
  </si>
  <si>
    <t>Ealing</t>
  </si>
  <si>
    <t>Willesden</t>
  </si>
  <si>
    <t>North Hyde</t>
  </si>
  <si>
    <t>Iver 66</t>
  </si>
  <si>
    <t>GSP:NHYD-SN2    66.000</t>
  </si>
  <si>
    <t>East Claydon12</t>
  </si>
  <si>
    <t>East Claydon34</t>
  </si>
  <si>
    <t>East Claydon GSP</t>
  </si>
  <si>
    <t>GSPHYB:Axminster &amp; Chickerell</t>
  </si>
  <si>
    <t>Shaftesbury</t>
  </si>
  <si>
    <t>Wokingham</t>
  </si>
  <si>
    <t>Alton</t>
  </si>
  <si>
    <t>Aldershot</t>
  </si>
  <si>
    <t>Amesbury</t>
  </si>
  <si>
    <t>Andover</t>
  </si>
  <si>
    <t>Chichester &amp; Hunston</t>
  </si>
  <si>
    <t>Arnewood</t>
  </si>
  <si>
    <t>Basingstoke A1MTA A2MTA 60's</t>
  </si>
  <si>
    <t>Basingstoke A1MTB A2MTB 90's</t>
  </si>
  <si>
    <t>Basingstoke A3MT A4MT 90's</t>
  </si>
  <si>
    <t>Witney &amp; Yarnton</t>
  </si>
  <si>
    <t>Cirencester</t>
  </si>
  <si>
    <t>Bournemouth</t>
  </si>
  <si>
    <t>Botley Wood 2x90MVA</t>
  </si>
  <si>
    <t>Bracknell Reserve</t>
  </si>
  <si>
    <t>Bracknell Main</t>
  </si>
  <si>
    <t>Burghfield Main</t>
  </si>
  <si>
    <t>Camberley Main Bar</t>
  </si>
  <si>
    <t>Camberley Reserve Bar</t>
  </si>
  <si>
    <t>Chalvey</t>
  </si>
  <si>
    <t>Chippenham</t>
  </si>
  <si>
    <t>Christchurch</t>
  </si>
  <si>
    <t>Cowley 2x90MVA</t>
  </si>
  <si>
    <t>Cowley 2x45MVA</t>
  </si>
  <si>
    <t>Cowes &amp; Wootton Common</t>
  </si>
  <si>
    <t>Coxmoor Wood</t>
  </si>
  <si>
    <t>Denham</t>
  </si>
  <si>
    <t>Drayton</t>
  </si>
  <si>
    <t>East Bedfont 22 &amp; 11 kV</t>
  </si>
  <si>
    <t>Swindon</t>
  </si>
  <si>
    <t>Fareham 2x90MVA</t>
  </si>
  <si>
    <t>Fareham 2x60MVA</t>
  </si>
  <si>
    <t>Fernhurst</t>
  </si>
  <si>
    <t>Frome</t>
  </si>
  <si>
    <t>Fort Widley</t>
  </si>
  <si>
    <t>Poole</t>
  </si>
  <si>
    <t>Havant</t>
  </si>
  <si>
    <t>Headington</t>
  </si>
  <si>
    <t>High Wycombe</t>
  </si>
  <si>
    <t>BSP:WHYD-C      33.000</t>
  </si>
  <si>
    <t>Langley</t>
  </si>
  <si>
    <t>Longford</t>
  </si>
  <si>
    <t>Loudwater</t>
  </si>
  <si>
    <t>Lytchett</t>
  </si>
  <si>
    <t>Maidenhead</t>
  </si>
  <si>
    <t>Mannington 3x60MVA</t>
  </si>
  <si>
    <t>BSP:WLBS-C      33.000</t>
  </si>
  <si>
    <t>BSP:MIES-C      33.000</t>
  </si>
  <si>
    <t>Netley Common</t>
  </si>
  <si>
    <t>Norrington</t>
  </si>
  <si>
    <t>Osney</t>
  </si>
  <si>
    <t>Portsmouth</t>
  </si>
  <si>
    <t>Pyestock &amp; Cody Park</t>
  </si>
  <si>
    <t>RAE Farnborough</t>
  </si>
  <si>
    <t>Reading</t>
  </si>
  <si>
    <t>Reading Town</t>
  </si>
  <si>
    <t>Redhill</t>
  </si>
  <si>
    <t>Rownhams</t>
  </si>
  <si>
    <t>Salisbury</t>
  </si>
  <si>
    <t>Southampton 2x60MVA</t>
  </si>
  <si>
    <t>Southampton 2x90MVA</t>
  </si>
  <si>
    <t>Slough &amp; Slough South</t>
  </si>
  <si>
    <t>Cippenham</t>
  </si>
  <si>
    <t>Staines 1</t>
  </si>
  <si>
    <t>Staines 2</t>
  </si>
  <si>
    <t>Stratton 2x90MVA</t>
  </si>
  <si>
    <t>Stratton 2x60MVA</t>
  </si>
  <si>
    <t>Thatcham</t>
  </si>
  <si>
    <t>Toothill</t>
  </si>
  <si>
    <t>Upton</t>
  </si>
  <si>
    <t>Velmore</t>
  </si>
  <si>
    <t>Wareham</t>
  </si>
  <si>
    <t>West Grafton</t>
  </si>
  <si>
    <t>Winchester</t>
  </si>
  <si>
    <t>Wymering</t>
  </si>
  <si>
    <t>Yeovil</t>
  </si>
  <si>
    <t>Chickerell 2x90MVA</t>
  </si>
  <si>
    <t>Bicester North</t>
  </si>
  <si>
    <t>Burghfield Reserve</t>
  </si>
  <si>
    <t>Heathrow North</t>
  </si>
  <si>
    <t>BSP:NHYD-C7     25.000</t>
  </si>
  <si>
    <t>North Hyde 22kV</t>
  </si>
  <si>
    <t>Acton Lane</t>
  </si>
  <si>
    <t>Ealing 22kV</t>
  </si>
  <si>
    <t>North Hyde 33kV</t>
  </si>
  <si>
    <t>HYB:Chippenham &amp; Norrington</t>
  </si>
  <si>
    <t>HYB:Yeovil &amp; Chickerell 2x90MVA</t>
  </si>
  <si>
    <t>ALRE-E      11.000</t>
  </si>
  <si>
    <t>ALTL-E1     11.000</t>
  </si>
  <si>
    <t>ALTL-E2     11.000</t>
  </si>
  <si>
    <t>ARGR-E      11.000</t>
  </si>
  <si>
    <t>ASHR-E      11.000</t>
  </si>
  <si>
    <t>BILS-E      11.000</t>
  </si>
  <si>
    <t>BIRD-E      11.000</t>
  </si>
  <si>
    <t>BLED-E      11.000</t>
  </si>
  <si>
    <t>BOCF-E      11.000</t>
  </si>
  <si>
    <t>BORD-E      11.000</t>
  </si>
  <si>
    <t>PRPB-E      11.000</t>
  </si>
  <si>
    <t>PEAF-E      11.000</t>
  </si>
  <si>
    <t>BURF-E      11.000</t>
  </si>
  <si>
    <t>HUMG-E      11.000</t>
  </si>
  <si>
    <t>CART-E      11.000</t>
  </si>
  <si>
    <t>CHAR-E      11.000</t>
  </si>
  <si>
    <t>CHHE-E2     11.000</t>
  </si>
  <si>
    <t>DONN-E      11.000</t>
  </si>
  <si>
    <t>CHIN-E      11.000</t>
  </si>
  <si>
    <t>CIRT-E      11.000</t>
  </si>
  <si>
    <t>CRIC-E      11.000</t>
  </si>
  <si>
    <t>CULH-E1     11.000</t>
  </si>
  <si>
    <t>CULJ-E      11.000</t>
  </si>
  <si>
    <t>DEDD-E      11.000</t>
  </si>
  <si>
    <t>DIDC-E1     11.000</t>
  </si>
  <si>
    <t>DIDC-E2     11.000</t>
  </si>
  <si>
    <t>EBED-E      11.000</t>
  </si>
  <si>
    <t>ESSO-E1     11.800</t>
  </si>
  <si>
    <t>ESSO-E2     11.800</t>
  </si>
  <si>
    <t>ESSO-E3     12.500</t>
  </si>
  <si>
    <t>EYNS-E      11.000</t>
  </si>
  <si>
    <t>FAIR-E      11.000</t>
  </si>
  <si>
    <t>STRU-E      11.000</t>
  </si>
  <si>
    <t>FAWN-E1     11.000</t>
  </si>
  <si>
    <t>FAWN-E3     11.000</t>
  </si>
  <si>
    <t>FAWN-E4     11.000</t>
  </si>
  <si>
    <t>FAWN-E5     11.000</t>
  </si>
  <si>
    <t>FAWS-E1     11.000</t>
  </si>
  <si>
    <t>FAWS-E3     11.000</t>
  </si>
  <si>
    <t>FAWS-E4     11.000</t>
  </si>
  <si>
    <t>FAWC-E1     11.000</t>
  </si>
  <si>
    <t>FIVO-E      11.000</t>
  </si>
  <si>
    <t>STSE-E      11.000</t>
  </si>
  <si>
    <t>FYFI-E      11.000</t>
  </si>
  <si>
    <t>HABO-E      11.000</t>
  </si>
  <si>
    <t>BILL-E      11.000</t>
  </si>
  <si>
    <t>HARS-E1     11.000</t>
  </si>
  <si>
    <t>HARS-E2     11.000</t>
  </si>
  <si>
    <t>HARW-E1     11.000</t>
  </si>
  <si>
    <t>HASL-E      11.000</t>
  </si>
  <si>
    <t>HERR-E      11.000</t>
  </si>
  <si>
    <t>KEMB-E      11.000</t>
  </si>
  <si>
    <t>KIDD-E      11.000</t>
  </si>
  <si>
    <t>LABU-E      11.000</t>
  </si>
  <si>
    <t>LANC-E      11.000</t>
  </si>
  <si>
    <t>LEAF-E      11.000</t>
  </si>
  <si>
    <t>LOVR-E      11.000</t>
  </si>
  <si>
    <t>LYNC-E      11.000</t>
  </si>
  <si>
    <t>BPEF-E      11.000</t>
  </si>
  <si>
    <t>MANR-E      11.000</t>
  </si>
  <si>
    <t>MARK-E      11.000</t>
  </si>
  <si>
    <t>MAWO-E      11.000</t>
  </si>
  <si>
    <t>MIDH-E      11.000</t>
  </si>
  <si>
    <t>MINV-E      11.000</t>
  </si>
  <si>
    <t>NLEA-E      11.000</t>
  </si>
  <si>
    <t>PETE-E      11.000</t>
  </si>
  <si>
    <t>PLAI-E      11.000</t>
  </si>
  <si>
    <t>PORP-E      11.000</t>
  </si>
  <si>
    <t>PREC-E      11.000</t>
  </si>
  <si>
    <t>PYES-E      11.000</t>
  </si>
  <si>
    <t>PYES-E1     11.000</t>
  </si>
  <si>
    <t>COEP-E1     11.000</t>
  </si>
  <si>
    <t>BRAL-E1     11.000</t>
  </si>
  <si>
    <t>REAU-E      11.000</t>
  </si>
  <si>
    <t>RISS-E      11.000</t>
  </si>
  <si>
    <t>ROSG-E      11.000</t>
  </si>
  <si>
    <t>SBER-E      11.000</t>
  </si>
  <si>
    <t>SELS-E      11.000</t>
  </si>
  <si>
    <t>BURG-E1     11.000</t>
  </si>
  <si>
    <t>SHIO-E      11.000</t>
  </si>
  <si>
    <t>SLTE-12     11.000</t>
  </si>
  <si>
    <t>STLA-E      11.000</t>
  </si>
  <si>
    <t>SWIN-E      11.000</t>
  </si>
  <si>
    <t>GALI-E      11.000</t>
  </si>
  <si>
    <t>TRAE-E      11.000</t>
  </si>
  <si>
    <t>WHWA-E      11.000</t>
  </si>
  <si>
    <t>WILS-E      11.000</t>
  </si>
  <si>
    <t>WINH-E1     11.000</t>
  </si>
  <si>
    <t>WINP-E      11.000</t>
  </si>
  <si>
    <t>WITT-E      11.000</t>
  </si>
  <si>
    <t>WOOB-E      11.000</t>
  </si>
  <si>
    <t>ALLD-E      11.000</t>
  </si>
  <si>
    <t>WYTC-E      11.000</t>
  </si>
  <si>
    <t>YARN-E      11.000</t>
  </si>
  <si>
    <t>WOOD-E      11.000</t>
  </si>
  <si>
    <t>CHIC-E2     11.000</t>
  </si>
  <si>
    <t>ANDO-E      11.000</t>
  </si>
  <si>
    <t>ANDE-E      11.000</t>
  </si>
  <si>
    <t>ANDT-E      11.000</t>
  </si>
  <si>
    <t>BARS-E      11.000</t>
  </si>
  <si>
    <t>HURT-E      11.000</t>
  </si>
  <si>
    <t>MIDW-E      11.000</t>
  </si>
  <si>
    <t>POWA-E      11.000</t>
  </si>
  <si>
    <t>THRU-E      11.000</t>
  </si>
  <si>
    <t>WHIT-E      11.000</t>
  </si>
  <si>
    <t>WHER-E      11.000</t>
  </si>
  <si>
    <t>ALDE-E      11.000</t>
  </si>
  <si>
    <t>BROM-E      11.000</t>
  </si>
  <si>
    <t>CALN-E      11.000</t>
  </si>
  <si>
    <t>COCK-E      11.000</t>
  </si>
  <si>
    <t>LYNE-E      11.000</t>
  </si>
  <si>
    <t>MALM-E      11.000</t>
  </si>
  <si>
    <t>ROWD-E      11.000</t>
  </si>
  <si>
    <t>SUTB-E      11.000</t>
  </si>
  <si>
    <t>TETB-E      11.000</t>
  </si>
  <si>
    <t>YATK-E      11.000</t>
  </si>
  <si>
    <t>CHIP-E      11.000</t>
  </si>
  <si>
    <t>WYKR-E      11.000</t>
  </si>
  <si>
    <t>BRUT-E      11.000</t>
  </si>
  <si>
    <t>CODF-E      11.000</t>
  </si>
  <si>
    <t>CROC-E      11.000</t>
  </si>
  <si>
    <t>FROM-E1     11.000</t>
  </si>
  <si>
    <t>HOLW-E      11.000</t>
  </si>
  <si>
    <t>WARM-E      11.000</t>
  </si>
  <si>
    <t>WBUR-E      11.000</t>
  </si>
  <si>
    <t>HAWK-E      11.000</t>
  </si>
  <si>
    <t>FROM-E2     11.000</t>
  </si>
  <si>
    <t>BRHA-E0     11.000</t>
  </si>
  <si>
    <t>ASHP-E      11.000</t>
  </si>
  <si>
    <t>STAD-E      11.000</t>
  </si>
  <si>
    <t>BRAA-E      11.000</t>
  </si>
  <si>
    <t>AVOR-E      11.000</t>
  </si>
  <si>
    <t>MELT-E      11.000</t>
  </si>
  <si>
    <t>TROT-E      11.000</t>
  </si>
  <si>
    <t>CORS-E      11.000</t>
  </si>
  <si>
    <t>DEVI-E      11.000</t>
  </si>
  <si>
    <t>EASE-E      11.000</t>
  </si>
  <si>
    <t>SPPE-E      11.000</t>
  </si>
  <si>
    <t>SPQW-EM1    11.000</t>
  </si>
  <si>
    <t>WWER-E      11.000</t>
  </si>
  <si>
    <t>BLAB-E      11.000</t>
  </si>
  <si>
    <t>FARI-E      11.000</t>
  </si>
  <si>
    <t>LECH-E      11.000</t>
  </si>
  <si>
    <t>SHVE-E      11.000</t>
  </si>
  <si>
    <t>STAF-E      11.000</t>
  </si>
  <si>
    <t>PRSS-E1     11.000</t>
  </si>
  <si>
    <t>PRSS-E2     11.000</t>
  </si>
  <si>
    <t>DORS-E      11.000</t>
  </si>
  <si>
    <t>DRAW-E      11.000</t>
  </si>
  <si>
    <t>HOND-E      11.000</t>
  </si>
  <si>
    <t>STRA-E      11.000</t>
  </si>
  <si>
    <t>PAKN-E      11.000</t>
  </si>
  <si>
    <t>PLES-E      11.000</t>
  </si>
  <si>
    <t>TOOT-E      11.000</t>
  </si>
  <si>
    <t>CHIE-E      11.000</t>
  </si>
  <si>
    <t>QUAR-E      11.000</t>
  </si>
  <si>
    <t>MARS-E      11.000</t>
  </si>
  <si>
    <t>PEWS-E1     11.000</t>
  </si>
  <si>
    <t>RAMS-E      11.000</t>
  </si>
  <si>
    <t>TIDW-E      11.000</t>
  </si>
  <si>
    <t>WGRV-E      11.000</t>
  </si>
  <si>
    <t>BOWE-E      11.000</t>
  </si>
  <si>
    <t>WYCM-E1     11.000</t>
  </si>
  <si>
    <t>FLAH-E      11.000</t>
  </si>
  <si>
    <t>WELE-E      11.000</t>
  </si>
  <si>
    <t>BERI-E      11.000</t>
  </si>
  <si>
    <t>KENN-E      11.000</t>
  </si>
  <si>
    <t>PRSC-E      11.000</t>
  </si>
  <si>
    <t>COLO-E      11.000</t>
  </si>
  <si>
    <t>ROSH-E      11.000</t>
  </si>
  <si>
    <t>UNIS-E2     11.000</t>
  </si>
  <si>
    <t>WALL-E      11.000</t>
  </si>
  <si>
    <t>CHOL-E      11.000</t>
  </si>
  <si>
    <t>FULS-E      11.000</t>
  </si>
  <si>
    <t>GROV-E      11.000</t>
  </si>
  <si>
    <t>WANT-E      11.000</t>
  </si>
  <si>
    <t>WINL-E      11.000</t>
  </si>
  <si>
    <t>SUTC-E      11.000</t>
  </si>
  <si>
    <t>MILT-E      11.000</t>
  </si>
  <si>
    <t>ARNC-E      11.000</t>
  </si>
  <si>
    <t>BICE-E1     11.000</t>
  </si>
  <si>
    <t>COTT-E      11.000</t>
  </si>
  <si>
    <t>OLDR-E      11.000</t>
  </si>
  <si>
    <t>UPPH-E      11.000</t>
  </si>
  <si>
    <t>WHEA-E      11.000</t>
  </si>
  <si>
    <t>HEAD-E      11.000</t>
  </si>
  <si>
    <t>SHPV-E      11.000</t>
  </si>
  <si>
    <t>ARDLEYGEN-E 11.000</t>
  </si>
  <si>
    <t>CHIS-E      11.000</t>
  </si>
  <si>
    <t>NUFF-E      11.000</t>
  </si>
  <si>
    <t>STOK-E      11.000</t>
  </si>
  <si>
    <t>WATL-E      11.000</t>
  </si>
  <si>
    <t>FRYL-E      11.000</t>
  </si>
  <si>
    <t>HIGW-E      11.000</t>
  </si>
  <si>
    <t>HIWT-E      11.000</t>
  </si>
  <si>
    <t>LITM-E      11.000</t>
  </si>
  <si>
    <t>FRER-E      11.000</t>
  </si>
  <si>
    <t>STEB-E      11.000</t>
  </si>
  <si>
    <t>WOOR-E      11.000</t>
  </si>
  <si>
    <t>NHIN-E      11.000</t>
  </si>
  <si>
    <t>OSNE-E      11.000</t>
  </si>
  <si>
    <t>UNIP-E      11.000</t>
  </si>
  <si>
    <t>FARR-E1     11.000</t>
  </si>
  <si>
    <t>TAPL-E      11.000</t>
  </si>
  <si>
    <t>PETA-E      11.000</t>
  </si>
  <si>
    <t>CHAL-E      11.000</t>
  </si>
  <si>
    <t>CLAR-E      11.000</t>
  </si>
  <si>
    <t>BRWR-E      11.000</t>
  </si>
  <si>
    <t>FARR-E2     11.000</t>
  </si>
  <si>
    <t>BRDW-E      11.000</t>
  </si>
  <si>
    <t>POYL-E      11.000</t>
  </si>
  <si>
    <t>LAKE-E      11.000</t>
  </si>
  <si>
    <t>CAUS-E      11.000</t>
  </si>
  <si>
    <t>STAN-E      11.000</t>
  </si>
  <si>
    <t>EGHA-E      11.000</t>
  </si>
  <si>
    <t>SUNX-E      11.000</t>
  </si>
  <si>
    <t>SIDR-E      11.000</t>
  </si>
  <si>
    <t>SUNX-E2     11.000</t>
  </si>
  <si>
    <t>BEEN-E      11.000</t>
  </si>
  <si>
    <t>COUR-E      11.000</t>
  </si>
  <si>
    <t>KENH-E      11.000</t>
  </si>
  <si>
    <t>MORT-E      11.000</t>
  </si>
  <si>
    <t>PADW-E      11.000</t>
  </si>
  <si>
    <t>PANG-E      11.000</t>
  </si>
  <si>
    <t>THEA-E      11.000</t>
  </si>
  <si>
    <t>SCOT-E      11.000</t>
  </si>
  <si>
    <t>TRAG-E      11.000</t>
  </si>
  <si>
    <t>WHIW-E      11.000</t>
  </si>
  <si>
    <t>WILR-E      11.000</t>
  </si>
  <si>
    <t>WOCO-E      11.000</t>
  </si>
  <si>
    <t>GREP-E      11.000</t>
  </si>
  <si>
    <t>GORI-E      11.000</t>
  </si>
  <si>
    <t>PING-E      11.000</t>
  </si>
  <si>
    <t>HUNG-E      11.000</t>
  </si>
  <si>
    <t>KING-E      11.000</t>
  </si>
  <si>
    <t>KINT-E      11.000</t>
  </si>
  <si>
    <t>LAMB-E      11.000</t>
  </si>
  <si>
    <t>LECK-E      11.000</t>
  </si>
  <si>
    <t>LOVL-E      11.000</t>
  </si>
  <si>
    <t>RIVE-E      11.000</t>
  </si>
  <si>
    <t>STJO-E      11.000</t>
  </si>
  <si>
    <t>TADL-E      11.000</t>
  </si>
  <si>
    <t>THAT-E      11.000</t>
  </si>
  <si>
    <t>YATT-E      11.000</t>
  </si>
  <si>
    <t>BALH-E      11.000</t>
  </si>
  <si>
    <t>GREC-E      11.000</t>
  </si>
  <si>
    <t>LAKR-E      11.000</t>
  </si>
  <si>
    <t>CAVE-E      11.000</t>
  </si>
  <si>
    <t>LITH-E      11.000</t>
  </si>
  <si>
    <t>REAT-E1     11.000</t>
  </si>
  <si>
    <t>REAT-E2     11.000</t>
  </si>
  <si>
    <t>TMAL-E      11.000</t>
  </si>
  <si>
    <t>KIDE-E      11.000</t>
  </si>
  <si>
    <t>NORA-E      11.000</t>
  </si>
  <si>
    <t>READ-E      11.000</t>
  </si>
  <si>
    <t>SILS-E      11.000</t>
  </si>
  <si>
    <t>TWYF-E      11.000</t>
  </si>
  <si>
    <t>HENL-E      11.000</t>
  </si>
  <si>
    <t>TONG-E      11.000</t>
  </si>
  <si>
    <t>FARN-E      11.000</t>
  </si>
  <si>
    <t>HIND-E      11.000</t>
  </si>
  <si>
    <t>MILF-E      11.000</t>
  </si>
  <si>
    <t>GODA-E      11.000</t>
  </si>
  <si>
    <t>NORM-E      11.000</t>
  </si>
  <si>
    <t>ALSH-E      11.000</t>
  </si>
  <si>
    <t>ARBO-E      11.000</t>
  </si>
  <si>
    <t>AWRE-E      11.000</t>
  </si>
  <si>
    <t>BASI-E      11.000</t>
  </si>
  <si>
    <t>BRAG-E      11.000</t>
  </si>
  <si>
    <t>BROS-E      11.000</t>
  </si>
  <si>
    <t>DOWG-E      11.000</t>
  </si>
  <si>
    <t>HOOK-E      11.000</t>
  </si>
  <si>
    <t>HOUN-E1     11.000</t>
  </si>
  <si>
    <t>OAKR-E      11.000</t>
  </si>
  <si>
    <t>OVER-E      11.000</t>
  </si>
  <si>
    <t>CHNM-E      11.000</t>
  </si>
  <si>
    <t>JAYC-E      11.000</t>
  </si>
  <si>
    <t>ASCO-E      11.000</t>
  </si>
  <si>
    <t>BAGS-E      11.000</t>
  </si>
  <si>
    <t>BRKN-E      11.000</t>
  </si>
  <si>
    <t>CHOB-E      11.000</t>
  </si>
  <si>
    <t>EHAM-E      11.000</t>
  </si>
  <si>
    <t>ELMR-E      11.000</t>
  </si>
  <si>
    <t>MVEE-E      11.000</t>
  </si>
  <si>
    <t>SUNN-E      11.000</t>
  </si>
  <si>
    <t>WARF-E      11.000</t>
  </si>
  <si>
    <t>WOKI-E      11.000</t>
  </si>
  <si>
    <t>CAMB-E      11.000</t>
  </si>
  <si>
    <t>COVE-E      11.000</t>
  </si>
  <si>
    <t>FABO-E      11.000</t>
  </si>
  <si>
    <t>FRIM-E      11.000</t>
  </si>
  <si>
    <t>KINR-E      11.000</t>
  </si>
  <si>
    <t>QUEE-E      11.000</t>
  </si>
  <si>
    <t>SAND-E      11.000</t>
  </si>
  <si>
    <t>CROW-E      11.000</t>
  </si>
  <si>
    <t>HAWL-E      11.000</t>
  </si>
  <si>
    <t>COXW-E      11.000</t>
  </si>
  <si>
    <t>CROO-E      11.000</t>
  </si>
  <si>
    <t>HITL-E      11.000</t>
  </si>
  <si>
    <t>WREC-E      11.000</t>
  </si>
  <si>
    <t>FARA-E      11.000</t>
  </si>
  <si>
    <t>MAID-E      11.000</t>
  </si>
  <si>
    <t>CORD-E      11.000</t>
  </si>
  <si>
    <t>KNOH-E      11.000</t>
  </si>
  <si>
    <t>TEMF-E      11.000</t>
  </si>
  <si>
    <t>PARG-E      11.000</t>
  </si>
  <si>
    <t>WHLE-E      11.000</t>
  </si>
  <si>
    <t>HOEF-E      11.000</t>
  </si>
  <si>
    <t>WEND-E      11.000</t>
  </si>
  <si>
    <t>NFAR-E2     11.000</t>
  </si>
  <si>
    <t>PLET-E1     11.000</t>
  </si>
  <si>
    <t>TITC-E      11.000</t>
  </si>
  <si>
    <t>LEOS-E      11.000</t>
  </si>
  <si>
    <t>ZETR-E      11.000</t>
  </si>
  <si>
    <t>ROWP-E      11.000</t>
  </si>
  <si>
    <t>BRHU-E1     11.000</t>
  </si>
  <si>
    <t>PLTG-E      11.000</t>
  </si>
  <si>
    <t>MEYR-E      11.000</t>
  </si>
  <si>
    <t>LEIP-E      11.000</t>
  </si>
  <si>
    <t>EMSW-E      11.000</t>
  </si>
  <si>
    <t>GABH-E      11.000</t>
  </si>
  <si>
    <t>BROC-E      11.000</t>
  </si>
  <si>
    <t>HORN-E      11.000</t>
  </si>
  <si>
    <t>GRES-E      11.000</t>
  </si>
  <si>
    <t>FRAP-E      11.000</t>
  </si>
  <si>
    <t>EAST-E      11.000</t>
  </si>
  <si>
    <t>BRAR-E      11.000</t>
  </si>
  <si>
    <t>WATE-E      11.000</t>
  </si>
  <si>
    <t>FARL-E      11.000</t>
  </si>
  <si>
    <t>PURB-E      11.000</t>
  </si>
  <si>
    <t>HILS-E      11.000</t>
  </si>
  <si>
    <t>COLP-E      11.000</t>
  </si>
  <si>
    <t>POCH-E      11.000</t>
  </si>
  <si>
    <t>WYME-E1     11.000</t>
  </si>
  <si>
    <t>WYME-E2     11.000</t>
  </si>
  <si>
    <t>GAMR-E      11.000</t>
  </si>
  <si>
    <t>HILI-EG     11.000</t>
  </si>
  <si>
    <t>LANG-E      11.000</t>
  </si>
  <si>
    <t>BUTA-E      11.000</t>
  </si>
  <si>
    <t>BISH-E2     11.000</t>
  </si>
  <si>
    <t>NETC-E      11.000</t>
  </si>
  <si>
    <t>BISW-E      11.000</t>
  </si>
  <si>
    <t>BITT-E      11.000</t>
  </si>
  <si>
    <t>TOWP-E      11.000</t>
  </si>
  <si>
    <t>WEST-E      11.000</t>
  </si>
  <si>
    <t>HAMB-E      11.000</t>
  </si>
  <si>
    <t>WOOL-E      11.000</t>
  </si>
  <si>
    <t>CHAN-E      11.000</t>
  </si>
  <si>
    <t>BASS-E      11.000</t>
  </si>
  <si>
    <t>EASN-E      11.000</t>
  </si>
  <si>
    <t>VELM-E      11.000</t>
  </si>
  <si>
    <t>HEDE-E      11.000</t>
  </si>
  <si>
    <t>SOUG-E      11.000</t>
  </si>
  <si>
    <t>REGE-E      11.000</t>
  </si>
  <si>
    <t>BEVV-F1     6.6000</t>
  </si>
  <si>
    <t>WESP-E      11.000</t>
  </si>
  <si>
    <t>SHIR-E      11.000</t>
  </si>
  <si>
    <t>WOML-F      6.6000</t>
  </si>
  <si>
    <t>OLDD-F      6.6000</t>
  </si>
  <si>
    <t>CENB-E      11.000</t>
  </si>
  <si>
    <t>CHAP-F      6.6000</t>
  </si>
  <si>
    <t>SOUS-F      6.6000</t>
  </si>
  <si>
    <t>HAST-E      11.000</t>
  </si>
  <si>
    <t>IBMH-E      11.000</t>
  </si>
  <si>
    <t>STCR-E      11.000</t>
  </si>
  <si>
    <t>GORR-E      11.000</t>
  </si>
  <si>
    <t>DUNB-E      11.000</t>
  </si>
  <si>
    <t>HOUG-E      11.000</t>
  </si>
  <si>
    <t>TOTT-E      11.000</t>
  </si>
  <si>
    <t>SILK-E      11.000</t>
  </si>
  <si>
    <t>NBAD-E      11.000</t>
  </si>
  <si>
    <t>ROMS-E      11.000</t>
  </si>
  <si>
    <t>MAYB-E      11.000</t>
  </si>
  <si>
    <t>FLET-E      11.000</t>
  </si>
  <si>
    <t>LORD-E      11.000</t>
  </si>
  <si>
    <t>COWE-E      11.000</t>
  </si>
  <si>
    <t>SHAL-E      11.000</t>
  </si>
  <si>
    <t>FRES-E      11.000</t>
  </si>
  <si>
    <t>NEWP-E      11.000</t>
  </si>
  <si>
    <t>BINS-E      11.000</t>
  </si>
  <si>
    <t>RYDE-E      11.000</t>
  </si>
  <si>
    <t>SADO-E      11.000</t>
  </si>
  <si>
    <t>SHAN-E      11.000</t>
  </si>
  <si>
    <t>VENT-E      11.000</t>
  </si>
  <si>
    <t>ARRN-E      11.000</t>
  </si>
  <si>
    <t>SFPV-E      11.000</t>
  </si>
  <si>
    <t>DFPV-E      11.000</t>
  </si>
  <si>
    <t>HFPV-E      11.000</t>
  </si>
  <si>
    <t>FFPV-E      11.000</t>
  </si>
  <si>
    <t>WCPV-E      11.000</t>
  </si>
  <si>
    <t>SLPV-E      11.000</t>
  </si>
  <si>
    <t>HAMW-E      11.000</t>
  </si>
  <si>
    <t>POLE-E      11.000</t>
  </si>
  <si>
    <t>SBOU-E      11.000</t>
  </si>
  <si>
    <t>BOSE-E      11.000</t>
  </si>
  <si>
    <t>CHRI-E      11.000</t>
  </si>
  <si>
    <t>SOME-E      11.000</t>
  </si>
  <si>
    <t>NEWM-E      11.000</t>
  </si>
  <si>
    <t>HINC-E      11.000</t>
  </si>
  <si>
    <t>LYMI-E      11.000</t>
  </si>
  <si>
    <t>MILS-E      11.000</t>
  </si>
  <si>
    <t>EHOW-E      11.000</t>
  </si>
  <si>
    <t>REHI-E      11.000</t>
  </si>
  <si>
    <t>WINT-E      11.000</t>
  </si>
  <si>
    <t>FEDO-E      11.000</t>
  </si>
  <si>
    <t>FOIN-E      11.000</t>
  </si>
  <si>
    <t>HINM-E      11.000</t>
  </si>
  <si>
    <t>MANN-E      11.000</t>
  </si>
  <si>
    <t>MILA-E      11.000</t>
  </si>
  <si>
    <t>NEWS-E      11.000</t>
  </si>
  <si>
    <t>ROCK-E      11.000</t>
  </si>
  <si>
    <t>VERW-E      11.000</t>
  </si>
  <si>
    <t>VERW-E1     11.000</t>
  </si>
  <si>
    <t>WIMB-E      11.000</t>
  </si>
  <si>
    <t>WSTG-E      11.000</t>
  </si>
  <si>
    <t>RILG-E      11.000</t>
  </si>
  <si>
    <t>BEME-E      11.000</t>
  </si>
  <si>
    <t>HOMI-E      11.000</t>
  </si>
  <si>
    <t>NETH-E      11.000</t>
  </si>
  <si>
    <t>PETF-E      11.000</t>
  </si>
  <si>
    <t>RELY-E      11.000</t>
  </si>
  <si>
    <t>SALC-E      11.000</t>
  </si>
  <si>
    <t>TEFF-E      11.000</t>
  </si>
  <si>
    <t>STAP-E      11.000</t>
  </si>
  <si>
    <t>ALDN-E      11.000</t>
  </si>
  <si>
    <t>BOUV-E      11.000</t>
  </si>
  <si>
    <t>CENT-E      11.000</t>
  </si>
  <si>
    <t>ELEH-E      11.000</t>
  </si>
  <si>
    <t>PARS-E      11.000</t>
  </si>
  <si>
    <t>PARN-E      11.000</t>
  </si>
  <si>
    <t>WBOU-E      11.000</t>
  </si>
  <si>
    <t>PDCM-E1     11.000</t>
  </si>
  <si>
    <t>SHAF-E      11.000</t>
  </si>
  <si>
    <t>SHRO-E      11.000</t>
  </si>
  <si>
    <t>TARR-E      11.000</t>
  </si>
  <si>
    <t>GSTM-E      11.000</t>
  </si>
  <si>
    <t>MINC-E      11.000</t>
  </si>
  <si>
    <t>TISB-E      11.000</t>
  </si>
  <si>
    <t>HENS-E      11.000</t>
  </si>
  <si>
    <t>WICA-E      11.000</t>
  </si>
  <si>
    <t>BOUR-E      11.000</t>
  </si>
  <si>
    <t>WSTO-E      11.000</t>
  </si>
  <si>
    <t>GILL-E      11.000</t>
  </si>
  <si>
    <t>AADV-E      11.000</t>
  </si>
  <si>
    <t>BOVI-E      11.000</t>
  </si>
  <si>
    <t>WART-E      11.000</t>
  </si>
  <si>
    <t>BUSH-E      11.000</t>
  </si>
  <si>
    <t>SWAN-E      11.000</t>
  </si>
  <si>
    <t>TRLG-E      11.000</t>
  </si>
  <si>
    <t>WIBK-E      11.000</t>
  </si>
  <si>
    <t>CREE-E      11.000</t>
  </si>
  <si>
    <t>CORM-E      11.000</t>
  </si>
  <si>
    <t>BLAN-E      11.000</t>
  </si>
  <si>
    <t>HOLB-E      11.000</t>
  </si>
  <si>
    <t>RATF-E      11.000</t>
  </si>
  <si>
    <t>BOSD-E      11.000</t>
  </si>
  <si>
    <t>PARH-E      11.000</t>
  </si>
  <si>
    <t>ENFO-E      11.000</t>
  </si>
  <si>
    <t>STNG-F      6.6000</t>
  </si>
  <si>
    <t>BULF-F      6.6000</t>
  </si>
  <si>
    <t>TIWD-F      6.6000</t>
  </si>
  <si>
    <t>YEOV-E      11.000</t>
  </si>
  <si>
    <t>PULH-E      11.000</t>
  </si>
  <si>
    <t>YETM-E      11.000</t>
  </si>
  <si>
    <t>SHER-E      11.000</t>
  </si>
  <si>
    <t>MILP-E      11.000</t>
  </si>
  <si>
    <t>LARK-E      11.000</t>
  </si>
  <si>
    <t>CHTC-E      11.000</t>
  </si>
  <si>
    <t>SPAR-E      11.000</t>
  </si>
  <si>
    <t>DIMM-E      11.000</t>
  </si>
  <si>
    <t>WHEN-E1     11.000</t>
  </si>
  <si>
    <t>BBCR-E2     11.000</t>
  </si>
  <si>
    <t>BOWLA-E     11.000</t>
  </si>
  <si>
    <t>CERA-E      11.000</t>
  </si>
  <si>
    <t>PIDD-E      11.000</t>
  </si>
  <si>
    <t>PUDD-E      11.000</t>
  </si>
  <si>
    <t>MAIN-E      11.000</t>
  </si>
  <si>
    <t>CHMI-E      11.000</t>
  </si>
  <si>
    <t>WEYM-E      11.000</t>
  </si>
  <si>
    <t>REDL-E      11.000</t>
  </si>
  <si>
    <t>DORT-E      11.000</t>
  </si>
  <si>
    <t>CHIC-E1     11.000</t>
  </si>
  <si>
    <t>BPPV-E      11.000</t>
  </si>
  <si>
    <t>CANB-E2      11.000</t>
  </si>
  <si>
    <t>HIIN-E      11.000</t>
  </si>
  <si>
    <t>NOHO-E      11.000</t>
  </si>
  <si>
    <t>UXBR-E2     11.000</t>
  </si>
  <si>
    <t>YIEW-E1     11.000</t>
  </si>
  <si>
    <t>YIEW-E2     11.000</t>
  </si>
  <si>
    <t>BEAC-F      6.6000</t>
  </si>
  <si>
    <t>BEAC-F3     6.6000</t>
  </si>
  <si>
    <t>COKL-F      6.6000</t>
  </si>
  <si>
    <t>DENA-F      6.6000</t>
  </si>
  <si>
    <t>GERX-F      6.6000</t>
  </si>
  <si>
    <t>GRAR-FM1    6.6000</t>
  </si>
  <si>
    <t>GRAR-FM2    6.6000</t>
  </si>
  <si>
    <t>HARE-F      6.6000</t>
  </si>
  <si>
    <t>WAPW-G1     3.3000</t>
  </si>
  <si>
    <t>WAPW-G4     11.000</t>
  </si>
  <si>
    <t>SUTL-E      11.000</t>
  </si>
  <si>
    <t>UPTO-E1     11.000</t>
  </si>
  <si>
    <t>HAYE-E1     11.000</t>
  </si>
  <si>
    <t>NHYD-E1     11.000</t>
  </si>
  <si>
    <t>VIFR-E      11.000</t>
  </si>
  <si>
    <t>HEAT-E1     11.000</t>
  </si>
  <si>
    <t>NHYD-E2     11.000</t>
  </si>
  <si>
    <t>BRDE-E      11.000</t>
  </si>
  <si>
    <t>SPRR-FM1    6.6000</t>
  </si>
  <si>
    <t>TGRE-F      6.6000</t>
  </si>
  <si>
    <t>PERI-E      11.000</t>
  </si>
  <si>
    <t>GREE-E2     11.000</t>
  </si>
  <si>
    <t>VOLA-E1     11.000</t>
  </si>
  <si>
    <t>NCANB-E1    11.000</t>
  </si>
  <si>
    <t>PARR-F      6.6000</t>
  </si>
  <si>
    <t>GOLD-F      6.6000</t>
  </si>
  <si>
    <t>LEAP-E      11.000</t>
  </si>
  <si>
    <t>EALI-E1     11.000</t>
  </si>
  <si>
    <t>SOUR-E1     11.000</t>
  </si>
  <si>
    <t>COPD-E      11.000</t>
  </si>
  <si>
    <t>IRBR-E      11.000</t>
  </si>
  <si>
    <t>BRIR-E1     11.000</t>
  </si>
  <si>
    <t>BOSM-E      11.000</t>
  </si>
  <si>
    <t>BREN-E1     11.000</t>
  </si>
  <si>
    <t>HARL-E      11.000</t>
  </si>
  <si>
    <t>DEAG-E      11.000</t>
  </si>
  <si>
    <t>NFEL-E      11.000</t>
  </si>
  <si>
    <t>FELT-F1     6.6000</t>
  </si>
  <si>
    <t>FELT-F2     6.6000</t>
  </si>
  <si>
    <t>CHUR-E      11.000</t>
  </si>
  <si>
    <t>ASHC-G1     3.3000</t>
  </si>
  <si>
    <t>ASHC-G2     3.3000</t>
  </si>
  <si>
    <t>HOPA-F      6.6000</t>
  </si>
  <si>
    <t>SUNG-E      11.000</t>
  </si>
  <si>
    <t>ASHC-SUB-G  3.3000</t>
  </si>
  <si>
    <t>ASHC-G3     3.3000</t>
  </si>
  <si>
    <t>BRAV-E      11.000</t>
  </si>
  <si>
    <t>CHAS-E      11.000</t>
  </si>
  <si>
    <t>CRES-E      11.000</t>
  </si>
  <si>
    <t>ECHO-E      11.000</t>
  </si>
  <si>
    <t>FOXT-E      11.000</t>
  </si>
  <si>
    <t>GOLF-E      11.000</t>
  </si>
  <si>
    <t>HOTE-E      11.000</t>
  </si>
  <si>
    <t>INDI-E      11.000</t>
  </si>
  <si>
    <t>DELT-E      11.000</t>
  </si>
  <si>
    <t>BICN-E      11.000</t>
  </si>
  <si>
    <t>Standard Settlement Configuration Id</t>
  </si>
  <si>
    <t>Standard Settlement Configuration Desc</t>
  </si>
  <si>
    <t>Common Decode</t>
  </si>
  <si>
    <t>Change implemented</t>
  </si>
  <si>
    <t>Date</t>
  </si>
  <si>
    <t>Comments</t>
  </si>
  <si>
    <t>10-hour OP</t>
  </si>
  <si>
    <t>A/R</t>
  </si>
  <si>
    <t>Notes updated</t>
  </si>
  <si>
    <t>Updated to reflect DCP 268 which delinks all tariffs from the TPR bands</t>
  </si>
  <si>
    <t>Code 1 &amp; 2 changed to A</t>
  </si>
  <si>
    <t>10-hour OP + w/e</t>
  </si>
  <si>
    <t>Code O changed to A/R</t>
  </si>
  <si>
    <t>10.5-hour OP</t>
  </si>
  <si>
    <t>Removed TPR</t>
  </si>
  <si>
    <t>Removed TPR lookup element as this no longer effects which rate to apply</t>
  </si>
  <si>
    <t>11 Hour OP</t>
  </si>
  <si>
    <t>11.5-hour OP</t>
  </si>
  <si>
    <t>11-hour OP</t>
  </si>
  <si>
    <t>8.5-hour OP</t>
  </si>
  <si>
    <t>9-hour OP</t>
  </si>
  <si>
    <t>11-hour OP + Summer</t>
  </si>
  <si>
    <t>11-hour OP + w/e</t>
  </si>
  <si>
    <t>11-hour OP + w/e &amp; Summer</t>
  </si>
  <si>
    <t>11-hour OP + weekends</t>
  </si>
  <si>
    <t>12-hour  OP + w/e &amp; Summer</t>
  </si>
  <si>
    <t>12-hour night</t>
  </si>
  <si>
    <t>A</t>
  </si>
  <si>
    <t>12-hour OP</t>
  </si>
  <si>
    <t>Key Meter pseudo 2-rate</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</si>
  <si>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</si>
  <si>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</si>
  <si>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</si>
  <si>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</si>
  <si>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</si>
  <si>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</si>
  <si>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</si>
  <si>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</si>
  <si>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</si>
  <si>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</si>
  <si>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</si>
  <si>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</si>
  <si>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</si>
  <si>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</si>
  <si>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</si>
  <si>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</si>
  <si>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</si>
  <si>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</si>
  <si>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</si>
  <si>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</si>
  <si>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</si>
  <si>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</si>
  <si>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</si>
  <si>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</si>
  <si>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</si>
  <si>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</si>
  <si>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</si>
  <si>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</si>
  <si>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5-rate SToD</t>
  </si>
  <si>
    <t>6-rate SToD</t>
  </si>
  <si>
    <t>7-hour OP (see also SSC 0185)</t>
  </si>
  <si>
    <t>Smart 7, heating</t>
  </si>
  <si>
    <t>7-hour E7 (Cornwall &amp; def reinforcement)</t>
  </si>
  <si>
    <t>Supertariff heating</t>
  </si>
  <si>
    <t>7-hour E7 (differential switching)</t>
  </si>
  <si>
    <t>7-hour night</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</si>
  <si>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</si>
  <si>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</si>
  <si>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</si>
  <si>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</si>
  <si>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</si>
  <si>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</si>
  <si>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</si>
  <si>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</si>
  <si>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</si>
  <si>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</si>
  <si>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</si>
  <si>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</si>
  <si>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</si>
  <si>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</si>
  <si>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</si>
  <si>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</si>
  <si>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</si>
  <si>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</si>
  <si>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</si>
  <si>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</si>
  <si>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</si>
  <si>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</si>
  <si>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</si>
  <si>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</si>
  <si>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</si>
  <si>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</si>
  <si>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</si>
  <si>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</si>
  <si>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</si>
  <si>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</si>
  <si>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</si>
  <si>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</si>
  <si>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</si>
  <si>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</si>
  <si>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</si>
  <si>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</si>
  <si>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</si>
  <si>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</si>
  <si>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</si>
  <si>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</si>
  <si>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</si>
  <si>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</si>
  <si>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</si>
  <si>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</si>
  <si>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</si>
  <si>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</si>
  <si>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</si>
  <si>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</si>
  <si>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</si>
  <si>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</si>
  <si>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</si>
  <si>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</si>
  <si>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</si>
  <si>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</si>
  <si>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</si>
  <si>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</si>
  <si>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</si>
  <si>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</si>
  <si>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</si>
  <si>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</si>
  <si>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</si>
  <si>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</si>
  <si>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</si>
  <si>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</si>
  <si>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</si>
  <si>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</si>
  <si>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</si>
  <si>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</si>
  <si>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</si>
  <si>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</si>
  <si>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</si>
  <si>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</si>
  <si>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</si>
  <si>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</si>
  <si>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</si>
  <si>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</si>
  <si>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</si>
  <si>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</si>
  <si>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</si>
  <si>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</si>
  <si>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</si>
  <si>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</si>
  <si>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</si>
  <si>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</si>
  <si>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</si>
  <si>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</si>
  <si>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</si>
  <si>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</si>
  <si>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</si>
  <si>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</si>
  <si>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</si>
  <si>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</si>
  <si>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</si>
  <si>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</si>
  <si>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</si>
  <si>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</si>
  <si>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</si>
  <si>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</si>
  <si>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</si>
  <si>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</si>
  <si>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</si>
  <si>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</si>
  <si>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G</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</si>
  <si>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</si>
  <si>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</si>
  <si>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</si>
  <si>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</si>
  <si>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</si>
  <si>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</si>
  <si>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</si>
  <si>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</si>
  <si>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</si>
  <si>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</si>
  <si>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</si>
  <si>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</si>
  <si>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</si>
  <si>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</si>
  <si>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</si>
  <si>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</si>
  <si>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</si>
  <si>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</si>
  <si>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</si>
  <si>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</si>
  <si>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</si>
  <si>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</si>
  <si>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</si>
  <si>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</si>
  <si>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</si>
  <si>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</si>
  <si>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</si>
  <si>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</si>
  <si>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</si>
  <si>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</si>
  <si>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</si>
  <si>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</si>
  <si>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</si>
  <si>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</si>
  <si>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</si>
  <si>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</si>
  <si>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</si>
  <si>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</si>
  <si>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</si>
  <si>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</si>
  <si>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</si>
  <si>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</si>
  <si>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</si>
  <si>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</si>
  <si>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</si>
  <si>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General Purpose 2 Rate (paired wth 0950)</t>
  </si>
  <si>
    <t>E10 Heating Single Rate (prd wth 0949)</t>
  </si>
  <si>
    <t>E9 Heating</t>
  </si>
  <si>
    <t>General Purpose 2 Rate (paired wth 0951)</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</si>
  <si>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</si>
  <si>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</si>
  <si>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</si>
  <si>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</si>
  <si>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</si>
  <si>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</si>
  <si>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</si>
  <si>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</si>
  <si>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</si>
  <si>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</si>
  <si>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</si>
  <si>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</si>
  <si>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</si>
  <si>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</si>
  <si>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2 Rate Saturday Off Peak</t>
  </si>
  <si>
    <t>Saturday Off Peak (9-5)</t>
  </si>
  <si>
    <t>Sunday Off Peak (9-5)</t>
  </si>
  <si>
    <t>General Purpose 2 Rate (paired with 0980</t>
  </si>
  <si>
    <t>E10 Heating Single Rate (prd with 0981)</t>
  </si>
  <si>
    <t>Evening Saver</t>
  </si>
  <si>
    <t>Comfort Booster</t>
  </si>
  <si>
    <t>Saturday Off Peak (24 Hrs)</t>
  </si>
  <si>
    <t>Sunday Off Peak (24 Hrs)</t>
  </si>
  <si>
    <t>Evening/Weekend - BST</t>
  </si>
  <si>
    <t>Voltage of Connection</t>
  </si>
  <si>
    <t>Band</t>
  </si>
  <si>
    <t>Units</t>
  </si>
  <si>
    <t>Lower Threshold*</t>
  </si>
  <si>
    <t>Upper Threshold*</t>
  </si>
  <si>
    <t>Residual Charge per MPAN (£)</t>
  </si>
  <si>
    <t>Single band</t>
  </si>
  <si>
    <t>-</t>
  </si>
  <si>
    <t>Designated Properties connected at LV, billing with no MIC</t>
  </si>
  <si>
    <t>kWh</t>
  </si>
  <si>
    <t>∞</t>
  </si>
  <si>
    <t>Designated Properties connected at LV, billing with MIC</t>
  </si>
  <si>
    <t>kVA</t>
  </si>
  <si>
    <t>Designated Properties connected at HV</t>
  </si>
  <si>
    <t>Designated EHV Properties</t>
  </si>
  <si>
    <t>* All boundaries are inclusive of the upper threshold and exclusive of the lower threshold i.e. Lower &lt; x ≤ Upper.</t>
  </si>
  <si>
    <t>Red unit charge
p/kWh</t>
  </si>
  <si>
    <t>Amber unit charge
p/kWh</t>
  </si>
  <si>
    <t>Fixed charge 
p/MPAN/day</t>
  </si>
  <si>
    <t>n/a</t>
  </si>
  <si>
    <t>LV and HV designated properties and Unmetered Supplies tariff calculator</t>
  </si>
  <si>
    <t>EHV designated property calculator</t>
  </si>
  <si>
    <t>Domestic Aggregated (related MPAN)</t>
  </si>
  <si>
    <t>Step 1, Choose your tariff using the drop down list in cell B10</t>
  </si>
  <si>
    <t>Step 1, Choose your tariff using the drop down list in cell L10</t>
  </si>
  <si>
    <t>Non-Domestic Aggregated</t>
  </si>
  <si>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</si>
  <si>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</si>
  <si>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Step 3, Enter a forecast of consumption if required in cells C14:I14</t>
  </si>
  <si>
    <t>Step 3, Enter a forecast of consumption if required in cells M14:T14</t>
  </si>
  <si>
    <t>LV Site Specific</t>
  </si>
  <si>
    <t>Capacity charge 
p/kVA/day</t>
  </si>
  <si>
    <t>Exceeded Capacity charge 
p/kVA/day</t>
  </si>
  <si>
    <t>LV Sub Site Specific</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</si>
  <si>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</si>
  <si>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</si>
  <si>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HV Site Specific</t>
  </si>
  <si>
    <t>Black unit charge
p/kWh</t>
  </si>
  <si>
    <t>Yellow unit charge
p/kWh</t>
  </si>
  <si>
    <t>Tariff components</t>
  </si>
  <si>
    <t>Number of days in consumption period
i.e. 365 if one year</t>
  </si>
  <si>
    <t>Maximum import or export capacity
kVA</t>
  </si>
  <si>
    <t>Average daily exceeded capacity
kVA</t>
  </si>
  <si>
    <t>Excess reactive units 
kVArh</t>
  </si>
  <si>
    <t>Import
super red
kWh</t>
  </si>
  <si>
    <t>Maximum import capacity
kVA</t>
  </si>
  <si>
    <t>Export
Super Red
kWh</t>
  </si>
  <si>
    <t>Maximum export capacity
kVA</t>
  </si>
  <si>
    <t>Enter current consumption details</t>
  </si>
  <si>
    <t>Enter forecast consumption details 
(if different)</t>
  </si>
  <si>
    <t>Charge components</t>
  </si>
  <si>
    <t>Unit 1
£</t>
  </si>
  <si>
    <t>Unit 2
£</t>
  </si>
  <si>
    <t>Unit 3
£</t>
  </si>
  <si>
    <t>Fixed charge
£</t>
  </si>
  <si>
    <t>Capacity charge
£</t>
  </si>
  <si>
    <t>Exceeded capacity charge
£</t>
  </si>
  <si>
    <t>Reactive power charge
£</t>
  </si>
  <si>
    <t>Import 
super red charge
£</t>
  </si>
  <si>
    <t>Import
fixed charge
£</t>
  </si>
  <si>
    <t>Import
capacity charge
£</t>
  </si>
  <si>
    <t>Import exceeded capacity charge
£</t>
  </si>
  <si>
    <t>Export super red charge
£</t>
  </si>
  <si>
    <t>Export fixed charge
£</t>
  </si>
  <si>
    <t>Export capacity charge
£</t>
  </si>
  <si>
    <t>Export exceeded capacity charge
£</t>
  </si>
  <si>
    <t>Current consumption period charges</t>
  </si>
  <si>
    <t>Forecast consumption period charges</t>
  </si>
  <si>
    <t>Total charge
£</t>
  </si>
  <si>
    <t>Import total charge
£</t>
  </si>
  <si>
    <t>Export total charge
£</t>
  </si>
  <si>
    <t>These charges are estimates based on tariff selected and consumption values entered.</t>
  </si>
  <si>
    <t>These charges are estimates based on site selected and consumption values entered.</t>
  </si>
  <si>
    <t>Fulcrum Electricity Assets Ltd - GSP_H</t>
  </si>
  <si>
    <t>H21, H22</t>
  </si>
  <si>
    <t>H1, H2</t>
  </si>
  <si>
    <t>5H1, 5H2</t>
  </si>
  <si>
    <t>6H1, 6H2</t>
  </si>
  <si>
    <t>7H1, 7H2</t>
  </si>
  <si>
    <t>8H1, 8H2</t>
  </si>
  <si>
    <t>9H1, 9H2</t>
  </si>
  <si>
    <t>2H</t>
  </si>
  <si>
    <t>12H</t>
  </si>
  <si>
    <t>22H</t>
  </si>
  <si>
    <t>32H</t>
  </si>
  <si>
    <t>42H</t>
  </si>
  <si>
    <t>52H</t>
  </si>
  <si>
    <t>62H</t>
  </si>
  <si>
    <t>72H</t>
  </si>
  <si>
    <t>82H</t>
  </si>
  <si>
    <t>92H</t>
  </si>
  <si>
    <t>H15, H16, H17, H18, H19, H48, H49, H50, H51, H52</t>
  </si>
  <si>
    <t>H41, H42</t>
  </si>
  <si>
    <t>H62</t>
  </si>
  <si>
    <t>H71, H72</t>
  </si>
  <si>
    <t>H91, H92</t>
  </si>
  <si>
    <t>H21</t>
  </si>
  <si>
    <t>H1</t>
  </si>
  <si>
    <t>5H1</t>
  </si>
  <si>
    <t>6H1</t>
  </si>
  <si>
    <t>7H1</t>
  </si>
  <si>
    <t>8H1</t>
  </si>
  <si>
    <t>9H1</t>
  </si>
  <si>
    <t>H15, H16, H17, H18, H19</t>
  </si>
  <si>
    <t>H41</t>
  </si>
  <si>
    <t>H71</t>
  </si>
  <si>
    <t>H22</t>
  </si>
  <si>
    <t>H2</t>
  </si>
  <si>
    <t>5H2</t>
  </si>
  <si>
    <t>6H2</t>
  </si>
  <si>
    <t>7H2</t>
  </si>
  <si>
    <t>8H2</t>
  </si>
  <si>
    <t>9H2</t>
  </si>
  <si>
    <t>H48, H49, H50, H51, H52</t>
  </si>
  <si>
    <t>H42</t>
  </si>
  <si>
    <t>H72</t>
  </si>
  <si>
    <t>632</t>
  </si>
  <si>
    <t>652</t>
  </si>
  <si>
    <t>Domestic Aggregated or CT with Residual</t>
  </si>
  <si>
    <t xml:space="preserve">H01, H02, H1L, H2H </t>
  </si>
  <si>
    <t>Non-Domestic Aggregated or CT No Residual</t>
  </si>
  <si>
    <t>H31, H32, H3L, H3H</t>
  </si>
  <si>
    <t>Non-Domestic Aggregated or CT Band 1</t>
  </si>
  <si>
    <t xml:space="preserve">1H1, 1H2, 1HL, 1HH </t>
  </si>
  <si>
    <t>Non-Domestic Aggregated or CT Band 2</t>
  </si>
  <si>
    <t>2H1, 2H2, 2HL, 2HH</t>
  </si>
  <si>
    <t>Non-Domestic Aggregated or CT Band 3</t>
  </si>
  <si>
    <t>3H1, 3H2, 3HL, 3HH</t>
  </si>
  <si>
    <t>Non-Domestic Aggregated or CT Band 4</t>
  </si>
  <si>
    <t>4H1, 4H2, 4HL, 4HH</t>
  </si>
  <si>
    <t>LDNO LV: Domestic Aggregated or CT with Residual</t>
  </si>
  <si>
    <t>H01, H1L</t>
  </si>
  <si>
    <t>LDNO LV: Domestic Aggregated (related MPAN)</t>
  </si>
  <si>
    <t>LDNO LV: Non-Domestic Aggregated or CT No Residual</t>
  </si>
  <si>
    <t>H31, H3L</t>
  </si>
  <si>
    <t>LDNO LV: Non-Domestic Aggregated or CT Band 1</t>
  </si>
  <si>
    <t>1H1, 1HL</t>
  </si>
  <si>
    <t>LDNO LV: Non-Domestic Aggregated or CT Band 2</t>
  </si>
  <si>
    <t>2H1, 2HL</t>
  </si>
  <si>
    <t>LDNO LV: Non-Domestic Aggregated or CT Band 3</t>
  </si>
  <si>
    <t>3H1, 3HL</t>
  </si>
  <si>
    <t>LDNO LV: Non-Domestic Aggregated or CT Band 4</t>
  </si>
  <si>
    <t>4H1, 4HL</t>
  </si>
  <si>
    <t>LDNO HV: Domestic Aggregated or CT with Residual</t>
  </si>
  <si>
    <t>H02, H2H</t>
  </si>
  <si>
    <t>LDNO HV: Non-Domestic Aggregated or CT No Residual</t>
  </si>
  <si>
    <t>H32, H3H</t>
  </si>
  <si>
    <t>LDNO HV: Non-Domestic Aggregated or CT Band 1</t>
  </si>
  <si>
    <t>1H2, 1HH</t>
  </si>
  <si>
    <t>LDNO HV: Non-Domestic Aggregated or CT Band 2</t>
  </si>
  <si>
    <t>2H2, 2HH</t>
  </si>
  <si>
    <t>LDNO HV: Non-Domestic Aggregated or CT Band 3</t>
  </si>
  <si>
    <t>3H2, 3HH</t>
  </si>
  <si>
    <t>LDNO HV: Non-Domestic Aggregated or CT Band 4</t>
  </si>
  <si>
    <t>4H2, 4HH</t>
  </si>
  <si>
    <t>Domestic Aggregated or CT</t>
  </si>
  <si>
    <t>LDNO LV: Domestic Aggregated or CT</t>
  </si>
  <si>
    <t>LDNO HV: Domestic Aggregated or CT</t>
  </si>
  <si>
    <t>H01, H21, H31, 1H1, 2H1, 3H1, 4H1, H1, 5H1, 6H1, 7H1, 8H1, 9H1, H15, H16, H17, H18, H19, H41, H71, H1L, H3L, 1HL, 2HL, 3HL, 4HL,</t>
  </si>
  <si>
    <t>52H, 62H, 72H, 82H, 92H, 652</t>
  </si>
  <si>
    <t>H02, H22, H32, 1H2, 2H2, 3H2, 4H2, H2, 5H2, 6H2, 7H2, 8H2, 9H2, 2H, 12H, 22H, 32H, 42H, H48, H49, H50, H51, H52, H42, H62, H72, 632, H2H, H3H, 1HH, 2HH, 3HH, 4HH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</si>
</sst>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42" formatCode="_-&quot;£&quot;* #,##0_-;\-&quot;£&quot;* #,##0_-;_-&quot;£&quot;* &quot;-&quot;_-;_-@_-"/>
    <numFmt numFmtId="44" formatCode="_-&quot;£&quot;* #,##0.00_-;\-&quot;£&quot;* #,##0.00_-;_-&quot;£&quot;* &quot;-&quot;??_-;_-@_-"/>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0_);[Red]\ \(???,???,??0.000\);"/>
    <numFmt numFmtId="171" formatCode="\ _(???,???,??0.00_);[Red]\ \(???,???,??0.00\);"/>
    <numFmt numFmtId="172" formatCode="0.000_ ;[Red]\-0.000\ "/>
    <numFmt numFmtId="173" formatCode="0.00;[Red]\-0.00;?;"/>
    <numFmt numFmtId="174" formatCode="#,##0;\-#,##0;;"/>
    <numFmt numFmtId="175" formatCode="000"/>
    <numFmt numFmtId="176" formatCode="#,##0;[Red]\-#,##0;;"/>
    <numFmt numFmtId="177" formatCode="0.000;[Red]\-0.000;?;"/>
    <numFmt numFmtId="178" formatCode="0.000_ ;\-0.000\ "/>
    <numFmt numFmtId="179" formatCode="0000"/>
    <numFmt numFmtId="180" formatCode="0.00;\(0.00\);"/>
    <numFmt numFmtId="181" formatCode="&quot;£&quot;#,##0.00"/>
    <numFmt numFmtId="182" formatCode="\L\o\c\a\t\i\o\n\ 0"/>
    <numFmt numFmtId="183" formatCode="#,##0;\-#,##0;\-"/>
  </numFmts>
  <fonts count="5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0"/>
      <color theme="1"/>
      <name val="Arial"/>
      <family val="2"/>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sz val="11"/>
      <name val="Arial"/>
      <family val="2"/>
    </font>
    <font>
      <b/>
      <sz val="9"/>
      <color rgb="FF3F3F76"/>
      <name val="Arial"/>
      <family val="2"/>
    </font>
    <font>
      <b/>
      <sz val="14"/>
      <color theme="3"/>
      <name val="Arial"/>
      <family val="2"/>
    </font>
    <font>
      <sz val="10"/>
      <color indexed="8"/>
      <name val="Calibri"/>
      <family val="2"/>
    </font>
    <font>
      <b/>
      <sz val="13"/>
      <color theme="3"/>
      <name val="Arial"/>
      <family val="2"/>
    </font>
    <font>
      <sz val="11"/>
      <color theme="0"/>
      <name val="Arial"/>
      <family val="2"/>
    </font>
    <font>
      <b/>
      <sz val="11"/>
      <name val="Arial"/>
      <family val="2"/>
    </font>
    <font>
      <b/>
      <sz val="11"/>
      <color theme="0"/>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1"/>
      <color theme="1"/>
      <name val="Calibri"/>
      <family val="2"/>
      <scheme val="minor"/>
    </font>
    <font>
      <sz val="11"/>
      <color theme="3"/>
      <name val="Arial"/>
      <family val="2"/>
    </font>
    <font>
      <sz val="10"/>
      <color rgb="FF9C6500"/>
      <name val="Arial"/>
      <family val="2"/>
    </font>
    <font>
      <b/>
      <sz val="8"/>
      <color theme="0"/>
      <name val="Arial"/>
      <family val="2"/>
    </font>
    <font>
      <b/>
      <sz val="18"/>
      <name val="Arial"/>
      <family val="2"/>
    </font>
    <font>
      <b/>
      <sz val="11"/>
      <color indexed="8"/>
      <name val="Arial"/>
      <family val="2"/>
    </font>
    <font>
      <i/>
      <sz val="11"/>
      <color theme="3" tint="-0.24994659260841701"/>
      <name val="Calibri"/>
      <family val="2"/>
      <scheme val="minor"/>
    </font>
    <font>
      <b/>
      <sz val="11"/>
      <color theme="0"/>
      <name val="Calibri"/>
      <family val="2"/>
      <scheme val="minor"/>
    </font>
    <font>
      <b/>
      <sz val="11"/>
      <color theme="4"/>
      <name val="Calibri"/>
      <family val="2"/>
      <scheme val="minor"/>
    </font>
    <font>
      <b/>
      <sz val="11"/>
      <color theme="1"/>
      <name val="Calibri"/>
      <family val="2"/>
      <scheme val="minor"/>
    </font>
    <font>
      <b/>
      <sz val="11"/>
      <name val="Calibri"/>
      <family val="2"/>
      <scheme val="minor"/>
    </font>
    <font>
      <u/>
      <sz val="11"/>
      <color theme="5"/>
      <name val="Calibri"/>
      <family val="2"/>
      <scheme val="minor"/>
    </font>
    <font>
      <sz val="18"/>
      <color theme="3"/>
      <name val="Cambria"/>
      <family val="2"/>
      <scheme val="major"/>
    </font>
    <font>
      <sz val="11"/>
      <color rgb="FF9C0006"/>
      <name val="Calibri"/>
      <family val="2"/>
      <scheme val="minor"/>
    </font>
    <font>
      <sz val="11"/>
      <color indexed="8"/>
      <name val="Calibri"/>
      <family val="2"/>
    </font>
    <font>
      <u/>
      <sz val="10"/>
      <color indexed="12"/>
      <name val="Arial"/>
      <family val="2"/>
    </font>
    <font>
      <sz val="10"/>
      <color theme="1"/>
      <name val="Tahoma"/>
      <family val="2"/>
    </font>
    <font>
      <sz val="10"/>
      <name val="Arial"/>
      <family val="2"/>
    </font>
    <font>
      <sz val="11"/>
      <color rgb="FF006100"/>
      <name val="Calibri"/>
      <family val="2"/>
      <scheme val="minor"/>
    </font>
    <font>
      <b/>
      <sz val="11"/>
      <color rgb="FFFA7D00"/>
      <name val="Arial"/>
      <family val="2"/>
    </font>
    <font>
      <i/>
      <sz val="11"/>
      <color rgb="FF7F7F7F"/>
      <name val="Arial"/>
      <family val="2"/>
    </font>
    <font>
      <sz val="11"/>
      <color rgb="FF006100"/>
      <name val="Arial"/>
      <family val="2"/>
    </font>
    <font>
      <sz val="11"/>
      <color rgb="FF9C6500"/>
      <name val="Arial"/>
      <family val="2"/>
    </font>
  </fonts>
  <fills count="47">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FFEB9C"/>
      </patternFill>
    </fill>
    <fill>
      <patternFill patternType="solid">
        <fgColor theme="4" tint="0.79998168889431442"/>
        <bgColor indexed="64"/>
      </patternFill>
    </fill>
    <fill>
      <patternFill patternType="solid">
        <fgColor theme="0" tint="-0.249977111117893"/>
        <bgColor indexed="64"/>
      </patternFill>
    </fill>
    <fill>
      <patternFill patternType="solid">
        <fgColor rgb="FF4B86CD"/>
        <bgColor indexed="64"/>
      </patternFill>
    </fill>
    <fill>
      <patternFill patternType="solid">
        <fgColor rgb="FF275792"/>
        <bgColor indexed="64"/>
      </patternFill>
    </fill>
    <fill>
      <patternFill patternType="solid">
        <fgColor theme="4" tint="0.59996337778862885"/>
        <bgColor indexed="64"/>
      </patternFill>
    </fill>
    <fill>
      <patternFill patternType="lightUp">
        <fgColor theme="0" tint="-0.499984740745262"/>
        <bgColor rgb="FFFFFFFF"/>
      </patternFill>
    </fill>
    <fill>
      <patternFill patternType="solid">
        <fgColor rgb="FFFF9999"/>
        <bgColor indexed="64"/>
      </patternFill>
    </fill>
    <fill>
      <patternFill patternType="solid">
        <fgColor rgb="FFFFC7CE"/>
      </patternFill>
    </fill>
    <fill>
      <patternFill patternType="solid">
        <fgColor rgb="FFFFFFCC"/>
      </patternFill>
    </fill>
    <fill>
      <patternFill patternType="solid">
        <fgColor rgb="FFC6EFCE"/>
      </patternFill>
    </fill>
    <fill>
      <patternFill patternType="solid">
        <fgColor rgb="FFF2F2F2"/>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rgb="FF999999"/>
      </left>
      <right/>
      <top/>
      <bottom/>
      <diagonal/>
    </border>
    <border>
      <left style="thin">
        <color rgb="FFB2B2B2"/>
      </left>
      <right style="thin">
        <color rgb="FFB2B2B2"/>
      </right>
      <top style="thin">
        <color rgb="FFB2B2B2"/>
      </top>
      <bottom style="thin">
        <color rgb="FFB2B2B2"/>
      </bottom>
      <diagonal/>
    </border>
    <border>
      <left style="medium">
        <color indexed="64"/>
      </left>
      <right style="thin">
        <color indexed="64"/>
      </right>
      <top style="medium">
        <color indexed="64"/>
      </top>
      <bottom/>
      <diagonal/>
    </border>
  </borders>
  <cellStyleXfs count="122">
    <xf numFmtId="0" fontId="0" fillId="0" borderId="0"/>
    <xf numFmtId="0" fontId="13" fillId="0" borderId="0" applyNumberFormat="0" applyFill="0" applyBorder="0" applyAlignment="0" applyProtection="0"/>
    <xf numFmtId="0" fontId="14" fillId="5" borderId="7" applyNumberFormat="0" applyAlignment="0" applyProtection="0"/>
    <xf numFmtId="0" fontId="15" fillId="0" borderId="0" applyNumberFormat="0" applyFill="0" applyBorder="0" applyAlignment="0" applyProtection="0">
      <alignment vertical="top"/>
      <protection locked="0"/>
    </xf>
    <xf numFmtId="0" fontId="20" fillId="0" borderId="9" applyNumberFormat="0" applyFill="0" applyAlignment="0" applyProtection="0"/>
    <xf numFmtId="0" fontId="13" fillId="0" borderId="10" applyNumberFormat="0" applyFill="0" applyAlignment="0" applyProtection="0"/>
    <xf numFmtId="0" fontId="8" fillId="0" borderId="0"/>
    <xf numFmtId="43" fontId="8" fillId="0" borderId="0" applyFont="0" applyFill="0" applyBorder="0" applyAlignment="0" applyProtection="0"/>
    <xf numFmtId="0" fontId="25" fillId="24" borderId="0" applyNumberFormat="0" applyBorder="0" applyAlignment="0" applyProtection="0"/>
    <xf numFmtId="0" fontId="5" fillId="6" borderId="0" applyNumberFormat="0" applyBorder="0" applyAlignment="0" applyProtection="0"/>
    <xf numFmtId="0" fontId="25" fillId="25" borderId="0" applyNumberFormat="0" applyBorder="0" applyAlignment="0" applyProtection="0"/>
    <xf numFmtId="0" fontId="25" fillId="26" borderId="0" applyNumberFormat="0" applyBorder="0" applyAlignment="0" applyProtection="0"/>
    <xf numFmtId="0" fontId="5" fillId="27" borderId="0" applyNumberFormat="0" applyBorder="0" applyAlignment="0" applyProtection="0"/>
    <xf numFmtId="0" fontId="25" fillId="28" borderId="0" applyNumberFormat="0" applyBorder="0" applyAlignment="0" applyProtection="0"/>
    <xf numFmtId="0" fontId="29" fillId="0" borderId="0"/>
    <xf numFmtId="0" fontId="31" fillId="35" borderId="0" applyNumberFormat="0" applyBorder="0" applyAlignment="0" applyProtection="0"/>
    <xf numFmtId="0" fontId="6" fillId="0" borderId="0"/>
    <xf numFmtId="0" fontId="4" fillId="6" borderId="0" applyNumberFormat="0" applyBorder="0" applyAlignment="0" applyProtection="0"/>
    <xf numFmtId="0" fontId="4" fillId="27" borderId="0" applyNumberFormat="0" applyBorder="0" applyAlignment="0" applyProtection="0"/>
    <xf numFmtId="0" fontId="3" fillId="0" borderId="0" applyNumberFormat="0" applyFill="0" applyBorder="0" applyAlignment="0" applyProtection="0">
      <alignment horizontal="left"/>
    </xf>
    <xf numFmtId="49" fontId="35" fillId="0" borderId="0" applyFill="0" applyBorder="0" applyAlignment="0" applyProtection="0">
      <alignment vertical="center"/>
    </xf>
    <xf numFmtId="49" fontId="36" fillId="38" borderId="0" applyBorder="0" applyAlignment="0" applyProtection="0">
      <alignment horizontal="left" vertical="center" wrapText="1"/>
    </xf>
    <xf numFmtId="0" fontId="3" fillId="0" borderId="0" applyNumberFormat="0" applyFont="0" applyBorder="0" applyAlignment="0" applyProtection="0"/>
    <xf numFmtId="2" fontId="37" fillId="0" borderId="0" applyNumberFormat="0" applyFill="0" applyBorder="0" applyAlignment="0" applyProtection="0"/>
    <xf numFmtId="49" fontId="38" fillId="0" borderId="0" applyBorder="0" applyAlignment="0" applyProtection="0"/>
    <xf numFmtId="49" fontId="36" fillId="39" borderId="0" applyBorder="0" applyAlignment="0" applyProtection="0"/>
    <xf numFmtId="49" fontId="39" fillId="40" borderId="0" applyAlignment="0" applyProtection="0">
      <alignment vertical="center"/>
    </xf>
    <xf numFmtId="0" fontId="3" fillId="41" borderId="16" applyNumberFormat="0" applyBorder="0" applyAlignment="0" applyProtection="0">
      <alignment vertical="center"/>
    </xf>
    <xf numFmtId="0" fontId="3" fillId="42" borderId="0" applyNumberFormat="0" applyBorder="0" applyAlignment="0">
      <alignment horizontal="center"/>
      <protection locked="0"/>
    </xf>
    <xf numFmtId="0" fontId="40" fillId="0" borderId="16" applyNumberFormat="0" applyFill="0" applyBorder="0" applyAlignment="0" applyProtection="0"/>
    <xf numFmtId="0" fontId="42" fillId="43" borderId="0" applyNumberFormat="0" applyBorder="0" applyAlignment="0" applyProtection="0"/>
    <xf numFmtId="43" fontId="8" fillId="0" borderId="0" applyFont="0" applyFill="0" applyBorder="0" applyAlignment="0" applyProtection="0"/>
    <xf numFmtId="43" fontId="43" fillId="0" borderId="0" applyFont="0" applyFill="0" applyBorder="0" applyAlignment="0" applyProtection="0"/>
    <xf numFmtId="43" fontId="8"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44" fillId="0" borderId="0" applyNumberFormat="0" applyFill="0" applyBorder="0" applyAlignment="0" applyProtection="0">
      <alignment vertical="top"/>
      <protection locked="0"/>
    </xf>
    <xf numFmtId="0" fontId="4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8" fillId="0" borderId="0"/>
    <xf numFmtId="0" fontId="45" fillId="0" borderId="0"/>
    <xf numFmtId="0" fontId="45" fillId="0" borderId="0"/>
    <xf numFmtId="0" fontId="45" fillId="0" borderId="0"/>
    <xf numFmtId="0" fontId="45" fillId="0" borderId="0"/>
    <xf numFmtId="0" fontId="3" fillId="44" borderId="17" applyNumberFormat="0" applyFont="0" applyAlignment="0" applyProtection="0"/>
    <xf numFmtId="9" fontId="8"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41"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8" fillId="0" borderId="0" applyFont="0" applyFill="0" applyBorder="0" applyAlignment="0" applyProtection="0"/>
    <xf numFmtId="0" fontId="1" fillId="0" borderId="0"/>
    <xf numFmtId="43" fontId="8" fillId="0" borderId="0" applyFont="0" applyFill="0" applyBorder="0" applyAlignment="0" applyProtection="0"/>
    <xf numFmtId="43" fontId="43" fillId="0" borderId="0" applyFont="0" applyFill="0" applyBorder="0" applyAlignment="0" applyProtection="0"/>
    <xf numFmtId="43" fontId="8"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4" borderId="17"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48" fillId="46" borderId="7" applyNumberFormat="0" applyAlignment="0" applyProtection="0"/>
    <xf numFmtId="43"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49" fillId="0" borderId="0" applyNumberFormat="0" applyFill="0" applyBorder="0" applyAlignment="0" applyProtection="0"/>
    <xf numFmtId="0" fontId="50" fillId="45" borderId="0" applyNumberFormat="0" applyBorder="0" applyAlignment="0" applyProtection="0"/>
    <xf numFmtId="0" fontId="47" fillId="45" borderId="0" applyNumberFormat="0" applyBorder="0" applyAlignment="0" applyProtection="0"/>
    <xf numFmtId="0" fontId="51" fillId="35" borderId="0" applyNumberFormat="0" applyBorder="0" applyAlignment="0" applyProtection="0"/>
    <xf numFmtId="0" fontId="1" fillId="0" borderId="0"/>
    <xf numFmtId="0" fontId="8" fillId="0" borderId="0"/>
    <xf numFmtId="0" fontId="8" fillId="0" borderId="0"/>
    <xf numFmtId="0" fontId="8" fillId="0" borderId="0"/>
    <xf numFmtId="0" fontId="1" fillId="0" borderId="0"/>
    <xf numFmtId="0" fontId="1" fillId="0" borderId="0"/>
    <xf numFmtId="0" fontId="1" fillId="0" borderId="0"/>
    <xf numFmtId="0" fontId="8" fillId="0" borderId="0"/>
    <xf numFmtId="0" fontId="1" fillId="0" borderId="0"/>
    <xf numFmtId="0" fontId="9" fillId="9" borderId="18" applyFont="0">
      <alignment horizontal="center"/>
    </xf>
  </cellStyleXfs>
  <cellXfs count="300">
    <xf numFmtId="0" fontId="0" fillId="0" borderId="0" xfId="0"/>
    <xf numFmtId="0" fontId="8"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10" fillId="2" borderId="0" xfId="0" applyFont="1" applyFill="1" applyAlignment="1">
      <alignment vertical="center"/>
    </xf>
    <xf numFmtId="0" fontId="0" fillId="0" borderId="1" xfId="0" applyBorder="1" applyAlignment="1">
      <alignment vertical="center"/>
    </xf>
    <xf numFmtId="0" fontId="8" fillId="0" borderId="0" xfId="0" applyFont="1" applyAlignment="1">
      <alignment wrapText="1"/>
    </xf>
    <xf numFmtId="0" fontId="9" fillId="0" borderId="0" xfId="0" applyFont="1" applyAlignment="1">
      <alignment vertical="top" wrapText="1"/>
    </xf>
    <xf numFmtId="0" fontId="9" fillId="7" borderId="1" xfId="0" applyFont="1" applyFill="1" applyBorder="1" applyAlignment="1">
      <alignment horizontal="center" vertical="center" wrapText="1"/>
    </xf>
    <xf numFmtId="0" fontId="8" fillId="0" borderId="1" xfId="0" quotePrefix="1" applyFont="1" applyBorder="1" applyAlignment="1">
      <alignment horizontal="left" vertical="top" wrapText="1"/>
    </xf>
    <xf numFmtId="0" fontId="9" fillId="7" borderId="1" xfId="0" applyFont="1" applyFill="1" applyBorder="1" applyAlignment="1" applyProtection="1">
      <alignment vertical="center" wrapText="1"/>
      <protection locked="0"/>
    </xf>
    <xf numFmtId="0" fontId="16"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9" fillId="7" borderId="1" xfId="0" applyFont="1" applyFill="1" applyBorder="1" applyAlignment="1" applyProtection="1">
      <alignment horizontal="center" vertical="center" wrapText="1"/>
      <protection locked="0"/>
    </xf>
    <xf numFmtId="0" fontId="8" fillId="0" borderId="1" xfId="0" quotePrefix="1" applyFont="1" applyBorder="1" applyAlignment="1">
      <alignment horizontal="center" vertical="center" wrapText="1"/>
    </xf>
    <xf numFmtId="0" fontId="8" fillId="0" borderId="6" xfId="0" applyFont="1" applyBorder="1" applyAlignment="1">
      <alignment horizontal="center" vertical="center" wrapText="1"/>
    </xf>
    <xf numFmtId="0" fontId="8" fillId="2" borderId="0" xfId="0" applyFont="1" applyFill="1" applyAlignment="1">
      <alignment vertical="center"/>
    </xf>
    <xf numFmtId="0" fontId="0" fillId="0" borderId="0" xfId="0" applyProtection="1">
      <protection locked="0"/>
    </xf>
    <xf numFmtId="169" fontId="8" fillId="3" borderId="1" xfId="0" applyNumberFormat="1" applyFont="1" applyFill="1" applyBorder="1" applyAlignment="1" applyProtection="1">
      <alignment horizontal="center" vertical="center"/>
      <protection locked="0"/>
    </xf>
    <xf numFmtId="49" fontId="16" fillId="8" borderId="1" xfId="0" applyNumberFormat="1" applyFont="1" applyFill="1" applyBorder="1" applyAlignment="1" applyProtection="1">
      <alignment horizontal="center" vertical="center" wrapText="1"/>
      <protection locked="0"/>
    </xf>
    <xf numFmtId="0" fontId="9" fillId="7" borderId="1" xfId="0" quotePrefix="1" applyFont="1" applyFill="1" applyBorder="1" applyAlignment="1">
      <alignment horizontal="center" vertical="center" wrapText="1"/>
    </xf>
    <xf numFmtId="49" fontId="17" fillId="5" borderId="7" xfId="2" applyNumberFormat="1" applyFont="1" applyAlignment="1" applyProtection="1">
      <alignment horizontal="center" vertical="center" wrapText="1"/>
      <protection locked="0"/>
    </xf>
    <xf numFmtId="170" fontId="19" fillId="12" borderId="1" xfId="0" applyNumberFormat="1" applyFont="1" applyFill="1" applyBorder="1" applyAlignment="1" applyProtection="1">
      <alignment horizontal="center" vertical="center"/>
      <protection locked="0"/>
    </xf>
    <xf numFmtId="171" fontId="19" fillId="12" borderId="1" xfId="0" applyNumberFormat="1" applyFont="1" applyFill="1" applyBorder="1" applyAlignment="1" applyProtection="1">
      <alignment horizontal="center" vertical="center"/>
      <protection locked="0"/>
    </xf>
    <xf numFmtId="170" fontId="19" fillId="14" borderId="1" xfId="0" applyNumberFormat="1" applyFont="1" applyFill="1" applyBorder="1" applyAlignment="1" applyProtection="1">
      <alignment horizontal="center" vertical="center"/>
      <protection locked="0"/>
    </xf>
    <xf numFmtId="171" fontId="19" fillId="14" borderId="1" xfId="0" applyNumberFormat="1" applyFont="1" applyFill="1" applyBorder="1" applyAlignment="1" applyProtection="1">
      <alignment horizontal="center" vertical="center"/>
      <protection locked="0"/>
    </xf>
    <xf numFmtId="0" fontId="9" fillId="13" borderId="1" xfId="0" quotePrefix="1" applyFont="1" applyFill="1" applyBorder="1" applyAlignment="1">
      <alignment horizontal="center" vertical="center" wrapText="1"/>
    </xf>
    <xf numFmtId="171" fontId="19" fillId="15" borderId="1" xfId="0" applyNumberFormat="1" applyFont="1" applyFill="1" applyBorder="1" applyAlignment="1" applyProtection="1">
      <alignment horizontal="center" vertical="center"/>
      <protection locked="0"/>
    </xf>
    <xf numFmtId="0" fontId="9" fillId="16" borderId="1" xfId="0" quotePrefix="1" applyFont="1" applyFill="1" applyBorder="1" applyAlignment="1">
      <alignment horizontal="center" vertical="center" wrapText="1"/>
    </xf>
    <xf numFmtId="49" fontId="8" fillId="9" borderId="1" xfId="0" applyNumberFormat="1" applyFont="1" applyFill="1" applyBorder="1" applyAlignment="1" applyProtection="1">
      <alignment horizontal="left" vertical="top" wrapText="1"/>
      <protection locked="0"/>
    </xf>
    <xf numFmtId="49" fontId="0" fillId="9" borderId="1" xfId="0" applyNumberFormat="1" applyFill="1" applyBorder="1" applyAlignment="1" applyProtection="1">
      <alignment horizontal="left" vertical="top" wrapText="1"/>
      <protection locked="0"/>
    </xf>
    <xf numFmtId="170" fontId="19" fillId="9" borderId="1" xfId="0" applyNumberFormat="1" applyFont="1" applyFill="1" applyBorder="1" applyAlignment="1" applyProtection="1">
      <alignment horizontal="center" vertical="center"/>
      <protection locked="0"/>
    </xf>
    <xf numFmtId="171" fontId="19" fillId="9" borderId="1" xfId="0" applyNumberFormat="1" applyFont="1" applyFill="1" applyBorder="1" applyAlignment="1" applyProtection="1">
      <alignment horizontal="center" vertical="center"/>
      <protection locked="0"/>
    </xf>
    <xf numFmtId="49" fontId="0" fillId="14" borderId="1" xfId="0" applyNumberFormat="1" applyFill="1" applyBorder="1" applyAlignment="1" applyProtection="1">
      <alignment horizontal="left" vertical="top" wrapText="1"/>
      <protection locked="0"/>
    </xf>
    <xf numFmtId="49" fontId="22" fillId="8" borderId="1" xfId="0" applyNumberFormat="1" applyFont="1" applyFill="1" applyBorder="1" applyAlignment="1" applyProtection="1">
      <alignment horizontal="center" vertical="center" wrapText="1"/>
      <protection locked="0"/>
    </xf>
    <xf numFmtId="172" fontId="22" fillId="9" borderId="1" xfId="0" applyNumberFormat="1" applyFont="1" applyFill="1" applyBorder="1" applyAlignment="1" applyProtection="1">
      <alignment horizontal="center" vertical="center"/>
      <protection locked="0"/>
    </xf>
    <xf numFmtId="172" fontId="22" fillId="3" borderId="1" xfId="0" applyNumberFormat="1" applyFont="1" applyFill="1" applyBorder="1" applyAlignment="1" applyProtection="1">
      <alignment horizontal="center" vertical="center"/>
      <protection locked="0"/>
    </xf>
    <xf numFmtId="0" fontId="22" fillId="8" borderId="1" xfId="0" applyFont="1" applyFill="1" applyBorder="1" applyAlignment="1" applyProtection="1">
      <alignment horizontal="center" vertical="center" wrapText="1"/>
      <protection locked="0"/>
    </xf>
    <xf numFmtId="3" fontId="22" fillId="8" borderId="1" xfId="0" applyNumberFormat="1" applyFont="1" applyFill="1" applyBorder="1" applyAlignment="1" applyProtection="1">
      <alignment horizontal="center" vertical="center" wrapText="1"/>
      <protection locked="0"/>
    </xf>
    <xf numFmtId="164" fontId="22" fillId="10" borderId="1" xfId="0" applyNumberFormat="1" applyFont="1" applyFill="1" applyBorder="1" applyAlignment="1" applyProtection="1">
      <alignment horizontal="center" vertical="center"/>
      <protection locked="0"/>
    </xf>
    <xf numFmtId="164" fontId="22" fillId="3" borderId="1" xfId="0" applyNumberFormat="1" applyFont="1" applyFill="1" applyBorder="1" applyAlignment="1" applyProtection="1">
      <alignment horizontal="center" vertical="center"/>
      <protection locked="0"/>
    </xf>
    <xf numFmtId="49" fontId="8" fillId="9" borderId="1" xfId="0" quotePrefix="1" applyNumberFormat="1" applyFont="1" applyFill="1" applyBorder="1" applyAlignment="1" applyProtection="1">
      <alignment horizontal="left" vertical="center" wrapText="1"/>
      <protection locked="0"/>
    </xf>
    <xf numFmtId="49" fontId="8" fillId="9" borderId="1" xfId="0" applyNumberFormat="1" applyFont="1" applyFill="1" applyBorder="1" applyAlignment="1" applyProtection="1">
      <alignment horizontal="left" vertical="center" wrapText="1"/>
      <protection locked="0"/>
    </xf>
    <xf numFmtId="49" fontId="0" fillId="9" borderId="1" xfId="0" applyNumberFormat="1" applyFill="1" applyBorder="1" applyAlignment="1" applyProtection="1">
      <alignment horizontal="left" vertical="center" wrapText="1"/>
      <protection locked="0"/>
    </xf>
    <xf numFmtId="0" fontId="0" fillId="17" borderId="0" xfId="0" applyFill="1"/>
    <xf numFmtId="0" fontId="15" fillId="2" borderId="0" xfId="3" applyFill="1" applyAlignment="1" applyProtection="1">
      <alignment vertical="center"/>
    </xf>
    <xf numFmtId="0" fontId="8" fillId="2" borderId="0" xfId="6" applyFill="1" applyAlignment="1">
      <alignment vertical="center"/>
    </xf>
    <xf numFmtId="0" fontId="10" fillId="2" borderId="0" xfId="6" applyFont="1" applyFill="1" applyAlignment="1">
      <alignment vertical="center"/>
    </xf>
    <xf numFmtId="0" fontId="9" fillId="7" borderId="1" xfId="6" quotePrefix="1" applyFont="1" applyFill="1" applyBorder="1" applyAlignment="1">
      <alignment horizontal="center" vertical="center" wrapText="1"/>
    </xf>
    <xf numFmtId="0" fontId="9" fillId="7" borderId="1" xfId="6" applyFont="1" applyFill="1" applyBorder="1" applyAlignment="1">
      <alignment horizontal="center" vertical="center" wrapText="1"/>
    </xf>
    <xf numFmtId="49" fontId="24" fillId="7" borderId="1" xfId="6" applyNumberFormat="1" applyFont="1" applyFill="1" applyBorder="1" applyAlignment="1">
      <alignment horizontal="center" vertical="center" wrapText="1"/>
    </xf>
    <xf numFmtId="49" fontId="9" fillId="7" borderId="1" xfId="6" applyNumberFormat="1" applyFont="1" applyFill="1" applyBorder="1" applyAlignment="1">
      <alignment horizontal="center" vertical="center" wrapText="1"/>
    </xf>
    <xf numFmtId="1" fontId="8" fillId="9" borderId="1" xfId="6" applyNumberFormat="1" applyFill="1" applyBorder="1" applyAlignment="1" applyProtection="1">
      <alignment horizontal="left" vertical="center" wrapText="1"/>
      <protection locked="0"/>
    </xf>
    <xf numFmtId="0" fontId="8" fillId="9" borderId="1" xfId="6" applyFill="1" applyBorder="1" applyAlignment="1" applyProtection="1">
      <alignment horizontal="left" vertical="center" wrapText="1"/>
      <protection locked="0"/>
    </xf>
    <xf numFmtId="0" fontId="8" fillId="2" borderId="0" xfId="6" applyFill="1" applyAlignment="1">
      <alignment horizontal="center" vertical="center"/>
    </xf>
    <xf numFmtId="166" fontId="8" fillId="2" borderId="0" xfId="6" applyNumberFormat="1" applyFill="1" applyAlignment="1">
      <alignment horizontal="center" vertical="center"/>
    </xf>
    <xf numFmtId="0" fontId="8" fillId="2" borderId="0" xfId="6" applyFill="1"/>
    <xf numFmtId="172" fontId="6" fillId="12" borderId="1" xfId="6" applyNumberFormat="1" applyFont="1" applyFill="1" applyBorder="1" applyAlignment="1" applyProtection="1">
      <alignment horizontal="center" vertical="center"/>
      <protection locked="0"/>
    </xf>
    <xf numFmtId="164" fontId="6" fillId="12" borderId="1" xfId="6" applyNumberFormat="1" applyFont="1" applyFill="1" applyBorder="1" applyAlignment="1" applyProtection="1">
      <alignment horizontal="center" vertical="center"/>
      <protection locked="0"/>
    </xf>
    <xf numFmtId="172" fontId="6" fillId="9" borderId="1" xfId="6" applyNumberFormat="1" applyFont="1" applyFill="1" applyBorder="1" applyAlignment="1" applyProtection="1">
      <alignment horizontal="center" vertical="center"/>
      <protection locked="0"/>
    </xf>
    <xf numFmtId="164" fontId="6" fillId="9" borderId="1" xfId="6" applyNumberFormat="1" applyFont="1" applyFill="1" applyBorder="1" applyAlignment="1" applyProtection="1">
      <alignment horizontal="center" vertical="center"/>
      <protection locked="0"/>
    </xf>
    <xf numFmtId="0" fontId="8" fillId="0" borderId="0" xfId="0" applyFont="1" applyProtection="1">
      <protection locked="0"/>
    </xf>
    <xf numFmtId="49" fontId="13" fillId="6" borderId="0" xfId="1" quotePrefix="1" applyNumberFormat="1" applyFill="1" applyAlignment="1" applyProtection="1">
      <alignment horizontal="left" vertical="center" wrapText="1"/>
      <protection locked="0"/>
    </xf>
    <xf numFmtId="49" fontId="13" fillId="6" borderId="0" xfId="1" applyNumberFormat="1" applyFill="1" applyAlignment="1" applyProtection="1">
      <alignment vertical="center" wrapText="1"/>
      <protection locked="0"/>
    </xf>
    <xf numFmtId="49" fontId="20" fillId="0" borderId="0" xfId="4" applyNumberFormat="1" applyBorder="1" applyAlignment="1" applyProtection="1">
      <alignment vertical="center"/>
      <protection locked="0"/>
    </xf>
    <xf numFmtId="49" fontId="13" fillId="6" borderId="0" xfId="1" applyNumberFormat="1" applyFill="1" applyBorder="1" applyAlignment="1" applyProtection="1">
      <alignment vertical="center" wrapText="1"/>
      <protection locked="0"/>
    </xf>
    <xf numFmtId="49" fontId="13" fillId="0" borderId="0" xfId="5" applyNumberFormat="1" applyBorder="1" applyAlignment="1" applyProtection="1">
      <alignment vertical="center"/>
      <protection locked="0"/>
    </xf>
    <xf numFmtId="49" fontId="13" fillId="0" borderId="0" xfId="5" quotePrefix="1" applyNumberFormat="1" applyBorder="1" applyAlignment="1" applyProtection="1">
      <alignment horizontal="left" vertical="center"/>
      <protection locked="0"/>
    </xf>
    <xf numFmtId="49" fontId="24" fillId="7" borderId="1" xfId="0" applyNumberFormat="1" applyFont="1" applyFill="1" applyBorder="1" applyAlignment="1">
      <alignment horizontal="center" vertical="center" wrapText="1"/>
    </xf>
    <xf numFmtId="0" fontId="15" fillId="0" borderId="0" xfId="3" applyAlignment="1" applyProtection="1">
      <alignment horizontal="left" vertical="top"/>
    </xf>
    <xf numFmtId="0" fontId="9" fillId="7" borderId="6" xfId="0" applyFont="1" applyFill="1" applyBorder="1" applyAlignment="1" applyProtection="1">
      <alignment vertical="center" wrapText="1"/>
      <protection locked="0"/>
    </xf>
    <xf numFmtId="0" fontId="0" fillId="17" borderId="0" xfId="0" applyFill="1" applyAlignment="1">
      <alignment vertical="center"/>
    </xf>
    <xf numFmtId="0" fontId="26" fillId="20" borderId="1" xfId="0" applyFont="1" applyFill="1" applyBorder="1" applyAlignment="1" applyProtection="1">
      <alignment horizontal="center" vertical="center" wrapText="1"/>
      <protection locked="0"/>
    </xf>
    <xf numFmtId="0" fontId="9" fillId="0" borderId="1" xfId="0" applyFont="1" applyBorder="1" applyAlignment="1">
      <alignment vertical="center" wrapText="1"/>
    </xf>
    <xf numFmtId="0" fontId="26" fillId="18" borderId="1" xfId="0" applyFont="1" applyFill="1" applyBorder="1" applyAlignment="1" applyProtection="1">
      <alignment horizontal="center" vertical="center" wrapText="1"/>
      <protection locked="0"/>
    </xf>
    <xf numFmtId="0" fontId="26" fillId="21" borderId="1" xfId="0" applyFont="1" applyFill="1" applyBorder="1" applyAlignment="1" applyProtection="1">
      <alignment horizontal="center" vertical="center" wrapText="1"/>
      <protection locked="0"/>
    </xf>
    <xf numFmtId="0" fontId="9" fillId="22" borderId="1" xfId="0" applyFont="1" applyFill="1" applyBorder="1" applyAlignment="1" applyProtection="1">
      <alignment horizontal="center" vertical="center" wrapText="1"/>
      <protection locked="0"/>
    </xf>
    <xf numFmtId="0" fontId="18" fillId="17" borderId="0" xfId="1" applyNumberFormat="1" applyFont="1" applyFill="1" applyBorder="1" applyAlignment="1">
      <alignment horizontal="center" vertical="center" wrapText="1"/>
    </xf>
    <xf numFmtId="0" fontId="10" fillId="17" borderId="0" xfId="6" applyFont="1" applyFill="1" applyAlignment="1">
      <alignment vertical="center"/>
    </xf>
    <xf numFmtId="0" fontId="18" fillId="17" borderId="0" xfId="1" applyNumberFormat="1" applyFont="1" applyFill="1" applyBorder="1" applyAlignment="1" applyProtection="1">
      <alignment horizontal="center" vertical="center" wrapText="1"/>
    </xf>
    <xf numFmtId="0" fontId="18" fillId="17" borderId="12" xfId="1" applyNumberFormat="1" applyFont="1" applyFill="1" applyBorder="1" applyAlignment="1">
      <alignment horizontal="center" vertical="center" wrapText="1"/>
    </xf>
    <xf numFmtId="0" fontId="18" fillId="17" borderId="0" xfId="1" applyNumberFormat="1" applyFont="1" applyFill="1" applyBorder="1" applyAlignment="1">
      <alignment vertical="center" wrapText="1"/>
    </xf>
    <xf numFmtId="0" fontId="9" fillId="17" borderId="4" xfId="0" applyFont="1" applyFill="1" applyBorder="1" applyAlignment="1">
      <alignment horizontal="left" vertical="center" wrapText="1"/>
    </xf>
    <xf numFmtId="0" fontId="8" fillId="17" borderId="4" xfId="0" applyFont="1" applyFill="1" applyBorder="1" applyAlignment="1">
      <alignment horizontal="center" vertical="center" wrapText="1"/>
    </xf>
    <xf numFmtId="0" fontId="8" fillId="17" borderId="8" xfId="0" applyFont="1" applyFill="1" applyBorder="1" applyAlignment="1">
      <alignment horizontal="center" vertical="center" wrapText="1"/>
    </xf>
    <xf numFmtId="0" fontId="18" fillId="17" borderId="8" xfId="1" applyNumberFormat="1" applyFont="1" applyFill="1" applyBorder="1" applyAlignment="1">
      <alignment horizontal="center" vertical="center" wrapText="1"/>
    </xf>
    <xf numFmtId="172" fontId="22" fillId="19" borderId="3" xfId="0" applyNumberFormat="1" applyFont="1" applyFill="1" applyBorder="1" applyAlignment="1" applyProtection="1">
      <alignment horizontal="center" vertical="center" wrapText="1"/>
      <protection locked="0"/>
    </xf>
    <xf numFmtId="0" fontId="15" fillId="0" borderId="0" xfId="3" applyAlignment="1" applyProtection="1"/>
    <xf numFmtId="0" fontId="15" fillId="2" borderId="0" xfId="3" applyFill="1" applyAlignment="1" applyProtection="1">
      <alignment vertical="center"/>
      <protection hidden="1"/>
    </xf>
    <xf numFmtId="175" fontId="8" fillId="9" borderId="1" xfId="6" applyNumberFormat="1" applyFill="1" applyBorder="1" applyAlignment="1">
      <alignment horizontal="center" vertical="center" wrapText="1"/>
    </xf>
    <xf numFmtId="172" fontId="6" fillId="23" borderId="1" xfId="6" applyNumberFormat="1" applyFont="1" applyFill="1" applyBorder="1" applyAlignment="1">
      <alignment horizontal="center" vertical="center"/>
    </xf>
    <xf numFmtId="43" fontId="6" fillId="23" borderId="1" xfId="7" applyFont="1" applyFill="1" applyBorder="1" applyAlignment="1" applyProtection="1">
      <alignment horizontal="center" vertical="center"/>
    </xf>
    <xf numFmtId="164" fontId="6" fillId="23" borderId="1" xfId="6" applyNumberFormat="1" applyFont="1" applyFill="1" applyBorder="1" applyAlignment="1">
      <alignment horizontal="center" vertical="center"/>
    </xf>
    <xf numFmtId="0" fontId="8" fillId="11" borderId="1" xfId="13" applyFont="1" applyFill="1" applyBorder="1" applyAlignment="1" applyProtection="1">
      <alignment vertical="center"/>
      <protection locked="0"/>
    </xf>
    <xf numFmtId="174" fontId="8" fillId="31" borderId="1" xfId="10" applyNumberFormat="1" applyFont="1" applyFill="1" applyBorder="1" applyAlignment="1" applyProtection="1">
      <alignment vertical="center"/>
      <protection locked="0"/>
    </xf>
    <xf numFmtId="173" fontId="5" fillId="30" borderId="1" xfId="9" applyNumberFormat="1" applyFill="1" applyBorder="1" applyAlignment="1" applyProtection="1">
      <alignment vertical="center"/>
    </xf>
    <xf numFmtId="174" fontId="8" fillId="30" borderId="1" xfId="9" applyNumberFormat="1" applyFont="1" applyFill="1" applyBorder="1" applyAlignment="1" applyProtection="1">
      <alignment vertical="center"/>
      <protection locked="0"/>
    </xf>
    <xf numFmtId="174" fontId="8" fillId="33" borderId="1" xfId="9" applyNumberFormat="1" applyFont="1" applyFill="1" applyBorder="1" applyAlignment="1" applyProtection="1">
      <alignment vertical="center"/>
      <protection locked="0"/>
    </xf>
    <xf numFmtId="174" fontId="8" fillId="34" borderId="1" xfId="10" applyNumberFormat="1" applyFont="1" applyFill="1" applyBorder="1" applyAlignment="1" applyProtection="1">
      <alignment vertical="center"/>
      <protection locked="0"/>
    </xf>
    <xf numFmtId="0" fontId="18" fillId="0" borderId="0" xfId="1" applyNumberFormat="1" applyFont="1" applyFill="1" applyBorder="1" applyAlignment="1" applyProtection="1">
      <alignment horizontal="center" vertical="center" wrapText="1"/>
    </xf>
    <xf numFmtId="0" fontId="0" fillId="0" borderId="0" xfId="0" applyAlignment="1">
      <alignment vertical="center"/>
    </xf>
    <xf numFmtId="0" fontId="0" fillId="0" borderId="0" xfId="0" applyAlignment="1">
      <alignment wrapText="1"/>
    </xf>
    <xf numFmtId="0" fontId="9" fillId="7" borderId="6" xfId="0" applyFont="1" applyFill="1" applyBorder="1" applyAlignment="1">
      <alignment horizontal="left" vertical="center" wrapText="1"/>
    </xf>
    <xf numFmtId="0" fontId="8" fillId="11" borderId="1" xfId="8" quotePrefix="1" applyFont="1" applyFill="1" applyBorder="1" applyAlignment="1" applyProtection="1">
      <alignment horizontal="center" vertical="center" wrapText="1"/>
    </xf>
    <xf numFmtId="0" fontId="8" fillId="32" borderId="1" xfId="11" quotePrefix="1" applyFont="1" applyFill="1" applyBorder="1" applyAlignment="1" applyProtection="1">
      <alignment horizontal="center" vertical="center" wrapText="1"/>
    </xf>
    <xf numFmtId="173" fontId="5" fillId="33" borderId="1" xfId="12" applyNumberFormat="1" applyFill="1" applyBorder="1" applyAlignment="1" applyProtection="1">
      <alignment vertical="center"/>
    </xf>
    <xf numFmtId="0" fontId="9" fillId="7" borderId="1" xfId="0" applyFont="1" applyFill="1" applyBorder="1" applyAlignment="1">
      <alignment horizontal="left" vertical="center" wrapText="1"/>
    </xf>
    <xf numFmtId="0" fontId="8" fillId="11" borderId="1" xfId="13" applyFont="1" applyFill="1" applyBorder="1" applyAlignment="1" applyProtection="1">
      <alignment vertical="center" wrapText="1"/>
    </xf>
    <xf numFmtId="0" fontId="8" fillId="29" borderId="1" xfId="13" applyFont="1" applyFill="1" applyBorder="1" applyAlignment="1" applyProtection="1">
      <alignment vertical="center" wrapText="1"/>
    </xf>
    <xf numFmtId="0" fontId="4" fillId="11" borderId="1" xfId="13" applyFont="1" applyFill="1" applyBorder="1" applyAlignment="1" applyProtection="1">
      <alignment vertical="center" wrapText="1"/>
    </xf>
    <xf numFmtId="0" fontId="4" fillId="29" borderId="1" xfId="13" applyFont="1" applyFill="1" applyBorder="1" applyAlignment="1" applyProtection="1">
      <alignment vertical="center" wrapText="1"/>
    </xf>
    <xf numFmtId="0" fontId="8" fillId="7" borderId="1" xfId="0" applyFont="1" applyFill="1" applyBorder="1" applyAlignment="1">
      <alignment horizontal="center" vertical="center" wrapText="1"/>
    </xf>
    <xf numFmtId="174" fontId="5" fillId="30" borderId="1" xfId="9" applyNumberFormat="1" applyFill="1" applyBorder="1" applyAlignment="1" applyProtection="1">
      <alignment vertical="center"/>
      <protection locked="0"/>
    </xf>
    <xf numFmtId="176" fontId="5" fillId="30" borderId="1" xfId="9" applyNumberFormat="1" applyFill="1" applyBorder="1" applyAlignment="1" applyProtection="1">
      <alignment vertical="center"/>
    </xf>
    <xf numFmtId="176" fontId="5" fillId="33" borderId="1" xfId="9" applyNumberFormat="1" applyFill="1" applyBorder="1" applyAlignment="1" applyProtection="1">
      <alignment vertical="center"/>
    </xf>
    <xf numFmtId="176" fontId="8" fillId="31" borderId="1" xfId="10" applyNumberFormat="1" applyFont="1" applyFill="1" applyBorder="1" applyAlignment="1" applyProtection="1">
      <alignment vertical="center"/>
    </xf>
    <xf numFmtId="176" fontId="8" fillId="34" borderId="1" xfId="10" applyNumberFormat="1" applyFont="1" applyFill="1" applyBorder="1" applyAlignment="1" applyProtection="1">
      <alignment vertical="center"/>
    </xf>
    <xf numFmtId="177" fontId="5" fillId="30" borderId="5" xfId="9" applyNumberFormat="1" applyFill="1" applyBorder="1" applyAlignment="1" applyProtection="1">
      <alignment vertical="center"/>
    </xf>
    <xf numFmtId="177" fontId="5" fillId="30" borderId="1" xfId="9" applyNumberFormat="1" applyFill="1" applyBorder="1" applyAlignment="1" applyProtection="1">
      <alignment vertical="center"/>
    </xf>
    <xf numFmtId="2" fontId="9" fillId="7" borderId="1" xfId="6" applyNumberFormat="1" applyFont="1" applyFill="1" applyBorder="1" applyAlignment="1">
      <alignment horizontal="center" vertical="center" wrapText="1"/>
    </xf>
    <xf numFmtId="49" fontId="8" fillId="11" borderId="1" xfId="8" quotePrefix="1" applyNumberFormat="1" applyFont="1" applyFill="1" applyBorder="1" applyAlignment="1" applyProtection="1">
      <alignment horizontal="center" vertical="center" wrapText="1"/>
    </xf>
    <xf numFmtId="49" fontId="8" fillId="32" borderId="1" xfId="11" quotePrefix="1" applyNumberFormat="1" applyFont="1" applyFill="1" applyBorder="1" applyAlignment="1" applyProtection="1">
      <alignment horizontal="center" vertical="center" wrapText="1"/>
    </xf>
    <xf numFmtId="0" fontId="9" fillId="0" borderId="1" xfId="0" applyFont="1" applyBorder="1" applyAlignment="1">
      <alignment horizontal="left" vertical="center" wrapText="1"/>
    </xf>
    <xf numFmtId="49" fontId="13" fillId="6" borderId="0" xfId="1" applyNumberFormat="1" applyFill="1" applyAlignment="1" applyProtection="1">
      <alignment horizontal="center" vertical="center" wrapText="1"/>
      <protection locked="0"/>
    </xf>
    <xf numFmtId="49" fontId="13" fillId="6" borderId="0" xfId="1" quotePrefix="1" applyNumberFormat="1" applyFill="1" applyAlignment="1" applyProtection="1">
      <alignment horizontal="center" vertical="center" wrapText="1"/>
      <protection locked="0"/>
    </xf>
    <xf numFmtId="49" fontId="24" fillId="7" borderId="1" xfId="6" quotePrefix="1" applyNumberFormat="1" applyFont="1" applyFill="1" applyBorder="1" applyAlignment="1">
      <alignment horizontal="center" vertical="center" wrapText="1"/>
    </xf>
    <xf numFmtId="49" fontId="20" fillId="0" borderId="0" xfId="4" quotePrefix="1" applyNumberFormat="1" applyBorder="1" applyAlignment="1" applyProtection="1">
      <alignment horizontal="left" vertical="center"/>
      <protection locked="0"/>
    </xf>
    <xf numFmtId="164" fontId="22" fillId="10" borderId="1" xfId="0" applyNumberFormat="1" applyFont="1" applyFill="1" applyBorder="1" applyAlignment="1">
      <alignment horizontal="center" vertical="center"/>
    </xf>
    <xf numFmtId="178" fontId="23" fillId="18" borderId="1" xfId="0" applyNumberFormat="1" applyFont="1" applyFill="1" applyBorder="1" applyAlignment="1" applyProtection="1">
      <alignment horizontal="center" vertical="center"/>
      <protection locked="0"/>
    </xf>
    <xf numFmtId="178" fontId="22" fillId="19" borderId="1" xfId="0" applyNumberFormat="1" applyFont="1" applyFill="1" applyBorder="1" applyAlignment="1" applyProtection="1">
      <alignment horizontal="center" vertical="center"/>
      <protection locked="0"/>
    </xf>
    <xf numFmtId="178" fontId="23" fillId="20" borderId="1" xfId="0" applyNumberFormat="1" applyFont="1" applyFill="1" applyBorder="1" applyAlignment="1" applyProtection="1">
      <alignment horizontal="center" vertical="center"/>
      <protection locked="0"/>
    </xf>
    <xf numFmtId="178" fontId="23" fillId="21" borderId="1" xfId="0" applyNumberFormat="1" applyFont="1" applyFill="1" applyBorder="1" applyAlignment="1" applyProtection="1">
      <alignment horizontal="center" vertical="center"/>
      <protection locked="0"/>
    </xf>
    <xf numFmtId="178" fontId="22" fillId="22" borderId="1" xfId="0" applyNumberFormat="1" applyFont="1" applyFill="1" applyBorder="1" applyAlignment="1" applyProtection="1">
      <alignment horizontal="center" vertical="center"/>
      <protection locked="0"/>
    </xf>
    <xf numFmtId="178" fontId="32" fillId="18" borderId="1" xfId="0" applyNumberFormat="1" applyFont="1" applyFill="1" applyBorder="1" applyAlignment="1" applyProtection="1">
      <alignment horizontal="center" vertical="center" wrapText="1"/>
      <protection locked="0"/>
    </xf>
    <xf numFmtId="178" fontId="11" fillId="19" borderId="1" xfId="0" applyNumberFormat="1" applyFont="1" applyFill="1" applyBorder="1" applyAlignment="1" applyProtection="1">
      <alignment horizontal="center" vertical="center" wrapText="1"/>
      <protection locked="0"/>
    </xf>
    <xf numFmtId="178" fontId="32" fillId="20" borderId="1" xfId="0" applyNumberFormat="1" applyFont="1" applyFill="1" applyBorder="1" applyAlignment="1" applyProtection="1">
      <alignment horizontal="center" vertical="center" wrapText="1"/>
      <protection locked="0"/>
    </xf>
    <xf numFmtId="164" fontId="11" fillId="3" borderId="1" xfId="0" applyNumberFormat="1" applyFont="1" applyFill="1" applyBorder="1" applyAlignment="1" applyProtection="1">
      <alignment horizontal="center" vertical="center"/>
      <protection locked="0"/>
    </xf>
    <xf numFmtId="172" fontId="11" fillId="3" borderId="1" xfId="0" applyNumberFormat="1" applyFont="1" applyFill="1" applyBorder="1" applyAlignment="1" applyProtection="1">
      <alignment horizontal="center" vertical="center"/>
      <protection locked="0"/>
    </xf>
    <xf numFmtId="172" fontId="11" fillId="9" borderId="1" xfId="0" applyNumberFormat="1" applyFont="1" applyFill="1" applyBorder="1" applyAlignment="1" applyProtection="1">
      <alignment horizontal="center" vertical="center"/>
      <protection locked="0"/>
    </xf>
    <xf numFmtId="178" fontId="32" fillId="21" borderId="1" xfId="0" applyNumberFormat="1" applyFont="1" applyFill="1" applyBorder="1" applyAlignment="1" applyProtection="1">
      <alignment horizontal="center" vertical="center" wrapText="1"/>
      <protection locked="0"/>
    </xf>
    <xf numFmtId="178" fontId="11" fillId="22" borderId="1" xfId="0" applyNumberFormat="1" applyFont="1" applyFill="1" applyBorder="1" applyAlignment="1" applyProtection="1">
      <alignment horizontal="center" vertical="center" wrapText="1"/>
      <protection locked="0"/>
    </xf>
    <xf numFmtId="164" fontId="11" fillId="10" borderId="1" xfId="0" applyNumberFormat="1" applyFont="1" applyFill="1" applyBorder="1" applyAlignment="1" applyProtection="1">
      <alignment horizontal="center" vertical="center" wrapText="1"/>
      <protection locked="0"/>
    </xf>
    <xf numFmtId="164" fontId="11" fillId="10" borderId="1" xfId="0" applyNumberFormat="1" applyFont="1" applyFill="1" applyBorder="1" applyAlignment="1">
      <alignment horizontal="center" vertical="center" wrapText="1"/>
    </xf>
    <xf numFmtId="172" fontId="11" fillId="9" borderId="1" xfId="0" applyNumberFormat="1" applyFont="1" applyFill="1" applyBorder="1" applyAlignment="1" applyProtection="1">
      <alignment horizontal="center" vertical="center" wrapText="1"/>
      <protection locked="0"/>
    </xf>
    <xf numFmtId="0" fontId="8" fillId="0" borderId="0" xfId="6"/>
    <xf numFmtId="0" fontId="8" fillId="0" borderId="0" xfId="6" applyAlignment="1">
      <alignment horizontal="left"/>
    </xf>
    <xf numFmtId="0" fontId="33" fillId="0" borderId="0" xfId="6" applyFont="1"/>
    <xf numFmtId="0" fontId="15" fillId="0" borderId="0" xfId="3" applyFill="1" applyAlignment="1" applyProtection="1">
      <alignment horizontal="left" vertical="center"/>
    </xf>
    <xf numFmtId="0" fontId="8" fillId="0" borderId="0" xfId="6" applyAlignment="1">
      <alignment horizontal="center" vertical="center" wrapText="1"/>
    </xf>
    <xf numFmtId="0" fontId="8" fillId="0" borderId="0" xfId="6" applyAlignment="1">
      <alignment horizontal="center" vertical="top" wrapText="1"/>
    </xf>
    <xf numFmtId="0" fontId="8" fillId="36" borderId="0" xfId="6" applyFill="1" applyAlignment="1">
      <alignment horizontal="left"/>
    </xf>
    <xf numFmtId="14" fontId="8" fillId="0" borderId="0" xfId="6" applyNumberFormat="1"/>
    <xf numFmtId="0" fontId="8" fillId="0" borderId="0" xfId="6" quotePrefix="1" applyAlignment="1">
      <alignment horizontal="left"/>
    </xf>
    <xf numFmtId="0" fontId="8" fillId="36" borderId="0" xfId="6" applyFill="1" applyAlignment="1">
      <alignment horizontal="left" vertical="center"/>
    </xf>
    <xf numFmtId="179" fontId="8" fillId="36" borderId="0" xfId="6" applyNumberFormat="1" applyFill="1" applyAlignment="1">
      <alignment horizontal="left"/>
    </xf>
    <xf numFmtId="0" fontId="22" fillId="17" borderId="1" xfId="0" applyFont="1" applyFill="1" applyBorder="1" applyAlignment="1" applyProtection="1">
      <alignment horizontal="center" vertical="center" wrapText="1"/>
      <protection locked="0"/>
    </xf>
    <xf numFmtId="0" fontId="9" fillId="11" borderId="1" xfId="0" applyFont="1" applyFill="1" applyBorder="1" applyAlignment="1">
      <alignment vertical="center" wrapText="1"/>
    </xf>
    <xf numFmtId="2" fontId="22" fillId="10" borderId="1" xfId="0" applyNumberFormat="1" applyFont="1" applyFill="1" applyBorder="1" applyAlignment="1" applyProtection="1">
      <alignment horizontal="center" vertical="center"/>
      <protection locked="0"/>
    </xf>
    <xf numFmtId="2" fontId="22" fillId="3" borderId="1" xfId="0" applyNumberFormat="1" applyFont="1" applyFill="1" applyBorder="1" applyAlignment="1" applyProtection="1">
      <alignment horizontal="center" vertical="center"/>
      <protection locked="0"/>
    </xf>
    <xf numFmtId="0" fontId="9" fillId="7" borderId="1" xfId="0" applyFont="1" applyFill="1" applyBorder="1" applyAlignment="1">
      <alignment vertical="center" wrapText="1"/>
    </xf>
    <xf numFmtId="2" fontId="22" fillId="3" borderId="1" xfId="0" applyNumberFormat="1" applyFont="1" applyFill="1" applyBorder="1" applyAlignment="1">
      <alignment horizontal="center" vertical="center"/>
    </xf>
    <xf numFmtId="2" fontId="22" fillId="10" borderId="1" xfId="0" applyNumberFormat="1" applyFont="1" applyFill="1" applyBorder="1" applyAlignment="1">
      <alignment horizontal="center" vertical="center"/>
    </xf>
    <xf numFmtId="0" fontId="8" fillId="2" borderId="0" xfId="6" quotePrefix="1" applyFill="1" applyAlignment="1">
      <alignment horizontal="center" vertical="center" wrapText="1"/>
    </xf>
    <xf numFmtId="0" fontId="15" fillId="0" borderId="0" xfId="3" applyAlignment="1" applyProtection="1">
      <alignment horizontal="left" vertical="top" wrapText="1"/>
    </xf>
    <xf numFmtId="3" fontId="22" fillId="0" borderId="1" xfId="0" applyNumberFormat="1" applyFont="1" applyBorder="1" applyAlignment="1" applyProtection="1">
      <alignment horizontal="center" vertical="center" wrapText="1"/>
      <protection locked="0"/>
    </xf>
    <xf numFmtId="0" fontId="22" fillId="0" borderId="1" xfId="0" applyFont="1" applyBorder="1" applyAlignment="1" applyProtection="1">
      <alignment horizontal="center" vertical="center" wrapText="1"/>
      <protection locked="0"/>
    </xf>
    <xf numFmtId="0" fontId="9" fillId="7" borderId="1" xfId="0" applyFont="1" applyFill="1" applyBorder="1" applyAlignment="1" applyProtection="1">
      <alignment horizontal="center" vertical="center"/>
      <protection locked="0"/>
    </xf>
    <xf numFmtId="0" fontId="9" fillId="7" borderId="1" xfId="0" applyFont="1" applyFill="1" applyBorder="1" applyAlignment="1" applyProtection="1">
      <alignment vertical="center"/>
      <protection locked="0"/>
    </xf>
    <xf numFmtId="0" fontId="16" fillId="8" borderId="1" xfId="0" applyFont="1" applyFill="1" applyBorder="1" applyAlignment="1" applyProtection="1">
      <alignment horizontal="center" vertical="center"/>
      <protection locked="0"/>
    </xf>
    <xf numFmtId="49" fontId="22" fillId="0" borderId="1" xfId="0" quotePrefix="1" applyNumberFormat="1" applyFont="1" applyBorder="1" applyAlignment="1" applyProtection="1">
      <alignment horizontal="center" vertical="center" wrapText="1"/>
      <protection locked="0"/>
    </xf>
    <xf numFmtId="164" fontId="22" fillId="9" borderId="1" xfId="0" applyNumberFormat="1" applyFont="1" applyFill="1" applyBorder="1" applyAlignment="1" applyProtection="1">
      <alignment horizontal="center" vertical="center"/>
      <protection locked="0"/>
    </xf>
    <xf numFmtId="180" fontId="22" fillId="3" borderId="1" xfId="0" applyNumberFormat="1" applyFont="1" applyFill="1" applyBorder="1" applyAlignment="1" applyProtection="1">
      <alignment horizontal="center" vertical="center"/>
      <protection locked="0"/>
    </xf>
    <xf numFmtId="181" fontId="22" fillId="8" borderId="1" xfId="0" applyNumberFormat="1" applyFont="1" applyFill="1" applyBorder="1" applyAlignment="1" applyProtection="1">
      <alignment horizontal="center" vertical="center"/>
      <protection locked="0"/>
    </xf>
    <xf numFmtId="3" fontId="16" fillId="8" borderId="1" xfId="0" applyNumberFormat="1" applyFont="1" applyFill="1" applyBorder="1" applyAlignment="1" applyProtection="1">
      <alignment horizontal="center" vertical="center"/>
      <protection locked="0"/>
    </xf>
    <xf numFmtId="3" fontId="16" fillId="22" borderId="1" xfId="0" applyNumberFormat="1" applyFont="1" applyFill="1" applyBorder="1" applyAlignment="1" applyProtection="1">
      <alignment horizontal="center" vertical="center"/>
      <protection locked="0"/>
    </xf>
    <xf numFmtId="0" fontId="8" fillId="0" borderId="1" xfId="0" applyFont="1" applyBorder="1" applyAlignment="1">
      <alignment horizontal="center" vertical="center" wrapText="1"/>
    </xf>
    <xf numFmtId="0" fontId="8" fillId="4" borderId="1" xfId="0" applyFont="1" applyFill="1" applyBorder="1" applyAlignment="1">
      <alignment horizontal="center" vertical="center" wrapText="1"/>
    </xf>
    <xf numFmtId="0" fontId="8" fillId="2" borderId="0" xfId="6" quotePrefix="1" applyFill="1" applyAlignment="1">
      <alignment vertical="center" wrapText="1"/>
    </xf>
    <xf numFmtId="0" fontId="8" fillId="2" borderId="11" xfId="6" applyFill="1" applyBorder="1" applyAlignment="1">
      <alignment vertical="center"/>
    </xf>
    <xf numFmtId="0" fontId="18" fillId="17" borderId="11" xfId="1" applyNumberFormat="1" applyFont="1" applyFill="1" applyBorder="1" applyAlignment="1">
      <alignment horizontal="center" vertical="center" wrapText="1"/>
    </xf>
    <xf numFmtId="0" fontId="0" fillId="2" borderId="11" xfId="0" applyFill="1" applyBorder="1"/>
    <xf numFmtId="0" fontId="9" fillId="0" borderId="3" xfId="0" applyFont="1" applyBorder="1" applyAlignment="1">
      <alignment vertical="center" wrapText="1"/>
    </xf>
    <xf numFmtId="0" fontId="8" fillId="2" borderId="1" xfId="0" applyFont="1" applyFill="1" applyBorder="1" applyAlignment="1">
      <alignment vertical="center"/>
    </xf>
    <xf numFmtId="0" fontId="8" fillId="37" borderId="6" xfId="0" applyFont="1" applyFill="1" applyBorder="1" applyAlignment="1">
      <alignment horizontal="center" vertical="center" wrapText="1"/>
    </xf>
    <xf numFmtId="0" fontId="0" fillId="2" borderId="0" xfId="6" applyFont="1" applyFill="1" applyAlignment="1">
      <alignment vertical="center"/>
    </xf>
    <xf numFmtId="164" fontId="6" fillId="12" borderId="1" xfId="6" applyNumberFormat="1" applyFont="1" applyFill="1" applyBorder="1" applyAlignment="1">
      <alignment horizontal="center" vertical="center"/>
    </xf>
    <xf numFmtId="43" fontId="6" fillId="12" borderId="1" xfId="7" applyFont="1" applyFill="1" applyBorder="1" applyAlignment="1">
      <alignment horizontal="center" vertical="center"/>
    </xf>
    <xf numFmtId="165" fontId="6" fillId="12" borderId="1" xfId="6" applyNumberFormat="1" applyFont="1" applyFill="1" applyBorder="1" applyAlignment="1">
      <alignment horizontal="center" vertical="center"/>
    </xf>
    <xf numFmtId="0" fontId="34" fillId="0" borderId="1" xfId="16" applyFont="1" applyBorder="1" applyAlignment="1">
      <alignment horizontal="center" vertical="center" wrapText="1"/>
    </xf>
    <xf numFmtId="0" fontId="15" fillId="0" borderId="0" xfId="3" applyFill="1" applyBorder="1" applyAlignment="1" applyProtection="1">
      <alignment vertical="center"/>
    </xf>
    <xf numFmtId="165" fontId="0" fillId="2" borderId="1" xfId="0" applyNumberFormat="1" applyFill="1" applyBorder="1" applyAlignment="1">
      <alignment horizontal="center" vertical="center"/>
    </xf>
    <xf numFmtId="0" fontId="8" fillId="2" borderId="0" xfId="6" quotePrefix="1" applyFill="1" applyAlignment="1">
      <alignment horizontal="left" vertical="center" wrapText="1"/>
    </xf>
    <xf numFmtId="0" fontId="11" fillId="0" borderId="1" xfId="0" applyFont="1" applyBorder="1" applyAlignment="1">
      <alignment vertical="top" wrapText="1"/>
    </xf>
    <xf numFmtId="1" fontId="8" fillId="9" borderId="1" xfId="0" applyNumberFormat="1" applyFont="1" applyFill="1" applyBorder="1" applyAlignment="1" applyProtection="1">
      <alignment horizontal="left" vertical="center" wrapText="1"/>
      <protection locked="0"/>
    </xf>
    <xf numFmtId="1" fontId="8" fillId="9" borderId="1" xfId="0" quotePrefix="1" applyNumberFormat="1" applyFont="1" applyFill="1" applyBorder="1" applyAlignment="1" applyProtection="1">
      <alignment horizontal="left" vertical="center" wrapText="1"/>
      <protection locked="0"/>
    </xf>
    <xf numFmtId="49" fontId="0" fillId="14" borderId="1" xfId="0" applyNumberFormat="1" applyFill="1" applyBorder="1" applyAlignment="1" applyProtection="1">
      <alignment horizontal="left" vertical="center" wrapText="1"/>
      <protection locked="0"/>
    </xf>
    <xf numFmtId="182" fontId="0" fillId="2" borderId="1" xfId="0" applyNumberFormat="1" applyFill="1" applyBorder="1" applyAlignment="1">
      <alignment horizontal="center" vertical="center"/>
    </xf>
    <xf numFmtId="183" fontId="0" fillId="2" borderId="1" xfId="0" applyNumberFormat="1" applyFill="1" applyBorder="1" applyAlignment="1">
      <alignment horizontal="center" vertical="center"/>
    </xf>
    <xf numFmtId="0" fontId="46" fillId="9" borderId="1" xfId="6" applyFont="1" applyFill="1" applyBorder="1" applyAlignment="1">
      <alignment horizontal="left" vertical="center" wrapText="1"/>
    </xf>
    <xf numFmtId="1" fontId="46" fillId="9" borderId="1" xfId="6" applyNumberFormat="1" applyFont="1" applyFill="1" applyBorder="1" applyAlignment="1">
      <alignment horizontal="left" vertical="center" wrapText="1"/>
    </xf>
    <xf numFmtId="0" fontId="46" fillId="9" borderId="1" xfId="6" applyFont="1" applyFill="1" applyBorder="1" applyAlignment="1" applyProtection="1">
      <alignment horizontal="left" vertical="center" wrapText="1"/>
      <protection locked="0"/>
    </xf>
    <xf numFmtId="165" fontId="0" fillId="0" borderId="1" xfId="0" applyNumberFormat="1" applyBorder="1" applyAlignment="1">
      <alignment horizontal="center" vertical="center"/>
    </xf>
    <xf numFmtId="0" fontId="0" fillId="0" borderId="1" xfId="0" applyBorder="1" applyAlignment="1">
      <alignment vertical="center" wrapText="1"/>
    </xf>
    <xf numFmtId="0" fontId="16" fillId="0" borderId="0" xfId="0" quotePrefix="1" applyFont="1" applyAlignment="1">
      <alignment horizontal="left" vertical="top" wrapText="1"/>
    </xf>
    <xf numFmtId="49" fontId="13" fillId="6" borderId="0" xfId="1" applyNumberFormat="1" applyFill="1" applyAlignment="1" applyProtection="1">
      <alignment horizontal="left" vertical="center" wrapText="1"/>
      <protection locked="0"/>
    </xf>
    <xf numFmtId="0" fontId="8" fillId="0" borderId="0" xfId="0" quotePrefix="1" applyFont="1" applyAlignment="1">
      <alignment horizontal="left" wrapText="1"/>
    </xf>
    <xf numFmtId="0" fontId="21" fillId="0" borderId="0" xfId="0" quotePrefix="1" applyFont="1" applyAlignment="1">
      <alignment horizontal="left" vertical="top" wrapText="1"/>
    </xf>
    <xf numFmtId="0" fontId="8" fillId="0" borderId="0" xfId="0" quotePrefix="1" applyFont="1" applyAlignment="1" applyProtection="1">
      <alignment horizontal="left" vertical="top" wrapText="1"/>
      <protection locked="0"/>
    </xf>
    <xf numFmtId="0" fontId="8" fillId="0" borderId="0" xfId="0" applyFont="1" applyAlignment="1" applyProtection="1">
      <alignment horizontal="left" vertical="top" wrapText="1"/>
      <protection locked="0"/>
    </xf>
    <xf numFmtId="49" fontId="13" fillId="6" borderId="0" xfId="1" applyNumberFormat="1" applyFill="1" applyAlignment="1" applyProtection="1">
      <alignment horizontal="center" vertical="center" wrapText="1"/>
      <protection locked="0"/>
    </xf>
    <xf numFmtId="0" fontId="9" fillId="0" borderId="1" xfId="0" applyFont="1" applyBorder="1" applyAlignment="1">
      <alignment horizontal="left" vertical="center" wrapText="1" indent="1"/>
    </xf>
    <xf numFmtId="0" fontId="8" fillId="2" borderId="8" xfId="6" quotePrefix="1" applyFill="1" applyBorder="1" applyAlignment="1">
      <alignment horizontal="center" vertical="center" wrapText="1"/>
    </xf>
    <xf numFmtId="0" fontId="31" fillId="35" borderId="13" xfId="15" quotePrefix="1" applyBorder="1" applyAlignment="1">
      <alignment horizontal="left" vertical="top" wrapText="1"/>
    </xf>
    <xf numFmtId="0" fontId="31" fillId="35" borderId="8" xfId="15" quotePrefix="1" applyBorder="1" applyAlignment="1">
      <alignment horizontal="left" vertical="top" wrapText="1"/>
    </xf>
    <xf numFmtId="0" fontId="9" fillId="0" borderId="1" xfId="0" applyFont="1" applyBorder="1" applyAlignment="1">
      <alignment horizontal="left" vertical="center" wrapText="1"/>
    </xf>
    <xf numFmtId="0" fontId="8" fillId="0" borderId="1" xfId="0" applyFont="1" applyBorder="1" applyAlignment="1">
      <alignment horizontal="center" vertical="center" wrapText="1"/>
    </xf>
    <xf numFmtId="0" fontId="8" fillId="37" borderId="1" xfId="0" applyFont="1" applyFill="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18" fillId="6" borderId="1" xfId="1" applyNumberFormat="1" applyFont="1" applyFill="1" applyBorder="1" applyAlignment="1">
      <alignment horizontal="center" vertical="center" wrapText="1"/>
    </xf>
    <xf numFmtId="172" fontId="22" fillId="19" borderId="3" xfId="0" applyNumberFormat="1" applyFont="1" applyFill="1" applyBorder="1" applyAlignment="1" applyProtection="1">
      <alignment horizontal="center" vertical="center"/>
      <protection locked="0"/>
    </xf>
    <xf numFmtId="172" fontId="22" fillId="19" borderId="5" xfId="0" applyNumberFormat="1" applyFont="1" applyFill="1" applyBorder="1" applyAlignment="1" applyProtection="1">
      <alignment horizontal="center" vertical="center"/>
      <protection locked="0"/>
    </xf>
    <xf numFmtId="0" fontId="8" fillId="4" borderId="3"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9" fillId="7" borderId="3" xfId="0" applyFont="1" applyFill="1" applyBorder="1" applyAlignment="1" applyProtection="1">
      <alignment horizontal="center" vertical="center" wrapText="1"/>
      <protection locked="0"/>
    </xf>
    <xf numFmtId="0" fontId="9" fillId="7" borderId="5" xfId="0" applyFont="1" applyFill="1" applyBorder="1" applyAlignment="1" applyProtection="1">
      <alignment horizontal="center" vertical="center" wrapText="1"/>
      <protection locked="0"/>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9" fillId="7" borderId="11" xfId="0" applyFont="1" applyFill="1" applyBorder="1" applyAlignment="1" applyProtection="1">
      <alignment horizontal="center" vertical="center" wrapText="1"/>
      <protection locked="0"/>
    </xf>
    <xf numFmtId="0" fontId="9" fillId="7" borderId="0" xfId="0" applyFont="1" applyFill="1" applyAlignment="1" applyProtection="1">
      <alignment horizontal="center" vertical="center" wrapText="1"/>
      <protection locked="0"/>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5" xfId="0" applyFont="1" applyBorder="1" applyAlignment="1">
      <alignment horizontal="left" vertical="center" wrapText="1"/>
    </xf>
    <xf numFmtId="0" fontId="26" fillId="18" borderId="1" xfId="0" applyFont="1" applyFill="1" applyBorder="1" applyAlignment="1" applyProtection="1">
      <alignment horizontal="center" vertical="center" wrapText="1"/>
      <protection locked="0"/>
    </xf>
    <xf numFmtId="0" fontId="8" fillId="2" borderId="0" xfId="0" quotePrefix="1" applyFont="1" applyFill="1" applyAlignment="1">
      <alignment horizontal="left" vertical="center" wrapText="1"/>
    </xf>
    <xf numFmtId="0" fontId="18" fillId="6" borderId="3" xfId="1" applyNumberFormat="1" applyFont="1" applyFill="1"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8" xfId="0" applyBorder="1" applyAlignment="1">
      <alignment horizontal="center" vertical="center" wrapText="1"/>
    </xf>
    <xf numFmtId="0" fontId="8" fillId="2" borderId="8" xfId="6" quotePrefix="1" applyFill="1" applyBorder="1" applyAlignment="1">
      <alignment horizontal="left" vertical="center" wrapText="1"/>
    </xf>
    <xf numFmtId="0" fontId="0" fillId="0" borderId="8" xfId="0" applyBorder="1" applyAlignment="1">
      <alignment horizontal="left" vertical="center" wrapText="1"/>
    </xf>
    <xf numFmtId="0" fontId="7" fillId="0" borderId="1" xfId="0" applyFont="1" applyBorder="1" applyAlignment="1">
      <alignment vertical="center" wrapText="1"/>
    </xf>
    <xf numFmtId="0" fontId="0" fillId="0" borderId="1" xfId="0" applyBorder="1" applyAlignment="1">
      <alignment vertical="center"/>
    </xf>
    <xf numFmtId="0" fontId="9" fillId="7" borderId="1" xfId="0" applyFont="1" applyFill="1" applyBorder="1" applyAlignment="1">
      <alignment horizontal="center" vertical="center" wrapText="1"/>
    </xf>
    <xf numFmtId="0" fontId="7" fillId="0" borderId="1" xfId="0" applyFont="1" applyBorder="1" applyAlignment="1">
      <alignment wrapText="1"/>
    </xf>
    <xf numFmtId="0" fontId="0" fillId="0" borderId="1" xfId="0" applyBorder="1"/>
    <xf numFmtId="0" fontId="7" fillId="0" borderId="3" xfId="0" applyFont="1" applyBorder="1" applyAlignment="1">
      <alignment vertical="center" wrapText="1"/>
    </xf>
    <xf numFmtId="0" fontId="7" fillId="0" borderId="4" xfId="0" applyFont="1" applyBorder="1" applyAlignment="1">
      <alignment vertical="center" wrapText="1"/>
    </xf>
    <xf numFmtId="0" fontId="0" fillId="0" borderId="4" xfId="0" applyBorder="1" applyAlignment="1">
      <alignment vertical="center"/>
    </xf>
    <xf numFmtId="0" fontId="0" fillId="0" borderId="5" xfId="0" applyBorder="1" applyAlignment="1">
      <alignment vertical="center"/>
    </xf>
    <xf numFmtId="0" fontId="11" fillId="0" borderId="1" xfId="0" applyFont="1" applyBorder="1" applyAlignment="1">
      <alignment wrapText="1"/>
    </xf>
    <xf numFmtId="0" fontId="9" fillId="0" borderId="1" xfId="0" applyFont="1" applyBorder="1"/>
    <xf numFmtId="0" fontId="11" fillId="0" borderId="1" xfId="0" applyFont="1" applyBorder="1" applyAlignment="1">
      <alignment vertical="top" wrapText="1"/>
    </xf>
    <xf numFmtId="0" fontId="0" fillId="0" borderId="1" xfId="0" applyBorder="1" applyAlignment="1">
      <alignment vertical="top" wrapText="1"/>
    </xf>
    <xf numFmtId="0" fontId="8" fillId="2" borderId="1" xfId="0" applyFont="1" applyFill="1" applyBorder="1" applyAlignment="1">
      <alignment horizontal="center" vertical="center"/>
    </xf>
    <xf numFmtId="0" fontId="0" fillId="2" borderId="1" xfId="0" applyFill="1" applyBorder="1" applyAlignment="1">
      <alignment horizontal="center" vertical="center"/>
    </xf>
    <xf numFmtId="0" fontId="9" fillId="0" borderId="3" xfId="0" applyFont="1" applyBorder="1" applyAlignment="1">
      <alignment horizontal="left" vertical="center" wrapText="1" indent="1"/>
    </xf>
    <xf numFmtId="0" fontId="9" fillId="0" borderId="5" xfId="0" applyFont="1" applyBorder="1" applyAlignment="1">
      <alignment horizontal="left" vertical="center" wrapText="1" indent="1"/>
    </xf>
    <xf numFmtId="0" fontId="31" fillId="35" borderId="13" xfId="15" quotePrefix="1" applyBorder="1" applyAlignment="1" applyProtection="1">
      <alignment horizontal="left" vertical="center" wrapText="1"/>
    </xf>
    <xf numFmtId="0" fontId="31" fillId="35" borderId="8" xfId="15" quotePrefix="1" applyBorder="1" applyAlignment="1" applyProtection="1">
      <alignment horizontal="left" vertical="center" wrapText="1"/>
    </xf>
    <xf numFmtId="0" fontId="31" fillId="35" borderId="13" xfId="15" quotePrefix="1" applyBorder="1" applyAlignment="1" applyProtection="1">
      <alignment horizontal="center" vertical="center" wrapText="1"/>
    </xf>
    <xf numFmtId="0" fontId="31" fillId="35" borderId="8" xfId="15" quotePrefix="1" applyBorder="1" applyAlignment="1" applyProtection="1">
      <alignment horizontal="center" vertical="center" wrapText="1"/>
    </xf>
    <xf numFmtId="0" fontId="31" fillId="35" borderId="14" xfId="15" quotePrefix="1" applyBorder="1" applyAlignment="1" applyProtection="1">
      <alignment horizontal="center" vertical="center" wrapText="1"/>
    </xf>
    <xf numFmtId="0" fontId="18" fillId="6" borderId="1" xfId="1" applyNumberFormat="1" applyFont="1" applyFill="1" applyBorder="1" applyAlignment="1" applyProtection="1">
      <alignment horizontal="center" vertical="center" wrapText="1"/>
    </xf>
    <xf numFmtId="0" fontId="8" fillId="0" borderId="8" xfId="0" applyFont="1" applyBorder="1" applyAlignment="1">
      <alignment horizontal="left" vertical="center" wrapText="1"/>
    </xf>
    <xf numFmtId="0" fontId="9" fillId="7" borderId="6" xfId="0" applyFont="1" applyFill="1" applyBorder="1" applyAlignment="1" applyProtection="1">
      <alignment horizontal="center" vertical="center" wrapText="1"/>
      <protection locked="0"/>
    </xf>
    <xf numFmtId="0" fontId="9" fillId="7" borderId="2" xfId="0" applyFont="1" applyFill="1" applyBorder="1" applyAlignment="1" applyProtection="1">
      <alignment horizontal="center" vertical="center" wrapText="1"/>
      <protection locked="0"/>
    </xf>
    <xf numFmtId="0" fontId="9" fillId="7" borderId="4" xfId="0" applyFont="1" applyFill="1" applyBorder="1" applyAlignment="1" applyProtection="1">
      <alignment horizontal="center" vertical="center" wrapText="1"/>
      <protection locked="0"/>
    </xf>
    <xf numFmtId="0" fontId="8" fillId="2" borderId="8" xfId="0" quotePrefix="1" applyFont="1" applyFill="1" applyBorder="1" applyAlignment="1">
      <alignment horizontal="center" vertical="center" wrapText="1"/>
    </xf>
    <xf numFmtId="0" fontId="0" fillId="0" borderId="8" xfId="0" applyBorder="1" applyAlignment="1">
      <alignment horizontal="center" vertical="center"/>
    </xf>
    <xf numFmtId="0" fontId="18" fillId="6" borderId="4" xfId="1" applyNumberFormat="1" applyFont="1" applyFill="1" applyBorder="1" applyAlignment="1">
      <alignment horizontal="center" vertical="center" wrapText="1"/>
    </xf>
    <xf numFmtId="0" fontId="18" fillId="6" borderId="5" xfId="1" applyNumberFormat="1" applyFont="1" applyFill="1" applyBorder="1" applyAlignment="1">
      <alignment horizontal="center" vertical="center" wrapText="1"/>
    </xf>
    <xf numFmtId="0" fontId="31" fillId="17" borderId="0" xfId="15" quotePrefix="1" applyFill="1" applyBorder="1" applyAlignment="1">
      <alignment horizontal="left" vertical="top" wrapText="1"/>
    </xf>
    <xf numFmtId="0" fontId="9" fillId="7" borderId="6" xfId="0" applyFont="1" applyFill="1" applyBorder="1" applyAlignment="1" applyProtection="1">
      <alignment vertical="center" wrapText="1"/>
      <protection locked="0"/>
    </xf>
    <xf numFmtId="0" fontId="9" fillId="7" borderId="15" xfId="0" applyFont="1" applyFill="1" applyBorder="1" applyAlignment="1" applyProtection="1">
      <alignment vertical="center" wrapText="1"/>
      <protection locked="0"/>
    </xf>
    <xf numFmtId="0" fontId="9" fillId="7" borderId="2" xfId="0" applyFont="1" applyFill="1" applyBorder="1" applyAlignment="1" applyProtection="1">
      <alignment vertical="center" wrapText="1"/>
      <protection locked="0"/>
    </xf>
    <xf numFmtId="0" fontId="9" fillId="7" borderId="6" xfId="0" applyFont="1" applyFill="1" applyBorder="1" applyAlignment="1" applyProtection="1">
      <alignment vertical="center"/>
      <protection locked="0"/>
    </xf>
    <xf numFmtId="0" fontId="9" fillId="7" borderId="15" xfId="0" applyFont="1" applyFill="1" applyBorder="1" applyAlignment="1" applyProtection="1">
      <alignment vertical="center"/>
      <protection locked="0"/>
    </xf>
    <xf numFmtId="0" fontId="9" fillId="7" borderId="2" xfId="0" applyFont="1" applyFill="1" applyBorder="1" applyAlignment="1" applyProtection="1">
      <alignment vertical="center"/>
      <protection locked="0"/>
    </xf>
    <xf numFmtId="0" fontId="18" fillId="6" borderId="11" xfId="1" applyNumberFormat="1" applyFont="1" applyFill="1" applyBorder="1" applyAlignment="1">
      <alignment horizontal="center" vertical="center" wrapText="1"/>
    </xf>
    <xf numFmtId="0" fontId="18" fillId="6" borderId="0" xfId="1" applyNumberFormat="1" applyFont="1" applyFill="1" applyBorder="1" applyAlignment="1">
      <alignment horizontal="center" vertical="center" wrapText="1"/>
    </xf>
    <xf numFmtId="0" fontId="27" fillId="6" borderId="3" xfId="1" applyNumberFormat="1" applyFont="1" applyFill="1" applyBorder="1" applyAlignment="1" applyProtection="1">
      <alignment horizontal="center" vertical="center" wrapText="1"/>
    </xf>
    <xf numFmtId="0" fontId="27" fillId="6" borderId="4" xfId="1" applyNumberFormat="1" applyFont="1" applyFill="1" applyBorder="1" applyAlignment="1" applyProtection="1">
      <alignment horizontal="center" vertical="center" wrapText="1"/>
    </xf>
    <xf numFmtId="0" fontId="27" fillId="6" borderId="5" xfId="1" applyNumberFormat="1" applyFont="1" applyFill="1" applyBorder="1" applyAlignment="1" applyProtection="1">
      <alignment horizontal="center" vertical="center" wrapText="1"/>
    </xf>
    <xf numFmtId="0" fontId="9" fillId="7" borderId="3" xfId="0" applyFont="1" applyFill="1" applyBorder="1" applyAlignment="1">
      <alignment horizontal="left" vertical="center" wrapText="1"/>
    </xf>
    <xf numFmtId="0" fontId="9" fillId="7" borderId="4" xfId="0" applyFont="1" applyFill="1" applyBorder="1" applyAlignment="1">
      <alignment horizontal="left" vertical="center" wrapText="1"/>
    </xf>
    <xf numFmtId="0" fontId="9" fillId="7" borderId="5" xfId="0" applyFont="1" applyFill="1" applyBorder="1" applyAlignment="1">
      <alignment horizontal="left" vertical="center" wrapText="1"/>
    </xf>
    <xf numFmtId="0" fontId="27" fillId="6" borderId="3" xfId="1" applyNumberFormat="1" applyFont="1" applyFill="1" applyBorder="1" applyAlignment="1" applyProtection="1">
      <alignment horizontal="left" vertical="center" wrapText="1"/>
    </xf>
    <xf numFmtId="0" fontId="27" fillId="6" borderId="4" xfId="1" applyNumberFormat="1" applyFont="1" applyFill="1" applyBorder="1" applyAlignment="1" applyProtection="1">
      <alignment horizontal="left" vertical="center" wrapText="1"/>
    </xf>
    <xf numFmtId="0" fontId="27" fillId="6" borderId="5" xfId="1" applyNumberFormat="1" applyFont="1" applyFill="1" applyBorder="1" applyAlignment="1" applyProtection="1">
      <alignment horizontal="left" vertical="center" wrapText="1"/>
    </xf>
    <xf numFmtId="0" fontId="8" fillId="0" borderId="0" xfId="0" quotePrefix="1" applyFont="1" applyAlignment="1">
      <alignment horizontal="left" vertical="top" wrapText="1"/>
    </xf>
    <xf numFmtId="0" fontId="8" fillId="0" borderId="0" xfId="0" quotePrefix="1" applyFont="1" applyAlignment="1">
      <alignment horizontal="left"/>
    </xf>
  </cellXfs>
  <cellStyles count="122">
    <cellStyle name="40% - Accent1" xfId="9" builtinId="31"/>
    <cellStyle name="40% - Accent1 2" xfId="17" xr:uid="{00000000-0005-0000-0000-000001000000}"/>
    <cellStyle name="40% - Accent4" xfId="12" builtinId="43"/>
    <cellStyle name="40% - Accent4 2" xfId="18" xr:uid="{00000000-0005-0000-0000-000003000000}"/>
    <cellStyle name="60% - Accent2" xfId="10" builtinId="36"/>
    <cellStyle name="Accent1" xfId="8" builtinId="29"/>
    <cellStyle name="Accent4" xfId="11" builtinId="41"/>
    <cellStyle name="Accent6" xfId="13" builtinId="49"/>
    <cellStyle name="Annotation_CEPATNEI" xfId="20" xr:uid="{26CD7288-F59F-4BE4-8682-789E5C891070}"/>
    <cellStyle name="Bad 2" xfId="30" xr:uid="{D0650110-777F-4862-98A9-BCB1553FE28A}"/>
    <cellStyle name="Blank_CEPATNEI" xfId="27" xr:uid="{8A528C6F-1438-479A-BE8A-EFD132B125F6}"/>
    <cellStyle name="Calculation 2" xfId="99" xr:uid="{7F266ADE-99FB-4E6B-BE5A-1AF6A71B3A55}"/>
    <cellStyle name="ColumnHeading_CEPATNEI" xfId="21" xr:uid="{795EA627-3BCB-48B5-B022-6BC126584A37}"/>
    <cellStyle name="Comma 2" xfId="7" xr:uid="{00000000-0005-0000-0000-000008000000}"/>
    <cellStyle name="Comma 2 2" xfId="31" xr:uid="{7ADCD603-CF89-4383-A417-C83486F9F781}"/>
    <cellStyle name="Comma 2 2 2" xfId="76" xr:uid="{0355C26F-7351-4253-ACEB-0540FE7C84B6}"/>
    <cellStyle name="Comma 2 3" xfId="74" xr:uid="{39D6C1F3-781E-4E18-8294-4DCE5E7099F4}"/>
    <cellStyle name="Comma 3" xfId="32" xr:uid="{D144D00E-AC99-4414-9C4B-B122741A7018}"/>
    <cellStyle name="Comma 3 2" xfId="33" xr:uid="{4D9F866F-43CB-4E50-A449-A1C187087A0A}"/>
    <cellStyle name="Comma 3 2 2" xfId="78" xr:uid="{3321D28A-5D90-464B-8142-44E1F845A277}"/>
    <cellStyle name="Comma 3 3" xfId="100" xr:uid="{3A9751B7-4E1E-458B-9FF1-790F59634674}"/>
    <cellStyle name="Comma 3 4" xfId="77" xr:uid="{548A5FEA-5BCB-4408-BCE8-43DF1D3808FF}"/>
    <cellStyle name="Comma 4" xfId="34" xr:uid="{6D66E4B5-7141-4847-8D25-D2128280AAFB}"/>
    <cellStyle name="Comma 4 2" xfId="79" xr:uid="{40161195-4E6C-4E4A-A7C6-765AA2DC77E3}"/>
    <cellStyle name="Comma 5" xfId="35" xr:uid="{8BAAB2C3-D1BA-46CB-9DDE-D08CA51AFDE1}"/>
    <cellStyle name="Comma 5 2" xfId="80" xr:uid="{4EE9DD3D-798D-4D0F-AA40-4505644319C2}"/>
    <cellStyle name="Currency [0] 2" xfId="101" xr:uid="{855972C9-C389-439E-94FD-17094C2F83C4}"/>
    <cellStyle name="Currency [0] 2 2" xfId="102" xr:uid="{EDAC0A99-B138-4AAC-B4DD-3F12341F1DA4}"/>
    <cellStyle name="Currency [0] 2 3" xfId="103" xr:uid="{3A43CCDF-707A-4935-861D-750F247B84B8}"/>
    <cellStyle name="Currency [0] 3" xfId="104" xr:uid="{57B4390D-F7D2-430A-9746-88EDFE578E1C}"/>
    <cellStyle name="Currency [0] 3 2" xfId="105" xr:uid="{FCB4CA7F-DD34-4AFF-A55F-949B4447B29F}"/>
    <cellStyle name="Currency 2" xfId="36" xr:uid="{3355F515-5F5E-4DA2-8076-22E3BFD68E53}"/>
    <cellStyle name="Currency 2 2" xfId="106" xr:uid="{A04596EE-AABE-4FC9-8EFA-66998227FA48}"/>
    <cellStyle name="Currency 2 3" xfId="107" xr:uid="{71F8A0A0-146A-43DD-B0E0-D4DEF4064345}"/>
    <cellStyle name="Currency 2 4" xfId="81" xr:uid="{CCF3908A-0924-466E-9971-3C5CC1EDC4AB}"/>
    <cellStyle name="Currency 3" xfId="37" xr:uid="{E678F430-EEB7-4DA1-9B8D-F601F9FAA13D}"/>
    <cellStyle name="Currency 3 2" xfId="82" xr:uid="{E3DCA7E6-6FEE-4937-841A-A499661F80E5}"/>
    <cellStyle name="EmptyCell_CEPATNEI" xfId="22" xr:uid="{7B656228-883E-4055-AEF5-90315181089E}"/>
    <cellStyle name="Explanatory Text 2" xfId="108" xr:uid="{1EA53877-1261-4682-B4F4-2C8A8DC14418}"/>
    <cellStyle name="Fixed_CEPATNEI" xfId="28" xr:uid="{AD74D086-4F5D-4E5C-A0B3-43126D7A964B}"/>
    <cellStyle name="Good 2" xfId="109" xr:uid="{C155DB74-F7B7-451E-8EAF-D6E3B7BA85BF}"/>
    <cellStyle name="Good 2 2" xfId="110" xr:uid="{3EF27D4B-FB96-474F-86F7-E7B325344586}"/>
    <cellStyle name="Heading 2" xfId="4" builtinId="17"/>
    <cellStyle name="Heading 3" xfId="5" builtinId="18"/>
    <cellStyle name="Heading 4" xfId="1" builtinId="19"/>
    <cellStyle name="Hyperlink" xfId="3" builtinId="8"/>
    <cellStyle name="Hyperlink 2" xfId="38" xr:uid="{D7426E8D-D4EC-4BEF-BAD6-4C46B4DD569F}"/>
    <cellStyle name="Input" xfId="2" builtinId="20"/>
    <cellStyle name="LinkedTo_CEPATNEI" xfId="29" xr:uid="{4A134AF6-0670-4986-A431-CEE272965136}"/>
    <cellStyle name="LinksFrom_CEPATNEI" xfId="23" xr:uid="{348C5558-B0BE-4F2A-A770-636B4DAAA278}"/>
    <cellStyle name="Neutral" xfId="15" builtinId="28"/>
    <cellStyle name="Neutral 2" xfId="111" xr:uid="{66DE9DF2-75E7-4096-880F-A00C1C9ED9DB}"/>
    <cellStyle name="Normal" xfId="0" builtinId="0"/>
    <cellStyle name="Normal 10" xfId="39" xr:uid="{EF10034C-5A27-4B3B-AE76-D07B756BA408}"/>
    <cellStyle name="Normal 18 4" xfId="40" xr:uid="{77D2F963-AB80-4944-8046-F30DC8DDB0DA}"/>
    <cellStyle name="Normal 18 4 2" xfId="41" xr:uid="{7FE03556-BB95-4B64-AC22-F36810926272}"/>
    <cellStyle name="Normal 18 4 2 2" xfId="42" xr:uid="{553E7E39-E561-4D7C-8F1C-E1C25BFFF78F}"/>
    <cellStyle name="Normal 18 4 2 2 2" xfId="43" xr:uid="{BC014995-D978-4105-A5FD-9089EC3442F5}"/>
    <cellStyle name="Normal 18 4 2 2 2 2" xfId="86" xr:uid="{0356D10A-E45D-4AE2-A74B-743F9F2FA283}"/>
    <cellStyle name="Normal 18 4 2 2 3" xfId="85" xr:uid="{D84A22EA-4471-47F0-96A4-23DA0F5916EF}"/>
    <cellStyle name="Normal 18 4 2 2_Annex 2 EHV charges" xfId="69" xr:uid="{D6B1B4E2-A5D4-4A02-B1D5-A6CC68E9C57A}"/>
    <cellStyle name="Normal 18 4 2 3" xfId="44" xr:uid="{20C5CDFD-3881-4F7C-A802-207B5F78F8D5}"/>
    <cellStyle name="Normal 18 4 2 3 2" xfId="87" xr:uid="{FE81F0B3-94A6-44C5-B3BB-F5C5EA5459F7}"/>
    <cellStyle name="Normal 18 4 2 4" xfId="84" xr:uid="{3C3EC92B-EB3E-4993-93A8-B4A70BA38228}"/>
    <cellStyle name="Normal 18 4 2_Annex 2 EHV charges" xfId="68" xr:uid="{DE18B1EF-49FB-4330-9584-460B8CC6A55C}"/>
    <cellStyle name="Normal 18 4 3" xfId="45" xr:uid="{DD1DCD86-10D9-4C7F-B52B-F3F732DFA40D}"/>
    <cellStyle name="Normal 18 4 3 2" xfId="46" xr:uid="{0CC5DB30-5C1A-46F4-8C81-EC53B28C5C09}"/>
    <cellStyle name="Normal 18 4 3 2 2" xfId="89" xr:uid="{7FDD260F-6493-4FBB-8E09-5ED67BE0E0C5}"/>
    <cellStyle name="Normal 18 4 3 3" xfId="88" xr:uid="{3CEE096D-9451-4D01-858C-9AE524C7D5E4}"/>
    <cellStyle name="Normal 18 4 3_Annex 2 EHV charges" xfId="70" xr:uid="{D3088D93-A4EF-4DFC-9653-AB8E2D25C83E}"/>
    <cellStyle name="Normal 18 4 4" xfId="47" xr:uid="{700A1B1D-7358-4C68-A2CF-FA7EDC5F9028}"/>
    <cellStyle name="Normal 18 4 4 2" xfId="90" xr:uid="{1DA05335-9A55-430C-8BE4-F35692DC9263}"/>
    <cellStyle name="Normal 18 4 5" xfId="83" xr:uid="{B3439000-E018-4B22-A305-F525D9519083}"/>
    <cellStyle name="Normal 18 4_Annex 2 EHV charges" xfId="67" xr:uid="{2DB9557D-2D8A-4FDF-8179-E274C18D1E82}"/>
    <cellStyle name="Normal 2" xfId="6" xr:uid="{00000000-0005-0000-0000-000010000000}"/>
    <cellStyle name="Normal 2 2" xfId="48" xr:uid="{30BFCFCB-BA75-4EB2-814E-2F28D54EBA9A}"/>
    <cellStyle name="Normal 2 2 2" xfId="49" xr:uid="{E2F3AFFD-234C-45BF-805F-DAB972A882CC}"/>
    <cellStyle name="Normal 2 2_Look-up Table (updated)" xfId="50" xr:uid="{8F455F9F-136E-4F05-A30E-9387D8B41D64}"/>
    <cellStyle name="Normal 2 3" xfId="51" xr:uid="{ABAE21B4-685D-4119-9761-583B3E34FE7E}"/>
    <cellStyle name="Normal 2 3 2" xfId="91" xr:uid="{1B0B6B33-323B-4694-BB75-E4330083762D}"/>
    <cellStyle name="Normal 2_Annex 2 EHV charges" xfId="112" xr:uid="{F28882FC-DE92-4CB4-920E-9D84688808BA}"/>
    <cellStyle name="Normal 3" xfId="14" xr:uid="{00000000-0005-0000-0000-000011000000}"/>
    <cellStyle name="Normal 3 2" xfId="52" xr:uid="{803C3F49-3CDA-4BC9-9EAD-217210D90809}"/>
    <cellStyle name="Normal 3 2 2" xfId="114" xr:uid="{2AF123F2-C257-4DCE-99E4-C1AE07C73742}"/>
    <cellStyle name="Normal 3 2 3" xfId="92" xr:uid="{AAE1C20D-AF2B-4092-BB06-A2617A8F9637}"/>
    <cellStyle name="Normal 3 2_Annex 6 New or Amended EHV" xfId="113" xr:uid="{280CBE13-D26A-4115-BB0E-E6F43FC932A0}"/>
    <cellStyle name="Normal 3 3" xfId="115" xr:uid="{902258F7-C200-437E-94AD-33E2C7084266}"/>
    <cellStyle name="Normal 3 4" xfId="116" xr:uid="{BCB92A5B-5B92-43B5-AA36-0EC2EA970173}"/>
    <cellStyle name="Normal 3 5" xfId="117" xr:uid="{06F30E8B-7970-4900-8F20-C3D5C0E5DE9A}"/>
    <cellStyle name="Normal 3 6" xfId="118" xr:uid="{933D75B4-F82E-40F8-AE51-3B26DFAE2A8D}"/>
    <cellStyle name="Normal 3 7" xfId="75" xr:uid="{9F599CAC-8154-46C4-80CD-C5928D20F88E}"/>
    <cellStyle name="Normal 3_Annex 2 EHV charges" xfId="71" xr:uid="{83851EE2-4F7B-40CA-84BB-AB98FC0A9509}"/>
    <cellStyle name="Normal 4" xfId="53" xr:uid="{322CA8E6-8870-4A1D-AF90-EA194BC75930}"/>
    <cellStyle name="Normal 4 2" xfId="54" xr:uid="{175D6379-4ECC-486B-A477-B9D09BF5B0C2}"/>
    <cellStyle name="Normal 4 2 2" xfId="94" xr:uid="{D3FB5147-942D-49CF-9AE3-DD0B717FEF6C}"/>
    <cellStyle name="Normal 4 3" xfId="93" xr:uid="{B917C4FD-13C8-4363-B002-547375F7530B}"/>
    <cellStyle name="Normal 4_Annex 2 EHV charges" xfId="72" xr:uid="{D172B08C-F78C-4D7D-9F9E-311FA6F47A34}"/>
    <cellStyle name="Normal 5" xfId="55" xr:uid="{EFD2E829-6889-45BB-B49E-D85C6C5DADFE}"/>
    <cellStyle name="Normal 5 2" xfId="56" xr:uid="{508BE118-C150-439B-8A35-372218E4650D}"/>
    <cellStyle name="Normal 5 3" xfId="95" xr:uid="{469562E1-16C9-4FA5-BEE0-30B32500F135}"/>
    <cellStyle name="Normal 5_Annex 2 EHV charges" xfId="73" xr:uid="{92DD4AE0-6996-4E25-BE1D-3FA3C6F046AD}"/>
    <cellStyle name="Normal 6" xfId="57" xr:uid="{51552472-374A-4214-90D5-27A4689627C2}"/>
    <cellStyle name="Normal 6 2" xfId="119" xr:uid="{D3726EEE-534F-4861-BBDE-DA2A4CD26025}"/>
    <cellStyle name="Normal 6_Annex 2 EHV charges" xfId="120" xr:uid="{1E697A94-99AF-412A-A219-1136A3F40047}"/>
    <cellStyle name="Normal 7" xfId="58" xr:uid="{22852BDA-F232-4C9E-9930-0E5411276B22}"/>
    <cellStyle name="Normal 8" xfId="59" xr:uid="{B03CF4B9-A712-488F-B6DD-FA3779FAC35D}"/>
    <cellStyle name="Normal 9" xfId="60" xr:uid="{E71F85F4-7102-42C7-A430-3306523BF9E9}"/>
    <cellStyle name="Normal_Sheet1" xfId="16" xr:uid="{00000000-0005-0000-0000-000012000000}"/>
    <cellStyle name="Note 2" xfId="61" xr:uid="{95F26298-BCAA-4C8E-BBA7-B532BA3D4B18}"/>
    <cellStyle name="Note 2 2" xfId="96" xr:uid="{15453AAE-B142-4373-B67E-1DF77B8A6B35}"/>
    <cellStyle name="Percent 2" xfId="62" xr:uid="{10BC11C7-9E69-4CB8-8801-DBFE7ADC5B6F}"/>
    <cellStyle name="Percent 3" xfId="63" xr:uid="{02ACC3E5-B9B5-432E-B2DA-C6C6A108D028}"/>
    <cellStyle name="Percent 4" xfId="64" xr:uid="{51186D7E-173D-42E1-9279-8C125AEF0C64}"/>
    <cellStyle name="Percent 4 2" xfId="97" xr:uid="{04E54F43-01EB-4EC7-8A97-E216F88929A7}"/>
    <cellStyle name="Percent 5" xfId="65" xr:uid="{04A86733-D425-47A4-B893-0F20D1BD2BA5}"/>
    <cellStyle name="Percent 5 2" xfId="98" xr:uid="{2C619267-AD5C-406C-B518-D7E2A6DED5CA}"/>
    <cellStyle name="RowHeading_CEPATNEI" xfId="24" xr:uid="{DCA80EF6-20B4-4AF5-AF8F-1BF4006EE5B8}"/>
    <cellStyle name="SectionHeading_CEPATNEI" xfId="25" xr:uid="{735DA436-B397-4142-9067-1A95B973B55A}"/>
    <cellStyle name="Style 1" xfId="121" xr:uid="{F365AEDC-394E-42C0-B1C9-742F1AFEFB29}"/>
    <cellStyle name="SubSection_CEPATNEI" xfId="26" xr:uid="{299D208B-0BD5-4FF3-BD34-5D55F38A6DDE}"/>
    <cellStyle name="Text_CEPATNEI" xfId="19" xr:uid="{00000000-0005-0000-0000-000013000000}"/>
    <cellStyle name="Title 2" xfId="66" xr:uid="{50EF8F9C-E959-45C4-8283-A4FBBA1FFD23}"/>
  </cellStyles>
  <dxfs count="3">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9" defaultPivotStyle="PivotStyleLight16"/>
  <colors>
    <mruColors>
      <color rgb="FFCCFFCC"/>
      <color rgb="FFFFCC99"/>
      <color rgb="FFFFBE82"/>
      <color rgb="FFB4FFCC"/>
      <color rgb="FFB8D2BB"/>
      <color rgb="FF91FFCC"/>
      <color rgb="FF8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0</xdr:col>
      <xdr:colOff>74084</xdr:colOff>
      <xdr:row>1</xdr:row>
      <xdr:rowOff>9524</xdr:rowOff>
    </xdr:from>
    <xdr:to>
      <xdr:col>5</xdr:col>
      <xdr:colOff>328083</xdr:colOff>
      <xdr:row>26</xdr:row>
      <xdr:rowOff>66674</xdr:rowOff>
    </xdr:to>
    <xdr:sp macro="" textlink="">
      <xdr:nvSpPr>
        <xdr:cNvPr id="2" name="Rectangle 1">
          <a:extLst>
            <a:ext uri="{FF2B5EF4-FFF2-40B4-BE49-F238E27FC236}">
              <a16:creationId xmlns:a16="http://schemas.microsoft.com/office/drawing/2014/main" id="{00000000-0008-0000-0B00-000002000000}"/>
            </a:ext>
          </a:extLst>
        </xdr:cNvPr>
        <xdr:cNvSpPr/>
      </xdr:nvSpPr>
      <xdr:spPr>
        <a:xfrm>
          <a:off x="74084" y="348191"/>
          <a:ext cx="5609166" cy="4025900"/>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of or tariffss:</a:t>
          </a:r>
        </a:p>
        <a:p>
          <a:pPr lvl="1"/>
          <a:r>
            <a:rPr lang="en-GB" sz="900">
              <a:solidFill>
                <a:sysClr val="windowText" lastClr="000000"/>
              </a:solidFill>
              <a:effectLst/>
              <a:latin typeface="+mn-lt"/>
              <a:ea typeface="+mn-ea"/>
              <a:cs typeface="+mn-cs"/>
            </a:rPr>
            <a:t>All tariffs are all delinked and set time bands are applied in place of the TPR’s timebands.</a:t>
          </a:r>
        </a:p>
        <a:p>
          <a:endParaRPr lang="en-GB" sz="900">
            <a:solidFill>
              <a:sysClr val="windowText" lastClr="000000"/>
            </a:solidFill>
            <a:effectLst/>
            <a:latin typeface="+mn-lt"/>
            <a:ea typeface="+mn-ea"/>
            <a:cs typeface="+mn-cs"/>
          </a:endParaRP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The following rules apply when allocating tariffs in DNO areas.</a:t>
          </a:r>
        </a:p>
        <a:p>
          <a:pPr lvl="1"/>
          <a:r>
            <a:rPr lang="en-GB" sz="900">
              <a:solidFill>
                <a:sysClr val="windowText" lastClr="000000"/>
              </a:solidFill>
              <a:effectLst/>
              <a:latin typeface="+mn-lt"/>
              <a:ea typeface="+mn-ea"/>
              <a:cs typeface="+mn-cs"/>
            </a:rPr>
            <a:t>1, G and U should be applied straight to the appropriate SSC  to identify generation and UMS tariffs.</a:t>
          </a:r>
        </a:p>
        <a:p>
          <a:pPr lvl="1"/>
          <a:r>
            <a:rPr lang="en-GB" sz="900">
              <a:solidFill>
                <a:sysClr val="windowText" lastClr="000000"/>
              </a:solidFill>
              <a:effectLst/>
              <a:latin typeface="+mn-lt"/>
              <a:ea typeface="+mn-ea"/>
              <a:cs typeface="+mn-cs"/>
            </a:rPr>
            <a:t>Then considering the SSC</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alongside the PC.</a:t>
          </a:r>
        </a:p>
        <a:p>
          <a:pPr lvl="1"/>
          <a:r>
            <a:rPr lang="en-GB" sz="900">
              <a:solidFill>
                <a:sysClr val="windowText" lastClr="000000"/>
              </a:solidFill>
              <a:effectLst/>
              <a:latin typeface="+mn-lt"/>
              <a:ea typeface="+mn-ea"/>
              <a:cs typeface="+mn-cs"/>
            </a:rPr>
            <a:t>2, PC1s should be labelled Domestic Aggregated.</a:t>
          </a:r>
        </a:p>
        <a:p>
          <a:pPr lvl="1"/>
          <a:r>
            <a:rPr lang="en-GB" sz="900">
              <a:solidFill>
                <a:sysClr val="windowText" lastClr="000000"/>
              </a:solidFill>
              <a:effectLst/>
              <a:latin typeface="+mn-lt"/>
              <a:ea typeface="+mn-ea"/>
              <a:cs typeface="+mn-cs"/>
            </a:rPr>
            <a:t>3, PC2s with SSCs with A/R should be labelled Domestic Aggregated (related MPAN).</a:t>
          </a:r>
        </a:p>
        <a:p>
          <a:pPr lvl="1"/>
          <a:r>
            <a:rPr lang="en-GB" sz="900">
              <a:solidFill>
                <a:sysClr val="windowText" lastClr="000000"/>
              </a:solidFill>
              <a:effectLst/>
              <a:latin typeface="+mn-lt"/>
              <a:ea typeface="+mn-ea"/>
              <a:cs typeface="+mn-cs"/>
            </a:rPr>
            <a:t>4, Remaining PC2s should be labelled Domestic Aggregated.</a:t>
          </a:r>
        </a:p>
        <a:p>
          <a:pPr lvl="1"/>
          <a:r>
            <a:rPr lang="en-GB" sz="900">
              <a:solidFill>
                <a:sysClr val="windowText" lastClr="000000"/>
              </a:solidFill>
              <a:effectLst/>
              <a:latin typeface="+mn-lt"/>
              <a:ea typeface="+mn-ea"/>
              <a:cs typeface="+mn-cs"/>
            </a:rPr>
            <a:t>5, PC3s should be labelled Non Domestic Aggregated.</a:t>
          </a:r>
        </a:p>
        <a:p>
          <a:pPr lvl="1"/>
          <a:r>
            <a:rPr lang="en-GB" sz="900">
              <a:solidFill>
                <a:sysClr val="windowText" lastClr="000000"/>
              </a:solidFill>
              <a:effectLst/>
              <a:latin typeface="+mn-lt"/>
              <a:ea typeface="+mn-ea"/>
              <a:cs typeface="+mn-cs"/>
            </a:rPr>
            <a:t>6, PC4s with SSCs with A/R should be labelled Non Domestic Aggregated (related MPAN).</a:t>
          </a:r>
        </a:p>
        <a:p>
          <a:pPr lvl="1"/>
          <a:r>
            <a:rPr lang="en-GB" sz="900">
              <a:solidFill>
                <a:sysClr val="windowText" lastClr="000000"/>
              </a:solidFill>
              <a:effectLst/>
              <a:latin typeface="+mn-lt"/>
              <a:ea typeface="+mn-ea"/>
              <a:cs typeface="+mn-cs"/>
            </a:rPr>
            <a:t>7, Remaining PC4s should be labelled Non Domestic Aggregated.</a:t>
          </a:r>
        </a:p>
        <a:p>
          <a:pPr lvl="1"/>
          <a:r>
            <a:rPr lang="en-GB" sz="900">
              <a:solidFill>
                <a:sysClr val="windowText" lastClr="000000"/>
              </a:solidFill>
              <a:effectLst/>
              <a:latin typeface="+mn-lt"/>
              <a:ea typeface="+mn-ea"/>
              <a:cs typeface="+mn-cs"/>
            </a:rPr>
            <a:t>8, PC5 – 8s should be labelled</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Non Domestic Aggregated.</a:t>
          </a:r>
        </a:p>
        <a:p>
          <a:r>
            <a:rPr lang="en-GB" sz="900">
              <a:solidFill>
                <a:sysClr val="windowText" lastClr="000000"/>
              </a:solidFill>
              <a:effectLst/>
              <a:latin typeface="+mn-lt"/>
              <a:ea typeface="+mn-ea"/>
              <a:cs typeface="+mn-cs"/>
            </a:rPr>
            <a:t> </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A: Aggregated - replaces the Day &amp; Night rates (1 &amp; 2)</a:t>
          </a:r>
        </a:p>
        <a:p>
          <a:pPr lvl="1"/>
          <a:r>
            <a:rPr lang="en-GB" sz="900">
              <a:solidFill>
                <a:sysClr val="windowText" lastClr="000000"/>
              </a:solidFill>
              <a:effectLst/>
              <a:latin typeface="+mn-lt"/>
              <a:ea typeface="+mn-ea"/>
              <a:cs typeface="+mn-cs"/>
            </a:rPr>
            <a:t>A/R: Aggregated if on PC1</a:t>
          </a:r>
          <a:r>
            <a:rPr lang="en-GB" sz="900" baseline="0">
              <a:solidFill>
                <a:sysClr val="windowText" lastClr="000000"/>
              </a:solidFill>
              <a:effectLst/>
              <a:latin typeface="+mn-lt"/>
              <a:ea typeface="+mn-ea"/>
              <a:cs typeface="+mn-cs"/>
            </a:rPr>
            <a:t> / PC3 / PC5 / PC6 / PC7 / PC8 </a:t>
          </a:r>
          <a:r>
            <a:rPr lang="en-GB" sz="900">
              <a:solidFill>
                <a:sysClr val="windowText" lastClr="000000"/>
              </a:solidFill>
              <a:effectLst/>
              <a:latin typeface="+mn-lt"/>
              <a:ea typeface="+mn-ea"/>
              <a:cs typeface="+mn-cs"/>
            </a:rPr>
            <a:t> or Aggregated (related MPAN) if on PC2 / PC4</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Unmetered</a:t>
          </a:r>
          <a:r>
            <a:rPr lang="en-GB" sz="900" baseline="0">
              <a:solidFill>
                <a:sysClr val="windowText" lastClr="000000"/>
              </a:solidFill>
              <a:effectLst/>
              <a:latin typeface="+mn-lt"/>
              <a:ea typeface="+mn-ea"/>
              <a:cs typeface="+mn-cs"/>
            </a:rPr>
            <a:t> Supplies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184151" y="8769351"/>
          <a:ext cx="8242300" cy="106680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EAL/3%20Regulatory/00%20Charging%20Tables%20&amp;%20LLF/02%20Charging%20Tables/2024/00%20Superseded/Fulcrum%20Electricity%20Assets%20Limited-2024-%20GSP_H%20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view"/>
      <sheetName val="Annex 1 LV, HV and UMS charges"/>
      <sheetName val="Annex 2 EHV charges"/>
      <sheetName val="Annex 2a Import"/>
      <sheetName val="Annex 2b Export"/>
      <sheetName val="Annex 3 Preserved charges"/>
      <sheetName val="Annex 4 LDNO charges"/>
      <sheetName val="Annex 5 LLFs"/>
      <sheetName val="Annex 6 New or Amended EHV"/>
      <sheetName val="Annex 7 Pass-Through Costs"/>
      <sheetName val="Nodal prices"/>
      <sheetName val="SSC unit rate lookup"/>
      <sheetName val="Residual Charging Bands"/>
      <sheetName val="Charge Calculator"/>
    </sheetNames>
    <sheetDataSet>
      <sheetData sheetId="0"/>
      <sheetData sheetId="1">
        <row r="12">
          <cell r="A12" t="str">
            <v>Domestic Aggregated with Residual</v>
          </cell>
          <cell r="B12" t="str">
            <v>H01, H02</v>
          </cell>
        </row>
        <row r="13">
          <cell r="A13" t="str">
            <v>Domestic Aggregated (Related MPAN)</v>
          </cell>
          <cell r="B13" t="str">
            <v>H21, H22</v>
          </cell>
        </row>
        <row r="14">
          <cell r="A14" t="str">
            <v>Non-Domestic Aggregated No Residual</v>
          </cell>
          <cell r="B14" t="str">
            <v>H31, H32</v>
          </cell>
        </row>
        <row r="15">
          <cell r="A15" t="str">
            <v>Non-Domestic Aggregated Band 1</v>
          </cell>
          <cell r="B15" t="str">
            <v>1H1, 1H2</v>
          </cell>
        </row>
        <row r="16">
          <cell r="A16" t="str">
            <v>Non-Domestic Aggregated Band 2</v>
          </cell>
          <cell r="B16" t="str">
            <v>2H1, 2H2</v>
          </cell>
        </row>
        <row r="17">
          <cell r="A17" t="str">
            <v>Non-Domestic Aggregated Band 3</v>
          </cell>
          <cell r="B17" t="str">
            <v>3H1, 3H2</v>
          </cell>
        </row>
        <row r="18">
          <cell r="A18" t="str">
            <v>Non-Domestic Aggregated Band 4</v>
          </cell>
          <cell r="B18" t="str">
            <v>4H1, 4H2</v>
          </cell>
        </row>
        <row r="19">
          <cell r="A19" t="str">
            <v>Non-Domestic Aggregated (related MPAN)</v>
          </cell>
          <cell r="B19" t="str">
            <v>H1, H2</v>
          </cell>
        </row>
        <row r="20">
          <cell r="A20" t="str">
            <v>LV Site Specific No Residual</v>
          </cell>
          <cell r="B20" t="str">
            <v>5H1, 5H2</v>
          </cell>
        </row>
        <row r="21">
          <cell r="A21" t="str">
            <v>LV Site Specific Band 1</v>
          </cell>
          <cell r="B21" t="str">
            <v>6H1, 6H2</v>
          </cell>
        </row>
        <row r="22">
          <cell r="A22" t="str">
            <v>LV Site Specific Band 2</v>
          </cell>
          <cell r="B22" t="str">
            <v>7H1, 7H2</v>
          </cell>
        </row>
        <row r="23">
          <cell r="A23" t="str">
            <v>LV Site Specific Band 3</v>
          </cell>
          <cell r="B23" t="str">
            <v>8H1, 8H2</v>
          </cell>
        </row>
        <row r="24">
          <cell r="A24" t="str">
            <v>LV Site Specific Band 4</v>
          </cell>
          <cell r="B24" t="str">
            <v>9H1, 9H2</v>
          </cell>
        </row>
        <row r="25">
          <cell r="A25" t="str">
            <v>LV Sub Site Specific No Residual</v>
          </cell>
          <cell r="B25" t="str">
            <v>2H</v>
          </cell>
        </row>
        <row r="26">
          <cell r="A26" t="str">
            <v>LV Sub Site Specific Band 1</v>
          </cell>
          <cell r="B26" t="str">
            <v>12H</v>
          </cell>
        </row>
        <row r="27">
          <cell r="A27" t="str">
            <v>LV Sub Site Specific Band 2</v>
          </cell>
          <cell r="B27" t="str">
            <v>22H</v>
          </cell>
        </row>
        <row r="28">
          <cell r="A28" t="str">
            <v>LV Sub Site Specific Band 3</v>
          </cell>
          <cell r="B28" t="str">
            <v>32H</v>
          </cell>
        </row>
        <row r="29">
          <cell r="A29" t="str">
            <v>LV Sub Site Specific Band 4</v>
          </cell>
          <cell r="B29" t="str">
            <v>42H</v>
          </cell>
        </row>
        <row r="30">
          <cell r="A30" t="str">
            <v>HV Site Specific No Residual</v>
          </cell>
          <cell r="B30" t="str">
            <v>52H</v>
          </cell>
        </row>
        <row r="31">
          <cell r="A31" t="str">
            <v>HV Site Specific Band 1</v>
          </cell>
          <cell r="B31" t="str">
            <v>62H</v>
          </cell>
        </row>
        <row r="32">
          <cell r="A32" t="str">
            <v>HV Site Specific Band 2</v>
          </cell>
          <cell r="B32" t="str">
            <v>72H</v>
          </cell>
        </row>
        <row r="33">
          <cell r="A33" t="str">
            <v>HV Site Specific Band 3</v>
          </cell>
          <cell r="B33" t="str">
            <v>82H</v>
          </cell>
        </row>
        <row r="34">
          <cell r="A34" t="str">
            <v>HV Site Specific Band 4</v>
          </cell>
          <cell r="B34" t="str">
            <v>92H</v>
          </cell>
        </row>
        <row r="35">
          <cell r="A35" t="str">
            <v>Unmetered Supplies</v>
          </cell>
          <cell r="B35" t="str">
            <v>H15, H16, H17, H18, H19, H48, H49, H50, H51, H52</v>
          </cell>
        </row>
        <row r="36">
          <cell r="A36" t="str">
            <v>LV Generation Aggregated</v>
          </cell>
          <cell r="B36" t="str">
            <v>H41, H42</v>
          </cell>
        </row>
        <row r="37">
          <cell r="A37" t="str">
            <v>LV Sub Generation Aggregated</v>
          </cell>
          <cell r="B37" t="str">
            <v>H62</v>
          </cell>
        </row>
        <row r="38">
          <cell r="A38" t="str">
            <v>LV Generation Site Specific</v>
          </cell>
          <cell r="B38" t="str">
            <v>H71, H72</v>
          </cell>
        </row>
        <row r="39">
          <cell r="A39" t="str">
            <v>LV Generation Site Specific no RP charge</v>
          </cell>
          <cell r="B39" t="str">
            <v>H91, H92</v>
          </cell>
        </row>
        <row r="40">
          <cell r="A40" t="str">
            <v>LV Sub Generation Site Specific</v>
          </cell>
          <cell r="B40">
            <v>632</v>
          </cell>
        </row>
        <row r="41">
          <cell r="A41" t="str">
            <v>LV Sub Generation Site Specific no RP charge</v>
          </cell>
          <cell r="B41">
            <v>642</v>
          </cell>
        </row>
        <row r="42">
          <cell r="A42" t="str">
            <v>HV Generation Site Specific</v>
          </cell>
          <cell r="B42">
            <v>652</v>
          </cell>
        </row>
        <row r="43">
          <cell r="A43" t="str">
            <v>HV Generation Site Specific no RP charge</v>
          </cell>
          <cell r="B43">
            <v>662</v>
          </cell>
        </row>
      </sheetData>
      <sheetData sheetId="2"/>
      <sheetData sheetId="3"/>
      <sheetData sheetId="4"/>
      <sheetData sheetId="5"/>
      <sheetData sheetId="6">
        <row r="11">
          <cell r="A11" t="str">
            <v>Tariff name</v>
          </cell>
          <cell r="B11" t="str">
            <v>Unique billing identifier</v>
          </cell>
        </row>
        <row r="12">
          <cell r="A12" t="str">
            <v>LDNO LV: Domestic Aggregated with Residual</v>
          </cell>
          <cell r="B12" t="str">
            <v>H01</v>
          </cell>
        </row>
        <row r="13">
          <cell r="A13" t="str">
            <v>LDNO LV: Domestic Aggregated (Related MPAN)</v>
          </cell>
          <cell r="B13" t="str">
            <v>H21</v>
          </cell>
        </row>
        <row r="14">
          <cell r="A14" t="str">
            <v>LDNO LV: Non-Domestic Aggregated No Residual</v>
          </cell>
          <cell r="B14" t="str">
            <v>H31</v>
          </cell>
        </row>
        <row r="15">
          <cell r="A15" t="str">
            <v>LDNO LV: Non-Domestic Aggregated Band 1</v>
          </cell>
          <cell r="B15" t="str">
            <v>1H1</v>
          </cell>
        </row>
        <row r="16">
          <cell r="A16" t="str">
            <v>LDNO LV: Non-Domestic Aggregated Band 2</v>
          </cell>
          <cell r="B16" t="str">
            <v>2H1</v>
          </cell>
        </row>
        <row r="17">
          <cell r="A17" t="str">
            <v>LDNO LV: Non-Domestic Aggregated Band 3</v>
          </cell>
          <cell r="B17" t="str">
            <v>3H1</v>
          </cell>
        </row>
        <row r="18">
          <cell r="A18" t="str">
            <v>LDNO LV: Non-Domestic Aggregated Band 4</v>
          </cell>
          <cell r="B18" t="str">
            <v>4H1</v>
          </cell>
        </row>
        <row r="19">
          <cell r="A19" t="str">
            <v>LDNO LV: Non-Domestic Aggregated (related MPAN)</v>
          </cell>
          <cell r="B19" t="str">
            <v>H1</v>
          </cell>
        </row>
        <row r="20">
          <cell r="A20" t="str">
            <v>LDNO LV: LV Site Specific No Residual</v>
          </cell>
          <cell r="B20" t="str">
            <v>5H1</v>
          </cell>
        </row>
        <row r="21">
          <cell r="A21" t="str">
            <v>LDNO LV: LV Site Specific Band 1</v>
          </cell>
          <cell r="B21" t="str">
            <v>6H1</v>
          </cell>
        </row>
        <row r="22">
          <cell r="A22" t="str">
            <v>LDNO LV: LV Site Specific Band 2</v>
          </cell>
          <cell r="B22" t="str">
            <v>7H1</v>
          </cell>
        </row>
        <row r="23">
          <cell r="A23" t="str">
            <v>LDNO LV: LV Site Specific Band 3</v>
          </cell>
          <cell r="B23" t="str">
            <v>8H1</v>
          </cell>
        </row>
        <row r="24">
          <cell r="A24" t="str">
            <v>LDNO LV: LV Site Specific Band 4</v>
          </cell>
          <cell r="B24" t="str">
            <v>9H1</v>
          </cell>
        </row>
        <row r="25">
          <cell r="A25" t="str">
            <v>LDNO LV: Unmetered Supplies</v>
          </cell>
          <cell r="B25" t="str">
            <v>H15, H16, H17, H18, H19</v>
          </cell>
        </row>
        <row r="26">
          <cell r="A26" t="str">
            <v>LDNO LV: LV Generation Aggregated</v>
          </cell>
          <cell r="B26" t="str">
            <v>H41</v>
          </cell>
        </row>
        <row r="27">
          <cell r="A27" t="str">
            <v>LDNO LV: LV Generation Site Specific</v>
          </cell>
          <cell r="B27" t="str">
            <v>H71</v>
          </cell>
        </row>
        <row r="28">
          <cell r="A28" t="str">
            <v>LDNO HV: Domestic Aggregated with Residual</v>
          </cell>
          <cell r="B28" t="str">
            <v>H02</v>
          </cell>
        </row>
        <row r="29">
          <cell r="A29" t="str">
            <v>LDNO HV: Domestic Aggregated (Related MPAN)</v>
          </cell>
          <cell r="B29" t="str">
            <v>H22</v>
          </cell>
        </row>
        <row r="30">
          <cell r="A30" t="str">
            <v>LDNO HV: Non-Domestic Aggregated No Residual</v>
          </cell>
          <cell r="B30" t="str">
            <v>H32</v>
          </cell>
        </row>
        <row r="31">
          <cell r="A31" t="str">
            <v>LDNO HV: Non-Domestic Aggregated Band 1</v>
          </cell>
          <cell r="B31" t="str">
            <v>1H2</v>
          </cell>
        </row>
        <row r="32">
          <cell r="A32" t="str">
            <v>LDNO HV: Non-Domestic Aggregated Band 2</v>
          </cell>
          <cell r="B32" t="str">
            <v>2H2</v>
          </cell>
        </row>
        <row r="33">
          <cell r="A33" t="str">
            <v>LDNO HV: Non-Domestic Aggregated Band 3</v>
          </cell>
          <cell r="B33" t="str">
            <v>3H2</v>
          </cell>
        </row>
        <row r="34">
          <cell r="A34" t="str">
            <v>LDNO HV: Non-Domestic Aggregated Band 4</v>
          </cell>
          <cell r="B34" t="str">
            <v>4H2</v>
          </cell>
        </row>
        <row r="35">
          <cell r="A35" t="str">
            <v>LDNO HV: Non-Domestic Aggregated (related MPAN)</v>
          </cell>
          <cell r="B35" t="str">
            <v>H2</v>
          </cell>
        </row>
        <row r="36">
          <cell r="A36" t="str">
            <v>LDNO HV: LV Site Specific No Residual</v>
          </cell>
          <cell r="B36" t="str">
            <v>5H2</v>
          </cell>
        </row>
        <row r="37">
          <cell r="A37" t="str">
            <v>LDNO HV: LV Site Specific Band 1</v>
          </cell>
          <cell r="B37" t="str">
            <v>6H2</v>
          </cell>
        </row>
        <row r="38">
          <cell r="A38" t="str">
            <v>LDNO HV: LV Site Specific Band 2</v>
          </cell>
          <cell r="B38" t="str">
            <v>7H2</v>
          </cell>
        </row>
        <row r="39">
          <cell r="A39" t="str">
            <v>LDNO HV: LV Site Specific Band 3</v>
          </cell>
          <cell r="B39" t="str">
            <v>8H2</v>
          </cell>
        </row>
        <row r="40">
          <cell r="A40" t="str">
            <v>LDNO HV: LV Site Specific Band 4</v>
          </cell>
          <cell r="B40" t="str">
            <v>9H2</v>
          </cell>
        </row>
        <row r="41">
          <cell r="A41" t="str">
            <v>LDNO HV: LV Sub Site Specific No Residual</v>
          </cell>
          <cell r="B41" t="str">
            <v>2H</v>
          </cell>
        </row>
        <row r="42">
          <cell r="A42" t="str">
            <v>LDNO HV: LV Sub Site Specific Band 1</v>
          </cell>
          <cell r="B42" t="str">
            <v>12H</v>
          </cell>
        </row>
        <row r="43">
          <cell r="A43" t="str">
            <v>LDNO HV: LV Sub Site Specific Band 2</v>
          </cell>
          <cell r="B43" t="str">
            <v>22H</v>
          </cell>
        </row>
        <row r="44">
          <cell r="A44" t="str">
            <v>LDNO HV: LV Sub Site Specific Band 3</v>
          </cell>
          <cell r="B44" t="str">
            <v>32H</v>
          </cell>
        </row>
        <row r="45">
          <cell r="A45" t="str">
            <v>LDNO HV: LV Sub Site Specific Band 4</v>
          </cell>
          <cell r="B45" t="str">
            <v>42H</v>
          </cell>
        </row>
        <row r="46">
          <cell r="A46" t="str">
            <v>LDNO HV: HV Site Specific No Residual</v>
          </cell>
          <cell r="B46" t="str">
            <v>52H</v>
          </cell>
        </row>
        <row r="47">
          <cell r="A47" t="str">
            <v>LDNO HV: HV Site Specific Band 1</v>
          </cell>
          <cell r="B47" t="str">
            <v>62H</v>
          </cell>
        </row>
        <row r="48">
          <cell r="A48" t="str">
            <v>LDNO HV: HV Site Specific Band 2</v>
          </cell>
          <cell r="B48" t="str">
            <v>72H</v>
          </cell>
        </row>
        <row r="49">
          <cell r="A49" t="str">
            <v>LDNO HV: HV Site Specific Band 3</v>
          </cell>
          <cell r="B49" t="str">
            <v>82H</v>
          </cell>
        </row>
        <row r="50">
          <cell r="A50" t="str">
            <v>LDNO HV: HV Site Specific Band 4</v>
          </cell>
          <cell r="B50" t="str">
            <v>92H</v>
          </cell>
        </row>
        <row r="51">
          <cell r="A51" t="str">
            <v>LDNO HV: Unmetered Supplies</v>
          </cell>
          <cell r="B51" t="str">
            <v>H48, H49, H50, H51, H52</v>
          </cell>
        </row>
        <row r="52">
          <cell r="A52" t="str">
            <v>LDNO HV: LV Generation Aggregated</v>
          </cell>
          <cell r="B52" t="str">
            <v>H42</v>
          </cell>
        </row>
        <row r="53">
          <cell r="A53" t="str">
            <v>LDNO HV: LV Sub Generation Aggregated</v>
          </cell>
          <cell r="B53" t="str">
            <v>H62</v>
          </cell>
        </row>
        <row r="54">
          <cell r="A54" t="str">
            <v>LDNO HV: LV Generation Site Specific</v>
          </cell>
          <cell r="B54" t="str">
            <v>H72</v>
          </cell>
        </row>
        <row r="55">
          <cell r="A55" t="str">
            <v>LDNO HV: LV Sub Generation Site Specific</v>
          </cell>
          <cell r="B55" t="str">
            <v>632</v>
          </cell>
        </row>
        <row r="56">
          <cell r="A56" t="str">
            <v>LDNO HV: HV Generation Site Specific</v>
          </cell>
          <cell r="B56" t="str">
            <v>652</v>
          </cell>
        </row>
        <row r="57">
          <cell r="A57" t="str">
            <v>LDNO HVplus: Domestic Aggregated with Residual</v>
          </cell>
          <cell r="B57"/>
        </row>
        <row r="58">
          <cell r="A58" t="str">
            <v>LDNO HVplus: Domestic Aggregated (Related MPAN)</v>
          </cell>
          <cell r="B58"/>
        </row>
        <row r="59">
          <cell r="A59" t="str">
            <v>LDNO HVplus: Non-Domestic Aggregated No Residual</v>
          </cell>
          <cell r="B59"/>
        </row>
        <row r="60">
          <cell r="A60" t="str">
            <v>LDNO HVplus: Non-Domestic Aggregated Band 1</v>
          </cell>
          <cell r="B60"/>
        </row>
        <row r="61">
          <cell r="A61" t="str">
            <v>LDNO HVplus: Non-Domestic Aggregated Band 2</v>
          </cell>
          <cell r="B61"/>
        </row>
        <row r="62">
          <cell r="A62" t="str">
            <v>LDNO HVplus: Non-Domestic Aggregated Band 3</v>
          </cell>
          <cell r="B62"/>
        </row>
        <row r="63">
          <cell r="A63" t="str">
            <v>LDNO HVplus: Non-Domestic Aggregated Band 4</v>
          </cell>
          <cell r="B63"/>
        </row>
        <row r="64">
          <cell r="A64" t="str">
            <v>LDNO HVplus: Non-Domestic Aggregated (related MPAN)</v>
          </cell>
          <cell r="B64"/>
        </row>
        <row r="65">
          <cell r="A65" t="str">
            <v>LDNO HVplus: LV Site Specific No Residual</v>
          </cell>
          <cell r="B65"/>
        </row>
        <row r="66">
          <cell r="A66" t="str">
            <v>LDNO HVplus: LV Site Specific Band 1</v>
          </cell>
          <cell r="B66"/>
        </row>
        <row r="67">
          <cell r="A67" t="str">
            <v>LDNO HVplus: LV Site Specific Band 2</v>
          </cell>
          <cell r="B67"/>
        </row>
        <row r="68">
          <cell r="A68" t="str">
            <v>LDNO HVplus: LV Site Specific Band 3</v>
          </cell>
          <cell r="B68"/>
        </row>
        <row r="69">
          <cell r="A69" t="str">
            <v>LDNO HVplus: LV Site Specific Band 4</v>
          </cell>
          <cell r="B69"/>
        </row>
        <row r="70">
          <cell r="A70" t="str">
            <v>LDNO HVplus: LV Sub Site Specific No Residual</v>
          </cell>
          <cell r="B70"/>
        </row>
        <row r="71">
          <cell r="A71" t="str">
            <v>LDNO HVplus: LV Sub Site Specific Band 1</v>
          </cell>
          <cell r="B71"/>
        </row>
        <row r="72">
          <cell r="A72" t="str">
            <v>LDNO HVplus: LV Sub Site Specific Band 2</v>
          </cell>
          <cell r="B72"/>
        </row>
        <row r="73">
          <cell r="A73" t="str">
            <v>LDNO HVplus: LV Sub Site Specific Band 3</v>
          </cell>
          <cell r="B73"/>
        </row>
        <row r="74">
          <cell r="A74" t="str">
            <v>LDNO HVplus: LV Sub Site Specific Band 4</v>
          </cell>
          <cell r="B74"/>
        </row>
        <row r="75">
          <cell r="A75" t="str">
            <v>LDNO HVplus: HV Site Specific No Residual</v>
          </cell>
          <cell r="B75"/>
        </row>
        <row r="76">
          <cell r="A76" t="str">
            <v>LDNO HVplus: HV Site Specific Band 1</v>
          </cell>
          <cell r="B76"/>
        </row>
        <row r="77">
          <cell r="A77" t="str">
            <v>LDNO HVplus: HV Site Specific Band 2</v>
          </cell>
          <cell r="B77"/>
        </row>
        <row r="78">
          <cell r="A78" t="str">
            <v>LDNO HVplus: HV Site Specific Band 3</v>
          </cell>
          <cell r="B78"/>
        </row>
        <row r="79">
          <cell r="A79" t="str">
            <v>LDNO HVplus: HV Site Specific Band 4</v>
          </cell>
          <cell r="B79"/>
        </row>
        <row r="80">
          <cell r="A80" t="str">
            <v>LDNO HVplus: Unmetered Supplies</v>
          </cell>
          <cell r="B80"/>
        </row>
        <row r="81">
          <cell r="A81" t="str">
            <v>LDNO HVplus: LV Generation Aggregated</v>
          </cell>
          <cell r="B81"/>
        </row>
        <row r="82">
          <cell r="A82" t="str">
            <v>LDNO HVplus: LV Sub Generation Aggregated</v>
          </cell>
          <cell r="B82"/>
        </row>
        <row r="83">
          <cell r="A83" t="str">
            <v>LDNO HVplus: LV Generation Site Specific</v>
          </cell>
          <cell r="B83"/>
        </row>
        <row r="84">
          <cell r="A84" t="str">
            <v>LDNO HVplus: LV Sub Generation Site Specific</v>
          </cell>
          <cell r="B84"/>
        </row>
        <row r="85">
          <cell r="A85" t="str">
            <v>LDNO HVplus: HV Generation Site Specific</v>
          </cell>
          <cell r="B85"/>
        </row>
        <row r="86">
          <cell r="A86" t="str">
            <v>LDNO EHV: Domestic Aggregated with Residual</v>
          </cell>
          <cell r="B86"/>
        </row>
        <row r="87">
          <cell r="A87" t="str">
            <v>LDNO EHV: Domestic Aggregated (Related MPAN)</v>
          </cell>
          <cell r="B87"/>
        </row>
        <row r="88">
          <cell r="A88" t="str">
            <v>LDNO EHV: Non-Domestic Aggregated No Residual</v>
          </cell>
          <cell r="B88"/>
        </row>
        <row r="89">
          <cell r="A89" t="str">
            <v>LDNO EHV: Non-Domestic Aggregated Band 1</v>
          </cell>
          <cell r="B89"/>
        </row>
        <row r="90">
          <cell r="A90" t="str">
            <v>LDNO EHV: Non-Domestic Aggregated Band 2</v>
          </cell>
          <cell r="B90"/>
        </row>
        <row r="91">
          <cell r="A91" t="str">
            <v>LDNO EHV: Non-Domestic Aggregated Band 3</v>
          </cell>
          <cell r="B91"/>
        </row>
        <row r="92">
          <cell r="A92" t="str">
            <v>LDNO EHV: Non-Domestic Aggregated Band 4</v>
          </cell>
          <cell r="B92"/>
        </row>
        <row r="93">
          <cell r="A93" t="str">
            <v>LDNO EHV: Non-Domestic Aggregated (related MPAN)</v>
          </cell>
          <cell r="B93"/>
        </row>
        <row r="94">
          <cell r="A94" t="str">
            <v>LDNO EHV: LV Site Specific No Residual</v>
          </cell>
          <cell r="B94"/>
        </row>
        <row r="95">
          <cell r="A95" t="str">
            <v>LDNO EHV: LV Site Specific Band 1</v>
          </cell>
          <cell r="B95"/>
        </row>
        <row r="96">
          <cell r="A96" t="str">
            <v>LDNO EHV: LV Site Specific Band 2</v>
          </cell>
          <cell r="B96"/>
        </row>
        <row r="97">
          <cell r="A97" t="str">
            <v>LDNO EHV: LV Site Specific Band 3</v>
          </cell>
          <cell r="B97"/>
        </row>
        <row r="98">
          <cell r="A98" t="str">
            <v>LDNO EHV: LV Site Specific Band 4</v>
          </cell>
          <cell r="B98"/>
        </row>
        <row r="99">
          <cell r="A99" t="str">
            <v>LDNO EHV: LV Sub Site Specific No Residual</v>
          </cell>
          <cell r="B99"/>
        </row>
        <row r="100">
          <cell r="A100" t="str">
            <v>LDNO EHV: LV Sub Site Specific Band 1</v>
          </cell>
          <cell r="B100"/>
        </row>
        <row r="101">
          <cell r="A101" t="str">
            <v>LDNO EHV: LV Sub Site Specific Band 2</v>
          </cell>
          <cell r="B101"/>
        </row>
        <row r="102">
          <cell r="A102" t="str">
            <v>LDNO EHV: LV Sub Site Specific Band 3</v>
          </cell>
          <cell r="B102"/>
        </row>
        <row r="103">
          <cell r="A103" t="str">
            <v>LDNO EHV: LV Sub Site Specific Band 4</v>
          </cell>
          <cell r="B103"/>
        </row>
        <row r="104">
          <cell r="A104" t="str">
            <v>LDNO EHV: HV Site Specific No Residual</v>
          </cell>
          <cell r="B104"/>
        </row>
        <row r="105">
          <cell r="A105" t="str">
            <v>LDNO EHV: HV Site Specific Band 1</v>
          </cell>
          <cell r="B105"/>
        </row>
        <row r="106">
          <cell r="A106" t="str">
            <v>LDNO EHV: HV Site Specific Band 2</v>
          </cell>
          <cell r="B106"/>
        </row>
        <row r="107">
          <cell r="A107" t="str">
            <v>LDNO EHV: HV Site Specific Band 3</v>
          </cell>
          <cell r="B107"/>
        </row>
        <row r="108">
          <cell r="A108" t="str">
            <v>LDNO EHV: HV Site Specific Band 4</v>
          </cell>
          <cell r="B108"/>
        </row>
        <row r="109">
          <cell r="A109" t="str">
            <v>LDNO EHV: Unmetered Supplies</v>
          </cell>
          <cell r="B109"/>
        </row>
        <row r="110">
          <cell r="A110" t="str">
            <v>LDNO EHV: LV Generation Aggregated</v>
          </cell>
          <cell r="B110"/>
        </row>
        <row r="111">
          <cell r="A111" t="str">
            <v>LDNO EHV: LV Sub Generation Aggregated</v>
          </cell>
          <cell r="B111"/>
        </row>
        <row r="112">
          <cell r="A112" t="str">
            <v>LDNO EHV: LV Generation Site Specific</v>
          </cell>
          <cell r="B112"/>
        </row>
        <row r="113">
          <cell r="A113" t="str">
            <v>LDNO EHV: LV Sub Generation Site Specific</v>
          </cell>
          <cell r="B113"/>
        </row>
        <row r="114">
          <cell r="A114" t="str">
            <v>LDNO EHV: HV Generation Site Specific</v>
          </cell>
          <cell r="B114"/>
        </row>
        <row r="115">
          <cell r="A115" t="str">
            <v>LDNO 132kV/EHV: Domestic Aggregated with Residual</v>
          </cell>
          <cell r="B115"/>
        </row>
        <row r="116">
          <cell r="A116" t="str">
            <v>LDNO 132kV/EHV: Domestic Aggregated (Related MPAN)</v>
          </cell>
          <cell r="B116"/>
        </row>
        <row r="117">
          <cell r="A117" t="str">
            <v>LDNO 132kV/EHV: Non-Domestic Aggregated No Residual</v>
          </cell>
          <cell r="B117"/>
        </row>
        <row r="118">
          <cell r="A118" t="str">
            <v>LDNO 132kV/EHV: Non-Domestic Aggregated Band 1</v>
          </cell>
          <cell r="B118"/>
        </row>
        <row r="119">
          <cell r="A119" t="str">
            <v>LDNO 132kV/EHV: Non-Domestic Aggregated Band 2</v>
          </cell>
          <cell r="B119"/>
        </row>
        <row r="120">
          <cell r="A120" t="str">
            <v>LDNO 132kV/EHV: Non-Domestic Aggregated Band 3</v>
          </cell>
          <cell r="B120"/>
        </row>
        <row r="121">
          <cell r="A121" t="str">
            <v>LDNO 132kV/EHV: Non-Domestic Aggregated Band 4</v>
          </cell>
          <cell r="B121"/>
        </row>
        <row r="122">
          <cell r="A122" t="str">
            <v>LDNO 132kV/EHV: Non-Domestic Aggregated (related MPAN)</v>
          </cell>
          <cell r="B122"/>
        </row>
        <row r="123">
          <cell r="A123" t="str">
            <v>LDNO 132kV/EHV: LV Site Specific No Residual</v>
          </cell>
          <cell r="B123"/>
        </row>
        <row r="124">
          <cell r="A124" t="str">
            <v>LDNO 132kV/EHV: LV Site Specific Band 1</v>
          </cell>
          <cell r="B124"/>
        </row>
        <row r="125">
          <cell r="A125" t="str">
            <v>LDNO 132kV/EHV: LV Site Specific Band 2</v>
          </cell>
          <cell r="B125"/>
        </row>
        <row r="126">
          <cell r="A126" t="str">
            <v>LDNO 132kV/EHV: LV Site Specific Band 3</v>
          </cell>
          <cell r="B126"/>
        </row>
        <row r="127">
          <cell r="A127" t="str">
            <v>LDNO 132kV/EHV: LV Site Specific Band 4</v>
          </cell>
          <cell r="B127"/>
        </row>
        <row r="128">
          <cell r="A128" t="str">
            <v>LDNO 132kV/EHV: LV Sub Site Specific No Residual</v>
          </cell>
          <cell r="B128"/>
        </row>
        <row r="129">
          <cell r="A129" t="str">
            <v>LDNO 132kV/EHV: LV Sub Site Specific Band 1</v>
          </cell>
          <cell r="B129"/>
        </row>
        <row r="130">
          <cell r="A130" t="str">
            <v>LDNO 132kV/EHV: LV Sub Site Specific Band 2</v>
          </cell>
          <cell r="B130"/>
        </row>
        <row r="131">
          <cell r="A131" t="str">
            <v>LDNO 132kV/EHV: LV Sub Site Specific Band 3</v>
          </cell>
          <cell r="B131"/>
        </row>
        <row r="132">
          <cell r="A132" t="str">
            <v>LDNO 132kV/EHV: LV Sub Site Specific Band 4</v>
          </cell>
          <cell r="B132"/>
        </row>
        <row r="133">
          <cell r="A133" t="str">
            <v>LDNO 132kV/EHV: HV Site Specific No Residual</v>
          </cell>
          <cell r="B133"/>
        </row>
        <row r="134">
          <cell r="A134" t="str">
            <v>LDNO 132kV/EHV: HV Site Specific Band 1</v>
          </cell>
          <cell r="B134"/>
        </row>
        <row r="135">
          <cell r="A135" t="str">
            <v>LDNO 132kV/EHV: HV Site Specific Band 2</v>
          </cell>
          <cell r="B135"/>
        </row>
        <row r="136">
          <cell r="A136" t="str">
            <v>LDNO 132kV/EHV: HV Site Specific Band 3</v>
          </cell>
          <cell r="B136"/>
        </row>
        <row r="137">
          <cell r="A137" t="str">
            <v>LDNO 132kV/EHV: HV Site Specific Band 4</v>
          </cell>
          <cell r="B137"/>
        </row>
        <row r="138">
          <cell r="A138" t="str">
            <v>LDNO 132kV/EHV: Unmetered Supplies</v>
          </cell>
          <cell r="B138"/>
        </row>
        <row r="139">
          <cell r="A139" t="str">
            <v>LDNO 132kV/EHV: LV Generation Aggregated</v>
          </cell>
          <cell r="B139"/>
        </row>
        <row r="140">
          <cell r="A140" t="str">
            <v>LDNO 132kV/EHV: LV Sub Generation Aggregated</v>
          </cell>
          <cell r="B140"/>
        </row>
        <row r="141">
          <cell r="A141" t="str">
            <v>LDNO 132kV/EHV: LV Generation Site Specific</v>
          </cell>
          <cell r="B141"/>
        </row>
        <row r="142">
          <cell r="A142" t="str">
            <v>LDNO 132kV/EHV: LV Sub Generation Site Specific</v>
          </cell>
          <cell r="B142"/>
        </row>
        <row r="143">
          <cell r="A143" t="str">
            <v>LDNO 132kV/EHV: HV Generation Site Specific</v>
          </cell>
          <cell r="B143"/>
        </row>
        <row r="144">
          <cell r="A144" t="str">
            <v>LDNO 132kV: Domestic Aggregated with Residual</v>
          </cell>
          <cell r="B144"/>
        </row>
        <row r="145">
          <cell r="A145" t="str">
            <v>LDNO 132kV: Domestic Aggregated (Related MPAN)</v>
          </cell>
          <cell r="B145"/>
        </row>
        <row r="146">
          <cell r="A146" t="str">
            <v>LDNO 132kV: Non-Domestic Aggregated No Residual</v>
          </cell>
          <cell r="B146"/>
        </row>
        <row r="147">
          <cell r="A147" t="str">
            <v>LDNO 132kV: Non-Domestic Aggregated Band 1</v>
          </cell>
          <cell r="B147"/>
        </row>
        <row r="148">
          <cell r="A148" t="str">
            <v>LDNO 132kV: Non-Domestic Aggregated Band 2</v>
          </cell>
          <cell r="B148"/>
        </row>
        <row r="149">
          <cell r="A149" t="str">
            <v>LDNO 132kV: Non-Domestic Aggregated Band 3</v>
          </cell>
          <cell r="B149"/>
        </row>
        <row r="150">
          <cell r="A150" t="str">
            <v>LDNO 132kV: Non-Domestic Aggregated Band 4</v>
          </cell>
          <cell r="B150"/>
        </row>
        <row r="151">
          <cell r="A151" t="str">
            <v>LDNO 132kV: Non-Domestic Aggregated (related MPAN)</v>
          </cell>
          <cell r="B151"/>
        </row>
        <row r="152">
          <cell r="A152" t="str">
            <v>LDNO 132kV: LV Site Specific No Residual</v>
          </cell>
          <cell r="B152"/>
        </row>
        <row r="153">
          <cell r="A153" t="str">
            <v>LDNO 132kV: LV Site Specific Band 1</v>
          </cell>
          <cell r="B153"/>
        </row>
        <row r="154">
          <cell r="A154" t="str">
            <v>LDNO 132kV: LV Site Specific Band 2</v>
          </cell>
          <cell r="B154"/>
        </row>
        <row r="155">
          <cell r="A155" t="str">
            <v>LDNO 132kV: LV Site Specific Band 3</v>
          </cell>
          <cell r="B155"/>
        </row>
        <row r="156">
          <cell r="A156" t="str">
            <v>LDNO 132kV: LV Site Specific Band 4</v>
          </cell>
          <cell r="B156"/>
        </row>
        <row r="157">
          <cell r="A157" t="str">
            <v>LDNO 132kV: LV Sub Site Specific No Residual</v>
          </cell>
          <cell r="B157"/>
        </row>
        <row r="158">
          <cell r="A158" t="str">
            <v>LDNO 132kV: LV Sub Site Specific Band 1</v>
          </cell>
          <cell r="B158"/>
        </row>
        <row r="159">
          <cell r="A159" t="str">
            <v>LDNO 132kV: LV Sub Site Specific Band 2</v>
          </cell>
          <cell r="B159"/>
        </row>
        <row r="160">
          <cell r="A160" t="str">
            <v>LDNO 132kV: LV Sub Site Specific Band 3</v>
          </cell>
          <cell r="B160"/>
        </row>
        <row r="161">
          <cell r="A161" t="str">
            <v>LDNO 132kV: LV Sub Site Specific Band 4</v>
          </cell>
          <cell r="B161"/>
        </row>
        <row r="162">
          <cell r="A162" t="str">
            <v>LDNO 132kV: HV Site Specific No Residual</v>
          </cell>
          <cell r="B162"/>
        </row>
        <row r="163">
          <cell r="A163" t="str">
            <v>LDNO 132kV: HV Site Specific Band 1</v>
          </cell>
          <cell r="B163"/>
        </row>
        <row r="164">
          <cell r="A164" t="str">
            <v>LDNO 132kV: HV Site Specific Band 2</v>
          </cell>
          <cell r="B164"/>
        </row>
        <row r="165">
          <cell r="A165" t="str">
            <v>LDNO 132kV: HV Site Specific Band 3</v>
          </cell>
          <cell r="B165"/>
        </row>
        <row r="166">
          <cell r="A166" t="str">
            <v>LDNO 132kV: HV Site Specific Band 4</v>
          </cell>
          <cell r="B166"/>
        </row>
        <row r="167">
          <cell r="A167" t="str">
            <v>LDNO 132kV: Unmetered Supplies</v>
          </cell>
          <cell r="B167"/>
        </row>
        <row r="168">
          <cell r="A168" t="str">
            <v>LDNO 132kV: LV Generation Aggregated</v>
          </cell>
          <cell r="B168"/>
        </row>
        <row r="169">
          <cell r="A169" t="str">
            <v>LDNO 132kV: LV Sub Generation Aggregated</v>
          </cell>
          <cell r="B169"/>
        </row>
        <row r="170">
          <cell r="A170" t="str">
            <v>LDNO 132kV: LV Generation Site Specific</v>
          </cell>
          <cell r="B170"/>
        </row>
        <row r="171">
          <cell r="A171" t="str">
            <v>LDNO 132kV: LV Sub Generation Site Specific</v>
          </cell>
          <cell r="B171"/>
        </row>
        <row r="172">
          <cell r="A172" t="str">
            <v>LDNO 132kV: HV Generation Site Specific</v>
          </cell>
          <cell r="B172"/>
        </row>
        <row r="173">
          <cell r="A173" t="str">
            <v>LDNO 0000: Domestic Aggregated with Residual</v>
          </cell>
          <cell r="B173"/>
        </row>
        <row r="174">
          <cell r="A174" t="str">
            <v>LDNO 0000: Domestic Aggregated (Related MPAN)</v>
          </cell>
          <cell r="B174"/>
        </row>
        <row r="175">
          <cell r="A175" t="str">
            <v>LDNO 0000: Non-Domestic Aggregated No Residual</v>
          </cell>
          <cell r="B175"/>
        </row>
        <row r="176">
          <cell r="A176" t="str">
            <v>LDNO 0000: Non-Domestic Aggregated Band 1</v>
          </cell>
          <cell r="B176"/>
        </row>
        <row r="177">
          <cell r="A177" t="str">
            <v>LDNO 0000: Non-Domestic Aggregated Band 2</v>
          </cell>
          <cell r="B177"/>
        </row>
        <row r="178">
          <cell r="A178" t="str">
            <v>LDNO 0000: Non-Domestic Aggregated Band 3</v>
          </cell>
          <cell r="B178"/>
        </row>
        <row r="179">
          <cell r="A179" t="str">
            <v>LDNO 0000: Non-Domestic Aggregated Band 4</v>
          </cell>
          <cell r="B179"/>
        </row>
        <row r="180">
          <cell r="A180" t="str">
            <v>LDNO 0000: Non-Domestic Aggregated (related MPAN)</v>
          </cell>
          <cell r="B180"/>
        </row>
        <row r="181">
          <cell r="A181" t="str">
            <v>LDNO 0000: LV Site Specific No Residual</v>
          </cell>
          <cell r="B181"/>
        </row>
        <row r="182">
          <cell r="A182" t="str">
            <v>LDNO 0000: LV Site Specific Band 1</v>
          </cell>
          <cell r="B182"/>
        </row>
        <row r="183">
          <cell r="A183" t="str">
            <v>LDNO 0000: LV Site Specific Band 2</v>
          </cell>
          <cell r="B183"/>
        </row>
        <row r="184">
          <cell r="A184" t="str">
            <v>LDNO 0000: LV Site Specific Band 3</v>
          </cell>
          <cell r="B184"/>
        </row>
        <row r="185">
          <cell r="A185" t="str">
            <v>LDNO 0000: LV Site Specific Band 4</v>
          </cell>
          <cell r="B185"/>
        </row>
        <row r="186">
          <cell r="A186" t="str">
            <v>LDNO 0000: LV Sub Site Specific No Residual</v>
          </cell>
          <cell r="B186"/>
        </row>
        <row r="187">
          <cell r="A187" t="str">
            <v>LDNO 0000: LV Sub Site Specific Band 1</v>
          </cell>
          <cell r="B187"/>
        </row>
        <row r="188">
          <cell r="A188" t="str">
            <v>LDNO 0000: LV Sub Site Specific Band 2</v>
          </cell>
          <cell r="B188"/>
        </row>
        <row r="189">
          <cell r="A189" t="str">
            <v>LDNO 0000: LV Sub Site Specific Band 3</v>
          </cell>
          <cell r="B189"/>
        </row>
        <row r="190">
          <cell r="A190" t="str">
            <v>LDNO 0000: LV Sub Site Specific Band 4</v>
          </cell>
          <cell r="B190"/>
        </row>
        <row r="191">
          <cell r="A191" t="str">
            <v>LDNO 0000: HV Site Specific No Residual</v>
          </cell>
          <cell r="B191"/>
        </row>
        <row r="192">
          <cell r="A192" t="str">
            <v>LDNO 0000: HV Site Specific Band 1</v>
          </cell>
          <cell r="B192"/>
        </row>
        <row r="193">
          <cell r="A193" t="str">
            <v>LDNO 0000: HV Site Specific Band 2</v>
          </cell>
          <cell r="B193"/>
        </row>
        <row r="194">
          <cell r="A194" t="str">
            <v>LDNO 0000: HV Site Specific Band 3</v>
          </cell>
          <cell r="B194"/>
        </row>
        <row r="195">
          <cell r="A195" t="str">
            <v>LDNO 0000: HV Site Specific Band 4</v>
          </cell>
          <cell r="B195"/>
        </row>
        <row r="196">
          <cell r="A196" t="str">
            <v>LDNO 0000: Unmetered Supplies</v>
          </cell>
          <cell r="B196"/>
        </row>
        <row r="197">
          <cell r="A197" t="str">
            <v>LDNO 0000: LV Generation Aggregated</v>
          </cell>
          <cell r="B197"/>
        </row>
        <row r="198">
          <cell r="A198" t="str">
            <v>LDNO 0000: LV Sub Generation Aggregated</v>
          </cell>
          <cell r="B198"/>
        </row>
        <row r="199">
          <cell r="A199" t="str">
            <v>LDNO 0000: LV Generation Site Specific</v>
          </cell>
          <cell r="B199"/>
        </row>
        <row r="200">
          <cell r="A200" t="str">
            <v>LDNO 0000: LV Sub Generation Site Specific</v>
          </cell>
          <cell r="B200"/>
        </row>
        <row r="201">
          <cell r="A201" t="str">
            <v>LDNO 0000: HV Generation Site Specific</v>
          </cell>
          <cell r="B201"/>
        </row>
      </sheetData>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H26"/>
  <sheetViews>
    <sheetView showGridLines="0" zoomScale="85" zoomScaleNormal="85" zoomScaleSheetLayoutView="100" workbookViewId="0">
      <selection activeCell="B12" sqref="B12:E12"/>
    </sheetView>
  </sheetViews>
  <sheetFormatPr defaultRowHeight="13.2" x14ac:dyDescent="0.25"/>
  <cols>
    <col min="1" max="1" width="70.33203125" customWidth="1"/>
    <col min="2" max="2" width="42.109375" customWidth="1"/>
    <col min="3" max="3" width="28" customWidth="1"/>
    <col min="4" max="4" width="18.109375" customWidth="1"/>
    <col min="5" max="5" width="21.5546875" customWidth="1"/>
  </cols>
  <sheetData>
    <row r="1" spans="1:8" x14ac:dyDescent="0.25">
      <c r="A1" s="23"/>
      <c r="B1" s="23"/>
      <c r="C1" s="23"/>
      <c r="D1" s="23"/>
      <c r="E1" s="23"/>
    </row>
    <row r="2" spans="1:8" ht="16.8" x14ac:dyDescent="0.25">
      <c r="A2" s="132" t="s">
        <v>0</v>
      </c>
      <c r="B2" s="67"/>
      <c r="C2" s="67"/>
      <c r="D2" s="67"/>
      <c r="E2" s="67"/>
    </row>
    <row r="3" spans="1:8" ht="13.8" x14ac:dyDescent="0.25">
      <c r="A3" s="67"/>
      <c r="B3" s="130" t="s">
        <v>1</v>
      </c>
      <c r="C3" s="129" t="s">
        <v>2</v>
      </c>
      <c r="D3" s="129" t="s">
        <v>3</v>
      </c>
      <c r="E3" s="129" t="s">
        <v>4</v>
      </c>
    </row>
    <row r="4" spans="1:8" ht="27.9" customHeight="1" x14ac:dyDescent="0.25">
      <c r="A4" s="68" t="s">
        <v>0</v>
      </c>
      <c r="B4" s="27" t="s">
        <v>1349</v>
      </c>
      <c r="C4" s="27" t="s">
        <v>5</v>
      </c>
      <c r="D4" s="27" t="s">
        <v>6</v>
      </c>
      <c r="E4" s="27" t="s">
        <v>7</v>
      </c>
    </row>
    <row r="5" spans="1:8" x14ac:dyDescent="0.25">
      <c r="A5" s="67"/>
      <c r="B5" s="67"/>
      <c r="C5" s="67"/>
      <c r="D5" s="67"/>
      <c r="E5" s="67"/>
    </row>
    <row r="6" spans="1:8" ht="16.8" x14ac:dyDescent="0.25">
      <c r="A6" s="70" t="s">
        <v>8</v>
      </c>
      <c r="B6" s="67"/>
      <c r="C6" s="67"/>
      <c r="D6" s="67"/>
      <c r="E6" s="67"/>
    </row>
    <row r="7" spans="1:8" ht="13.8" x14ac:dyDescent="0.25">
      <c r="A7" s="71" t="s">
        <v>9</v>
      </c>
      <c r="B7" s="210" t="s">
        <v>10</v>
      </c>
      <c r="C7" s="210"/>
      <c r="D7" s="210"/>
      <c r="E7" s="210"/>
    </row>
    <row r="8" spans="1:8" ht="30" customHeight="1" x14ac:dyDescent="0.25">
      <c r="A8" s="75" t="s">
        <v>11</v>
      </c>
      <c r="B8" s="209" t="s">
        <v>12</v>
      </c>
      <c r="C8" s="209"/>
      <c r="D8" s="209"/>
      <c r="E8" s="209"/>
    </row>
    <row r="9" spans="1:8" ht="30" customHeight="1" x14ac:dyDescent="0.25">
      <c r="A9" s="75" t="s">
        <v>13</v>
      </c>
      <c r="B9" s="209"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Fulcrum Electricity Assets Ltd - GSP_H Licence area.</v>
      </c>
      <c r="C9" s="209"/>
      <c r="D9" s="209"/>
      <c r="E9" s="209"/>
    </row>
    <row r="10" spans="1:8" ht="30" customHeight="1" x14ac:dyDescent="0.25">
      <c r="A10" s="75" t="s">
        <v>14</v>
      </c>
      <c r="B10" s="209" t="s">
        <v>15</v>
      </c>
      <c r="C10" s="209"/>
      <c r="D10" s="209"/>
      <c r="E10" s="209"/>
    </row>
    <row r="11" spans="1:8" ht="61.5" customHeight="1" x14ac:dyDescent="0.25">
      <c r="A11" s="75" t="s">
        <v>16</v>
      </c>
      <c r="B11" s="209"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Fulcrum Electricity Assets Ltd - GSP_H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09"/>
      <c r="D11" s="209"/>
      <c r="E11" s="209"/>
      <c r="F11" s="212"/>
      <c r="G11" s="212"/>
      <c r="H11" s="212"/>
    </row>
    <row r="12" spans="1:8" ht="86.25" customHeight="1" x14ac:dyDescent="0.25">
      <c r="A12" s="75" t="s">
        <v>17</v>
      </c>
      <c r="B12" s="209" t="s">
        <v>18</v>
      </c>
      <c r="C12" s="209"/>
      <c r="D12" s="209"/>
      <c r="E12" s="209"/>
    </row>
    <row r="13" spans="1:8" ht="33.75" customHeight="1" x14ac:dyDescent="0.25">
      <c r="A13" s="75" t="s">
        <v>19</v>
      </c>
      <c r="B13" s="209" t="str">
        <f>"Annex 6 contains the charges for new or amended Designated EHV Properties and charges applied to LDNOs with new or amended Designated EHV Properties/end-users embedded in networks within the " &amp;B4 &amp;" Licence area."</f>
        <v>Annex 6 contains the charges for new or amended Designated EHV Properties and charges applied to LDNOs with new or amended Designated EHV Properties/end-users embedded in networks within the Fulcrum Electricity Assets Ltd - GSP_H Licence area.</v>
      </c>
      <c r="C13" s="209"/>
      <c r="D13" s="209"/>
      <c r="E13" s="209"/>
    </row>
    <row r="14" spans="1:8" ht="33.75" customHeight="1" x14ac:dyDescent="0.25">
      <c r="A14" s="169" t="s">
        <v>20</v>
      </c>
      <c r="B14" s="209" t="s">
        <v>21</v>
      </c>
      <c r="C14" s="209"/>
      <c r="D14" s="209"/>
      <c r="E14" s="209"/>
    </row>
    <row r="15" spans="1:8" ht="29.25" customHeight="1" x14ac:dyDescent="0.25">
      <c r="A15" s="75" t="s">
        <v>22</v>
      </c>
      <c r="B15" s="209" t="s">
        <v>23</v>
      </c>
      <c r="C15" s="209"/>
      <c r="D15" s="209"/>
      <c r="E15" s="209"/>
    </row>
    <row r="16" spans="1:8" ht="29.25" customHeight="1" x14ac:dyDescent="0.25">
      <c r="A16" s="75" t="s">
        <v>24</v>
      </c>
      <c r="B16" s="209" t="s">
        <v>25</v>
      </c>
      <c r="C16" s="209"/>
      <c r="D16" s="209"/>
      <c r="E16" s="209"/>
    </row>
    <row r="17" spans="1:5" ht="30" customHeight="1" x14ac:dyDescent="0.25">
      <c r="A17" s="75" t="s">
        <v>26</v>
      </c>
      <c r="B17" s="209" t="s">
        <v>27</v>
      </c>
      <c r="C17" s="209"/>
      <c r="D17" s="209"/>
      <c r="E17" s="209"/>
    </row>
    <row r="18" spans="1:5" x14ac:dyDescent="0.25">
      <c r="A18" s="67"/>
      <c r="B18" s="67"/>
      <c r="C18" s="67"/>
      <c r="D18" s="67"/>
      <c r="E18" s="67"/>
    </row>
    <row r="19" spans="1:5" ht="13.8" x14ac:dyDescent="0.25">
      <c r="A19" s="72" t="s">
        <v>28</v>
      </c>
      <c r="B19" s="67"/>
      <c r="C19" s="67"/>
      <c r="D19" s="67"/>
      <c r="E19" s="67"/>
    </row>
    <row r="20" spans="1:5" ht="13.8" x14ac:dyDescent="0.25">
      <c r="A20" s="71"/>
      <c r="B20" s="215"/>
      <c r="C20" s="215"/>
      <c r="D20" s="215"/>
      <c r="E20" s="215"/>
    </row>
    <row r="21" spans="1:5" ht="32.25" customHeight="1" x14ac:dyDescent="0.25">
      <c r="A21" s="213" t="s">
        <v>29</v>
      </c>
      <c r="B21" s="214"/>
      <c r="C21" s="214"/>
      <c r="D21" s="214"/>
      <c r="E21" s="214"/>
    </row>
    <row r="22" spans="1:5" x14ac:dyDescent="0.25">
      <c r="A22" s="67" t="s">
        <v>30</v>
      </c>
      <c r="B22" s="67"/>
      <c r="C22" s="67"/>
      <c r="D22" s="67"/>
      <c r="E22" s="67"/>
    </row>
    <row r="23" spans="1:5" ht="13.8" x14ac:dyDescent="0.25">
      <c r="A23" s="73" t="s">
        <v>31</v>
      </c>
      <c r="B23" s="67"/>
      <c r="C23" s="67"/>
      <c r="D23" s="67"/>
      <c r="E23" s="67"/>
    </row>
    <row r="24" spans="1:5" ht="13.8" x14ac:dyDescent="0.25">
      <c r="A24" s="69"/>
      <c r="B24" s="215"/>
      <c r="C24" s="215"/>
      <c r="D24" s="215"/>
      <c r="E24" s="215"/>
    </row>
    <row r="25" spans="1:5" ht="28.5" customHeight="1" x14ac:dyDescent="0.25">
      <c r="A25" s="213" t="s">
        <v>32</v>
      </c>
      <c r="B25" s="214"/>
      <c r="C25" s="214"/>
      <c r="D25" s="214"/>
      <c r="E25" s="214"/>
    </row>
    <row r="26" spans="1:5" ht="28.5" customHeight="1" x14ac:dyDescent="0.25">
      <c r="A26" s="211" t="s">
        <v>33</v>
      </c>
      <c r="B26" s="211"/>
      <c r="C26" s="211"/>
      <c r="D26" s="211"/>
      <c r="E26" s="211"/>
    </row>
  </sheetData>
  <customSheetViews>
    <customSheetView guid="{5032A364-B81A-48DA-88DA-AB3B86B47EE9}">
      <selection activeCell="A12" sqref="A12"/>
      <pageMargins left="0" right="0" top="0" bottom="0" header="0" footer="0"/>
    </customSheetView>
  </customSheetViews>
  <mergeCells count="17">
    <mergeCell ref="A26:E26"/>
    <mergeCell ref="F11:H11"/>
    <mergeCell ref="A21:E21"/>
    <mergeCell ref="A25:E25"/>
    <mergeCell ref="B12:E12"/>
    <mergeCell ref="B15:E15"/>
    <mergeCell ref="B13:E13"/>
    <mergeCell ref="B17:E17"/>
    <mergeCell ref="B20:E20"/>
    <mergeCell ref="B24:E24"/>
    <mergeCell ref="B14:E14"/>
    <mergeCell ref="B16:E16"/>
    <mergeCell ref="B8:E8"/>
    <mergeCell ref="B9:E9"/>
    <mergeCell ref="B10:E10"/>
    <mergeCell ref="B11:E11"/>
    <mergeCell ref="B7:E7"/>
  </mergeCells>
  <hyperlinks>
    <hyperlink ref="A8" location="'Annex 1 LV, HV and UMS charges'!A1" display="Annex 1 LV, HV and Unmetered Supplies charges" xr:uid="{00000000-0004-0000-0000-000000000000}"/>
    <hyperlink ref="A9" location="'Annex 2 EHV charges'!A1" display="Annex 2 EHV charges" xr:uid="{00000000-0004-0000-0000-000001000000}"/>
    <hyperlink ref="A10" location="'Annex 3 Preserved charges'!A1" display="Annex 3 Preserved charges" xr:uid="{00000000-0004-0000-0000-000002000000}"/>
    <hyperlink ref="A11" location="'Annex 4 LDNO charges'!A1" display="Annex 4 LDNO charges" xr:uid="{00000000-0004-0000-0000-000003000000}"/>
    <hyperlink ref="A12" location="'Annex 5 LLFs'!A1" display="Annex 5 LLFs" xr:uid="{00000000-0004-0000-0000-000004000000}"/>
    <hyperlink ref="A15" location="'Nodal prices'!A1" display="Nodal prices" xr:uid="{00000000-0004-0000-0000-000005000000}"/>
    <hyperlink ref="A13" location="'Annex 6 New or Amended EHV'!A1" display="Annex 6  Charges for New or Amended Designated EHV Properties" xr:uid="{00000000-0004-0000-0000-000006000000}"/>
    <hyperlink ref="A17" location="'Charge Calculator'!B10" display="Charge calculator" xr:uid="{00000000-0004-0000-0000-000007000000}"/>
    <hyperlink ref="A14" location="'Annex 7 Pass-Through Costs'!A1" display="Annex 7  Fixed adders for Supplier of Last Resort and Eligible Bad Debt pass-through costs" xr:uid="{00000000-0004-0000-0000-000008000000}"/>
    <hyperlink ref="A16" location="' Residual Charging Bandings'!A1" display="Residual Charging Bandings" xr:uid="{00000000-0004-0000-0000-000009000000}"/>
  </hyperlinks>
  <pageMargins left="0.70866141732283472" right="0.70866141732283472" top="0.74803149606299213" bottom="0.74803149606299213" header="0.31496062992125984" footer="0.31496062992125984"/>
  <pageSetup paperSize="9" scale="6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N46"/>
  <sheetViews>
    <sheetView topLeftCell="A12" zoomScale="85" zoomScaleNormal="85" zoomScaleSheetLayoutView="100" workbookViewId="0">
      <selection activeCell="A14" sqref="A14:B20"/>
    </sheetView>
  </sheetViews>
  <sheetFormatPr defaultColWidth="9.109375" defaultRowHeight="27.75" customHeight="1" x14ac:dyDescent="0.25"/>
  <cols>
    <col min="1" max="1" width="49" style="2" bestFit="1" customWidth="1"/>
    <col min="2" max="2" width="22" style="3" customWidth="1"/>
    <col min="3" max="3" width="6.88671875" style="2" customWidth="1"/>
    <col min="4" max="4" width="17.5546875" style="2" customWidth="1"/>
    <col min="5" max="7" width="17.5546875" style="3" customWidth="1"/>
    <col min="8" max="9" width="17.5546875" style="7" customWidth="1"/>
    <col min="10" max="10" width="17.5546875" style="5" customWidth="1"/>
    <col min="11" max="11" width="17.5546875" style="6" customWidth="1"/>
    <col min="12" max="12" width="1.44140625" style="4" customWidth="1"/>
    <col min="13" max="13" width="15.5546875" style="4" customWidth="1"/>
    <col min="14" max="18" width="15.5546875" style="2" customWidth="1"/>
    <col min="19" max="16384" width="9.109375" style="2"/>
  </cols>
  <sheetData>
    <row r="1" spans="1:14" ht="27.75" customHeight="1" x14ac:dyDescent="0.25">
      <c r="A1" s="94" t="s">
        <v>34</v>
      </c>
      <c r="B1" s="218" t="s">
        <v>35</v>
      </c>
      <c r="C1" s="219"/>
      <c r="D1" s="219"/>
      <c r="E1" s="217"/>
      <c r="F1" s="217"/>
      <c r="G1" s="217"/>
      <c r="H1" s="217"/>
      <c r="I1" s="217"/>
      <c r="J1" s="217"/>
      <c r="K1" s="217"/>
      <c r="L1" s="183"/>
      <c r="M1" s="183"/>
      <c r="N1" s="183"/>
    </row>
    <row r="2" spans="1:14" ht="27" customHeight="1" x14ac:dyDescent="0.25">
      <c r="A2" s="226" t="str">
        <f>Overview!B4&amp; " - Effective from "&amp;Overview!D4&amp;" - "&amp;Overview!E4&amp;" LV and HV charges"</f>
        <v>Fulcrum Electricity Assets Ltd - GSP_H - Effective from 1 April 2024 - Final LV and HV charges</v>
      </c>
      <c r="B2" s="226"/>
      <c r="C2" s="226"/>
      <c r="D2" s="226"/>
      <c r="E2" s="226"/>
      <c r="F2" s="226"/>
      <c r="G2" s="226"/>
      <c r="H2" s="226"/>
      <c r="I2" s="226"/>
      <c r="J2" s="226"/>
      <c r="K2" s="226"/>
      <c r="L2" s="186"/>
    </row>
    <row r="3" spans="1:14" s="77" customFormat="1" ht="15" customHeight="1" x14ac:dyDescent="0.25">
      <c r="A3" s="83"/>
      <c r="B3" s="83"/>
      <c r="C3" s="83"/>
      <c r="D3" s="83"/>
      <c r="E3" s="83"/>
      <c r="F3" s="83"/>
      <c r="G3" s="83"/>
      <c r="H3" s="83"/>
      <c r="I3" s="83"/>
      <c r="J3" s="83"/>
      <c r="K3" s="83"/>
      <c r="L3" s="50"/>
      <c r="M3" s="50"/>
    </row>
    <row r="4" spans="1:14" ht="27" customHeight="1" x14ac:dyDescent="0.25">
      <c r="A4" s="226" t="s">
        <v>36</v>
      </c>
      <c r="B4" s="226"/>
      <c r="C4" s="226"/>
      <c r="D4" s="226"/>
      <c r="E4" s="226"/>
      <c r="F4" s="83"/>
      <c r="G4" s="226" t="s">
        <v>37</v>
      </c>
      <c r="H4" s="226"/>
      <c r="I4" s="226"/>
      <c r="J4" s="226"/>
      <c r="K4" s="226"/>
    </row>
    <row r="5" spans="1:14" ht="28.5" customHeight="1" x14ac:dyDescent="0.25">
      <c r="A5" s="76" t="s">
        <v>38</v>
      </c>
      <c r="B5" s="80" t="s">
        <v>39</v>
      </c>
      <c r="C5" s="227" t="s">
        <v>40</v>
      </c>
      <c r="D5" s="228"/>
      <c r="E5" s="78" t="s">
        <v>41</v>
      </c>
      <c r="F5" s="83"/>
      <c r="G5" s="231"/>
      <c r="H5" s="232"/>
      <c r="I5" s="81" t="s">
        <v>42</v>
      </c>
      <c r="J5" s="82" t="s">
        <v>43</v>
      </c>
      <c r="K5" s="78" t="s">
        <v>41</v>
      </c>
      <c r="L5" s="83"/>
    </row>
    <row r="6" spans="1:14" ht="65.25" customHeight="1" x14ac:dyDescent="0.25">
      <c r="A6" s="79" t="s">
        <v>44</v>
      </c>
      <c r="B6" s="181" t="s">
        <v>45</v>
      </c>
      <c r="C6" s="229"/>
      <c r="D6" s="230"/>
      <c r="E6" s="182"/>
      <c r="F6" s="83"/>
      <c r="G6" s="216" t="s">
        <v>46</v>
      </c>
      <c r="H6" s="216"/>
      <c r="I6" s="182"/>
      <c r="J6" s="21" t="s">
        <v>47</v>
      </c>
      <c r="K6" s="182"/>
      <c r="L6" s="83"/>
    </row>
    <row r="7" spans="1:14" ht="65.25" customHeight="1" x14ac:dyDescent="0.25">
      <c r="A7" s="79" t="s">
        <v>44</v>
      </c>
      <c r="B7" s="182"/>
      <c r="C7" s="221" t="s">
        <v>48</v>
      </c>
      <c r="D7" s="221"/>
      <c r="E7" s="182"/>
      <c r="F7" s="83"/>
      <c r="G7" s="216" t="s">
        <v>49</v>
      </c>
      <c r="H7" s="216"/>
      <c r="I7" s="21" t="s">
        <v>45</v>
      </c>
      <c r="J7" s="21" t="s">
        <v>48</v>
      </c>
      <c r="K7" s="182"/>
      <c r="L7" s="83"/>
    </row>
    <row r="8" spans="1:14" ht="65.25" customHeight="1" x14ac:dyDescent="0.25">
      <c r="A8" s="79" t="s">
        <v>44</v>
      </c>
      <c r="B8" s="182"/>
      <c r="C8" s="222"/>
      <c r="D8" s="222"/>
      <c r="E8" s="181" t="s">
        <v>50</v>
      </c>
      <c r="F8" s="83"/>
      <c r="G8" s="216" t="s">
        <v>51</v>
      </c>
      <c r="H8" s="216"/>
      <c r="I8" s="182"/>
      <c r="J8" s="182"/>
      <c r="K8" s="21" t="s">
        <v>50</v>
      </c>
      <c r="L8" s="83"/>
    </row>
    <row r="9" spans="1:14" s="77" customFormat="1" ht="65.25" customHeight="1" x14ac:dyDescent="0.25">
      <c r="A9" s="79" t="s">
        <v>52</v>
      </c>
      <c r="B9" s="182"/>
      <c r="C9" s="221" t="s">
        <v>53</v>
      </c>
      <c r="D9" s="221"/>
      <c r="E9" s="181" t="s">
        <v>54</v>
      </c>
      <c r="F9" s="83"/>
      <c r="G9" s="216" t="s">
        <v>52</v>
      </c>
      <c r="H9" s="216"/>
      <c r="I9" s="182"/>
      <c r="J9" s="21" t="s">
        <v>53</v>
      </c>
      <c r="K9" s="21" t="s">
        <v>54</v>
      </c>
      <c r="L9" s="83"/>
      <c r="M9" s="50"/>
    </row>
    <row r="10" spans="1:14" s="77" customFormat="1" ht="36" customHeight="1" x14ac:dyDescent="0.25">
      <c r="A10" s="79" t="s">
        <v>55</v>
      </c>
      <c r="B10" s="223" t="s">
        <v>56</v>
      </c>
      <c r="C10" s="224"/>
      <c r="D10" s="224"/>
      <c r="E10" s="225"/>
      <c r="F10" s="83"/>
      <c r="G10" s="220" t="s">
        <v>55</v>
      </c>
      <c r="H10" s="220"/>
      <c r="I10" s="233" t="s">
        <v>56</v>
      </c>
      <c r="J10" s="234"/>
      <c r="K10" s="235"/>
      <c r="L10" s="83"/>
      <c r="M10" s="50"/>
    </row>
    <row r="11" spans="1:14" s="77" customFormat="1" ht="27" customHeight="1" x14ac:dyDescent="0.25">
      <c r="A11" s="83"/>
      <c r="B11" s="83"/>
      <c r="C11" s="83"/>
      <c r="D11" s="83"/>
      <c r="E11" s="83"/>
      <c r="F11" s="50"/>
      <c r="G11" s="50"/>
      <c r="H11" s="50"/>
      <c r="I11" s="50"/>
      <c r="J11" s="50"/>
      <c r="K11" s="50"/>
      <c r="L11" s="50"/>
      <c r="M11" s="50"/>
    </row>
    <row r="12" spans="1:14" s="77" customFormat="1" ht="12.75" customHeight="1" x14ac:dyDescent="0.25">
      <c r="A12" s="83"/>
      <c r="B12" s="83"/>
      <c r="C12" s="83"/>
      <c r="D12" s="83"/>
      <c r="E12" s="83"/>
      <c r="F12" s="83"/>
      <c r="G12" s="83"/>
      <c r="H12" s="83"/>
      <c r="I12" s="83"/>
      <c r="J12" s="83"/>
      <c r="K12" s="83"/>
      <c r="L12" s="50"/>
      <c r="M12" s="50"/>
    </row>
    <row r="13" spans="1:14" ht="78.75" customHeight="1" x14ac:dyDescent="0.25">
      <c r="A13" s="26" t="s">
        <v>57</v>
      </c>
      <c r="B13" s="13" t="s">
        <v>58</v>
      </c>
      <c r="C13" s="13" t="s">
        <v>59</v>
      </c>
      <c r="D13" s="54" t="s">
        <v>60</v>
      </c>
      <c r="E13" s="54" t="s">
        <v>61</v>
      </c>
      <c r="F13" s="54" t="s">
        <v>62</v>
      </c>
      <c r="G13" s="13" t="s">
        <v>63</v>
      </c>
      <c r="H13" s="13" t="s">
        <v>64</v>
      </c>
      <c r="I13" s="26" t="s">
        <v>65</v>
      </c>
      <c r="J13" s="13" t="s">
        <v>66</v>
      </c>
      <c r="K13" s="13" t="s">
        <v>67</v>
      </c>
    </row>
    <row r="14" spans="1:14" ht="52.5" customHeight="1" x14ac:dyDescent="0.25">
      <c r="A14" s="15" t="s">
        <v>1394</v>
      </c>
      <c r="B14" s="40" t="s">
        <v>1395</v>
      </c>
      <c r="C14" s="175" t="s">
        <v>69</v>
      </c>
      <c r="D14" s="134">
        <v>9.3170000000000002</v>
      </c>
      <c r="E14" s="135">
        <v>1.1839999999999999</v>
      </c>
      <c r="F14" s="136">
        <v>5.7000000000000002E-2</v>
      </c>
      <c r="G14" s="45">
        <v>25.96</v>
      </c>
      <c r="H14" s="46"/>
      <c r="I14" s="46"/>
      <c r="J14" s="42"/>
      <c r="K14" s="43"/>
    </row>
    <row r="15" spans="1:14" ht="40.5" customHeight="1" x14ac:dyDescent="0.25">
      <c r="A15" s="15" t="s">
        <v>70</v>
      </c>
      <c r="B15" s="40" t="s">
        <v>1350</v>
      </c>
      <c r="C15" s="171">
        <v>2</v>
      </c>
      <c r="D15" s="134">
        <v>9.3170000000000002</v>
      </c>
      <c r="E15" s="135">
        <v>1.1839999999999999</v>
      </c>
      <c r="F15" s="136">
        <v>5.7000000000000002E-2</v>
      </c>
      <c r="G15" s="46"/>
      <c r="H15" s="46"/>
      <c r="I15" s="46"/>
      <c r="J15" s="42"/>
      <c r="K15" s="43"/>
    </row>
    <row r="16" spans="1:14" ht="87" customHeight="1" x14ac:dyDescent="0.25">
      <c r="A16" s="15" t="s">
        <v>1396</v>
      </c>
      <c r="B16" s="44" t="s">
        <v>1397</v>
      </c>
      <c r="C16" s="161" t="s">
        <v>72</v>
      </c>
      <c r="D16" s="134">
        <v>8.7149999999999999</v>
      </c>
      <c r="E16" s="135">
        <v>1.1080000000000001</v>
      </c>
      <c r="F16" s="136">
        <v>5.2999999999999999E-2</v>
      </c>
      <c r="G16" s="45">
        <v>10.1</v>
      </c>
      <c r="H16" s="46"/>
      <c r="I16" s="46"/>
      <c r="J16" s="42"/>
      <c r="K16" s="43"/>
    </row>
    <row r="17" spans="1:11" ht="27.6" x14ac:dyDescent="0.25">
      <c r="A17" s="15" t="s">
        <v>1398</v>
      </c>
      <c r="B17" s="44" t="s">
        <v>1399</v>
      </c>
      <c r="C17" s="161" t="s">
        <v>72</v>
      </c>
      <c r="D17" s="134">
        <v>8.7149999999999999</v>
      </c>
      <c r="E17" s="135">
        <v>1.1080000000000001</v>
      </c>
      <c r="F17" s="136">
        <v>5.2999999999999999E-2</v>
      </c>
      <c r="G17" s="45">
        <v>28.26</v>
      </c>
      <c r="H17" s="46"/>
      <c r="I17" s="46"/>
      <c r="J17" s="42"/>
      <c r="K17" s="43"/>
    </row>
    <row r="18" spans="1:11" ht="84" customHeight="1" x14ac:dyDescent="0.25">
      <c r="A18" s="15" t="s">
        <v>1400</v>
      </c>
      <c r="B18" s="44" t="s">
        <v>1401</v>
      </c>
      <c r="C18" s="161" t="s">
        <v>72</v>
      </c>
      <c r="D18" s="134">
        <v>8.7149999999999999</v>
      </c>
      <c r="E18" s="135">
        <v>1.1080000000000001</v>
      </c>
      <c r="F18" s="136">
        <v>5.2999999999999999E-2</v>
      </c>
      <c r="G18" s="45">
        <v>59.82</v>
      </c>
      <c r="H18" s="46"/>
      <c r="I18" s="46"/>
      <c r="J18" s="42"/>
      <c r="K18" s="43"/>
    </row>
    <row r="19" spans="1:11" ht="85.5" customHeight="1" x14ac:dyDescent="0.25">
      <c r="A19" s="15" t="s">
        <v>1402</v>
      </c>
      <c r="B19" s="44" t="s">
        <v>1403</v>
      </c>
      <c r="C19" s="161" t="s">
        <v>72</v>
      </c>
      <c r="D19" s="134">
        <v>8.7149999999999999</v>
      </c>
      <c r="E19" s="135">
        <v>1.1080000000000001</v>
      </c>
      <c r="F19" s="136">
        <v>5.2999999999999999E-2</v>
      </c>
      <c r="G19" s="45">
        <v>120.2</v>
      </c>
      <c r="H19" s="46"/>
      <c r="I19" s="46"/>
      <c r="J19" s="42"/>
      <c r="K19" s="43"/>
    </row>
    <row r="20" spans="1:11" ht="86.25" customHeight="1" x14ac:dyDescent="0.25">
      <c r="A20" s="15" t="s">
        <v>1404</v>
      </c>
      <c r="B20" s="44" t="s">
        <v>1405</v>
      </c>
      <c r="C20" s="161" t="s">
        <v>72</v>
      </c>
      <c r="D20" s="134">
        <v>8.7149999999999999</v>
      </c>
      <c r="E20" s="135">
        <v>1.1080000000000001</v>
      </c>
      <c r="F20" s="136">
        <v>5.2999999999999999E-2</v>
      </c>
      <c r="G20" s="45">
        <v>319.72000000000003</v>
      </c>
      <c r="H20" s="46"/>
      <c r="I20" s="46"/>
      <c r="J20" s="42"/>
      <c r="K20" s="43"/>
    </row>
    <row r="21" spans="1:11" ht="32.25" customHeight="1" x14ac:dyDescent="0.25">
      <c r="A21" s="15" t="s">
        <v>77</v>
      </c>
      <c r="B21" s="40" t="s">
        <v>1351</v>
      </c>
      <c r="C21" s="171">
        <v>4</v>
      </c>
      <c r="D21" s="134">
        <v>8.7149999999999999</v>
      </c>
      <c r="E21" s="135">
        <v>1.1080000000000001</v>
      </c>
      <c r="F21" s="136">
        <v>5.2999999999999999E-2</v>
      </c>
      <c r="G21" s="46"/>
      <c r="H21" s="46"/>
      <c r="I21" s="46"/>
      <c r="J21" s="42"/>
      <c r="K21" s="43"/>
    </row>
    <row r="22" spans="1:11" ht="32.25" customHeight="1" x14ac:dyDescent="0.25">
      <c r="A22" s="15" t="s">
        <v>78</v>
      </c>
      <c r="B22" s="43" t="s">
        <v>1352</v>
      </c>
      <c r="C22" s="171">
        <v>0</v>
      </c>
      <c r="D22" s="134">
        <v>6.8090000000000002</v>
      </c>
      <c r="E22" s="135">
        <v>0.745</v>
      </c>
      <c r="F22" s="136">
        <v>3.5000000000000003E-2</v>
      </c>
      <c r="G22" s="45">
        <v>23.33</v>
      </c>
      <c r="H22" s="45">
        <v>4.0999999999999996</v>
      </c>
      <c r="I22" s="133">
        <v>7.17</v>
      </c>
      <c r="J22" s="41">
        <v>0.245</v>
      </c>
      <c r="K22" s="43"/>
    </row>
    <row r="23" spans="1:11" ht="32.25" customHeight="1" x14ac:dyDescent="0.25">
      <c r="A23" s="15" t="s">
        <v>79</v>
      </c>
      <c r="B23" s="43" t="s">
        <v>1353</v>
      </c>
      <c r="C23" s="171">
        <v>0</v>
      </c>
      <c r="D23" s="134">
        <v>6.8090000000000002</v>
      </c>
      <c r="E23" s="135">
        <v>0.745</v>
      </c>
      <c r="F23" s="136">
        <v>3.5000000000000003E-2</v>
      </c>
      <c r="G23" s="45">
        <v>577.41</v>
      </c>
      <c r="H23" s="45">
        <v>4.0999999999999996</v>
      </c>
      <c r="I23" s="133">
        <v>7.17</v>
      </c>
      <c r="J23" s="41">
        <v>0.245</v>
      </c>
      <c r="K23" s="43"/>
    </row>
    <row r="24" spans="1:11" ht="32.25" customHeight="1" x14ac:dyDescent="0.25">
      <c r="A24" s="15" t="s">
        <v>80</v>
      </c>
      <c r="B24" s="43" t="s">
        <v>1354</v>
      </c>
      <c r="C24" s="171">
        <v>0</v>
      </c>
      <c r="D24" s="134">
        <v>6.8090000000000002</v>
      </c>
      <c r="E24" s="135">
        <v>0.745</v>
      </c>
      <c r="F24" s="136">
        <v>3.5000000000000003E-2</v>
      </c>
      <c r="G24" s="45">
        <v>952.97</v>
      </c>
      <c r="H24" s="45">
        <v>4.0999999999999996</v>
      </c>
      <c r="I24" s="133">
        <v>7.17</v>
      </c>
      <c r="J24" s="41">
        <v>0.245</v>
      </c>
      <c r="K24" s="43"/>
    </row>
    <row r="25" spans="1:11" ht="32.25" customHeight="1" x14ac:dyDescent="0.25">
      <c r="A25" s="15" t="s">
        <v>81</v>
      </c>
      <c r="B25" s="43" t="s">
        <v>1355</v>
      </c>
      <c r="C25" s="171">
        <v>0</v>
      </c>
      <c r="D25" s="134">
        <v>6.8090000000000002</v>
      </c>
      <c r="E25" s="135">
        <v>0.745</v>
      </c>
      <c r="F25" s="136">
        <v>3.5000000000000003E-2</v>
      </c>
      <c r="G25" s="45">
        <v>1594.83</v>
      </c>
      <c r="H25" s="45">
        <v>4.0999999999999996</v>
      </c>
      <c r="I25" s="133">
        <v>7.17</v>
      </c>
      <c r="J25" s="41">
        <v>0.245</v>
      </c>
      <c r="K25" s="43"/>
    </row>
    <row r="26" spans="1:11" ht="32.25" customHeight="1" x14ac:dyDescent="0.25">
      <c r="A26" s="15" t="s">
        <v>82</v>
      </c>
      <c r="B26" s="43" t="s">
        <v>1356</v>
      </c>
      <c r="C26" s="171">
        <v>0</v>
      </c>
      <c r="D26" s="134">
        <v>6.8090000000000002</v>
      </c>
      <c r="E26" s="135">
        <v>0.745</v>
      </c>
      <c r="F26" s="136">
        <v>3.5000000000000003E-2</v>
      </c>
      <c r="G26" s="45">
        <v>4001.3</v>
      </c>
      <c r="H26" s="45">
        <v>4.0999999999999996</v>
      </c>
      <c r="I26" s="133">
        <v>7.17</v>
      </c>
      <c r="J26" s="41">
        <v>0.245</v>
      </c>
      <c r="K26" s="43"/>
    </row>
    <row r="27" spans="1:11" ht="32.25" customHeight="1" x14ac:dyDescent="0.25">
      <c r="A27" s="15" t="s">
        <v>83</v>
      </c>
      <c r="B27" s="43" t="s">
        <v>1357</v>
      </c>
      <c r="C27" s="171">
        <v>0</v>
      </c>
      <c r="D27" s="134">
        <v>4.5449999999999999</v>
      </c>
      <c r="E27" s="135">
        <v>0.34</v>
      </c>
      <c r="F27" s="136">
        <v>1.4999999999999999E-2</v>
      </c>
      <c r="G27" s="45">
        <v>59.03</v>
      </c>
      <c r="H27" s="45">
        <v>5.51</v>
      </c>
      <c r="I27" s="133">
        <v>7.06</v>
      </c>
      <c r="J27" s="41">
        <v>0.13700000000000001</v>
      </c>
      <c r="K27" s="43"/>
    </row>
    <row r="28" spans="1:11" ht="32.25" customHeight="1" x14ac:dyDescent="0.25">
      <c r="A28" s="15" t="s">
        <v>84</v>
      </c>
      <c r="B28" s="43" t="s">
        <v>1358</v>
      </c>
      <c r="C28" s="171">
        <v>0</v>
      </c>
      <c r="D28" s="134">
        <v>4.5449999999999999</v>
      </c>
      <c r="E28" s="135">
        <v>0.34</v>
      </c>
      <c r="F28" s="136">
        <v>1.4999999999999999E-2</v>
      </c>
      <c r="G28" s="45">
        <v>613.11</v>
      </c>
      <c r="H28" s="45">
        <v>5.51</v>
      </c>
      <c r="I28" s="133">
        <v>7.06</v>
      </c>
      <c r="J28" s="41">
        <v>0.13700000000000001</v>
      </c>
      <c r="K28" s="43"/>
    </row>
    <row r="29" spans="1:11" ht="32.25" customHeight="1" x14ac:dyDescent="0.25">
      <c r="A29" s="15" t="s">
        <v>85</v>
      </c>
      <c r="B29" s="43" t="s">
        <v>1359</v>
      </c>
      <c r="C29" s="171">
        <v>0</v>
      </c>
      <c r="D29" s="134">
        <v>4.5449999999999999</v>
      </c>
      <c r="E29" s="135">
        <v>0.34</v>
      </c>
      <c r="F29" s="136">
        <v>1.4999999999999999E-2</v>
      </c>
      <c r="G29" s="45">
        <v>988.67</v>
      </c>
      <c r="H29" s="45">
        <v>5.51</v>
      </c>
      <c r="I29" s="133">
        <v>7.06</v>
      </c>
      <c r="J29" s="41">
        <v>0.13700000000000001</v>
      </c>
      <c r="K29" s="43"/>
    </row>
    <row r="30" spans="1:11" ht="32.25" customHeight="1" x14ac:dyDescent="0.25">
      <c r="A30" s="15" t="s">
        <v>86</v>
      </c>
      <c r="B30" s="43" t="s">
        <v>1360</v>
      </c>
      <c r="C30" s="171">
        <v>0</v>
      </c>
      <c r="D30" s="134">
        <v>4.5449999999999999</v>
      </c>
      <c r="E30" s="135">
        <v>0.34</v>
      </c>
      <c r="F30" s="136">
        <v>1.4999999999999999E-2</v>
      </c>
      <c r="G30" s="45">
        <v>1630.53</v>
      </c>
      <c r="H30" s="45">
        <v>5.51</v>
      </c>
      <c r="I30" s="133">
        <v>7.06</v>
      </c>
      <c r="J30" s="41">
        <v>0.13700000000000001</v>
      </c>
      <c r="K30" s="43"/>
    </row>
    <row r="31" spans="1:11" ht="32.25" customHeight="1" x14ac:dyDescent="0.25">
      <c r="A31" s="15" t="s">
        <v>87</v>
      </c>
      <c r="B31" s="43" t="s">
        <v>1361</v>
      </c>
      <c r="C31" s="171">
        <v>0</v>
      </c>
      <c r="D31" s="134">
        <v>4.5449999999999999</v>
      </c>
      <c r="E31" s="135">
        <v>0.34</v>
      </c>
      <c r="F31" s="136">
        <v>1.4999999999999999E-2</v>
      </c>
      <c r="G31" s="45">
        <v>4037</v>
      </c>
      <c r="H31" s="45">
        <v>5.51</v>
      </c>
      <c r="I31" s="133">
        <v>7.06</v>
      </c>
      <c r="J31" s="41">
        <v>0.13700000000000001</v>
      </c>
      <c r="K31" s="43"/>
    </row>
    <row r="32" spans="1:11" ht="32.25" customHeight="1" x14ac:dyDescent="0.25">
      <c r="A32" s="15" t="s">
        <v>88</v>
      </c>
      <c r="B32" s="43" t="s">
        <v>1362</v>
      </c>
      <c r="C32" s="171">
        <v>0</v>
      </c>
      <c r="D32" s="134">
        <v>3.6110000000000002</v>
      </c>
      <c r="E32" s="135">
        <v>0.24</v>
      </c>
      <c r="F32" s="136">
        <v>1.0999999999999999E-2</v>
      </c>
      <c r="G32" s="45">
        <v>209.66</v>
      </c>
      <c r="H32" s="45">
        <v>6.49</v>
      </c>
      <c r="I32" s="133">
        <v>7.75</v>
      </c>
      <c r="J32" s="41">
        <v>0.104</v>
      </c>
      <c r="K32" s="43"/>
    </row>
    <row r="33" spans="1:11" ht="32.25" customHeight="1" x14ac:dyDescent="0.25">
      <c r="A33" s="15" t="s">
        <v>89</v>
      </c>
      <c r="B33" s="43" t="s">
        <v>1363</v>
      </c>
      <c r="C33" s="171">
        <v>0</v>
      </c>
      <c r="D33" s="134">
        <v>3.6110000000000002</v>
      </c>
      <c r="E33" s="135">
        <v>0.24</v>
      </c>
      <c r="F33" s="136">
        <v>1.0999999999999999E-2</v>
      </c>
      <c r="G33" s="45">
        <v>3340.4</v>
      </c>
      <c r="H33" s="45">
        <v>6.49</v>
      </c>
      <c r="I33" s="133">
        <v>7.75</v>
      </c>
      <c r="J33" s="41">
        <v>0.104</v>
      </c>
      <c r="K33" s="43"/>
    </row>
    <row r="34" spans="1:11" ht="32.25" customHeight="1" x14ac:dyDescent="0.25">
      <c r="A34" s="15" t="s">
        <v>90</v>
      </c>
      <c r="B34" s="43" t="s">
        <v>1364</v>
      </c>
      <c r="C34" s="171">
        <v>0</v>
      </c>
      <c r="D34" s="134">
        <v>3.6110000000000002</v>
      </c>
      <c r="E34" s="135">
        <v>0.24</v>
      </c>
      <c r="F34" s="136">
        <v>1.0999999999999999E-2</v>
      </c>
      <c r="G34" s="45">
        <v>8321.93</v>
      </c>
      <c r="H34" s="45">
        <v>6.49</v>
      </c>
      <c r="I34" s="133">
        <v>7.75</v>
      </c>
      <c r="J34" s="41">
        <v>0.104</v>
      </c>
      <c r="K34" s="43"/>
    </row>
    <row r="35" spans="1:11" ht="32.25" customHeight="1" x14ac:dyDescent="0.25">
      <c r="A35" s="15" t="s">
        <v>91</v>
      </c>
      <c r="B35" s="43" t="s">
        <v>1365</v>
      </c>
      <c r="C35" s="171">
        <v>0</v>
      </c>
      <c r="D35" s="134">
        <v>3.6110000000000002</v>
      </c>
      <c r="E35" s="135">
        <v>0.24</v>
      </c>
      <c r="F35" s="136">
        <v>1.0999999999999999E-2</v>
      </c>
      <c r="G35" s="45">
        <v>16100.24</v>
      </c>
      <c r="H35" s="45">
        <v>6.49</v>
      </c>
      <c r="I35" s="133">
        <v>7.75</v>
      </c>
      <c r="J35" s="41">
        <v>0.104</v>
      </c>
      <c r="K35" s="43"/>
    </row>
    <row r="36" spans="1:11" ht="32.25" customHeight="1" x14ac:dyDescent="0.25">
      <c r="A36" s="15" t="s">
        <v>92</v>
      </c>
      <c r="B36" s="43" t="s">
        <v>1366</v>
      </c>
      <c r="C36" s="171">
        <v>0</v>
      </c>
      <c r="D36" s="134">
        <v>3.6110000000000002</v>
      </c>
      <c r="E36" s="135">
        <v>0.24</v>
      </c>
      <c r="F36" s="136">
        <v>1.0999999999999999E-2</v>
      </c>
      <c r="G36" s="45">
        <v>41095.97</v>
      </c>
      <c r="H36" s="45">
        <v>6.49</v>
      </c>
      <c r="I36" s="133">
        <v>7.75</v>
      </c>
      <c r="J36" s="41">
        <v>0.104</v>
      </c>
      <c r="K36" s="43"/>
    </row>
    <row r="37" spans="1:11" ht="32.25" customHeight="1" x14ac:dyDescent="0.25">
      <c r="A37" s="15" t="s">
        <v>93</v>
      </c>
      <c r="B37" s="43" t="s">
        <v>1367</v>
      </c>
      <c r="C37" s="171" t="s">
        <v>94</v>
      </c>
      <c r="D37" s="137">
        <v>27.384</v>
      </c>
      <c r="E37" s="138">
        <v>6.21</v>
      </c>
      <c r="F37" s="136">
        <v>5.1589999999999998</v>
      </c>
      <c r="G37" s="46"/>
      <c r="H37" s="46"/>
      <c r="I37" s="46"/>
      <c r="J37" s="42"/>
      <c r="K37" s="43"/>
    </row>
    <row r="38" spans="1:11" ht="27.75" customHeight="1" x14ac:dyDescent="0.25">
      <c r="A38" s="15" t="s">
        <v>95</v>
      </c>
      <c r="B38" s="44" t="s">
        <v>1368</v>
      </c>
      <c r="C38" s="170" t="s">
        <v>96</v>
      </c>
      <c r="D38" s="134">
        <v>-6.4669999999999996</v>
      </c>
      <c r="E38" s="135">
        <v>-0.82199999999999995</v>
      </c>
      <c r="F38" s="136">
        <v>-0.04</v>
      </c>
      <c r="G38" s="45">
        <v>0</v>
      </c>
      <c r="H38" s="46"/>
      <c r="I38" s="46"/>
      <c r="J38" s="42"/>
      <c r="K38" s="43"/>
    </row>
    <row r="39" spans="1:11" ht="27.75" customHeight="1" x14ac:dyDescent="0.25">
      <c r="A39" s="15" t="s">
        <v>97</v>
      </c>
      <c r="B39" s="43" t="s">
        <v>1369</v>
      </c>
      <c r="C39" s="171" t="s">
        <v>96</v>
      </c>
      <c r="D39" s="134">
        <v>-5.7430000000000003</v>
      </c>
      <c r="E39" s="135">
        <v>-0.66700000000000004</v>
      </c>
      <c r="F39" s="136">
        <v>-3.2000000000000001E-2</v>
      </c>
      <c r="G39" s="45">
        <v>0</v>
      </c>
      <c r="H39" s="46"/>
      <c r="I39" s="46"/>
      <c r="J39" s="42"/>
      <c r="K39" s="43"/>
    </row>
    <row r="40" spans="1:11" ht="27.75" customHeight="1" x14ac:dyDescent="0.25">
      <c r="A40" s="15" t="s">
        <v>98</v>
      </c>
      <c r="B40" s="43" t="s">
        <v>1370</v>
      </c>
      <c r="C40" s="171">
        <v>0</v>
      </c>
      <c r="D40" s="134">
        <v>-6.4669999999999996</v>
      </c>
      <c r="E40" s="135">
        <v>-0.82199999999999995</v>
      </c>
      <c r="F40" s="136">
        <v>-0.04</v>
      </c>
      <c r="G40" s="45">
        <v>0</v>
      </c>
      <c r="H40" s="46"/>
      <c r="I40" s="46"/>
      <c r="J40" s="41">
        <v>0.254</v>
      </c>
      <c r="K40" s="43"/>
    </row>
    <row r="41" spans="1:11" ht="27.75" customHeight="1" x14ac:dyDescent="0.25">
      <c r="A41" s="15" t="s">
        <v>99</v>
      </c>
      <c r="B41" s="43" t="s">
        <v>1371</v>
      </c>
      <c r="C41" s="171">
        <v>0</v>
      </c>
      <c r="D41" s="134">
        <v>-6.4669999999999996</v>
      </c>
      <c r="E41" s="135">
        <v>-0.82199999999999995</v>
      </c>
      <c r="F41" s="136">
        <v>-0.04</v>
      </c>
      <c r="G41" s="45">
        <v>0</v>
      </c>
      <c r="H41" s="46"/>
      <c r="I41" s="46"/>
      <c r="J41" s="42"/>
      <c r="K41" s="43"/>
    </row>
    <row r="42" spans="1:11" ht="27.75" customHeight="1" x14ac:dyDescent="0.25">
      <c r="A42" s="15" t="s">
        <v>100</v>
      </c>
      <c r="B42" s="43">
        <v>632</v>
      </c>
      <c r="C42" s="171">
        <v>0</v>
      </c>
      <c r="D42" s="134">
        <v>-5.7430000000000003</v>
      </c>
      <c r="E42" s="135">
        <v>-0.66700000000000004</v>
      </c>
      <c r="F42" s="136">
        <v>-3.2000000000000001E-2</v>
      </c>
      <c r="G42" s="45">
        <v>0</v>
      </c>
      <c r="H42" s="46"/>
      <c r="I42" s="46"/>
      <c r="J42" s="41">
        <v>0.21</v>
      </c>
      <c r="K42" s="43"/>
    </row>
    <row r="43" spans="1:11" ht="27.75" customHeight="1" x14ac:dyDescent="0.25">
      <c r="A43" s="15" t="s">
        <v>101</v>
      </c>
      <c r="B43" s="43">
        <v>642</v>
      </c>
      <c r="C43" s="171">
        <v>0</v>
      </c>
      <c r="D43" s="134">
        <v>-5.7430000000000003</v>
      </c>
      <c r="E43" s="135">
        <v>-0.66700000000000004</v>
      </c>
      <c r="F43" s="136">
        <v>-3.2000000000000001E-2</v>
      </c>
      <c r="G43" s="45">
        <v>0</v>
      </c>
      <c r="H43" s="46"/>
      <c r="I43" s="46"/>
      <c r="J43" s="42"/>
      <c r="K43" s="43"/>
    </row>
    <row r="44" spans="1:11" ht="27.75" customHeight="1" x14ac:dyDescent="0.25">
      <c r="A44" s="15" t="s">
        <v>102</v>
      </c>
      <c r="B44" s="43">
        <v>652</v>
      </c>
      <c r="C44" s="171">
        <v>0</v>
      </c>
      <c r="D44" s="134">
        <v>-4.4080000000000004</v>
      </c>
      <c r="E44" s="135">
        <v>-0.32900000000000001</v>
      </c>
      <c r="F44" s="136">
        <v>-1.4999999999999999E-2</v>
      </c>
      <c r="G44" s="45">
        <v>416.38</v>
      </c>
      <c r="H44" s="46"/>
      <c r="I44" s="46"/>
      <c r="J44" s="41">
        <v>0.182</v>
      </c>
      <c r="K44" s="43"/>
    </row>
    <row r="45" spans="1:11" ht="27.75" customHeight="1" x14ac:dyDescent="0.25">
      <c r="A45" s="15" t="s">
        <v>103</v>
      </c>
      <c r="B45" s="43">
        <v>662</v>
      </c>
      <c r="C45" s="171">
        <v>0</v>
      </c>
      <c r="D45" s="134">
        <v>-4.4080000000000004</v>
      </c>
      <c r="E45" s="135">
        <v>-0.32900000000000001</v>
      </c>
      <c r="F45" s="136">
        <v>-1.4999999999999999E-2</v>
      </c>
      <c r="G45" s="45">
        <v>416.38</v>
      </c>
      <c r="H45" s="46"/>
      <c r="I45" s="46"/>
      <c r="J45" s="42"/>
      <c r="K45" s="43"/>
    </row>
    <row r="46" spans="1:11" ht="27.75" customHeight="1" x14ac:dyDescent="0.25">
      <c r="C46" s="3"/>
    </row>
  </sheetData>
  <customSheetViews>
    <customSheetView guid="{5032A364-B81A-48DA-88DA-AB3B86B47EE9}" scale="80" fitToPage="1">
      <pageMargins left="0" right="0" top="0" bottom="0" header="0" footer="0"/>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8">
    <mergeCell ref="A4:E4"/>
    <mergeCell ref="I10:K10"/>
    <mergeCell ref="G7:H7"/>
    <mergeCell ref="G8:H8"/>
    <mergeCell ref="E1:K1"/>
    <mergeCell ref="B1:D1"/>
    <mergeCell ref="G10:H10"/>
    <mergeCell ref="C7:D7"/>
    <mergeCell ref="G9:H9"/>
    <mergeCell ref="C8:D8"/>
    <mergeCell ref="C9:D9"/>
    <mergeCell ref="B10:E10"/>
    <mergeCell ref="A2:K2"/>
    <mergeCell ref="C5:D5"/>
    <mergeCell ref="C6:D6"/>
    <mergeCell ref="G5:H5"/>
    <mergeCell ref="G6:H6"/>
    <mergeCell ref="G4:K4"/>
  </mergeCells>
  <phoneticPr fontId="7" type="noConversion"/>
  <hyperlinks>
    <hyperlink ref="A1" location="Overview!A1" display="Back to Overview" xr:uid="{00000000-0004-0000-0100-000000000000}"/>
  </hyperlinks>
  <pageMargins left="0.39370078740157483" right="0.35433070866141736" top="0.86614173228346458" bottom="0.74803149606299213" header="0.43307086614173229" footer="0.51181102362204722"/>
  <pageSetup paperSize="9" scale="45" fitToHeight="0" orientation="portrait" r:id="rId2"/>
  <headerFooter scaleWithDoc="0">
    <oddHeader>&amp;L&amp;"Arial,Bold"
Annex 1&amp;"Arial,Regular" - Schedule of Charges for use of the Distribution System by LV and HV Designated Properties</oddHeader>
    <oddFooter>&amp;LNote: Where a tariff only has a p/kWh unit rate in Unit Charge 1 then this unit rate applies at all times.&amp;R&amp;P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Q310"/>
  <sheetViews>
    <sheetView zoomScale="60" zoomScaleNormal="60" zoomScaleSheetLayoutView="100" workbookViewId="0">
      <selection activeCell="A10" sqref="A10:N310"/>
    </sheetView>
  </sheetViews>
  <sheetFormatPr defaultColWidth="9.109375" defaultRowHeight="27.75" customHeight="1" x14ac:dyDescent="0.25"/>
  <cols>
    <col min="1" max="3" width="15.5546875" style="52" customWidth="1"/>
    <col min="4" max="8" width="15.5546875" style="60" customWidth="1"/>
    <col min="9" max="9" width="15.5546875" style="61" customWidth="1"/>
    <col min="10" max="11" width="15.5546875" style="62" customWidth="1"/>
    <col min="12" max="14" width="15.5546875" style="52" customWidth="1"/>
    <col min="15" max="15" width="14.6640625" style="52" customWidth="1"/>
    <col min="16" max="17" width="15.5546875" style="52" customWidth="1"/>
    <col min="18" max="16384" width="9.109375" style="52"/>
  </cols>
  <sheetData>
    <row r="1" spans="1:16" ht="66.75" customHeight="1" x14ac:dyDescent="0.25">
      <c r="A1" s="51" t="s">
        <v>34</v>
      </c>
      <c r="B1" s="51"/>
      <c r="C1" s="242" t="s">
        <v>104</v>
      </c>
      <c r="D1" s="242"/>
      <c r="E1" s="183"/>
      <c r="F1" s="217" t="s">
        <v>105</v>
      </c>
      <c r="G1" s="246"/>
      <c r="H1" s="246"/>
      <c r="I1" s="246"/>
      <c r="J1" s="246"/>
      <c r="K1" s="246"/>
      <c r="L1" s="246"/>
      <c r="M1" s="246"/>
      <c r="N1" s="246"/>
      <c r="O1" s="168"/>
      <c r="P1" s="168"/>
    </row>
    <row r="2" spans="1:16" s="53" customFormat="1" ht="25.5" customHeight="1" x14ac:dyDescent="0.25">
      <c r="A2" s="243" t="str">
        <f>Overview!B4&amp; " - Effective from "&amp;Overview!D4&amp;" - "&amp;Overview!E4&amp;" EDCM charges"</f>
        <v>Fulcrum Electricity Assets Ltd - GSP_H - Effective from 1 April 2024 - Final EDCM charges</v>
      </c>
      <c r="B2" s="244"/>
      <c r="C2" s="244"/>
      <c r="D2" s="244"/>
      <c r="E2" s="244"/>
      <c r="F2" s="244"/>
      <c r="G2" s="244"/>
      <c r="H2" s="244"/>
      <c r="I2" s="244"/>
      <c r="J2" s="244"/>
      <c r="K2" s="244"/>
      <c r="L2" s="244"/>
      <c r="M2" s="244"/>
      <c r="N2" s="245"/>
    </row>
    <row r="3" spans="1:16" s="84" customFormat="1" ht="10.5" customHeight="1" x14ac:dyDescent="0.25">
      <c r="A3" s="83"/>
      <c r="B3" s="83"/>
      <c r="C3" s="83"/>
      <c r="D3" s="83"/>
      <c r="E3" s="83"/>
      <c r="F3" s="83"/>
      <c r="G3" s="83"/>
      <c r="H3" s="83"/>
      <c r="I3" s="83"/>
      <c r="J3" s="83"/>
      <c r="K3" s="83"/>
      <c r="L3" s="83"/>
      <c r="M3" s="83"/>
      <c r="N3" s="83"/>
      <c r="O3" s="83"/>
    </row>
    <row r="4" spans="1:16" s="84" customFormat="1" ht="25.5" customHeight="1" x14ac:dyDescent="0.25">
      <c r="A4" s="226" t="s">
        <v>106</v>
      </c>
      <c r="B4" s="226"/>
      <c r="C4" s="226"/>
      <c r="D4" s="226"/>
      <c r="E4" s="226"/>
      <c r="F4" s="226"/>
      <c r="G4" s="83"/>
      <c r="H4" s="83"/>
      <c r="I4" s="83"/>
      <c r="J4" s="83"/>
      <c r="K4" s="83"/>
      <c r="L4" s="83"/>
      <c r="M4" s="83"/>
      <c r="N4" s="83"/>
      <c r="O4" s="83"/>
    </row>
    <row r="5" spans="1:16" s="84" customFormat="1" ht="25.5" customHeight="1" x14ac:dyDescent="0.25">
      <c r="A5" s="236" t="s">
        <v>38</v>
      </c>
      <c r="B5" s="237"/>
      <c r="C5" s="237"/>
      <c r="D5" s="241" t="s">
        <v>107</v>
      </c>
      <c r="E5" s="241"/>
      <c r="F5" s="241"/>
      <c r="G5" s="83"/>
      <c r="H5" s="83"/>
      <c r="I5" s="83"/>
      <c r="J5" s="83"/>
      <c r="K5" s="83"/>
      <c r="L5" s="83"/>
      <c r="M5" s="83"/>
      <c r="N5" s="83"/>
      <c r="O5" s="83"/>
    </row>
    <row r="6" spans="1:16" s="84" customFormat="1" ht="53.25" customHeight="1" x14ac:dyDescent="0.25">
      <c r="A6" s="238" t="s">
        <v>49</v>
      </c>
      <c r="B6" s="239"/>
      <c r="C6" s="240"/>
      <c r="D6" s="223" t="s">
        <v>45</v>
      </c>
      <c r="E6" s="224"/>
      <c r="F6" s="225"/>
      <c r="G6" s="83"/>
      <c r="H6" s="83"/>
      <c r="I6" s="83"/>
      <c r="J6" s="83"/>
      <c r="K6" s="83"/>
      <c r="L6" s="83"/>
      <c r="M6" s="83"/>
      <c r="N6" s="83"/>
      <c r="O6" s="83"/>
    </row>
    <row r="7" spans="1:16" s="84" customFormat="1" ht="25.5" customHeight="1" x14ac:dyDescent="0.25">
      <c r="A7" s="220" t="s">
        <v>55</v>
      </c>
      <c r="B7" s="220"/>
      <c r="C7" s="220"/>
      <c r="D7" s="221" t="s">
        <v>56</v>
      </c>
      <c r="E7" s="221"/>
      <c r="F7" s="221"/>
      <c r="G7" s="83"/>
      <c r="H7" s="83"/>
      <c r="I7" s="83"/>
      <c r="J7" s="83"/>
      <c r="K7" s="83"/>
      <c r="L7" s="83"/>
      <c r="M7" s="83"/>
      <c r="N7" s="83"/>
      <c r="O7" s="83"/>
    </row>
    <row r="8" spans="1:16" s="84" customFormat="1" ht="27.9" customHeight="1" x14ac:dyDescent="0.25">
      <c r="A8" s="83"/>
      <c r="B8" s="83"/>
      <c r="C8" s="83"/>
      <c r="D8" s="83"/>
      <c r="E8" s="83"/>
      <c r="F8" s="83"/>
      <c r="G8" s="83"/>
      <c r="H8" s="83"/>
      <c r="I8" s="83"/>
      <c r="J8" s="83"/>
      <c r="K8" s="83"/>
      <c r="L8" s="83"/>
      <c r="M8" s="83"/>
      <c r="N8" s="83"/>
      <c r="O8" s="83"/>
    </row>
    <row r="9" spans="1:16" ht="63.75" customHeight="1" x14ac:dyDescent="0.25">
      <c r="A9" s="55" t="s">
        <v>108</v>
      </c>
      <c r="B9" s="54" t="s">
        <v>109</v>
      </c>
      <c r="C9" s="55" t="s">
        <v>110</v>
      </c>
      <c r="D9" s="54" t="s">
        <v>111</v>
      </c>
      <c r="E9" s="56" t="s">
        <v>112</v>
      </c>
      <c r="F9" s="56" t="s">
        <v>113</v>
      </c>
      <c r="G9" s="57" t="s">
        <v>114</v>
      </c>
      <c r="H9" s="56" t="s">
        <v>115</v>
      </c>
      <c r="I9" s="56" t="s">
        <v>116</v>
      </c>
      <c r="J9" s="131" t="s">
        <v>117</v>
      </c>
      <c r="K9" s="57" t="s">
        <v>118</v>
      </c>
      <c r="L9" s="56" t="s">
        <v>119</v>
      </c>
      <c r="M9" s="56" t="s">
        <v>120</v>
      </c>
      <c r="N9" s="131" t="s">
        <v>121</v>
      </c>
    </row>
    <row r="10" spans="1:16" ht="15.6" customHeight="1" x14ac:dyDescent="0.25">
      <c r="A10" s="95"/>
      <c r="B10" s="58"/>
      <c r="C10" s="95"/>
      <c r="D10" s="58"/>
      <c r="E10" s="59"/>
      <c r="F10" s="59"/>
      <c r="G10" s="63"/>
      <c r="H10" s="64"/>
      <c r="I10" s="64"/>
      <c r="J10" s="64"/>
      <c r="K10" s="65"/>
      <c r="L10" s="66"/>
      <c r="M10" s="66"/>
      <c r="N10" s="66"/>
    </row>
    <row r="11" spans="1:16" ht="15.6" customHeight="1" x14ac:dyDescent="0.25">
      <c r="A11" s="95"/>
      <c r="B11" s="58"/>
      <c r="C11" s="95"/>
      <c r="D11" s="58"/>
      <c r="E11" s="59"/>
      <c r="F11" s="59"/>
      <c r="G11" s="63"/>
      <c r="H11" s="64"/>
      <c r="I11" s="64"/>
      <c r="J11" s="64"/>
      <c r="K11" s="65"/>
      <c r="L11" s="66"/>
      <c r="M11" s="66"/>
      <c r="N11" s="66"/>
    </row>
    <row r="12" spans="1:16" ht="15.6" customHeight="1" x14ac:dyDescent="0.25">
      <c r="A12" s="95"/>
      <c r="B12" s="58"/>
      <c r="C12" s="95"/>
      <c r="D12" s="58"/>
      <c r="E12" s="59"/>
      <c r="F12" s="59"/>
      <c r="G12" s="63"/>
      <c r="H12" s="64"/>
      <c r="I12" s="64"/>
      <c r="J12" s="64"/>
      <c r="K12" s="65"/>
      <c r="L12" s="66"/>
      <c r="M12" s="66"/>
      <c r="N12" s="66"/>
    </row>
    <row r="13" spans="1:16" ht="15.6" customHeight="1" x14ac:dyDescent="0.25">
      <c r="A13" s="95"/>
      <c r="B13" s="58"/>
      <c r="C13" s="95"/>
      <c r="D13" s="58"/>
      <c r="E13" s="59"/>
      <c r="F13" s="59"/>
      <c r="G13" s="63"/>
      <c r="H13" s="64"/>
      <c r="I13" s="64"/>
      <c r="J13" s="64"/>
      <c r="K13" s="65"/>
      <c r="L13" s="66"/>
      <c r="M13" s="66"/>
      <c r="N13" s="66"/>
    </row>
    <row r="14" spans="1:16" ht="15.6" customHeight="1" x14ac:dyDescent="0.25">
      <c r="A14" s="95"/>
      <c r="B14" s="58"/>
      <c r="C14" s="95"/>
      <c r="D14" s="58"/>
      <c r="E14" s="59"/>
      <c r="F14" s="59"/>
      <c r="G14" s="63"/>
      <c r="H14" s="64"/>
      <c r="I14" s="64"/>
      <c r="J14" s="64"/>
      <c r="K14" s="65"/>
      <c r="L14" s="66"/>
      <c r="M14" s="66"/>
      <c r="N14" s="66"/>
    </row>
    <row r="15" spans="1:16" ht="15.6" customHeight="1" x14ac:dyDescent="0.25">
      <c r="A15" s="95"/>
      <c r="B15" s="58"/>
      <c r="C15" s="95"/>
      <c r="D15" s="58"/>
      <c r="E15" s="59"/>
      <c r="F15" s="59"/>
      <c r="G15" s="63"/>
      <c r="H15" s="64"/>
      <c r="I15" s="64"/>
      <c r="J15" s="64"/>
      <c r="K15" s="65"/>
      <c r="L15" s="66"/>
      <c r="M15" s="66"/>
      <c r="N15" s="66"/>
    </row>
    <row r="16" spans="1:16" ht="15.6" customHeight="1" x14ac:dyDescent="0.25">
      <c r="A16" s="95"/>
      <c r="B16" s="58"/>
      <c r="C16" s="95"/>
      <c r="D16" s="58"/>
      <c r="E16" s="59"/>
      <c r="F16" s="59"/>
      <c r="G16" s="63"/>
      <c r="H16" s="64"/>
      <c r="I16" s="64"/>
      <c r="J16" s="64"/>
      <c r="K16" s="65"/>
      <c r="L16" s="66"/>
      <c r="M16" s="66"/>
      <c r="N16" s="66"/>
    </row>
    <row r="17" spans="1:14" ht="15.6" customHeight="1" x14ac:dyDescent="0.25">
      <c r="A17" s="95"/>
      <c r="B17" s="58"/>
      <c r="C17" s="95"/>
      <c r="D17" s="58"/>
      <c r="E17" s="59"/>
      <c r="F17" s="59"/>
      <c r="G17" s="63"/>
      <c r="H17" s="64"/>
      <c r="I17" s="64"/>
      <c r="J17" s="64"/>
      <c r="K17" s="65"/>
      <c r="L17" s="66"/>
      <c r="M17" s="66"/>
      <c r="N17" s="66"/>
    </row>
    <row r="18" spans="1:14" ht="13.2" x14ac:dyDescent="0.25">
      <c r="A18" s="95"/>
      <c r="B18" s="58"/>
      <c r="C18" s="95"/>
      <c r="D18" s="58"/>
      <c r="E18" s="59"/>
      <c r="F18" s="59"/>
      <c r="G18" s="63"/>
      <c r="H18" s="64"/>
      <c r="I18" s="64"/>
      <c r="J18" s="64"/>
      <c r="K18" s="65"/>
      <c r="L18" s="66"/>
      <c r="M18" s="66"/>
      <c r="N18" s="66"/>
    </row>
    <row r="19" spans="1:14" ht="15.6" customHeight="1" x14ac:dyDescent="0.25">
      <c r="A19" s="95"/>
      <c r="B19" s="58"/>
      <c r="C19" s="95"/>
      <c r="D19" s="58"/>
      <c r="E19" s="59"/>
      <c r="F19" s="59"/>
      <c r="G19" s="63"/>
      <c r="H19" s="64"/>
      <c r="I19" s="64"/>
      <c r="J19" s="64"/>
      <c r="K19" s="65"/>
      <c r="L19" s="66"/>
      <c r="M19" s="66"/>
      <c r="N19" s="66"/>
    </row>
    <row r="20" spans="1:14" ht="15.6" customHeight="1" x14ac:dyDescent="0.25">
      <c r="A20" s="95"/>
      <c r="B20" s="58"/>
      <c r="C20" s="95"/>
      <c r="D20" s="58"/>
      <c r="E20" s="59"/>
      <c r="F20" s="59"/>
      <c r="G20" s="63"/>
      <c r="H20" s="64"/>
      <c r="I20" s="64"/>
      <c r="J20" s="64"/>
      <c r="K20" s="65"/>
      <c r="L20" s="66"/>
      <c r="M20" s="66"/>
      <c r="N20" s="66"/>
    </row>
    <row r="21" spans="1:14" ht="15.6" customHeight="1" x14ac:dyDescent="0.25">
      <c r="A21" s="95"/>
      <c r="B21" s="58"/>
      <c r="C21" s="95"/>
      <c r="D21" s="58"/>
      <c r="E21" s="59"/>
      <c r="F21" s="59"/>
      <c r="G21" s="63"/>
      <c r="H21" s="64"/>
      <c r="I21" s="64"/>
      <c r="J21" s="64"/>
      <c r="K21" s="65"/>
      <c r="L21" s="66"/>
      <c r="M21" s="66"/>
      <c r="N21" s="66"/>
    </row>
    <row r="22" spans="1:14" ht="15.6" customHeight="1" x14ac:dyDescent="0.25">
      <c r="A22" s="95"/>
      <c r="B22" s="58"/>
      <c r="C22" s="95"/>
      <c r="D22" s="58"/>
      <c r="E22" s="59"/>
      <c r="F22" s="59"/>
      <c r="G22" s="63"/>
      <c r="H22" s="64"/>
      <c r="I22" s="64"/>
      <c r="J22" s="64"/>
      <c r="K22" s="65"/>
      <c r="L22" s="66"/>
      <c r="M22" s="66"/>
      <c r="N22" s="66"/>
    </row>
    <row r="23" spans="1:14" ht="15.6" customHeight="1" x14ac:dyDescent="0.25">
      <c r="A23" s="95"/>
      <c r="B23" s="58"/>
      <c r="C23" s="95"/>
      <c r="D23" s="58"/>
      <c r="E23" s="59"/>
      <c r="F23" s="59"/>
      <c r="G23" s="63"/>
      <c r="H23" s="64"/>
      <c r="I23" s="64"/>
      <c r="J23" s="64"/>
      <c r="K23" s="65"/>
      <c r="L23" s="66"/>
      <c r="M23" s="66"/>
      <c r="N23" s="66"/>
    </row>
    <row r="24" spans="1:14" ht="15.6" customHeight="1" x14ac:dyDescent="0.25">
      <c r="A24" s="95"/>
      <c r="B24" s="58"/>
      <c r="C24" s="95"/>
      <c r="D24" s="58"/>
      <c r="E24" s="59"/>
      <c r="F24" s="59"/>
      <c r="G24" s="63"/>
      <c r="H24" s="64"/>
      <c r="I24" s="64"/>
      <c r="J24" s="64"/>
      <c r="K24" s="65"/>
      <c r="L24" s="66"/>
      <c r="M24" s="66"/>
      <c r="N24" s="66"/>
    </row>
    <row r="25" spans="1:14" ht="15.6" customHeight="1" x14ac:dyDescent="0.25">
      <c r="A25" s="95"/>
      <c r="B25" s="58"/>
      <c r="C25" s="95"/>
      <c r="D25" s="58"/>
      <c r="E25" s="59"/>
      <c r="F25" s="59"/>
      <c r="G25" s="63"/>
      <c r="H25" s="64"/>
      <c r="I25" s="64"/>
      <c r="J25" s="64"/>
      <c r="K25" s="65"/>
      <c r="L25" s="66"/>
      <c r="M25" s="66"/>
      <c r="N25" s="66"/>
    </row>
    <row r="26" spans="1:14" ht="15.6" customHeight="1" x14ac:dyDescent="0.25">
      <c r="A26" s="95"/>
      <c r="B26" s="58"/>
      <c r="C26" s="95"/>
      <c r="D26" s="58"/>
      <c r="E26" s="59"/>
      <c r="F26" s="59"/>
      <c r="G26" s="63"/>
      <c r="H26" s="64"/>
      <c r="I26" s="64"/>
      <c r="J26" s="64"/>
      <c r="K26" s="65"/>
      <c r="L26" s="66"/>
      <c r="M26" s="66"/>
      <c r="N26" s="66"/>
    </row>
    <row r="27" spans="1:14" ht="15.6" customHeight="1" x14ac:dyDescent="0.25">
      <c r="A27" s="95"/>
      <c r="B27" s="58"/>
      <c r="C27" s="95"/>
      <c r="D27" s="58"/>
      <c r="E27" s="59"/>
      <c r="F27" s="59"/>
      <c r="G27" s="63"/>
      <c r="H27" s="64"/>
      <c r="I27" s="64"/>
      <c r="J27" s="64"/>
      <c r="K27" s="65"/>
      <c r="L27" s="66"/>
      <c r="M27" s="66"/>
      <c r="N27" s="66"/>
    </row>
    <row r="28" spans="1:14" ht="15.6" customHeight="1" x14ac:dyDescent="0.25">
      <c r="A28" s="95"/>
      <c r="B28" s="58"/>
      <c r="C28" s="95"/>
      <c r="D28" s="58"/>
      <c r="E28" s="59"/>
      <c r="F28" s="59"/>
      <c r="G28" s="63"/>
      <c r="H28" s="64"/>
      <c r="I28" s="64"/>
      <c r="J28" s="64"/>
      <c r="K28" s="65"/>
      <c r="L28" s="66"/>
      <c r="M28" s="66"/>
      <c r="N28" s="66"/>
    </row>
    <row r="29" spans="1:14" ht="15.6" customHeight="1" x14ac:dyDescent="0.25">
      <c r="A29" s="95"/>
      <c r="B29" s="58"/>
      <c r="C29" s="95"/>
      <c r="D29" s="58"/>
      <c r="E29" s="59"/>
      <c r="F29" s="59"/>
      <c r="G29" s="63"/>
      <c r="H29" s="64"/>
      <c r="I29" s="64"/>
      <c r="J29" s="64"/>
      <c r="K29" s="65"/>
      <c r="L29" s="66"/>
      <c r="M29" s="66"/>
      <c r="N29" s="66"/>
    </row>
    <row r="30" spans="1:14" ht="15.6" customHeight="1" x14ac:dyDescent="0.25">
      <c r="A30" s="95"/>
      <c r="B30" s="58"/>
      <c r="C30" s="95"/>
      <c r="D30" s="58"/>
      <c r="E30" s="59"/>
      <c r="F30" s="59"/>
      <c r="G30" s="63"/>
      <c r="H30" s="64"/>
      <c r="I30" s="64"/>
      <c r="J30" s="64"/>
      <c r="K30" s="65"/>
      <c r="L30" s="66"/>
      <c r="M30" s="66"/>
      <c r="N30" s="66"/>
    </row>
    <row r="31" spans="1:14" ht="15.6" customHeight="1" x14ac:dyDescent="0.25">
      <c r="A31" s="95"/>
      <c r="B31" s="58"/>
      <c r="C31" s="95"/>
      <c r="D31" s="58"/>
      <c r="E31" s="59"/>
      <c r="F31" s="59"/>
      <c r="G31" s="63"/>
      <c r="H31" s="64"/>
      <c r="I31" s="64"/>
      <c r="J31" s="64"/>
      <c r="K31" s="65"/>
      <c r="L31" s="66"/>
      <c r="M31" s="66"/>
      <c r="N31" s="66"/>
    </row>
    <row r="32" spans="1:14" ht="15.6" customHeight="1" x14ac:dyDescent="0.25">
      <c r="A32" s="95"/>
      <c r="B32" s="58"/>
      <c r="C32" s="95"/>
      <c r="D32" s="58"/>
      <c r="E32" s="59"/>
      <c r="F32" s="59"/>
      <c r="G32" s="63"/>
      <c r="H32" s="64"/>
      <c r="I32" s="64"/>
      <c r="J32" s="64"/>
      <c r="K32" s="65"/>
      <c r="L32" s="66"/>
      <c r="M32" s="66"/>
      <c r="N32" s="66"/>
    </row>
    <row r="33" spans="1:14" ht="15.6" customHeight="1" x14ac:dyDescent="0.25">
      <c r="A33" s="95"/>
      <c r="B33" s="58"/>
      <c r="C33" s="95"/>
      <c r="D33" s="58"/>
      <c r="E33" s="59"/>
      <c r="F33" s="59"/>
      <c r="G33" s="63"/>
      <c r="H33" s="64"/>
      <c r="I33" s="64"/>
      <c r="J33" s="64"/>
      <c r="K33" s="65"/>
      <c r="L33" s="66"/>
      <c r="M33" s="66"/>
      <c r="N33" s="66"/>
    </row>
    <row r="34" spans="1:14" ht="15.6" customHeight="1" x14ac:dyDescent="0.25">
      <c r="A34" s="95"/>
      <c r="B34" s="58"/>
      <c r="C34" s="95"/>
      <c r="D34" s="58"/>
      <c r="E34" s="59"/>
      <c r="F34" s="59"/>
      <c r="G34" s="63"/>
      <c r="H34" s="64"/>
      <c r="I34" s="64"/>
      <c r="J34" s="64"/>
      <c r="K34" s="65"/>
      <c r="L34" s="66"/>
      <c r="M34" s="66"/>
      <c r="N34" s="66"/>
    </row>
    <row r="35" spans="1:14" ht="15.6" customHeight="1" x14ac:dyDescent="0.25">
      <c r="A35" s="95"/>
      <c r="B35" s="58"/>
      <c r="C35" s="95"/>
      <c r="D35" s="58"/>
      <c r="E35" s="59"/>
      <c r="F35" s="59"/>
      <c r="G35" s="63"/>
      <c r="H35" s="64"/>
      <c r="I35" s="64"/>
      <c r="J35" s="64"/>
      <c r="K35" s="65"/>
      <c r="L35" s="66"/>
      <c r="M35" s="66"/>
      <c r="N35" s="66"/>
    </row>
    <row r="36" spans="1:14" ht="15.6" customHeight="1" x14ac:dyDescent="0.25">
      <c r="A36" s="95"/>
      <c r="B36" s="58"/>
      <c r="C36" s="95"/>
      <c r="D36" s="58"/>
      <c r="E36" s="59"/>
      <c r="F36" s="59"/>
      <c r="G36" s="63"/>
      <c r="H36" s="64"/>
      <c r="I36" s="64"/>
      <c r="J36" s="64"/>
      <c r="K36" s="65"/>
      <c r="L36" s="66"/>
      <c r="M36" s="66"/>
      <c r="N36" s="66"/>
    </row>
    <row r="37" spans="1:14" ht="15.6" customHeight="1" x14ac:dyDescent="0.25">
      <c r="A37" s="95"/>
      <c r="B37" s="58"/>
      <c r="C37" s="95"/>
      <c r="D37" s="58"/>
      <c r="E37" s="59"/>
      <c r="F37" s="59"/>
      <c r="G37" s="63"/>
      <c r="H37" s="64"/>
      <c r="I37" s="64"/>
      <c r="J37" s="64"/>
      <c r="K37" s="65"/>
      <c r="L37" s="66"/>
      <c r="M37" s="66"/>
      <c r="N37" s="66"/>
    </row>
    <row r="38" spans="1:14" ht="15.6" customHeight="1" x14ac:dyDescent="0.25">
      <c r="A38" s="95"/>
      <c r="B38" s="58"/>
      <c r="C38" s="95"/>
      <c r="D38" s="58"/>
      <c r="E38" s="59"/>
      <c r="F38" s="59"/>
      <c r="G38" s="63"/>
      <c r="H38" s="64"/>
      <c r="I38" s="64"/>
      <c r="J38" s="64"/>
      <c r="K38" s="65"/>
      <c r="L38" s="66"/>
      <c r="M38" s="66"/>
      <c r="N38" s="66"/>
    </row>
    <row r="39" spans="1:14" ht="15.6" customHeight="1" x14ac:dyDescent="0.25">
      <c r="A39" s="95"/>
      <c r="B39" s="58"/>
      <c r="C39" s="95"/>
      <c r="D39" s="58"/>
      <c r="E39" s="59"/>
      <c r="F39" s="59"/>
      <c r="G39" s="63"/>
      <c r="H39" s="64"/>
      <c r="I39" s="64"/>
      <c r="J39" s="64"/>
      <c r="K39" s="65"/>
      <c r="L39" s="66"/>
      <c r="M39" s="66"/>
      <c r="N39" s="66"/>
    </row>
    <row r="40" spans="1:14" ht="15.6" customHeight="1" x14ac:dyDescent="0.25">
      <c r="A40" s="95"/>
      <c r="B40" s="58"/>
      <c r="C40" s="95"/>
      <c r="D40" s="58"/>
      <c r="E40" s="59"/>
      <c r="F40" s="59"/>
      <c r="G40" s="63"/>
      <c r="H40" s="64"/>
      <c r="I40" s="64"/>
      <c r="J40" s="64"/>
      <c r="K40" s="65"/>
      <c r="L40" s="66"/>
      <c r="M40" s="66"/>
      <c r="N40" s="66"/>
    </row>
    <row r="41" spans="1:14" ht="15.6" customHeight="1" x14ac:dyDescent="0.25">
      <c r="A41" s="95"/>
      <c r="B41" s="58"/>
      <c r="C41" s="95"/>
      <c r="D41" s="58"/>
      <c r="E41" s="59"/>
      <c r="F41" s="59"/>
      <c r="G41" s="63"/>
      <c r="H41" s="64"/>
      <c r="I41" s="64"/>
      <c r="J41" s="64"/>
      <c r="K41" s="65"/>
      <c r="L41" s="66"/>
      <c r="M41" s="66"/>
      <c r="N41" s="66"/>
    </row>
    <row r="42" spans="1:14" ht="15.6" customHeight="1" x14ac:dyDescent="0.25">
      <c r="A42" s="95"/>
      <c r="B42" s="58"/>
      <c r="C42" s="95"/>
      <c r="D42" s="58"/>
      <c r="E42" s="59"/>
      <c r="F42" s="59"/>
      <c r="G42" s="63"/>
      <c r="H42" s="64"/>
      <c r="I42" s="64"/>
      <c r="J42" s="64"/>
      <c r="K42" s="65"/>
      <c r="L42" s="66"/>
      <c r="M42" s="66"/>
      <c r="N42" s="66"/>
    </row>
    <row r="43" spans="1:14" ht="15.6" customHeight="1" x14ac:dyDescent="0.25">
      <c r="A43" s="95"/>
      <c r="B43" s="58"/>
      <c r="C43" s="95"/>
      <c r="D43" s="58"/>
      <c r="E43" s="59"/>
      <c r="F43" s="59"/>
      <c r="G43" s="63"/>
      <c r="H43" s="64"/>
      <c r="I43" s="64"/>
      <c r="J43" s="64"/>
      <c r="K43" s="65"/>
      <c r="L43" s="66"/>
      <c r="M43" s="66"/>
      <c r="N43" s="66"/>
    </row>
    <row r="44" spans="1:14" ht="15.6" customHeight="1" x14ac:dyDescent="0.25">
      <c r="A44" s="95"/>
      <c r="B44" s="58"/>
      <c r="C44" s="95"/>
      <c r="D44" s="58"/>
      <c r="E44" s="59"/>
      <c r="F44" s="59"/>
      <c r="G44" s="63"/>
      <c r="H44" s="64"/>
      <c r="I44" s="64"/>
      <c r="J44" s="64"/>
      <c r="K44" s="65"/>
      <c r="L44" s="66"/>
      <c r="M44" s="66"/>
      <c r="N44" s="66"/>
    </row>
    <row r="45" spans="1:14" ht="15.6" customHeight="1" x14ac:dyDescent="0.25">
      <c r="A45" s="95"/>
      <c r="B45" s="58"/>
      <c r="C45" s="95"/>
      <c r="D45" s="58"/>
      <c r="E45" s="59"/>
      <c r="F45" s="59"/>
      <c r="G45" s="63"/>
      <c r="H45" s="64"/>
      <c r="I45" s="64"/>
      <c r="J45" s="64"/>
      <c r="K45" s="65"/>
      <c r="L45" s="66"/>
      <c r="M45" s="66"/>
      <c r="N45" s="66"/>
    </row>
    <row r="46" spans="1:14" ht="15.6" customHeight="1" x14ac:dyDescent="0.25">
      <c r="A46" s="95"/>
      <c r="B46" s="58"/>
      <c r="C46" s="95"/>
      <c r="D46" s="58"/>
      <c r="E46" s="59"/>
      <c r="F46" s="59"/>
      <c r="G46" s="63"/>
      <c r="H46" s="64"/>
      <c r="I46" s="64"/>
      <c r="J46" s="64"/>
      <c r="K46" s="65"/>
      <c r="L46" s="66"/>
      <c r="M46" s="66"/>
      <c r="N46" s="66"/>
    </row>
    <row r="47" spans="1:14" ht="15.6" customHeight="1" x14ac:dyDescent="0.25">
      <c r="A47" s="95"/>
      <c r="B47" s="58"/>
      <c r="C47" s="95"/>
      <c r="D47" s="58"/>
      <c r="E47" s="59"/>
      <c r="F47" s="59"/>
      <c r="G47" s="63"/>
      <c r="H47" s="64"/>
      <c r="I47" s="64"/>
      <c r="J47" s="64"/>
      <c r="K47" s="65"/>
      <c r="L47" s="66"/>
      <c r="M47" s="66"/>
      <c r="N47" s="66"/>
    </row>
    <row r="48" spans="1:14" ht="15.6" customHeight="1" x14ac:dyDescent="0.25">
      <c r="A48" s="95"/>
      <c r="B48" s="58"/>
      <c r="C48" s="95"/>
      <c r="D48" s="58"/>
      <c r="E48" s="59"/>
      <c r="F48" s="59"/>
      <c r="G48" s="63"/>
      <c r="H48" s="64"/>
      <c r="I48" s="64"/>
      <c r="J48" s="64"/>
      <c r="K48" s="65"/>
      <c r="L48" s="66"/>
      <c r="M48" s="66"/>
      <c r="N48" s="66"/>
    </row>
    <row r="49" spans="1:14" ht="15.6" customHeight="1" x14ac:dyDescent="0.25">
      <c r="A49" s="95"/>
      <c r="B49" s="58"/>
      <c r="C49" s="95"/>
      <c r="D49" s="58"/>
      <c r="E49" s="59"/>
      <c r="F49" s="59"/>
      <c r="G49" s="63"/>
      <c r="H49" s="64"/>
      <c r="I49" s="64"/>
      <c r="J49" s="64"/>
      <c r="K49" s="65"/>
      <c r="L49" s="66"/>
      <c r="M49" s="66"/>
      <c r="N49" s="66"/>
    </row>
    <row r="50" spans="1:14" ht="15.6" customHeight="1" x14ac:dyDescent="0.25">
      <c r="A50" s="95"/>
      <c r="B50" s="58"/>
      <c r="C50" s="95"/>
      <c r="D50" s="58"/>
      <c r="E50" s="59"/>
      <c r="F50" s="59"/>
      <c r="G50" s="63"/>
      <c r="H50" s="64"/>
      <c r="I50" s="64"/>
      <c r="J50" s="64"/>
      <c r="K50" s="65"/>
      <c r="L50" s="66"/>
      <c r="M50" s="66"/>
      <c r="N50" s="66"/>
    </row>
    <row r="51" spans="1:14" ht="15.6" customHeight="1" x14ac:dyDescent="0.25">
      <c r="A51" s="95"/>
      <c r="B51" s="58"/>
      <c r="C51" s="95"/>
      <c r="D51" s="58"/>
      <c r="E51" s="59"/>
      <c r="F51" s="59"/>
      <c r="G51" s="63"/>
      <c r="H51" s="64"/>
      <c r="I51" s="64"/>
      <c r="J51" s="64"/>
      <c r="K51" s="65"/>
      <c r="L51" s="66"/>
      <c r="M51" s="66"/>
      <c r="N51" s="66"/>
    </row>
    <row r="52" spans="1:14" ht="15.6" customHeight="1" x14ac:dyDescent="0.25">
      <c r="A52" s="95"/>
      <c r="B52" s="58"/>
      <c r="C52" s="95"/>
      <c r="D52" s="58"/>
      <c r="E52" s="59"/>
      <c r="F52" s="59"/>
      <c r="G52" s="63"/>
      <c r="H52" s="64"/>
      <c r="I52" s="64"/>
      <c r="J52" s="64"/>
      <c r="K52" s="65"/>
      <c r="L52" s="66"/>
      <c r="M52" s="66"/>
      <c r="N52" s="66"/>
    </row>
    <row r="53" spans="1:14" ht="15.6" customHeight="1" x14ac:dyDescent="0.25">
      <c r="A53" s="95"/>
      <c r="B53" s="58"/>
      <c r="C53" s="95"/>
      <c r="D53" s="58"/>
      <c r="E53" s="59"/>
      <c r="F53" s="59"/>
      <c r="G53" s="63"/>
      <c r="H53" s="64"/>
      <c r="I53" s="64"/>
      <c r="J53" s="64"/>
      <c r="K53" s="65"/>
      <c r="L53" s="66"/>
      <c r="M53" s="66"/>
      <c r="N53" s="66"/>
    </row>
    <row r="54" spans="1:14" ht="15.6" customHeight="1" x14ac:dyDescent="0.25">
      <c r="A54" s="95"/>
      <c r="B54" s="58"/>
      <c r="C54" s="95"/>
      <c r="D54" s="58"/>
      <c r="E54" s="59"/>
      <c r="F54" s="59"/>
      <c r="G54" s="63"/>
      <c r="H54" s="64"/>
      <c r="I54" s="64"/>
      <c r="J54" s="64"/>
      <c r="K54" s="65"/>
      <c r="L54" s="66"/>
      <c r="M54" s="66"/>
      <c r="N54" s="66"/>
    </row>
    <row r="55" spans="1:14" ht="15.6" customHeight="1" x14ac:dyDescent="0.25">
      <c r="A55" s="95"/>
      <c r="B55" s="58"/>
      <c r="C55" s="95"/>
      <c r="D55" s="58"/>
      <c r="E55" s="59"/>
      <c r="F55" s="59"/>
      <c r="G55" s="63"/>
      <c r="H55" s="64"/>
      <c r="I55" s="64"/>
      <c r="J55" s="64"/>
      <c r="K55" s="65"/>
      <c r="L55" s="66"/>
      <c r="M55" s="66"/>
      <c r="N55" s="66"/>
    </row>
    <row r="56" spans="1:14" ht="15.6" customHeight="1" x14ac:dyDescent="0.25">
      <c r="A56" s="95"/>
      <c r="B56" s="58"/>
      <c r="C56" s="95"/>
      <c r="D56" s="58"/>
      <c r="E56" s="59"/>
      <c r="F56" s="59"/>
      <c r="G56" s="63"/>
      <c r="H56" s="64"/>
      <c r="I56" s="64"/>
      <c r="J56" s="64"/>
      <c r="K56" s="65"/>
      <c r="L56" s="66"/>
      <c r="M56" s="66"/>
      <c r="N56" s="66"/>
    </row>
    <row r="57" spans="1:14" ht="15.6" customHeight="1" x14ac:dyDescent="0.25">
      <c r="A57" s="95"/>
      <c r="B57" s="58"/>
      <c r="C57" s="95"/>
      <c r="D57" s="58"/>
      <c r="E57" s="59"/>
      <c r="F57" s="59"/>
      <c r="G57" s="63"/>
      <c r="H57" s="64"/>
      <c r="I57" s="64"/>
      <c r="J57" s="64"/>
      <c r="K57" s="65"/>
      <c r="L57" s="66"/>
      <c r="M57" s="66"/>
      <c r="N57" s="66"/>
    </row>
    <row r="58" spans="1:14" ht="15.6" customHeight="1" x14ac:dyDescent="0.25">
      <c r="A58" s="95"/>
      <c r="B58" s="58"/>
      <c r="C58" s="95"/>
      <c r="D58" s="58"/>
      <c r="E58" s="59"/>
      <c r="F58" s="59"/>
      <c r="G58" s="63"/>
      <c r="H58" s="64"/>
      <c r="I58" s="64"/>
      <c r="J58" s="64"/>
      <c r="K58" s="65"/>
      <c r="L58" s="66"/>
      <c r="M58" s="66"/>
      <c r="N58" s="66"/>
    </row>
    <row r="59" spans="1:14" ht="15.6" customHeight="1" x14ac:dyDescent="0.25">
      <c r="A59" s="95"/>
      <c r="B59" s="58"/>
      <c r="C59" s="95"/>
      <c r="D59" s="58"/>
      <c r="E59" s="59"/>
      <c r="F59" s="59"/>
      <c r="G59" s="63"/>
      <c r="H59" s="64"/>
      <c r="I59" s="64"/>
      <c r="J59" s="64"/>
      <c r="K59" s="65"/>
      <c r="L59" s="66"/>
      <c r="M59" s="66"/>
      <c r="N59" s="66"/>
    </row>
    <row r="60" spans="1:14" ht="15.6" customHeight="1" x14ac:dyDescent="0.25">
      <c r="A60" s="95"/>
      <c r="B60" s="58"/>
      <c r="C60" s="95"/>
      <c r="D60" s="58"/>
      <c r="E60" s="59"/>
      <c r="F60" s="59"/>
      <c r="G60" s="63"/>
      <c r="H60" s="64"/>
      <c r="I60" s="64"/>
      <c r="J60" s="64"/>
      <c r="K60" s="65"/>
      <c r="L60" s="66"/>
      <c r="M60" s="66"/>
      <c r="N60" s="66"/>
    </row>
    <row r="61" spans="1:14" ht="15.6" customHeight="1" x14ac:dyDescent="0.25">
      <c r="A61" s="95"/>
      <c r="B61" s="58"/>
      <c r="C61" s="95"/>
      <c r="D61" s="58"/>
      <c r="E61" s="59"/>
      <c r="F61" s="59"/>
      <c r="G61" s="63"/>
      <c r="H61" s="64"/>
      <c r="I61" s="64"/>
      <c r="J61" s="64"/>
      <c r="K61" s="65"/>
      <c r="L61" s="66"/>
      <c r="M61" s="66"/>
      <c r="N61" s="66"/>
    </row>
    <row r="62" spans="1:14" ht="15.6" customHeight="1" x14ac:dyDescent="0.25">
      <c r="A62" s="95"/>
      <c r="B62" s="58"/>
      <c r="C62" s="95"/>
      <c r="D62" s="58"/>
      <c r="E62" s="59"/>
      <c r="F62" s="59"/>
      <c r="G62" s="63"/>
      <c r="H62" s="64"/>
      <c r="I62" s="64"/>
      <c r="J62" s="64"/>
      <c r="K62" s="65"/>
      <c r="L62" s="66"/>
      <c r="M62" s="66"/>
      <c r="N62" s="66"/>
    </row>
    <row r="63" spans="1:14" ht="15.6" customHeight="1" x14ac:dyDescent="0.25">
      <c r="A63" s="95"/>
      <c r="B63" s="58"/>
      <c r="C63" s="95"/>
      <c r="D63" s="58"/>
      <c r="E63" s="59"/>
      <c r="F63" s="59"/>
      <c r="G63" s="63"/>
      <c r="H63" s="64"/>
      <c r="I63" s="64"/>
      <c r="J63" s="64"/>
      <c r="K63" s="65"/>
      <c r="L63" s="66"/>
      <c r="M63" s="66"/>
      <c r="N63" s="66"/>
    </row>
    <row r="64" spans="1:14" ht="15.6" customHeight="1" x14ac:dyDescent="0.25">
      <c r="A64" s="95"/>
      <c r="B64" s="58"/>
      <c r="C64" s="95"/>
      <c r="D64" s="58"/>
      <c r="E64" s="59"/>
      <c r="F64" s="59"/>
      <c r="G64" s="63"/>
      <c r="H64" s="64"/>
      <c r="I64" s="64"/>
      <c r="J64" s="64"/>
      <c r="K64" s="65"/>
      <c r="L64" s="66"/>
      <c r="M64" s="66"/>
      <c r="N64" s="66"/>
    </row>
    <row r="65" spans="1:14" ht="15.6" customHeight="1" x14ac:dyDescent="0.25">
      <c r="A65" s="95"/>
      <c r="B65" s="58"/>
      <c r="C65" s="95"/>
      <c r="D65" s="58"/>
      <c r="E65" s="59"/>
      <c r="F65" s="59"/>
      <c r="G65" s="63"/>
      <c r="H65" s="64"/>
      <c r="I65" s="64"/>
      <c r="J65" s="64"/>
      <c r="K65" s="65"/>
      <c r="L65" s="66"/>
      <c r="M65" s="66"/>
      <c r="N65" s="66"/>
    </row>
    <row r="66" spans="1:14" ht="15.6" customHeight="1" x14ac:dyDescent="0.25">
      <c r="A66" s="95"/>
      <c r="B66" s="58"/>
      <c r="C66" s="95"/>
      <c r="D66" s="58"/>
      <c r="E66" s="59"/>
      <c r="F66" s="59"/>
      <c r="G66" s="63"/>
      <c r="H66" s="64"/>
      <c r="I66" s="64"/>
      <c r="J66" s="64"/>
      <c r="K66" s="65"/>
      <c r="L66" s="66"/>
      <c r="M66" s="66"/>
      <c r="N66" s="66"/>
    </row>
    <row r="67" spans="1:14" ht="15.6" customHeight="1" x14ac:dyDescent="0.25">
      <c r="A67" s="95"/>
      <c r="B67" s="58"/>
      <c r="C67" s="95"/>
      <c r="D67" s="58"/>
      <c r="E67" s="59"/>
      <c r="F67" s="59"/>
      <c r="G67" s="63"/>
      <c r="H67" s="64"/>
      <c r="I67" s="64"/>
      <c r="J67" s="64"/>
      <c r="K67" s="65"/>
      <c r="L67" s="66"/>
      <c r="M67" s="66"/>
      <c r="N67" s="66"/>
    </row>
    <row r="68" spans="1:14" ht="15.6" customHeight="1" x14ac:dyDescent="0.25">
      <c r="A68" s="95"/>
      <c r="B68" s="58"/>
      <c r="C68" s="95"/>
      <c r="D68" s="58"/>
      <c r="E68" s="59"/>
      <c r="F68" s="59"/>
      <c r="G68" s="63"/>
      <c r="H68" s="64"/>
      <c r="I68" s="64"/>
      <c r="J68" s="64"/>
      <c r="K68" s="65"/>
      <c r="L68" s="66"/>
      <c r="M68" s="66"/>
      <c r="N68" s="66"/>
    </row>
    <row r="69" spans="1:14" ht="15.6" customHeight="1" x14ac:dyDescent="0.25">
      <c r="A69" s="95"/>
      <c r="B69" s="58"/>
      <c r="C69" s="95"/>
      <c r="D69" s="58"/>
      <c r="E69" s="59"/>
      <c r="F69" s="59"/>
      <c r="G69" s="63"/>
      <c r="H69" s="64"/>
      <c r="I69" s="64"/>
      <c r="J69" s="64"/>
      <c r="K69" s="65"/>
      <c r="L69" s="66"/>
      <c r="M69" s="66"/>
      <c r="N69" s="66"/>
    </row>
    <row r="70" spans="1:14" ht="15.6" customHeight="1" x14ac:dyDescent="0.25">
      <c r="A70" s="95"/>
      <c r="B70" s="58"/>
      <c r="C70" s="95"/>
      <c r="D70" s="58"/>
      <c r="E70" s="59"/>
      <c r="F70" s="59"/>
      <c r="G70" s="63"/>
      <c r="H70" s="64"/>
      <c r="I70" s="64"/>
      <c r="J70" s="64"/>
      <c r="K70" s="65"/>
      <c r="L70" s="66"/>
      <c r="M70" s="66"/>
      <c r="N70" s="66"/>
    </row>
    <row r="71" spans="1:14" ht="15.6" customHeight="1" x14ac:dyDescent="0.25">
      <c r="A71" s="95"/>
      <c r="B71" s="58"/>
      <c r="C71" s="95"/>
      <c r="D71" s="58"/>
      <c r="E71" s="59"/>
      <c r="F71" s="59"/>
      <c r="G71" s="63"/>
      <c r="H71" s="64"/>
      <c r="I71" s="64"/>
      <c r="J71" s="64"/>
      <c r="K71" s="65"/>
      <c r="L71" s="66"/>
      <c r="M71" s="66"/>
      <c r="N71" s="66"/>
    </row>
    <row r="72" spans="1:14" ht="15.6" customHeight="1" x14ac:dyDescent="0.25">
      <c r="A72" s="95"/>
      <c r="B72" s="58"/>
      <c r="C72" s="95"/>
      <c r="D72" s="58"/>
      <c r="E72" s="59"/>
      <c r="F72" s="59"/>
      <c r="G72" s="63"/>
      <c r="H72" s="64"/>
      <c r="I72" s="64"/>
      <c r="J72" s="64"/>
      <c r="K72" s="65"/>
      <c r="L72" s="66"/>
      <c r="M72" s="66"/>
      <c r="N72" s="66"/>
    </row>
    <row r="73" spans="1:14" ht="15.6" customHeight="1" x14ac:dyDescent="0.25">
      <c r="A73" s="95"/>
      <c r="B73" s="58"/>
      <c r="C73" s="95"/>
      <c r="D73" s="58"/>
      <c r="E73" s="59"/>
      <c r="F73" s="59"/>
      <c r="G73" s="63"/>
      <c r="H73" s="64"/>
      <c r="I73" s="64"/>
      <c r="J73" s="64"/>
      <c r="K73" s="65"/>
      <c r="L73" s="66"/>
      <c r="M73" s="66"/>
      <c r="N73" s="66"/>
    </row>
    <row r="74" spans="1:14" ht="15.6" customHeight="1" x14ac:dyDescent="0.25">
      <c r="A74" s="95"/>
      <c r="B74" s="58"/>
      <c r="C74" s="95"/>
      <c r="D74" s="58"/>
      <c r="E74" s="59"/>
      <c r="F74" s="59"/>
      <c r="G74" s="63"/>
      <c r="H74" s="64"/>
      <c r="I74" s="64"/>
      <c r="J74" s="64"/>
      <c r="K74" s="65"/>
      <c r="L74" s="66"/>
      <c r="M74" s="66"/>
      <c r="N74" s="66"/>
    </row>
    <row r="75" spans="1:14" ht="15.6" customHeight="1" x14ac:dyDescent="0.25">
      <c r="A75" s="95"/>
      <c r="B75" s="58"/>
      <c r="C75" s="95"/>
      <c r="D75" s="58"/>
      <c r="E75" s="59"/>
      <c r="F75" s="59"/>
      <c r="G75" s="63"/>
      <c r="H75" s="64"/>
      <c r="I75" s="64"/>
      <c r="J75" s="64"/>
      <c r="K75" s="65"/>
      <c r="L75" s="66"/>
      <c r="M75" s="66"/>
      <c r="N75" s="66"/>
    </row>
    <row r="76" spans="1:14" ht="15.6" customHeight="1" x14ac:dyDescent="0.25">
      <c r="A76" s="95"/>
      <c r="B76" s="58"/>
      <c r="C76" s="95"/>
      <c r="D76" s="58"/>
      <c r="E76" s="59"/>
      <c r="F76" s="59"/>
      <c r="G76" s="63"/>
      <c r="H76" s="64"/>
      <c r="I76" s="64"/>
      <c r="J76" s="64"/>
      <c r="K76" s="65"/>
      <c r="L76" s="66"/>
      <c r="M76" s="66"/>
      <c r="N76" s="66"/>
    </row>
    <row r="77" spans="1:14" ht="15.6" customHeight="1" x14ac:dyDescent="0.25">
      <c r="A77" s="95"/>
      <c r="B77" s="58"/>
      <c r="C77" s="95"/>
      <c r="D77" s="58"/>
      <c r="E77" s="59"/>
      <c r="F77" s="59"/>
      <c r="G77" s="63"/>
      <c r="H77" s="64"/>
      <c r="I77" s="64"/>
      <c r="J77" s="64"/>
      <c r="K77" s="65"/>
      <c r="L77" s="66"/>
      <c r="M77" s="66"/>
      <c r="N77" s="66"/>
    </row>
    <row r="78" spans="1:14" ht="15.6" customHeight="1" x14ac:dyDescent="0.25">
      <c r="A78" s="95"/>
      <c r="B78" s="58"/>
      <c r="C78" s="95"/>
      <c r="D78" s="58"/>
      <c r="E78" s="59"/>
      <c r="F78" s="59"/>
      <c r="G78" s="63"/>
      <c r="H78" s="64"/>
      <c r="I78" s="64"/>
      <c r="J78" s="64"/>
      <c r="K78" s="65"/>
      <c r="L78" s="66"/>
      <c r="M78" s="66"/>
      <c r="N78" s="66"/>
    </row>
    <row r="79" spans="1:14" ht="15.6" customHeight="1" x14ac:dyDescent="0.25">
      <c r="A79" s="95"/>
      <c r="B79" s="58"/>
      <c r="C79" s="95"/>
      <c r="D79" s="58"/>
      <c r="E79" s="59"/>
      <c r="F79" s="59"/>
      <c r="G79" s="63"/>
      <c r="H79" s="64"/>
      <c r="I79" s="64"/>
      <c r="J79" s="64"/>
      <c r="K79" s="65"/>
      <c r="L79" s="66"/>
      <c r="M79" s="66"/>
      <c r="N79" s="66"/>
    </row>
    <row r="80" spans="1:14" ht="15.6" customHeight="1" x14ac:dyDescent="0.25">
      <c r="A80" s="95"/>
      <c r="B80" s="58"/>
      <c r="C80" s="95"/>
      <c r="D80" s="58"/>
      <c r="E80" s="59"/>
      <c r="F80" s="59"/>
      <c r="G80" s="63"/>
      <c r="H80" s="64"/>
      <c r="I80" s="64"/>
      <c r="J80" s="64"/>
      <c r="K80" s="65"/>
      <c r="L80" s="66"/>
      <c r="M80" s="66"/>
      <c r="N80" s="66"/>
    </row>
    <row r="81" spans="1:14" ht="15.6" customHeight="1" x14ac:dyDescent="0.25">
      <c r="A81" s="95"/>
      <c r="B81" s="58"/>
      <c r="C81" s="95"/>
      <c r="D81" s="58"/>
      <c r="E81" s="59"/>
      <c r="F81" s="59"/>
      <c r="G81" s="63"/>
      <c r="H81" s="64"/>
      <c r="I81" s="64"/>
      <c r="J81" s="64"/>
      <c r="K81" s="65"/>
      <c r="L81" s="66"/>
      <c r="M81" s="66"/>
      <c r="N81" s="66"/>
    </row>
    <row r="82" spans="1:14" ht="15.6" customHeight="1" x14ac:dyDescent="0.25">
      <c r="A82" s="95"/>
      <c r="B82" s="58"/>
      <c r="C82" s="95"/>
      <c r="D82" s="58"/>
      <c r="E82" s="59"/>
      <c r="F82" s="59"/>
      <c r="G82" s="63"/>
      <c r="H82" s="64"/>
      <c r="I82" s="64"/>
      <c r="J82" s="64"/>
      <c r="K82" s="65"/>
      <c r="L82" s="66"/>
      <c r="M82" s="66"/>
      <c r="N82" s="66"/>
    </row>
    <row r="83" spans="1:14" ht="15.6" customHeight="1" x14ac:dyDescent="0.25">
      <c r="A83" s="95"/>
      <c r="B83" s="58"/>
      <c r="C83" s="95"/>
      <c r="D83" s="58"/>
      <c r="E83" s="59"/>
      <c r="F83" s="59"/>
      <c r="G83" s="63"/>
      <c r="H83" s="64"/>
      <c r="I83" s="64"/>
      <c r="J83" s="64"/>
      <c r="K83" s="65"/>
      <c r="L83" s="66"/>
      <c r="M83" s="66"/>
      <c r="N83" s="66"/>
    </row>
    <row r="84" spans="1:14" ht="15.6" customHeight="1" x14ac:dyDescent="0.25">
      <c r="A84" s="95"/>
      <c r="B84" s="58"/>
      <c r="C84" s="95"/>
      <c r="D84" s="58"/>
      <c r="E84" s="59"/>
      <c r="F84" s="59"/>
      <c r="G84" s="63"/>
      <c r="H84" s="64"/>
      <c r="I84" s="64"/>
      <c r="J84" s="64"/>
      <c r="K84" s="65"/>
      <c r="L84" s="66"/>
      <c r="M84" s="66"/>
      <c r="N84" s="66"/>
    </row>
    <row r="85" spans="1:14" ht="15.6" customHeight="1" x14ac:dyDescent="0.25">
      <c r="A85" s="95"/>
      <c r="B85" s="58"/>
      <c r="C85" s="95"/>
      <c r="D85" s="58"/>
      <c r="E85" s="59"/>
      <c r="F85" s="59"/>
      <c r="G85" s="63"/>
      <c r="H85" s="64"/>
      <c r="I85" s="64"/>
      <c r="J85" s="64"/>
      <c r="K85" s="65"/>
      <c r="L85" s="66"/>
      <c r="M85" s="66"/>
      <c r="N85" s="66"/>
    </row>
    <row r="86" spans="1:14" ht="15.6" customHeight="1" x14ac:dyDescent="0.25">
      <c r="A86" s="95"/>
      <c r="B86" s="58"/>
      <c r="C86" s="95"/>
      <c r="D86" s="58"/>
      <c r="E86" s="59"/>
      <c r="F86" s="59"/>
      <c r="G86" s="63"/>
      <c r="H86" s="64"/>
      <c r="I86" s="64"/>
      <c r="J86" s="64"/>
      <c r="K86" s="65"/>
      <c r="L86" s="66"/>
      <c r="M86" s="66"/>
      <c r="N86" s="66"/>
    </row>
    <row r="87" spans="1:14" ht="15.6" customHeight="1" x14ac:dyDescent="0.25">
      <c r="A87" s="95"/>
      <c r="B87" s="58"/>
      <c r="C87" s="95"/>
      <c r="D87" s="58"/>
      <c r="E87" s="59"/>
      <c r="F87" s="59"/>
      <c r="G87" s="63"/>
      <c r="H87" s="64"/>
      <c r="I87" s="64"/>
      <c r="J87" s="64"/>
      <c r="K87" s="65"/>
      <c r="L87" s="66"/>
      <c r="M87" s="66"/>
      <c r="N87" s="66"/>
    </row>
    <row r="88" spans="1:14" ht="15.6" customHeight="1" x14ac:dyDescent="0.25">
      <c r="A88" s="95"/>
      <c r="B88" s="58"/>
      <c r="C88" s="95"/>
      <c r="D88" s="58"/>
      <c r="E88" s="59"/>
      <c r="F88" s="59"/>
      <c r="G88" s="63"/>
      <c r="H88" s="64"/>
      <c r="I88" s="64"/>
      <c r="J88" s="64"/>
      <c r="K88" s="65"/>
      <c r="L88" s="66"/>
      <c r="M88" s="66"/>
      <c r="N88" s="66"/>
    </row>
    <row r="89" spans="1:14" ht="15.6" customHeight="1" x14ac:dyDescent="0.25">
      <c r="A89" s="95"/>
      <c r="B89" s="58"/>
      <c r="C89" s="95"/>
      <c r="D89" s="58"/>
      <c r="E89" s="59"/>
      <c r="F89" s="59"/>
      <c r="G89" s="63"/>
      <c r="H89" s="64"/>
      <c r="I89" s="64"/>
      <c r="J89" s="64"/>
      <c r="K89" s="65"/>
      <c r="L89" s="66"/>
      <c r="M89" s="66"/>
      <c r="N89" s="66"/>
    </row>
    <row r="90" spans="1:14" ht="15.6" customHeight="1" x14ac:dyDescent="0.25">
      <c r="A90" s="95"/>
      <c r="B90" s="58"/>
      <c r="C90" s="95"/>
      <c r="D90" s="58"/>
      <c r="E90" s="59"/>
      <c r="F90" s="59"/>
      <c r="G90" s="63"/>
      <c r="H90" s="64"/>
      <c r="I90" s="64"/>
      <c r="J90" s="64"/>
      <c r="K90" s="65"/>
      <c r="L90" s="66"/>
      <c r="M90" s="66"/>
      <c r="N90" s="66"/>
    </row>
    <row r="91" spans="1:14" ht="15.6" customHeight="1" x14ac:dyDescent="0.25">
      <c r="A91" s="95"/>
      <c r="B91" s="58"/>
      <c r="C91" s="95"/>
      <c r="D91" s="58"/>
      <c r="E91" s="59"/>
      <c r="F91" s="59"/>
      <c r="G91" s="63"/>
      <c r="H91" s="64"/>
      <c r="I91" s="64"/>
      <c r="J91" s="64"/>
      <c r="K91" s="65"/>
      <c r="L91" s="66"/>
      <c r="M91" s="66"/>
      <c r="N91" s="66"/>
    </row>
    <row r="92" spans="1:14" ht="15.6" customHeight="1" x14ac:dyDescent="0.25">
      <c r="A92" s="95"/>
      <c r="B92" s="58"/>
      <c r="C92" s="95"/>
      <c r="D92" s="58"/>
      <c r="E92" s="59"/>
      <c r="F92" s="59"/>
      <c r="G92" s="63"/>
      <c r="H92" s="64"/>
      <c r="I92" s="64"/>
      <c r="J92" s="64"/>
      <c r="K92" s="65"/>
      <c r="L92" s="66"/>
      <c r="M92" s="66"/>
      <c r="N92" s="66"/>
    </row>
    <row r="93" spans="1:14" ht="15.6" customHeight="1" x14ac:dyDescent="0.25">
      <c r="A93" s="95"/>
      <c r="B93" s="58"/>
      <c r="C93" s="95"/>
      <c r="D93" s="58"/>
      <c r="E93" s="59"/>
      <c r="F93" s="59"/>
      <c r="G93" s="63"/>
      <c r="H93" s="64"/>
      <c r="I93" s="64"/>
      <c r="J93" s="64"/>
      <c r="K93" s="65"/>
      <c r="L93" s="66"/>
      <c r="M93" s="66"/>
      <c r="N93" s="66"/>
    </row>
    <row r="94" spans="1:14" ht="15.6" customHeight="1" x14ac:dyDescent="0.25">
      <c r="A94" s="95"/>
      <c r="B94" s="58"/>
      <c r="C94" s="95"/>
      <c r="D94" s="58"/>
      <c r="E94" s="59"/>
      <c r="F94" s="59"/>
      <c r="G94" s="63"/>
      <c r="H94" s="64"/>
      <c r="I94" s="64"/>
      <c r="J94" s="64"/>
      <c r="K94" s="65"/>
      <c r="L94" s="66"/>
      <c r="M94" s="66"/>
      <c r="N94" s="66"/>
    </row>
    <row r="95" spans="1:14" ht="15.6" customHeight="1" x14ac:dyDescent="0.25">
      <c r="A95" s="95"/>
      <c r="B95" s="58"/>
      <c r="C95" s="95"/>
      <c r="D95" s="58"/>
      <c r="E95" s="59"/>
      <c r="F95" s="59"/>
      <c r="G95" s="63"/>
      <c r="H95" s="64"/>
      <c r="I95" s="64"/>
      <c r="J95" s="64"/>
      <c r="K95" s="65"/>
      <c r="L95" s="66"/>
      <c r="M95" s="66"/>
      <c r="N95" s="66"/>
    </row>
    <row r="96" spans="1:14" ht="15.6" customHeight="1" x14ac:dyDescent="0.25">
      <c r="A96" s="95"/>
      <c r="B96" s="58"/>
      <c r="C96" s="95"/>
      <c r="D96" s="58"/>
      <c r="E96" s="59"/>
      <c r="F96" s="59"/>
      <c r="G96" s="63"/>
      <c r="H96" s="64"/>
      <c r="I96" s="64"/>
      <c r="J96" s="64"/>
      <c r="K96" s="65"/>
      <c r="L96" s="66"/>
      <c r="M96" s="66"/>
      <c r="N96" s="66"/>
    </row>
    <row r="97" spans="1:14" ht="15.6" customHeight="1" x14ac:dyDescent="0.25">
      <c r="A97" s="95"/>
      <c r="B97" s="58"/>
      <c r="C97" s="95"/>
      <c r="D97" s="58"/>
      <c r="E97" s="59"/>
      <c r="F97" s="59"/>
      <c r="G97" s="63"/>
      <c r="H97" s="64"/>
      <c r="I97" s="64"/>
      <c r="J97" s="64"/>
      <c r="K97" s="65"/>
      <c r="L97" s="66"/>
      <c r="M97" s="66"/>
      <c r="N97" s="66"/>
    </row>
    <row r="98" spans="1:14" ht="15.6" customHeight="1" x14ac:dyDescent="0.25">
      <c r="A98" s="95"/>
      <c r="B98" s="58"/>
      <c r="C98" s="95"/>
      <c r="D98" s="58"/>
      <c r="E98" s="59"/>
      <c r="F98" s="59"/>
      <c r="G98" s="63"/>
      <c r="H98" s="64"/>
      <c r="I98" s="64"/>
      <c r="J98" s="64"/>
      <c r="K98" s="65"/>
      <c r="L98" s="66"/>
      <c r="M98" s="66"/>
      <c r="N98" s="66"/>
    </row>
    <row r="99" spans="1:14" ht="15.6" customHeight="1" x14ac:dyDescent="0.25">
      <c r="A99" s="95"/>
      <c r="B99" s="58"/>
      <c r="C99" s="95"/>
      <c r="D99" s="58"/>
      <c r="E99" s="59"/>
      <c r="F99" s="59"/>
      <c r="G99" s="63"/>
      <c r="H99" s="64"/>
      <c r="I99" s="64"/>
      <c r="J99" s="64"/>
      <c r="K99" s="65"/>
      <c r="L99" s="66"/>
      <c r="M99" s="66"/>
      <c r="N99" s="66"/>
    </row>
    <row r="100" spans="1:14" ht="15.6" customHeight="1" x14ac:dyDescent="0.25">
      <c r="A100" s="95"/>
      <c r="B100" s="58"/>
      <c r="C100" s="95"/>
      <c r="D100" s="58"/>
      <c r="E100" s="59"/>
      <c r="F100" s="59"/>
      <c r="G100" s="63"/>
      <c r="H100" s="64"/>
      <c r="I100" s="64"/>
      <c r="J100" s="64"/>
      <c r="K100" s="65"/>
      <c r="L100" s="66"/>
      <c r="M100" s="66"/>
      <c r="N100" s="66"/>
    </row>
    <row r="101" spans="1:14" ht="15.6" customHeight="1" x14ac:dyDescent="0.25">
      <c r="A101" s="95"/>
      <c r="B101" s="58"/>
      <c r="C101" s="95"/>
      <c r="D101" s="58"/>
      <c r="E101" s="59"/>
      <c r="F101" s="59"/>
      <c r="G101" s="63"/>
      <c r="H101" s="64"/>
      <c r="I101" s="64"/>
      <c r="J101" s="64"/>
      <c r="K101" s="65"/>
      <c r="L101" s="66"/>
      <c r="M101" s="66"/>
      <c r="N101" s="66"/>
    </row>
    <row r="102" spans="1:14" ht="15.6" customHeight="1" x14ac:dyDescent="0.25">
      <c r="A102" s="95"/>
      <c r="B102" s="58"/>
      <c r="C102" s="95"/>
      <c r="D102" s="58"/>
      <c r="E102" s="59"/>
      <c r="F102" s="59"/>
      <c r="G102" s="63"/>
      <c r="H102" s="64"/>
      <c r="I102" s="64"/>
      <c r="J102" s="64"/>
      <c r="K102" s="65"/>
      <c r="L102" s="66"/>
      <c r="M102" s="66"/>
      <c r="N102" s="66"/>
    </row>
    <row r="103" spans="1:14" ht="15.6" customHeight="1" x14ac:dyDescent="0.25">
      <c r="A103" s="95"/>
      <c r="B103" s="58"/>
      <c r="C103" s="95"/>
      <c r="D103" s="58"/>
      <c r="E103" s="59"/>
      <c r="F103" s="59"/>
      <c r="G103" s="63"/>
      <c r="H103" s="64"/>
      <c r="I103" s="64"/>
      <c r="J103" s="64"/>
      <c r="K103" s="65"/>
      <c r="L103" s="66"/>
      <c r="M103" s="66"/>
      <c r="N103" s="66"/>
    </row>
    <row r="104" spans="1:14" ht="15.6" customHeight="1" x14ac:dyDescent="0.25">
      <c r="A104" s="95"/>
      <c r="B104" s="58"/>
      <c r="C104" s="95"/>
      <c r="D104" s="58"/>
      <c r="E104" s="59"/>
      <c r="F104" s="59"/>
      <c r="G104" s="63"/>
      <c r="H104" s="64"/>
      <c r="I104" s="64"/>
      <c r="J104" s="64"/>
      <c r="K104" s="65"/>
      <c r="L104" s="66"/>
      <c r="M104" s="66"/>
      <c r="N104" s="66"/>
    </row>
    <row r="105" spans="1:14" ht="15.6" customHeight="1" x14ac:dyDescent="0.25">
      <c r="A105" s="95"/>
      <c r="B105" s="58"/>
      <c r="C105" s="95"/>
      <c r="D105" s="58"/>
      <c r="E105" s="59"/>
      <c r="F105" s="59"/>
      <c r="G105" s="63"/>
      <c r="H105" s="64"/>
      <c r="I105" s="64"/>
      <c r="J105" s="64"/>
      <c r="K105" s="65"/>
      <c r="L105" s="66"/>
      <c r="M105" s="66"/>
      <c r="N105" s="66"/>
    </row>
    <row r="106" spans="1:14" ht="15.6" customHeight="1" x14ac:dyDescent="0.25">
      <c r="A106" s="95"/>
      <c r="B106" s="58"/>
      <c r="C106" s="95"/>
      <c r="D106" s="58"/>
      <c r="E106" s="59"/>
      <c r="F106" s="59"/>
      <c r="G106" s="63"/>
      <c r="H106" s="64"/>
      <c r="I106" s="64"/>
      <c r="J106" s="64"/>
      <c r="K106" s="65"/>
      <c r="L106" s="66"/>
      <c r="M106" s="66"/>
      <c r="N106" s="66"/>
    </row>
    <row r="107" spans="1:14" ht="15.6" customHeight="1" x14ac:dyDescent="0.25">
      <c r="A107" s="95"/>
      <c r="B107" s="58"/>
      <c r="C107" s="95"/>
      <c r="D107" s="58"/>
      <c r="E107" s="59"/>
      <c r="F107" s="59"/>
      <c r="G107" s="63"/>
      <c r="H107" s="64"/>
      <c r="I107" s="64"/>
      <c r="J107" s="64"/>
      <c r="K107" s="65"/>
      <c r="L107" s="66"/>
      <c r="M107" s="66"/>
      <c r="N107" s="66"/>
    </row>
    <row r="108" spans="1:14" ht="15.6" customHeight="1" x14ac:dyDescent="0.25">
      <c r="A108" s="95"/>
      <c r="B108" s="58"/>
      <c r="C108" s="95"/>
      <c r="D108" s="58"/>
      <c r="E108" s="59"/>
      <c r="F108" s="59"/>
      <c r="G108" s="63"/>
      <c r="H108" s="64"/>
      <c r="I108" s="64"/>
      <c r="J108" s="64"/>
      <c r="K108" s="65"/>
      <c r="L108" s="66"/>
      <c r="M108" s="66"/>
      <c r="N108" s="66"/>
    </row>
    <row r="109" spans="1:14" ht="15.6" customHeight="1" x14ac:dyDescent="0.25">
      <c r="A109" s="95"/>
      <c r="B109" s="58"/>
      <c r="C109" s="95"/>
      <c r="D109" s="58"/>
      <c r="E109" s="59"/>
      <c r="F109" s="59"/>
      <c r="G109" s="63"/>
      <c r="H109" s="64"/>
      <c r="I109" s="64"/>
      <c r="J109" s="64"/>
      <c r="K109" s="65"/>
      <c r="L109" s="66"/>
      <c r="M109" s="66"/>
      <c r="N109" s="66"/>
    </row>
    <row r="110" spans="1:14" ht="15.6" customHeight="1" x14ac:dyDescent="0.25">
      <c r="A110" s="95"/>
      <c r="B110" s="58"/>
      <c r="C110" s="95"/>
      <c r="D110" s="58"/>
      <c r="E110" s="59"/>
      <c r="F110" s="59"/>
      <c r="G110" s="63"/>
      <c r="H110" s="64"/>
      <c r="I110" s="64"/>
      <c r="J110" s="64"/>
      <c r="K110" s="65"/>
      <c r="L110" s="66"/>
      <c r="M110" s="66"/>
      <c r="N110" s="66"/>
    </row>
    <row r="111" spans="1:14" ht="15.6" customHeight="1" x14ac:dyDescent="0.25">
      <c r="A111" s="95"/>
      <c r="B111" s="58"/>
      <c r="C111" s="95"/>
      <c r="D111" s="58"/>
      <c r="E111" s="59"/>
      <c r="F111" s="59"/>
      <c r="G111" s="63"/>
      <c r="H111" s="64"/>
      <c r="I111" s="64"/>
      <c r="J111" s="64"/>
      <c r="K111" s="65"/>
      <c r="L111" s="66"/>
      <c r="M111" s="66"/>
      <c r="N111" s="66"/>
    </row>
    <row r="112" spans="1:14" ht="15.6" customHeight="1" x14ac:dyDescent="0.25">
      <c r="A112" s="95"/>
      <c r="B112" s="58"/>
      <c r="C112" s="95"/>
      <c r="D112" s="58"/>
      <c r="E112" s="59"/>
      <c r="F112" s="59"/>
      <c r="G112" s="63"/>
      <c r="H112" s="64"/>
      <c r="I112" s="64"/>
      <c r="J112" s="64"/>
      <c r="K112" s="65"/>
      <c r="L112" s="66"/>
      <c r="M112" s="66"/>
      <c r="N112" s="66"/>
    </row>
    <row r="113" spans="1:14" ht="15.6" customHeight="1" x14ac:dyDescent="0.25">
      <c r="A113" s="95"/>
      <c r="B113" s="58"/>
      <c r="C113" s="95"/>
      <c r="D113" s="58"/>
      <c r="E113" s="59"/>
      <c r="F113" s="59"/>
      <c r="G113" s="63"/>
      <c r="H113" s="64"/>
      <c r="I113" s="64"/>
      <c r="J113" s="64"/>
      <c r="K113" s="65"/>
      <c r="L113" s="66"/>
      <c r="M113" s="66"/>
      <c r="N113" s="66"/>
    </row>
    <row r="114" spans="1:14" ht="15.6" customHeight="1" x14ac:dyDescent="0.25">
      <c r="A114" s="95"/>
      <c r="B114" s="58"/>
      <c r="C114" s="95"/>
      <c r="D114" s="58"/>
      <c r="E114" s="59"/>
      <c r="F114" s="59"/>
      <c r="G114" s="63"/>
      <c r="H114" s="64"/>
      <c r="I114" s="64"/>
      <c r="J114" s="64"/>
      <c r="K114" s="65"/>
      <c r="L114" s="66"/>
      <c r="M114" s="66"/>
      <c r="N114" s="66"/>
    </row>
    <row r="115" spans="1:14" ht="15.6" customHeight="1" x14ac:dyDescent="0.25">
      <c r="A115" s="95"/>
      <c r="B115" s="58"/>
      <c r="C115" s="95"/>
      <c r="D115" s="58"/>
      <c r="E115" s="59"/>
      <c r="F115" s="59"/>
      <c r="G115" s="63"/>
      <c r="H115" s="64"/>
      <c r="I115" s="64"/>
      <c r="J115" s="64"/>
      <c r="K115" s="65"/>
      <c r="L115" s="66"/>
      <c r="M115" s="66"/>
      <c r="N115" s="66"/>
    </row>
    <row r="116" spans="1:14" ht="15.6" customHeight="1" x14ac:dyDescent="0.25">
      <c r="A116" s="95"/>
      <c r="B116" s="58"/>
      <c r="C116" s="95"/>
      <c r="D116" s="58"/>
      <c r="E116" s="59"/>
      <c r="F116" s="59"/>
      <c r="G116" s="63"/>
      <c r="H116" s="64"/>
      <c r="I116" s="64"/>
      <c r="J116" s="64"/>
      <c r="K116" s="65"/>
      <c r="L116" s="66"/>
      <c r="M116" s="66"/>
      <c r="N116" s="66"/>
    </row>
    <row r="117" spans="1:14" ht="15.6" customHeight="1" x14ac:dyDescent="0.25">
      <c r="A117" s="95"/>
      <c r="B117" s="58"/>
      <c r="C117" s="95"/>
      <c r="D117" s="58"/>
      <c r="E117" s="59"/>
      <c r="F117" s="59"/>
      <c r="G117" s="63"/>
      <c r="H117" s="64"/>
      <c r="I117" s="64"/>
      <c r="J117" s="64"/>
      <c r="K117" s="65"/>
      <c r="L117" s="66"/>
      <c r="M117" s="66"/>
      <c r="N117" s="66"/>
    </row>
    <row r="118" spans="1:14" ht="15.6" customHeight="1" x14ac:dyDescent="0.25">
      <c r="A118" s="95"/>
      <c r="B118" s="58"/>
      <c r="C118" s="95"/>
      <c r="D118" s="58"/>
      <c r="E118" s="59"/>
      <c r="F118" s="59"/>
      <c r="G118" s="63"/>
      <c r="H118" s="64"/>
      <c r="I118" s="64"/>
      <c r="J118" s="64"/>
      <c r="K118" s="65"/>
      <c r="L118" s="66"/>
      <c r="M118" s="66"/>
      <c r="N118" s="66"/>
    </row>
    <row r="119" spans="1:14" ht="15.6" customHeight="1" x14ac:dyDescent="0.25">
      <c r="A119" s="95"/>
      <c r="B119" s="58"/>
      <c r="C119" s="95"/>
      <c r="D119" s="58"/>
      <c r="E119" s="59"/>
      <c r="F119" s="59"/>
      <c r="G119" s="63"/>
      <c r="H119" s="64"/>
      <c r="I119" s="64"/>
      <c r="J119" s="64"/>
      <c r="K119" s="65"/>
      <c r="L119" s="66"/>
      <c r="M119" s="66"/>
      <c r="N119" s="66"/>
    </row>
    <row r="120" spans="1:14" ht="15.6" customHeight="1" x14ac:dyDescent="0.25">
      <c r="A120" s="95"/>
      <c r="B120" s="58"/>
      <c r="C120" s="95"/>
      <c r="D120" s="58"/>
      <c r="E120" s="59"/>
      <c r="F120" s="59"/>
      <c r="G120" s="63"/>
      <c r="H120" s="64"/>
      <c r="I120" s="64"/>
      <c r="J120" s="64"/>
      <c r="K120" s="65"/>
      <c r="L120" s="66"/>
      <c r="M120" s="66"/>
      <c r="N120" s="66"/>
    </row>
    <row r="121" spans="1:14" ht="15.6" customHeight="1" x14ac:dyDescent="0.25">
      <c r="A121" s="95"/>
      <c r="B121" s="58"/>
      <c r="C121" s="95"/>
      <c r="D121" s="58"/>
      <c r="E121" s="59"/>
      <c r="F121" s="59"/>
      <c r="G121" s="63"/>
      <c r="H121" s="64"/>
      <c r="I121" s="64"/>
      <c r="J121" s="64"/>
      <c r="K121" s="65"/>
      <c r="L121" s="66"/>
      <c r="M121" s="66"/>
      <c r="N121" s="66"/>
    </row>
    <row r="122" spans="1:14" ht="15.6" customHeight="1" x14ac:dyDescent="0.25">
      <c r="A122" s="95"/>
      <c r="B122" s="58"/>
      <c r="C122" s="95"/>
      <c r="D122" s="58"/>
      <c r="E122" s="59"/>
      <c r="F122" s="59"/>
      <c r="G122" s="63"/>
      <c r="H122" s="64"/>
      <c r="I122" s="64"/>
      <c r="J122" s="64"/>
      <c r="K122" s="65"/>
      <c r="L122" s="66"/>
      <c r="M122" s="66"/>
      <c r="N122" s="66"/>
    </row>
    <row r="123" spans="1:14" ht="15.6" customHeight="1" x14ac:dyDescent="0.25">
      <c r="A123" s="95"/>
      <c r="B123" s="58"/>
      <c r="C123" s="95"/>
      <c r="D123" s="58"/>
      <c r="E123" s="59"/>
      <c r="F123" s="59"/>
      <c r="G123" s="63"/>
      <c r="H123" s="64"/>
      <c r="I123" s="64"/>
      <c r="J123" s="64"/>
      <c r="K123" s="65"/>
      <c r="L123" s="66"/>
      <c r="M123" s="66"/>
      <c r="N123" s="66"/>
    </row>
    <row r="124" spans="1:14" ht="15.6" customHeight="1" x14ac:dyDescent="0.25">
      <c r="A124" s="95"/>
      <c r="B124" s="58"/>
      <c r="C124" s="95"/>
      <c r="D124" s="58"/>
      <c r="E124" s="59"/>
      <c r="F124" s="59"/>
      <c r="G124" s="63"/>
      <c r="H124" s="64"/>
      <c r="I124" s="64"/>
      <c r="J124" s="64"/>
      <c r="K124" s="65"/>
      <c r="L124" s="66"/>
      <c r="M124" s="66"/>
      <c r="N124" s="66"/>
    </row>
    <row r="125" spans="1:14" ht="15.6" customHeight="1" x14ac:dyDescent="0.25">
      <c r="A125" s="95"/>
      <c r="B125" s="58"/>
      <c r="C125" s="95"/>
      <c r="D125" s="58"/>
      <c r="E125" s="59"/>
      <c r="F125" s="59"/>
      <c r="G125" s="63"/>
      <c r="H125" s="64"/>
      <c r="I125" s="64"/>
      <c r="J125" s="64"/>
      <c r="K125" s="65"/>
      <c r="L125" s="66"/>
      <c r="M125" s="66"/>
      <c r="N125" s="66"/>
    </row>
    <row r="126" spans="1:14" ht="13.2" x14ac:dyDescent="0.25">
      <c r="A126" s="95"/>
      <c r="B126" s="58"/>
      <c r="C126" s="95"/>
      <c r="D126" s="58"/>
      <c r="E126" s="59"/>
      <c r="F126" s="59"/>
      <c r="G126" s="63"/>
      <c r="H126" s="64"/>
      <c r="I126" s="64"/>
      <c r="J126" s="64"/>
      <c r="K126" s="65"/>
      <c r="L126" s="66"/>
      <c r="M126" s="66"/>
      <c r="N126" s="66"/>
    </row>
    <row r="127" spans="1:14" ht="15.6" customHeight="1" x14ac:dyDescent="0.25">
      <c r="A127" s="95"/>
      <c r="B127" s="58"/>
      <c r="C127" s="95"/>
      <c r="D127" s="58"/>
      <c r="E127" s="59"/>
      <c r="F127" s="59"/>
      <c r="G127" s="63"/>
      <c r="H127" s="64"/>
      <c r="I127" s="64"/>
      <c r="J127" s="64"/>
      <c r="K127" s="65"/>
      <c r="L127" s="66"/>
      <c r="M127" s="66"/>
      <c r="N127" s="66"/>
    </row>
    <row r="128" spans="1:14" ht="15.6" customHeight="1" x14ac:dyDescent="0.25">
      <c r="A128" s="95"/>
      <c r="B128" s="58"/>
      <c r="C128" s="95"/>
      <c r="D128" s="58"/>
      <c r="E128" s="59"/>
      <c r="F128" s="59"/>
      <c r="G128" s="63"/>
      <c r="H128" s="64"/>
      <c r="I128" s="64"/>
      <c r="J128" s="64"/>
      <c r="K128" s="65"/>
      <c r="L128" s="66"/>
      <c r="M128" s="66"/>
      <c r="N128" s="66"/>
    </row>
    <row r="129" spans="1:14" ht="15.6" customHeight="1" x14ac:dyDescent="0.25">
      <c r="A129" s="95"/>
      <c r="B129" s="58"/>
      <c r="C129" s="95"/>
      <c r="D129" s="58"/>
      <c r="E129" s="59"/>
      <c r="F129" s="59"/>
      <c r="G129" s="63"/>
      <c r="H129" s="64"/>
      <c r="I129" s="64"/>
      <c r="J129" s="64"/>
      <c r="K129" s="65"/>
      <c r="L129" s="66"/>
      <c r="M129" s="66"/>
      <c r="N129" s="66"/>
    </row>
    <row r="130" spans="1:14" ht="15.6" customHeight="1" x14ac:dyDescent="0.25">
      <c r="A130" s="95"/>
      <c r="B130" s="58"/>
      <c r="C130" s="95"/>
      <c r="D130" s="58"/>
      <c r="E130" s="59"/>
      <c r="F130" s="59"/>
      <c r="G130" s="63"/>
      <c r="H130" s="64"/>
      <c r="I130" s="64"/>
      <c r="J130" s="64"/>
      <c r="K130" s="65"/>
      <c r="L130" s="66"/>
      <c r="M130" s="66"/>
      <c r="N130" s="66"/>
    </row>
    <row r="131" spans="1:14" ht="15.6" customHeight="1" x14ac:dyDescent="0.25">
      <c r="A131" s="95"/>
      <c r="B131" s="58"/>
      <c r="C131" s="95"/>
      <c r="D131" s="58"/>
      <c r="E131" s="59"/>
      <c r="F131" s="59"/>
      <c r="G131" s="63"/>
      <c r="H131" s="64"/>
      <c r="I131" s="64"/>
      <c r="J131" s="64"/>
      <c r="K131" s="65"/>
      <c r="L131" s="66"/>
      <c r="M131" s="66"/>
      <c r="N131" s="66"/>
    </row>
    <row r="132" spans="1:14" ht="15.6" customHeight="1" x14ac:dyDescent="0.25">
      <c r="A132" s="95"/>
      <c r="B132" s="58"/>
      <c r="C132" s="95"/>
      <c r="D132" s="58"/>
      <c r="E132" s="59"/>
      <c r="F132" s="59"/>
      <c r="G132" s="63"/>
      <c r="H132" s="64"/>
      <c r="I132" s="64"/>
      <c r="J132" s="64"/>
      <c r="K132" s="65"/>
      <c r="L132" s="66"/>
      <c r="M132" s="66"/>
      <c r="N132" s="66"/>
    </row>
    <row r="133" spans="1:14" ht="15.6" customHeight="1" x14ac:dyDescent="0.25">
      <c r="A133" s="95"/>
      <c r="B133" s="58"/>
      <c r="C133" s="95"/>
      <c r="D133" s="58"/>
      <c r="E133" s="59"/>
      <c r="F133" s="59"/>
      <c r="G133" s="63"/>
      <c r="H133" s="64"/>
      <c r="I133" s="64"/>
      <c r="J133" s="64"/>
      <c r="K133" s="65"/>
      <c r="L133" s="66"/>
      <c r="M133" s="66"/>
      <c r="N133" s="66"/>
    </row>
    <row r="134" spans="1:14" ht="15.6" customHeight="1" x14ac:dyDescent="0.25">
      <c r="A134" s="95"/>
      <c r="B134" s="58"/>
      <c r="C134" s="95"/>
      <c r="D134" s="58"/>
      <c r="E134" s="59"/>
      <c r="F134" s="59"/>
      <c r="G134" s="63"/>
      <c r="H134" s="64"/>
      <c r="I134" s="64"/>
      <c r="J134" s="64"/>
      <c r="K134" s="65"/>
      <c r="L134" s="66"/>
      <c r="M134" s="66"/>
      <c r="N134" s="66"/>
    </row>
    <row r="135" spans="1:14" ht="15.6" customHeight="1" x14ac:dyDescent="0.25">
      <c r="A135" s="95"/>
      <c r="B135" s="58"/>
      <c r="C135" s="95"/>
      <c r="D135" s="58"/>
      <c r="E135" s="59"/>
      <c r="F135" s="59"/>
      <c r="G135" s="63"/>
      <c r="H135" s="64"/>
      <c r="I135" s="64"/>
      <c r="J135" s="64"/>
      <c r="K135" s="65"/>
      <c r="L135" s="66"/>
      <c r="M135" s="66"/>
      <c r="N135" s="66"/>
    </row>
    <row r="136" spans="1:14" ht="15.6" customHeight="1" x14ac:dyDescent="0.25">
      <c r="A136" s="95"/>
      <c r="B136" s="58"/>
      <c r="C136" s="95"/>
      <c r="D136" s="58"/>
      <c r="E136" s="59"/>
      <c r="F136" s="59"/>
      <c r="G136" s="63"/>
      <c r="H136" s="64"/>
      <c r="I136" s="64"/>
      <c r="J136" s="64"/>
      <c r="K136" s="65"/>
      <c r="L136" s="66"/>
      <c r="M136" s="66"/>
      <c r="N136" s="66"/>
    </row>
    <row r="137" spans="1:14" ht="15.6" customHeight="1" x14ac:dyDescent="0.25">
      <c r="A137" s="95"/>
      <c r="B137" s="58"/>
      <c r="C137" s="95"/>
      <c r="D137" s="58"/>
      <c r="E137" s="59"/>
      <c r="F137" s="59"/>
      <c r="G137" s="63"/>
      <c r="H137" s="64"/>
      <c r="I137" s="64"/>
      <c r="J137" s="64"/>
      <c r="K137" s="65"/>
      <c r="L137" s="66"/>
      <c r="M137" s="66"/>
      <c r="N137" s="66"/>
    </row>
    <row r="138" spans="1:14" ht="15.6" customHeight="1" x14ac:dyDescent="0.25">
      <c r="A138" s="95"/>
      <c r="B138" s="58"/>
      <c r="C138" s="95"/>
      <c r="D138" s="58"/>
      <c r="E138" s="59"/>
      <c r="F138" s="59"/>
      <c r="G138" s="63"/>
      <c r="H138" s="64"/>
      <c r="I138" s="64"/>
      <c r="J138" s="64"/>
      <c r="K138" s="65"/>
      <c r="L138" s="66"/>
      <c r="M138" s="66"/>
      <c r="N138" s="66"/>
    </row>
    <row r="139" spans="1:14" ht="15.6" customHeight="1" x14ac:dyDescent="0.25">
      <c r="A139" s="95"/>
      <c r="B139" s="58"/>
      <c r="C139" s="95"/>
      <c r="D139" s="58"/>
      <c r="E139" s="59"/>
      <c r="F139" s="59"/>
      <c r="G139" s="63"/>
      <c r="H139" s="64"/>
      <c r="I139" s="64"/>
      <c r="J139" s="64"/>
      <c r="K139" s="65"/>
      <c r="L139" s="66"/>
      <c r="M139" s="66"/>
      <c r="N139" s="66"/>
    </row>
    <row r="140" spans="1:14" ht="15.6" customHeight="1" x14ac:dyDescent="0.25">
      <c r="A140" s="95"/>
      <c r="B140" s="58"/>
      <c r="C140" s="95"/>
      <c r="D140" s="58"/>
      <c r="E140" s="59"/>
      <c r="F140" s="59"/>
      <c r="G140" s="63"/>
      <c r="H140" s="64"/>
      <c r="I140" s="64"/>
      <c r="J140" s="64"/>
      <c r="K140" s="65"/>
      <c r="L140" s="66"/>
      <c r="M140" s="66"/>
      <c r="N140" s="66"/>
    </row>
    <row r="141" spans="1:14" ht="15.6" customHeight="1" x14ac:dyDescent="0.25">
      <c r="A141" s="95"/>
      <c r="B141" s="58"/>
      <c r="C141" s="95"/>
      <c r="D141" s="58"/>
      <c r="E141" s="59"/>
      <c r="F141" s="59"/>
      <c r="G141" s="63"/>
      <c r="H141" s="64"/>
      <c r="I141" s="64"/>
      <c r="J141" s="64"/>
      <c r="K141" s="65"/>
      <c r="L141" s="66"/>
      <c r="M141" s="66"/>
      <c r="N141" s="66"/>
    </row>
    <row r="142" spans="1:14" ht="15.6" customHeight="1" x14ac:dyDescent="0.25">
      <c r="A142" s="95"/>
      <c r="B142" s="58"/>
      <c r="C142" s="95"/>
      <c r="D142" s="58"/>
      <c r="E142" s="59"/>
      <c r="F142" s="59"/>
      <c r="G142" s="63"/>
      <c r="H142" s="64"/>
      <c r="I142" s="64"/>
      <c r="J142" s="64"/>
      <c r="K142" s="65"/>
      <c r="L142" s="66"/>
      <c r="M142" s="66"/>
      <c r="N142" s="66"/>
    </row>
    <row r="143" spans="1:14" ht="15.6" customHeight="1" x14ac:dyDescent="0.25">
      <c r="A143" s="95"/>
      <c r="B143" s="58"/>
      <c r="C143" s="95"/>
      <c r="D143" s="58"/>
      <c r="E143" s="59"/>
      <c r="F143" s="59"/>
      <c r="G143" s="63"/>
      <c r="H143" s="64"/>
      <c r="I143" s="64"/>
      <c r="J143" s="64"/>
      <c r="K143" s="65"/>
      <c r="L143" s="66"/>
      <c r="M143" s="66"/>
      <c r="N143" s="66"/>
    </row>
    <row r="144" spans="1:14" ht="15.6" customHeight="1" x14ac:dyDescent="0.25">
      <c r="A144" s="95"/>
      <c r="B144" s="58"/>
      <c r="C144" s="95"/>
      <c r="D144" s="58"/>
      <c r="E144" s="59"/>
      <c r="F144" s="59"/>
      <c r="G144" s="63"/>
      <c r="H144" s="64"/>
      <c r="I144" s="64"/>
      <c r="J144" s="64"/>
      <c r="K144" s="65"/>
      <c r="L144" s="66"/>
      <c r="M144" s="66"/>
      <c r="N144" s="66"/>
    </row>
    <row r="145" spans="1:14" ht="15.6" customHeight="1" x14ac:dyDescent="0.25">
      <c r="A145" s="95"/>
      <c r="B145" s="58"/>
      <c r="C145" s="95"/>
      <c r="D145" s="58"/>
      <c r="E145" s="59"/>
      <c r="F145" s="59"/>
      <c r="G145" s="63"/>
      <c r="H145" s="64"/>
      <c r="I145" s="64"/>
      <c r="J145" s="64"/>
      <c r="K145" s="65"/>
      <c r="L145" s="66"/>
      <c r="M145" s="66"/>
      <c r="N145" s="66"/>
    </row>
    <row r="146" spans="1:14" ht="15.6" customHeight="1" x14ac:dyDescent="0.25">
      <c r="A146" s="95"/>
      <c r="B146" s="58"/>
      <c r="C146" s="95"/>
      <c r="D146" s="58"/>
      <c r="E146" s="59"/>
      <c r="F146" s="59"/>
      <c r="G146" s="63"/>
      <c r="H146" s="64"/>
      <c r="I146" s="64"/>
      <c r="J146" s="64"/>
      <c r="K146" s="65"/>
      <c r="L146" s="66"/>
      <c r="M146" s="66"/>
      <c r="N146" s="66"/>
    </row>
    <row r="147" spans="1:14" ht="15.6" customHeight="1" x14ac:dyDescent="0.25">
      <c r="A147" s="95"/>
      <c r="B147" s="58"/>
      <c r="C147" s="95"/>
      <c r="D147" s="58"/>
      <c r="E147" s="59"/>
      <c r="F147" s="59"/>
      <c r="G147" s="63"/>
      <c r="H147" s="64"/>
      <c r="I147" s="64"/>
      <c r="J147" s="64"/>
      <c r="K147" s="65"/>
      <c r="L147" s="66"/>
      <c r="M147" s="66"/>
      <c r="N147" s="66"/>
    </row>
    <row r="148" spans="1:14" ht="15.6" customHeight="1" x14ac:dyDescent="0.25">
      <c r="A148" s="95"/>
      <c r="B148" s="58"/>
      <c r="C148" s="95"/>
      <c r="D148" s="58"/>
      <c r="E148" s="59"/>
      <c r="F148" s="59"/>
      <c r="G148" s="63"/>
      <c r="H148" s="64"/>
      <c r="I148" s="64"/>
      <c r="J148" s="64"/>
      <c r="K148" s="65"/>
      <c r="L148" s="66"/>
      <c r="M148" s="66"/>
      <c r="N148" s="66"/>
    </row>
    <row r="149" spans="1:14" ht="15.6" customHeight="1" x14ac:dyDescent="0.25">
      <c r="A149" s="95"/>
      <c r="B149" s="58"/>
      <c r="C149" s="95"/>
      <c r="D149" s="58"/>
      <c r="E149" s="59"/>
      <c r="F149" s="59"/>
      <c r="G149" s="63"/>
      <c r="H149" s="64"/>
      <c r="I149" s="64"/>
      <c r="J149" s="64"/>
      <c r="K149" s="65"/>
      <c r="L149" s="66"/>
      <c r="M149" s="66"/>
      <c r="N149" s="66"/>
    </row>
    <row r="150" spans="1:14" ht="15.6" customHeight="1" x14ac:dyDescent="0.25">
      <c r="A150" s="95"/>
      <c r="B150" s="58"/>
      <c r="C150" s="95"/>
      <c r="D150" s="58"/>
      <c r="E150" s="59"/>
      <c r="F150" s="59"/>
      <c r="G150" s="63"/>
      <c r="H150" s="64"/>
      <c r="I150" s="64"/>
      <c r="J150" s="64"/>
      <c r="K150" s="65"/>
      <c r="L150" s="66"/>
      <c r="M150" s="66"/>
      <c r="N150" s="66"/>
    </row>
    <row r="151" spans="1:14" ht="15.6" customHeight="1" x14ac:dyDescent="0.25">
      <c r="A151" s="95"/>
      <c r="B151" s="58"/>
      <c r="C151" s="95"/>
      <c r="D151" s="58"/>
      <c r="E151" s="59"/>
      <c r="F151" s="59"/>
      <c r="G151" s="63"/>
      <c r="H151" s="64"/>
      <c r="I151" s="64"/>
      <c r="J151" s="64"/>
      <c r="K151" s="65"/>
      <c r="L151" s="66"/>
      <c r="M151" s="66"/>
      <c r="N151" s="66"/>
    </row>
    <row r="152" spans="1:14" ht="15.6" customHeight="1" x14ac:dyDescent="0.25">
      <c r="A152" s="95"/>
      <c r="B152" s="58"/>
      <c r="C152" s="95"/>
      <c r="D152" s="58"/>
      <c r="E152" s="59"/>
      <c r="F152" s="59"/>
      <c r="G152" s="63"/>
      <c r="H152" s="64"/>
      <c r="I152" s="64"/>
      <c r="J152" s="64"/>
      <c r="K152" s="65"/>
      <c r="L152" s="66"/>
      <c r="M152" s="66"/>
      <c r="N152" s="66"/>
    </row>
    <row r="153" spans="1:14" ht="15.6" customHeight="1" x14ac:dyDescent="0.25">
      <c r="A153" s="95"/>
      <c r="B153" s="58"/>
      <c r="C153" s="95"/>
      <c r="D153" s="58"/>
      <c r="E153" s="59"/>
      <c r="F153" s="59"/>
      <c r="G153" s="63"/>
      <c r="H153" s="64"/>
      <c r="I153" s="64"/>
      <c r="J153" s="64"/>
      <c r="K153" s="65"/>
      <c r="L153" s="66"/>
      <c r="M153" s="66"/>
      <c r="N153" s="66"/>
    </row>
    <row r="154" spans="1:14" ht="15.6" customHeight="1" x14ac:dyDescent="0.25">
      <c r="A154" s="95"/>
      <c r="B154" s="58"/>
      <c r="C154" s="95"/>
      <c r="D154" s="58"/>
      <c r="E154" s="59"/>
      <c r="F154" s="59"/>
      <c r="G154" s="63"/>
      <c r="H154" s="64"/>
      <c r="I154" s="64"/>
      <c r="J154" s="64"/>
      <c r="K154" s="65"/>
      <c r="L154" s="66"/>
      <c r="M154" s="66"/>
      <c r="N154" s="66"/>
    </row>
    <row r="155" spans="1:14" ht="15.6" customHeight="1" x14ac:dyDescent="0.25">
      <c r="A155" s="95"/>
      <c r="B155" s="58"/>
      <c r="C155" s="95"/>
      <c r="D155" s="58"/>
      <c r="E155" s="59"/>
      <c r="F155" s="59"/>
      <c r="G155" s="63"/>
      <c r="H155" s="64"/>
      <c r="I155" s="64"/>
      <c r="J155" s="64"/>
      <c r="K155" s="65"/>
      <c r="L155" s="66"/>
      <c r="M155" s="66"/>
      <c r="N155" s="66"/>
    </row>
    <row r="156" spans="1:14" ht="15.6" customHeight="1" x14ac:dyDescent="0.25">
      <c r="A156" s="95"/>
      <c r="B156" s="58"/>
      <c r="C156" s="95"/>
      <c r="D156" s="58"/>
      <c r="E156" s="59"/>
      <c r="F156" s="59"/>
      <c r="G156" s="63"/>
      <c r="H156" s="64"/>
      <c r="I156" s="64"/>
      <c r="J156" s="64"/>
      <c r="K156" s="65"/>
      <c r="L156" s="66"/>
      <c r="M156" s="66"/>
      <c r="N156" s="66"/>
    </row>
    <row r="157" spans="1:14" ht="15.6" customHeight="1" x14ac:dyDescent="0.25">
      <c r="A157" s="95"/>
      <c r="B157" s="58"/>
      <c r="C157" s="95"/>
      <c r="D157" s="58"/>
      <c r="E157" s="59"/>
      <c r="F157" s="59"/>
      <c r="G157" s="63"/>
      <c r="H157" s="64"/>
      <c r="I157" s="64"/>
      <c r="J157" s="64"/>
      <c r="K157" s="65"/>
      <c r="L157" s="66"/>
      <c r="M157" s="66"/>
      <c r="N157" s="66"/>
    </row>
    <row r="158" spans="1:14" ht="15.6" customHeight="1" x14ac:dyDescent="0.25">
      <c r="A158" s="95"/>
      <c r="B158" s="58"/>
      <c r="C158" s="95"/>
      <c r="D158" s="58"/>
      <c r="E158" s="59"/>
      <c r="F158" s="59"/>
      <c r="G158" s="63"/>
      <c r="H158" s="64"/>
      <c r="I158" s="64"/>
      <c r="J158" s="64"/>
      <c r="K158" s="65"/>
      <c r="L158" s="66"/>
      <c r="M158" s="66"/>
      <c r="N158" s="66"/>
    </row>
    <row r="159" spans="1:14" ht="15.6" customHeight="1" x14ac:dyDescent="0.25">
      <c r="A159" s="95"/>
      <c r="B159" s="58"/>
      <c r="C159" s="95"/>
      <c r="D159" s="58"/>
      <c r="E159" s="59"/>
      <c r="F159" s="59"/>
      <c r="G159" s="63"/>
      <c r="H159" s="64"/>
      <c r="I159" s="64"/>
      <c r="J159" s="64"/>
      <c r="K159" s="65"/>
      <c r="L159" s="66"/>
      <c r="M159" s="66"/>
      <c r="N159" s="66"/>
    </row>
    <row r="160" spans="1:14" ht="15.6" customHeight="1" x14ac:dyDescent="0.25">
      <c r="A160" s="95"/>
      <c r="B160" s="58"/>
      <c r="C160" s="95"/>
      <c r="D160" s="58"/>
      <c r="E160" s="59"/>
      <c r="F160" s="59"/>
      <c r="G160" s="63"/>
      <c r="H160" s="64"/>
      <c r="I160" s="64"/>
      <c r="J160" s="64"/>
      <c r="K160" s="65"/>
      <c r="L160" s="66"/>
      <c r="M160" s="66"/>
      <c r="N160" s="66"/>
    </row>
    <row r="161" spans="1:14" ht="15.6" customHeight="1" x14ac:dyDescent="0.25">
      <c r="A161" s="95"/>
      <c r="B161" s="58"/>
      <c r="C161" s="95"/>
      <c r="D161" s="58"/>
      <c r="E161" s="59"/>
      <c r="F161" s="59"/>
      <c r="G161" s="63"/>
      <c r="H161" s="64"/>
      <c r="I161" s="64"/>
      <c r="J161" s="64"/>
      <c r="K161" s="65"/>
      <c r="L161" s="66"/>
      <c r="M161" s="66"/>
      <c r="N161" s="66"/>
    </row>
    <row r="162" spans="1:14" ht="15.6" customHeight="1" x14ac:dyDescent="0.25">
      <c r="A162" s="95"/>
      <c r="B162" s="58"/>
      <c r="C162" s="95"/>
      <c r="D162" s="58"/>
      <c r="E162" s="59"/>
      <c r="F162" s="59"/>
      <c r="G162" s="63"/>
      <c r="H162" s="64"/>
      <c r="I162" s="64"/>
      <c r="J162" s="64"/>
      <c r="K162" s="65"/>
      <c r="L162" s="66"/>
      <c r="M162" s="66"/>
      <c r="N162" s="66"/>
    </row>
    <row r="163" spans="1:14" ht="15.6" customHeight="1" x14ac:dyDescent="0.25">
      <c r="A163" s="95"/>
      <c r="B163" s="58"/>
      <c r="C163" s="95"/>
      <c r="D163" s="58"/>
      <c r="E163" s="59"/>
      <c r="F163" s="59"/>
      <c r="G163" s="63"/>
      <c r="H163" s="64"/>
      <c r="I163" s="64"/>
      <c r="J163" s="64"/>
      <c r="K163" s="65"/>
      <c r="L163" s="66"/>
      <c r="M163" s="66"/>
      <c r="N163" s="66"/>
    </row>
    <row r="164" spans="1:14" ht="15.6" customHeight="1" x14ac:dyDescent="0.25">
      <c r="A164" s="95"/>
      <c r="B164" s="58"/>
      <c r="C164" s="95"/>
      <c r="D164" s="58"/>
      <c r="E164" s="59"/>
      <c r="F164" s="59"/>
      <c r="G164" s="63"/>
      <c r="H164" s="64"/>
      <c r="I164" s="64"/>
      <c r="J164" s="64"/>
      <c r="K164" s="65"/>
      <c r="L164" s="66"/>
      <c r="M164" s="66"/>
      <c r="N164" s="66"/>
    </row>
    <row r="165" spans="1:14" ht="15.6" customHeight="1" x14ac:dyDescent="0.25">
      <c r="A165" s="95"/>
      <c r="B165" s="58"/>
      <c r="C165" s="95"/>
      <c r="D165" s="58"/>
      <c r="E165" s="59"/>
      <c r="F165" s="59"/>
      <c r="G165" s="63"/>
      <c r="H165" s="64"/>
      <c r="I165" s="64"/>
      <c r="J165" s="64"/>
      <c r="K165" s="65"/>
      <c r="L165" s="66"/>
      <c r="M165" s="66"/>
      <c r="N165" s="66"/>
    </row>
    <row r="166" spans="1:14" ht="15.6" customHeight="1" x14ac:dyDescent="0.25">
      <c r="A166" s="95"/>
      <c r="B166" s="58"/>
      <c r="C166" s="95"/>
      <c r="D166" s="58"/>
      <c r="E166" s="59"/>
      <c r="F166" s="59"/>
      <c r="G166" s="63"/>
      <c r="H166" s="64"/>
      <c r="I166" s="64"/>
      <c r="J166" s="64"/>
      <c r="K166" s="65"/>
      <c r="L166" s="66"/>
      <c r="M166" s="66"/>
      <c r="N166" s="66"/>
    </row>
    <row r="167" spans="1:14" ht="15.6" customHeight="1" x14ac:dyDescent="0.25">
      <c r="A167" s="95"/>
      <c r="B167" s="58"/>
      <c r="C167" s="95"/>
      <c r="D167" s="58"/>
      <c r="E167" s="59"/>
      <c r="F167" s="59"/>
      <c r="G167" s="63"/>
      <c r="H167" s="64"/>
      <c r="I167" s="64"/>
      <c r="J167" s="64"/>
      <c r="K167" s="65"/>
      <c r="L167" s="66"/>
      <c r="M167" s="66"/>
      <c r="N167" s="66"/>
    </row>
    <row r="168" spans="1:14" ht="15.6" customHeight="1" x14ac:dyDescent="0.25">
      <c r="A168" s="95"/>
      <c r="B168" s="58"/>
      <c r="C168" s="95"/>
      <c r="D168" s="58"/>
      <c r="E168" s="59"/>
      <c r="F168" s="59"/>
      <c r="G168" s="63"/>
      <c r="H168" s="64"/>
      <c r="I168" s="64"/>
      <c r="J168" s="64"/>
      <c r="K168" s="65"/>
      <c r="L168" s="66"/>
      <c r="M168" s="66"/>
      <c r="N168" s="66"/>
    </row>
    <row r="169" spans="1:14" ht="15.6" customHeight="1" x14ac:dyDescent="0.25">
      <c r="A169" s="95"/>
      <c r="B169" s="58"/>
      <c r="C169" s="95"/>
      <c r="D169" s="58"/>
      <c r="E169" s="59"/>
      <c r="F169" s="59"/>
      <c r="G169" s="63"/>
      <c r="H169" s="64"/>
      <c r="I169" s="64"/>
      <c r="J169" s="64"/>
      <c r="K169" s="65"/>
      <c r="L169" s="66"/>
      <c r="M169" s="66"/>
      <c r="N169" s="66"/>
    </row>
    <row r="170" spans="1:14" ht="15.6" customHeight="1" x14ac:dyDescent="0.25">
      <c r="A170" s="95"/>
      <c r="B170" s="58"/>
      <c r="C170" s="95"/>
      <c r="D170" s="58"/>
      <c r="E170" s="59"/>
      <c r="F170" s="59"/>
      <c r="G170" s="63"/>
      <c r="H170" s="64"/>
      <c r="I170" s="64"/>
      <c r="J170" s="64"/>
      <c r="K170" s="65"/>
      <c r="L170" s="66"/>
      <c r="M170" s="66"/>
      <c r="N170" s="66"/>
    </row>
    <row r="171" spans="1:14" ht="15.6" customHeight="1" x14ac:dyDescent="0.25">
      <c r="A171" s="95"/>
      <c r="B171" s="58"/>
      <c r="C171" s="95"/>
      <c r="D171" s="58"/>
      <c r="E171" s="59"/>
      <c r="F171" s="59"/>
      <c r="G171" s="63"/>
      <c r="H171" s="64"/>
      <c r="I171" s="64"/>
      <c r="J171" s="64"/>
      <c r="K171" s="65"/>
      <c r="L171" s="66"/>
      <c r="M171" s="66"/>
      <c r="N171" s="66"/>
    </row>
    <row r="172" spans="1:14" ht="15.6" customHeight="1" x14ac:dyDescent="0.25">
      <c r="A172" s="95"/>
      <c r="B172" s="58"/>
      <c r="C172" s="95"/>
      <c r="D172" s="58"/>
      <c r="E172" s="59"/>
      <c r="F172" s="59"/>
      <c r="G172" s="63"/>
      <c r="H172" s="64"/>
      <c r="I172" s="64"/>
      <c r="J172" s="64"/>
      <c r="K172" s="65"/>
      <c r="L172" s="66"/>
      <c r="M172" s="66"/>
      <c r="N172" s="66"/>
    </row>
    <row r="173" spans="1:14" ht="15.6" customHeight="1" x14ac:dyDescent="0.25">
      <c r="A173" s="95"/>
      <c r="B173" s="58"/>
      <c r="C173" s="95"/>
      <c r="D173" s="58"/>
      <c r="E173" s="59"/>
      <c r="F173" s="59"/>
      <c r="G173" s="63"/>
      <c r="H173" s="64"/>
      <c r="I173" s="64"/>
      <c r="J173" s="64"/>
      <c r="K173" s="65"/>
      <c r="L173" s="66"/>
      <c r="M173" s="66"/>
      <c r="N173" s="66"/>
    </row>
    <row r="174" spans="1:14" ht="15.6" customHeight="1" x14ac:dyDescent="0.25">
      <c r="A174" s="95"/>
      <c r="B174" s="58"/>
      <c r="C174" s="95"/>
      <c r="D174" s="58"/>
      <c r="E174" s="59"/>
      <c r="F174" s="59"/>
      <c r="G174" s="63"/>
      <c r="H174" s="64"/>
      <c r="I174" s="64"/>
      <c r="J174" s="64"/>
      <c r="K174" s="65"/>
      <c r="L174" s="66"/>
      <c r="M174" s="66"/>
      <c r="N174" s="66"/>
    </row>
    <row r="175" spans="1:14" ht="15.6" customHeight="1" x14ac:dyDescent="0.25">
      <c r="A175" s="95"/>
      <c r="B175" s="58"/>
      <c r="C175" s="95"/>
      <c r="D175" s="58"/>
      <c r="E175" s="59"/>
      <c r="F175" s="59"/>
      <c r="G175" s="63"/>
      <c r="H175" s="64"/>
      <c r="I175" s="64"/>
      <c r="J175" s="64"/>
      <c r="K175" s="65"/>
      <c r="L175" s="66"/>
      <c r="M175" s="66"/>
      <c r="N175" s="66"/>
    </row>
    <row r="176" spans="1:14" ht="15.6" customHeight="1" x14ac:dyDescent="0.25">
      <c r="A176" s="95"/>
      <c r="B176" s="58"/>
      <c r="C176" s="95"/>
      <c r="D176" s="58"/>
      <c r="E176" s="59"/>
      <c r="F176" s="59"/>
      <c r="G176" s="63"/>
      <c r="H176" s="64"/>
      <c r="I176" s="64"/>
      <c r="J176" s="64"/>
      <c r="K176" s="65"/>
      <c r="L176" s="66"/>
      <c r="M176" s="66"/>
      <c r="N176" s="66"/>
    </row>
    <row r="177" spans="1:14" ht="15.6" customHeight="1" x14ac:dyDescent="0.25">
      <c r="A177" s="95"/>
      <c r="B177" s="58"/>
      <c r="C177" s="95"/>
      <c r="D177" s="58"/>
      <c r="E177" s="59"/>
      <c r="F177" s="59"/>
      <c r="G177" s="63"/>
      <c r="H177" s="64"/>
      <c r="I177" s="64"/>
      <c r="J177" s="64"/>
      <c r="K177" s="65"/>
      <c r="L177" s="66"/>
      <c r="M177" s="66"/>
      <c r="N177" s="66"/>
    </row>
    <row r="178" spans="1:14" ht="15.6" customHeight="1" x14ac:dyDescent="0.25">
      <c r="A178" s="95"/>
      <c r="B178" s="58"/>
      <c r="C178" s="95"/>
      <c r="D178" s="58"/>
      <c r="E178" s="59"/>
      <c r="F178" s="59"/>
      <c r="G178" s="63"/>
      <c r="H178" s="64"/>
      <c r="I178" s="64"/>
      <c r="J178" s="64"/>
      <c r="K178" s="65"/>
      <c r="L178" s="66"/>
      <c r="M178" s="66"/>
      <c r="N178" s="66"/>
    </row>
    <row r="179" spans="1:14" ht="15.6" customHeight="1" x14ac:dyDescent="0.25">
      <c r="A179" s="95"/>
      <c r="B179" s="58"/>
      <c r="C179" s="95"/>
      <c r="D179" s="58"/>
      <c r="E179" s="59"/>
      <c r="F179" s="59"/>
      <c r="G179" s="63"/>
      <c r="H179" s="64"/>
      <c r="I179" s="64"/>
      <c r="J179" s="64"/>
      <c r="K179" s="65"/>
      <c r="L179" s="66"/>
      <c r="M179" s="66"/>
      <c r="N179" s="66"/>
    </row>
    <row r="180" spans="1:14" ht="15.6" customHeight="1" x14ac:dyDescent="0.25">
      <c r="A180" s="95"/>
      <c r="B180" s="58"/>
      <c r="C180" s="95"/>
      <c r="D180" s="58"/>
      <c r="E180" s="59"/>
      <c r="F180" s="59"/>
      <c r="G180" s="63"/>
      <c r="H180" s="64"/>
      <c r="I180" s="64"/>
      <c r="J180" s="64"/>
      <c r="K180" s="65"/>
      <c r="L180" s="66"/>
      <c r="M180" s="66"/>
      <c r="N180" s="66"/>
    </row>
    <row r="181" spans="1:14" ht="15.6" customHeight="1" x14ac:dyDescent="0.25">
      <c r="A181" s="95"/>
      <c r="B181" s="58"/>
      <c r="C181" s="95"/>
      <c r="D181" s="58"/>
      <c r="E181" s="59"/>
      <c r="F181" s="59"/>
      <c r="G181" s="63"/>
      <c r="H181" s="64"/>
      <c r="I181" s="64"/>
      <c r="J181" s="64"/>
      <c r="K181" s="65"/>
      <c r="L181" s="66"/>
      <c r="M181" s="66"/>
      <c r="N181" s="66"/>
    </row>
    <row r="182" spans="1:14" ht="15.6" customHeight="1" x14ac:dyDescent="0.25">
      <c r="A182" s="95"/>
      <c r="B182" s="58"/>
      <c r="C182" s="95"/>
      <c r="D182" s="58"/>
      <c r="E182" s="59"/>
      <c r="F182" s="59"/>
      <c r="G182" s="63"/>
      <c r="H182" s="64"/>
      <c r="I182" s="64"/>
      <c r="J182" s="64"/>
      <c r="K182" s="65"/>
      <c r="L182" s="66"/>
      <c r="M182" s="66"/>
      <c r="N182" s="66"/>
    </row>
    <row r="183" spans="1:14" ht="15.6" customHeight="1" x14ac:dyDescent="0.25">
      <c r="A183" s="95"/>
      <c r="B183" s="58"/>
      <c r="C183" s="95"/>
      <c r="D183" s="58"/>
      <c r="E183" s="59"/>
      <c r="F183" s="59"/>
      <c r="G183" s="63"/>
      <c r="H183" s="64"/>
      <c r="I183" s="64"/>
      <c r="J183" s="64"/>
      <c r="K183" s="65"/>
      <c r="L183" s="66"/>
      <c r="M183" s="66"/>
      <c r="N183" s="66"/>
    </row>
    <row r="184" spans="1:14" ht="15.6" customHeight="1" x14ac:dyDescent="0.25">
      <c r="A184" s="95"/>
      <c r="B184" s="58"/>
      <c r="C184" s="95"/>
      <c r="D184" s="58"/>
      <c r="E184" s="59"/>
      <c r="F184" s="59"/>
      <c r="G184" s="63"/>
      <c r="H184" s="64"/>
      <c r="I184" s="64"/>
      <c r="J184" s="64"/>
      <c r="K184" s="65"/>
      <c r="L184" s="66"/>
      <c r="M184" s="66"/>
      <c r="N184" s="66"/>
    </row>
    <row r="185" spans="1:14" ht="15.6" customHeight="1" x14ac:dyDescent="0.25">
      <c r="A185" s="95"/>
      <c r="B185" s="58"/>
      <c r="C185" s="95"/>
      <c r="D185" s="58"/>
      <c r="E185" s="59"/>
      <c r="F185" s="59"/>
      <c r="G185" s="63"/>
      <c r="H185" s="64"/>
      <c r="I185" s="64"/>
      <c r="J185" s="64"/>
      <c r="K185" s="65"/>
      <c r="L185" s="66"/>
      <c r="M185" s="66"/>
      <c r="N185" s="66"/>
    </row>
    <row r="186" spans="1:14" ht="15.6" customHeight="1" x14ac:dyDescent="0.25">
      <c r="A186" s="95"/>
      <c r="B186" s="58"/>
      <c r="C186" s="95"/>
      <c r="D186" s="58"/>
      <c r="E186" s="59"/>
      <c r="F186" s="59"/>
      <c r="G186" s="63"/>
      <c r="H186" s="64"/>
      <c r="I186" s="64"/>
      <c r="J186" s="64"/>
      <c r="K186" s="65"/>
      <c r="L186" s="66"/>
      <c r="M186" s="66"/>
      <c r="N186" s="66"/>
    </row>
    <row r="187" spans="1:14" ht="15.6" customHeight="1" x14ac:dyDescent="0.25">
      <c r="A187" s="95"/>
      <c r="B187" s="58"/>
      <c r="C187" s="95"/>
      <c r="D187" s="58"/>
      <c r="E187" s="59"/>
      <c r="F187" s="59"/>
      <c r="G187" s="63"/>
      <c r="H187" s="64"/>
      <c r="I187" s="64"/>
      <c r="J187" s="64"/>
      <c r="K187" s="65"/>
      <c r="L187" s="66"/>
      <c r="M187" s="66"/>
      <c r="N187" s="66"/>
    </row>
    <row r="188" spans="1:14" ht="15.6" customHeight="1" x14ac:dyDescent="0.25">
      <c r="A188" s="95"/>
      <c r="B188" s="58"/>
      <c r="C188" s="95"/>
      <c r="D188" s="58"/>
      <c r="E188" s="59"/>
      <c r="F188" s="59"/>
      <c r="G188" s="63"/>
      <c r="H188" s="64"/>
      <c r="I188" s="64"/>
      <c r="J188" s="64"/>
      <c r="K188" s="65"/>
      <c r="L188" s="66"/>
      <c r="M188" s="66"/>
      <c r="N188" s="66"/>
    </row>
    <row r="189" spans="1:14" ht="15.6" customHeight="1" x14ac:dyDescent="0.25">
      <c r="A189" s="95"/>
      <c r="B189" s="58"/>
      <c r="C189" s="95"/>
      <c r="D189" s="58"/>
      <c r="E189" s="59"/>
      <c r="F189" s="59"/>
      <c r="G189" s="63"/>
      <c r="H189" s="64"/>
      <c r="I189" s="64"/>
      <c r="J189" s="64"/>
      <c r="K189" s="65"/>
      <c r="L189" s="66"/>
      <c r="M189" s="66"/>
      <c r="N189" s="66"/>
    </row>
    <row r="190" spans="1:14" ht="15.6" customHeight="1" x14ac:dyDescent="0.25">
      <c r="A190" s="95"/>
      <c r="B190" s="58"/>
      <c r="C190" s="95"/>
      <c r="D190" s="58"/>
      <c r="E190" s="59"/>
      <c r="F190" s="59"/>
      <c r="G190" s="63"/>
      <c r="H190" s="64"/>
      <c r="I190" s="64"/>
      <c r="J190" s="64"/>
      <c r="K190" s="65"/>
      <c r="L190" s="66"/>
      <c r="M190" s="66"/>
      <c r="N190" s="66"/>
    </row>
    <row r="191" spans="1:14" ht="13.2" x14ac:dyDescent="0.25">
      <c r="A191" s="95"/>
      <c r="B191" s="58"/>
      <c r="C191" s="95"/>
      <c r="D191" s="58"/>
      <c r="E191" s="59"/>
      <c r="F191" s="59"/>
      <c r="G191" s="63"/>
      <c r="H191" s="64"/>
      <c r="I191" s="64"/>
      <c r="J191" s="64"/>
      <c r="K191" s="65"/>
      <c r="L191" s="66"/>
      <c r="M191" s="66"/>
      <c r="N191" s="66"/>
    </row>
    <row r="192" spans="1:14" ht="15.6" customHeight="1" x14ac:dyDescent="0.25">
      <c r="A192" s="95"/>
      <c r="B192" s="58"/>
      <c r="C192" s="95"/>
      <c r="D192" s="58"/>
      <c r="E192" s="59"/>
      <c r="F192" s="59"/>
      <c r="G192" s="63"/>
      <c r="H192" s="64"/>
      <c r="I192" s="64"/>
      <c r="J192" s="64"/>
      <c r="K192" s="65"/>
      <c r="L192" s="66"/>
      <c r="M192" s="66"/>
      <c r="N192" s="66"/>
    </row>
    <row r="193" spans="1:14" ht="15.6" customHeight="1" x14ac:dyDescent="0.25">
      <c r="A193" s="95"/>
      <c r="B193" s="58"/>
      <c r="C193" s="95"/>
      <c r="D193" s="58"/>
      <c r="E193" s="59"/>
      <c r="F193" s="59"/>
      <c r="G193" s="63"/>
      <c r="H193" s="64"/>
      <c r="I193" s="64"/>
      <c r="J193" s="64"/>
      <c r="K193" s="65"/>
      <c r="L193" s="66"/>
      <c r="M193" s="66"/>
      <c r="N193" s="66"/>
    </row>
    <row r="194" spans="1:14" ht="15.6" customHeight="1" x14ac:dyDescent="0.25">
      <c r="A194" s="95"/>
      <c r="B194" s="58"/>
      <c r="C194" s="95"/>
      <c r="D194" s="58"/>
      <c r="E194" s="59"/>
      <c r="F194" s="59"/>
      <c r="G194" s="63"/>
      <c r="H194" s="64"/>
      <c r="I194" s="64"/>
      <c r="J194" s="64"/>
      <c r="K194" s="65"/>
      <c r="L194" s="66"/>
      <c r="M194" s="66"/>
      <c r="N194" s="66"/>
    </row>
    <row r="195" spans="1:14" ht="15.6" customHeight="1" x14ac:dyDescent="0.25">
      <c r="A195" s="95"/>
      <c r="B195" s="58"/>
      <c r="C195" s="95"/>
      <c r="D195" s="58"/>
      <c r="E195" s="59"/>
      <c r="F195" s="59"/>
      <c r="G195" s="63"/>
      <c r="H195" s="64"/>
      <c r="I195" s="64"/>
      <c r="J195" s="64"/>
      <c r="K195" s="65"/>
      <c r="L195" s="66"/>
      <c r="M195" s="66"/>
      <c r="N195" s="66"/>
    </row>
    <row r="196" spans="1:14" ht="15.6" customHeight="1" x14ac:dyDescent="0.25">
      <c r="A196" s="95"/>
      <c r="B196" s="58"/>
      <c r="C196" s="95"/>
      <c r="D196" s="58"/>
      <c r="E196" s="59"/>
      <c r="F196" s="59"/>
      <c r="G196" s="63"/>
      <c r="H196" s="64"/>
      <c r="I196" s="64"/>
      <c r="J196" s="64"/>
      <c r="K196" s="65"/>
      <c r="L196" s="66"/>
      <c r="M196" s="66"/>
      <c r="N196" s="66"/>
    </row>
    <row r="197" spans="1:14" ht="15.6" customHeight="1" x14ac:dyDescent="0.25">
      <c r="A197" s="95"/>
      <c r="B197" s="58"/>
      <c r="C197" s="95"/>
      <c r="D197" s="58"/>
      <c r="E197" s="59"/>
      <c r="F197" s="59"/>
      <c r="G197" s="63"/>
      <c r="H197" s="64"/>
      <c r="I197" s="64"/>
      <c r="J197" s="64"/>
      <c r="K197" s="65"/>
      <c r="L197" s="66"/>
      <c r="M197" s="66"/>
      <c r="N197" s="66"/>
    </row>
    <row r="198" spans="1:14" ht="15.6" customHeight="1" x14ac:dyDescent="0.25">
      <c r="A198" s="95"/>
      <c r="B198" s="58"/>
      <c r="C198" s="95"/>
      <c r="D198" s="58"/>
      <c r="E198" s="59"/>
      <c r="F198" s="59"/>
      <c r="G198" s="63"/>
      <c r="H198" s="64"/>
      <c r="I198" s="64"/>
      <c r="J198" s="64"/>
      <c r="K198" s="65"/>
      <c r="L198" s="66"/>
      <c r="M198" s="66"/>
      <c r="N198" s="66"/>
    </row>
    <row r="199" spans="1:14" ht="15.6" customHeight="1" x14ac:dyDescent="0.25">
      <c r="A199" s="95"/>
      <c r="B199" s="58"/>
      <c r="C199" s="95"/>
      <c r="D199" s="58"/>
      <c r="E199" s="59"/>
      <c r="F199" s="59"/>
      <c r="G199" s="63"/>
      <c r="H199" s="64"/>
      <c r="I199" s="64"/>
      <c r="J199" s="64"/>
      <c r="K199" s="65"/>
      <c r="L199" s="66"/>
      <c r="M199" s="66"/>
      <c r="N199" s="66"/>
    </row>
    <row r="200" spans="1:14" ht="15.6" customHeight="1" x14ac:dyDescent="0.25">
      <c r="A200" s="95"/>
      <c r="B200" s="58"/>
      <c r="C200" s="95"/>
      <c r="D200" s="58"/>
      <c r="E200" s="59"/>
      <c r="F200" s="59"/>
      <c r="G200" s="63"/>
      <c r="H200" s="64"/>
      <c r="I200" s="64"/>
      <c r="J200" s="64"/>
      <c r="K200" s="65"/>
      <c r="L200" s="66"/>
      <c r="M200" s="66"/>
      <c r="N200" s="66"/>
    </row>
    <row r="201" spans="1:14" ht="15.6" customHeight="1" x14ac:dyDescent="0.25">
      <c r="A201" s="95"/>
      <c r="B201" s="58"/>
      <c r="C201" s="95"/>
      <c r="D201" s="58"/>
      <c r="E201" s="59"/>
      <c r="F201" s="59"/>
      <c r="G201" s="63"/>
      <c r="H201" s="64"/>
      <c r="I201" s="64"/>
      <c r="J201" s="64"/>
      <c r="K201" s="65"/>
      <c r="L201" s="66"/>
      <c r="M201" s="66"/>
      <c r="N201" s="66"/>
    </row>
    <row r="202" spans="1:14" ht="15.6" customHeight="1" x14ac:dyDescent="0.25">
      <c r="A202" s="95"/>
      <c r="B202" s="58"/>
      <c r="C202" s="95"/>
      <c r="D202" s="58"/>
      <c r="E202" s="59"/>
      <c r="F202" s="59"/>
      <c r="G202" s="63"/>
      <c r="H202" s="64"/>
      <c r="I202" s="64"/>
      <c r="J202" s="64"/>
      <c r="K202" s="65"/>
      <c r="L202" s="66"/>
      <c r="M202" s="66"/>
      <c r="N202" s="66"/>
    </row>
    <row r="203" spans="1:14" ht="15.6" customHeight="1" x14ac:dyDescent="0.25">
      <c r="A203" s="95"/>
      <c r="B203" s="58"/>
      <c r="C203" s="95"/>
      <c r="D203" s="58"/>
      <c r="E203" s="59"/>
      <c r="F203" s="59"/>
      <c r="G203" s="63"/>
      <c r="H203" s="64"/>
      <c r="I203" s="64"/>
      <c r="J203" s="64"/>
      <c r="K203" s="65"/>
      <c r="L203" s="66"/>
      <c r="M203" s="66"/>
      <c r="N203" s="66"/>
    </row>
    <row r="204" spans="1:14" ht="15.6" customHeight="1" x14ac:dyDescent="0.25">
      <c r="A204" s="95"/>
      <c r="B204" s="58"/>
      <c r="C204" s="95"/>
      <c r="D204" s="58"/>
      <c r="E204" s="59"/>
      <c r="F204" s="59"/>
      <c r="G204" s="63"/>
      <c r="H204" s="64"/>
      <c r="I204" s="64"/>
      <c r="J204" s="64"/>
      <c r="K204" s="65"/>
      <c r="L204" s="66"/>
      <c r="M204" s="66"/>
      <c r="N204" s="66"/>
    </row>
    <row r="205" spans="1:14" ht="15.6" customHeight="1" x14ac:dyDescent="0.25">
      <c r="A205" s="95"/>
      <c r="B205" s="58"/>
      <c r="C205" s="95"/>
      <c r="D205" s="58"/>
      <c r="E205" s="59"/>
      <c r="F205" s="59"/>
      <c r="G205" s="63"/>
      <c r="H205" s="64"/>
      <c r="I205" s="64"/>
      <c r="J205" s="64"/>
      <c r="K205" s="65"/>
      <c r="L205" s="66"/>
      <c r="M205" s="66"/>
      <c r="N205" s="66"/>
    </row>
    <row r="206" spans="1:14" ht="15.6" customHeight="1" x14ac:dyDescent="0.25">
      <c r="A206" s="95"/>
      <c r="B206" s="58"/>
      <c r="C206" s="95"/>
      <c r="D206" s="58"/>
      <c r="E206" s="59"/>
      <c r="F206" s="59"/>
      <c r="G206" s="63"/>
      <c r="H206" s="64"/>
      <c r="I206" s="64"/>
      <c r="J206" s="64"/>
      <c r="K206" s="65"/>
      <c r="L206" s="66"/>
      <c r="M206" s="66"/>
      <c r="N206" s="66"/>
    </row>
    <row r="207" spans="1:14" ht="15.6" customHeight="1" x14ac:dyDescent="0.25">
      <c r="A207" s="95"/>
      <c r="B207" s="58"/>
      <c r="C207" s="95"/>
      <c r="D207" s="58"/>
      <c r="E207" s="59"/>
      <c r="F207" s="59"/>
      <c r="G207" s="63"/>
      <c r="H207" s="64"/>
      <c r="I207" s="64"/>
      <c r="J207" s="64"/>
      <c r="K207" s="65"/>
      <c r="L207" s="66"/>
      <c r="M207" s="66"/>
      <c r="N207" s="66"/>
    </row>
    <row r="208" spans="1:14" ht="15.6" customHeight="1" x14ac:dyDescent="0.25">
      <c r="A208" s="95"/>
      <c r="B208" s="58"/>
      <c r="C208" s="95"/>
      <c r="D208" s="58"/>
      <c r="E208" s="59"/>
      <c r="F208" s="59"/>
      <c r="G208" s="63"/>
      <c r="H208" s="64"/>
      <c r="I208" s="64"/>
      <c r="J208" s="64"/>
      <c r="K208" s="65"/>
      <c r="L208" s="66"/>
      <c r="M208" s="66"/>
      <c r="N208" s="66"/>
    </row>
    <row r="209" spans="1:14" ht="15.6" customHeight="1" x14ac:dyDescent="0.25">
      <c r="A209" s="95"/>
      <c r="B209" s="58"/>
      <c r="C209" s="95"/>
      <c r="D209" s="58"/>
      <c r="E209" s="59"/>
      <c r="F209" s="59"/>
      <c r="G209" s="63"/>
      <c r="H209" s="64"/>
      <c r="I209" s="64"/>
      <c r="J209" s="64"/>
      <c r="K209" s="65"/>
      <c r="L209" s="66"/>
      <c r="M209" s="66"/>
      <c r="N209" s="66"/>
    </row>
    <row r="210" spans="1:14" ht="15.6" customHeight="1" x14ac:dyDescent="0.25">
      <c r="A210" s="95"/>
      <c r="B210" s="58"/>
      <c r="C210" s="95"/>
      <c r="D210" s="58"/>
      <c r="E210" s="59"/>
      <c r="F210" s="59"/>
      <c r="G210" s="63"/>
      <c r="H210" s="64"/>
      <c r="I210" s="64"/>
      <c r="J210" s="64"/>
      <c r="K210" s="65"/>
      <c r="L210" s="66"/>
      <c r="M210" s="66"/>
      <c r="N210" s="66"/>
    </row>
    <row r="211" spans="1:14" ht="15.6" customHeight="1" x14ac:dyDescent="0.25">
      <c r="A211" s="95"/>
      <c r="B211" s="58"/>
      <c r="C211" s="95"/>
      <c r="D211" s="58"/>
      <c r="E211" s="59"/>
      <c r="F211" s="59"/>
      <c r="G211" s="63"/>
      <c r="H211" s="64"/>
      <c r="I211" s="64"/>
      <c r="J211" s="64"/>
      <c r="K211" s="65"/>
      <c r="L211" s="66"/>
      <c r="M211" s="66"/>
      <c r="N211" s="66"/>
    </row>
    <row r="212" spans="1:14" ht="15.6" customHeight="1" x14ac:dyDescent="0.25">
      <c r="A212" s="95"/>
      <c r="B212" s="58"/>
      <c r="C212" s="95"/>
      <c r="D212" s="58"/>
      <c r="E212" s="59"/>
      <c r="F212" s="59"/>
      <c r="G212" s="63"/>
      <c r="H212" s="64"/>
      <c r="I212" s="64"/>
      <c r="J212" s="64"/>
      <c r="K212" s="65"/>
      <c r="L212" s="66"/>
      <c r="M212" s="66"/>
      <c r="N212" s="66"/>
    </row>
    <row r="213" spans="1:14" ht="13.2" x14ac:dyDescent="0.25">
      <c r="A213" s="95"/>
      <c r="B213" s="58"/>
      <c r="C213" s="95"/>
      <c r="D213" s="58"/>
      <c r="E213" s="59"/>
      <c r="F213" s="59"/>
      <c r="G213" s="63"/>
      <c r="H213" s="64"/>
      <c r="I213" s="64"/>
      <c r="J213" s="64"/>
      <c r="K213" s="65"/>
      <c r="L213" s="66"/>
      <c r="M213" s="66"/>
      <c r="N213" s="66"/>
    </row>
    <row r="214" spans="1:14" ht="15.6" customHeight="1" x14ac:dyDescent="0.25">
      <c r="A214" s="95"/>
      <c r="B214" s="58"/>
      <c r="C214" s="95"/>
      <c r="D214" s="58"/>
      <c r="E214" s="59"/>
      <c r="F214" s="59"/>
      <c r="G214" s="63"/>
      <c r="H214" s="64"/>
      <c r="I214" s="64"/>
      <c r="J214" s="64"/>
      <c r="K214" s="65"/>
      <c r="L214" s="66"/>
      <c r="M214" s="66"/>
      <c r="N214" s="66"/>
    </row>
    <row r="215" spans="1:14" ht="15.6" customHeight="1" x14ac:dyDescent="0.25">
      <c r="A215" s="95"/>
      <c r="B215" s="58"/>
      <c r="C215" s="95"/>
      <c r="D215" s="58"/>
      <c r="E215" s="59"/>
      <c r="F215" s="59"/>
      <c r="G215" s="63"/>
      <c r="H215" s="64"/>
      <c r="I215" s="64"/>
      <c r="J215" s="64"/>
      <c r="K215" s="65"/>
      <c r="L215" s="66"/>
      <c r="M215" s="66"/>
      <c r="N215" s="66"/>
    </row>
    <row r="216" spans="1:14" ht="15.6" customHeight="1" x14ac:dyDescent="0.25">
      <c r="A216" s="95"/>
      <c r="B216" s="58"/>
      <c r="C216" s="95"/>
      <c r="D216" s="58"/>
      <c r="E216" s="59"/>
      <c r="F216" s="59"/>
      <c r="G216" s="63"/>
      <c r="H216" s="64"/>
      <c r="I216" s="64"/>
      <c r="J216" s="64"/>
      <c r="K216" s="65"/>
      <c r="L216" s="66"/>
      <c r="M216" s="66"/>
      <c r="N216" s="66"/>
    </row>
    <row r="217" spans="1:14" ht="15.6" customHeight="1" x14ac:dyDescent="0.25">
      <c r="A217" s="95"/>
      <c r="B217" s="58"/>
      <c r="C217" s="95"/>
      <c r="D217" s="58"/>
      <c r="E217" s="59"/>
      <c r="F217" s="59"/>
      <c r="G217" s="63"/>
      <c r="H217" s="64"/>
      <c r="I217" s="64"/>
      <c r="J217" s="64"/>
      <c r="K217" s="65"/>
      <c r="L217" s="66"/>
      <c r="M217" s="66"/>
      <c r="N217" s="66"/>
    </row>
    <row r="218" spans="1:14" ht="15.6" customHeight="1" x14ac:dyDescent="0.25">
      <c r="A218" s="95"/>
      <c r="B218" s="58"/>
      <c r="C218" s="95"/>
      <c r="D218" s="58"/>
      <c r="E218" s="59"/>
      <c r="F218" s="59"/>
      <c r="G218" s="63"/>
      <c r="H218" s="64"/>
      <c r="I218" s="64"/>
      <c r="J218" s="64"/>
      <c r="K218" s="65"/>
      <c r="L218" s="66"/>
      <c r="M218" s="66"/>
      <c r="N218" s="66"/>
    </row>
    <row r="219" spans="1:14" ht="15.6" customHeight="1" x14ac:dyDescent="0.25">
      <c r="A219" s="95"/>
      <c r="B219" s="58"/>
      <c r="C219" s="95"/>
      <c r="D219" s="58"/>
      <c r="E219" s="59"/>
      <c r="F219" s="59"/>
      <c r="G219" s="63"/>
      <c r="H219" s="64"/>
      <c r="I219" s="64"/>
      <c r="J219" s="64"/>
      <c r="K219" s="65"/>
      <c r="L219" s="66"/>
      <c r="M219" s="66"/>
      <c r="N219" s="66"/>
    </row>
    <row r="220" spans="1:14" ht="15.6" customHeight="1" x14ac:dyDescent="0.25">
      <c r="A220" s="95"/>
      <c r="B220" s="58"/>
      <c r="C220" s="95"/>
      <c r="D220" s="58"/>
      <c r="E220" s="59"/>
      <c r="F220" s="59"/>
      <c r="G220" s="63"/>
      <c r="H220" s="64"/>
      <c r="I220" s="64"/>
      <c r="J220" s="64"/>
      <c r="K220" s="65"/>
      <c r="L220" s="66"/>
      <c r="M220" s="66"/>
      <c r="N220" s="66"/>
    </row>
    <row r="221" spans="1:14" ht="15.6" customHeight="1" x14ac:dyDescent="0.25">
      <c r="A221" s="95"/>
      <c r="B221" s="58"/>
      <c r="C221" s="95"/>
      <c r="D221" s="58"/>
      <c r="E221" s="59"/>
      <c r="F221" s="59"/>
      <c r="G221" s="63"/>
      <c r="H221" s="64"/>
      <c r="I221" s="64"/>
      <c r="J221" s="64"/>
      <c r="K221" s="65"/>
      <c r="L221" s="66"/>
      <c r="M221" s="66"/>
      <c r="N221" s="66"/>
    </row>
    <row r="222" spans="1:14" ht="15.6" customHeight="1" x14ac:dyDescent="0.25">
      <c r="A222" s="95"/>
      <c r="B222" s="58"/>
      <c r="C222" s="95"/>
      <c r="D222" s="58"/>
      <c r="E222" s="59"/>
      <c r="F222" s="59"/>
      <c r="G222" s="63"/>
      <c r="H222" s="64"/>
      <c r="I222" s="64"/>
      <c r="J222" s="64"/>
      <c r="K222" s="65"/>
      <c r="L222" s="66"/>
      <c r="M222" s="66"/>
      <c r="N222" s="66"/>
    </row>
    <row r="223" spans="1:14" ht="15.6" customHeight="1" x14ac:dyDescent="0.25">
      <c r="A223" s="95"/>
      <c r="B223" s="58"/>
      <c r="C223" s="95"/>
      <c r="D223" s="58"/>
      <c r="E223" s="59"/>
      <c r="F223" s="59"/>
      <c r="G223" s="63"/>
      <c r="H223" s="64"/>
      <c r="I223" s="64"/>
      <c r="J223" s="64"/>
      <c r="K223" s="65"/>
      <c r="L223" s="66"/>
      <c r="M223" s="66"/>
      <c r="N223" s="66"/>
    </row>
    <row r="224" spans="1:14" ht="15.6" customHeight="1" x14ac:dyDescent="0.25">
      <c r="A224" s="95"/>
      <c r="B224" s="58"/>
      <c r="C224" s="95"/>
      <c r="D224" s="58"/>
      <c r="E224" s="59"/>
      <c r="F224" s="59"/>
      <c r="G224" s="63"/>
      <c r="H224" s="64"/>
      <c r="I224" s="64"/>
      <c r="J224" s="64"/>
      <c r="K224" s="65"/>
      <c r="L224" s="66"/>
      <c r="M224" s="66"/>
      <c r="N224" s="66"/>
    </row>
    <row r="225" spans="1:14" ht="15.6" customHeight="1" x14ac:dyDescent="0.25">
      <c r="A225" s="95"/>
      <c r="B225" s="58"/>
      <c r="C225" s="95"/>
      <c r="D225" s="58"/>
      <c r="E225" s="59"/>
      <c r="F225" s="59"/>
      <c r="G225" s="63"/>
      <c r="H225" s="64"/>
      <c r="I225" s="64"/>
      <c r="J225" s="64"/>
      <c r="K225" s="65"/>
      <c r="L225" s="66"/>
      <c r="M225" s="66"/>
      <c r="N225" s="66"/>
    </row>
    <row r="226" spans="1:14" ht="15.6" customHeight="1" x14ac:dyDescent="0.25">
      <c r="A226" s="95"/>
      <c r="B226" s="58"/>
      <c r="C226" s="95"/>
      <c r="D226" s="58"/>
      <c r="E226" s="59"/>
      <c r="F226" s="59"/>
      <c r="G226" s="63"/>
      <c r="H226" s="64"/>
      <c r="I226" s="64"/>
      <c r="J226" s="64"/>
      <c r="K226" s="65"/>
      <c r="L226" s="66"/>
      <c r="M226" s="66"/>
      <c r="N226" s="66"/>
    </row>
    <row r="227" spans="1:14" ht="15.6" customHeight="1" x14ac:dyDescent="0.25">
      <c r="A227" s="95"/>
      <c r="B227" s="58"/>
      <c r="C227" s="95"/>
      <c r="D227" s="58"/>
      <c r="E227" s="59"/>
      <c r="F227" s="59"/>
      <c r="G227" s="63"/>
      <c r="H227" s="64"/>
      <c r="I227" s="64"/>
      <c r="J227" s="64"/>
      <c r="K227" s="65"/>
      <c r="L227" s="66"/>
      <c r="M227" s="66"/>
      <c r="N227" s="66"/>
    </row>
    <row r="228" spans="1:14" ht="15.6" customHeight="1" x14ac:dyDescent="0.25">
      <c r="A228" s="95"/>
      <c r="B228" s="58"/>
      <c r="C228" s="95"/>
      <c r="D228" s="58"/>
      <c r="E228" s="59"/>
      <c r="F228" s="59"/>
      <c r="G228" s="63"/>
      <c r="H228" s="64"/>
      <c r="I228" s="64"/>
      <c r="J228" s="64"/>
      <c r="K228" s="65"/>
      <c r="L228" s="66"/>
      <c r="M228" s="66"/>
      <c r="N228" s="66"/>
    </row>
    <row r="229" spans="1:14" ht="15.6" customHeight="1" x14ac:dyDescent="0.25">
      <c r="A229" s="95"/>
      <c r="B229" s="58"/>
      <c r="C229" s="95"/>
      <c r="D229" s="58"/>
      <c r="E229" s="59"/>
      <c r="F229" s="59"/>
      <c r="G229" s="63"/>
      <c r="H229" s="64"/>
      <c r="I229" s="64"/>
      <c r="J229" s="64"/>
      <c r="K229" s="65"/>
      <c r="L229" s="66"/>
      <c r="M229" s="66"/>
      <c r="N229" s="66"/>
    </row>
    <row r="230" spans="1:14" ht="15.6" customHeight="1" x14ac:dyDescent="0.25">
      <c r="A230" s="95"/>
      <c r="B230" s="58"/>
      <c r="C230" s="95"/>
      <c r="D230" s="58"/>
      <c r="E230" s="59"/>
      <c r="F230" s="59"/>
      <c r="G230" s="63"/>
      <c r="H230" s="64"/>
      <c r="I230" s="64"/>
      <c r="J230" s="64"/>
      <c r="K230" s="65"/>
      <c r="L230" s="66"/>
      <c r="M230" s="66"/>
      <c r="N230" s="66"/>
    </row>
    <row r="231" spans="1:14" ht="15.6" customHeight="1" x14ac:dyDescent="0.25">
      <c r="A231" s="95"/>
      <c r="B231" s="58"/>
      <c r="C231" s="95"/>
      <c r="D231" s="58"/>
      <c r="E231" s="59"/>
      <c r="F231" s="59"/>
      <c r="G231" s="63"/>
      <c r="H231" s="64"/>
      <c r="I231" s="64"/>
      <c r="J231" s="64"/>
      <c r="K231" s="65"/>
      <c r="L231" s="66"/>
      <c r="M231" s="66"/>
      <c r="N231" s="66"/>
    </row>
    <row r="232" spans="1:14" ht="15.6" customHeight="1" x14ac:dyDescent="0.25">
      <c r="A232" s="95"/>
      <c r="B232" s="58"/>
      <c r="C232" s="95"/>
      <c r="D232" s="58"/>
      <c r="E232" s="59"/>
      <c r="F232" s="59"/>
      <c r="G232" s="63"/>
      <c r="H232" s="64"/>
      <c r="I232" s="64"/>
      <c r="J232" s="64"/>
      <c r="K232" s="65"/>
      <c r="L232" s="66"/>
      <c r="M232" s="66"/>
      <c r="N232" s="66"/>
    </row>
    <row r="233" spans="1:14" ht="15.6" customHeight="1" x14ac:dyDescent="0.25">
      <c r="A233" s="95"/>
      <c r="B233" s="58"/>
      <c r="C233" s="95"/>
      <c r="D233" s="58"/>
      <c r="E233" s="59"/>
      <c r="F233" s="59"/>
      <c r="G233" s="63"/>
      <c r="H233" s="64"/>
      <c r="I233" s="64"/>
      <c r="J233" s="64"/>
      <c r="K233" s="65"/>
      <c r="L233" s="66"/>
      <c r="M233" s="66"/>
      <c r="N233" s="66"/>
    </row>
    <row r="234" spans="1:14" ht="15.6" customHeight="1" x14ac:dyDescent="0.25">
      <c r="A234" s="95"/>
      <c r="B234" s="58"/>
      <c r="C234" s="95"/>
      <c r="D234" s="58"/>
      <c r="E234" s="59"/>
      <c r="F234" s="59"/>
      <c r="G234" s="63"/>
      <c r="H234" s="64"/>
      <c r="I234" s="64"/>
      <c r="J234" s="64"/>
      <c r="K234" s="65"/>
      <c r="L234" s="66"/>
      <c r="M234" s="66"/>
      <c r="N234" s="66"/>
    </row>
    <row r="235" spans="1:14" ht="15.6" customHeight="1" x14ac:dyDescent="0.25">
      <c r="A235" s="95"/>
      <c r="B235" s="58"/>
      <c r="C235" s="95"/>
      <c r="D235" s="58"/>
      <c r="E235" s="59"/>
      <c r="F235" s="59"/>
      <c r="G235" s="63"/>
      <c r="H235" s="64"/>
      <c r="I235" s="64"/>
      <c r="J235" s="64"/>
      <c r="K235" s="65"/>
      <c r="L235" s="66"/>
      <c r="M235" s="66"/>
      <c r="N235" s="66"/>
    </row>
    <row r="236" spans="1:14" ht="15.6" customHeight="1" x14ac:dyDescent="0.25">
      <c r="A236" s="95"/>
      <c r="B236" s="58"/>
      <c r="C236" s="95"/>
      <c r="D236" s="58"/>
      <c r="E236" s="59"/>
      <c r="F236" s="59"/>
      <c r="G236" s="63"/>
      <c r="H236" s="64"/>
      <c r="I236" s="64"/>
      <c r="J236" s="64"/>
      <c r="K236" s="65"/>
      <c r="L236" s="66"/>
      <c r="M236" s="66"/>
      <c r="N236" s="66"/>
    </row>
    <row r="237" spans="1:14" ht="15.6" customHeight="1" x14ac:dyDescent="0.25">
      <c r="A237" s="95"/>
      <c r="B237" s="58"/>
      <c r="C237" s="95"/>
      <c r="D237" s="58"/>
      <c r="E237" s="59"/>
      <c r="F237" s="59"/>
      <c r="G237" s="63"/>
      <c r="H237" s="64"/>
      <c r="I237" s="64"/>
      <c r="J237" s="64"/>
      <c r="K237" s="65"/>
      <c r="L237" s="66"/>
      <c r="M237" s="66"/>
      <c r="N237" s="66"/>
    </row>
    <row r="238" spans="1:14" ht="15.6" customHeight="1" x14ac:dyDescent="0.25">
      <c r="A238" s="95"/>
      <c r="B238" s="58"/>
      <c r="C238" s="95"/>
      <c r="D238" s="58"/>
      <c r="E238" s="59"/>
      <c r="F238" s="59"/>
      <c r="G238" s="63"/>
      <c r="H238" s="64"/>
      <c r="I238" s="64"/>
      <c r="J238" s="64"/>
      <c r="K238" s="65"/>
      <c r="L238" s="66"/>
      <c r="M238" s="66"/>
      <c r="N238" s="66"/>
    </row>
    <row r="239" spans="1:14" ht="15.6" customHeight="1" x14ac:dyDescent="0.25">
      <c r="A239" s="95"/>
      <c r="B239" s="58"/>
      <c r="C239" s="95"/>
      <c r="D239" s="58"/>
      <c r="E239" s="59"/>
      <c r="F239" s="59"/>
      <c r="G239" s="63"/>
      <c r="H239" s="64"/>
      <c r="I239" s="64"/>
      <c r="J239" s="64"/>
      <c r="K239" s="65"/>
      <c r="L239" s="66"/>
      <c r="M239" s="66"/>
      <c r="N239" s="66"/>
    </row>
    <row r="240" spans="1:14" ht="15.6" customHeight="1" x14ac:dyDescent="0.25">
      <c r="A240" s="95"/>
      <c r="B240" s="58"/>
      <c r="C240" s="95"/>
      <c r="D240" s="58"/>
      <c r="E240" s="59"/>
      <c r="F240" s="59"/>
      <c r="G240" s="63"/>
      <c r="H240" s="64"/>
      <c r="I240" s="64"/>
      <c r="J240" s="64"/>
      <c r="K240" s="65"/>
      <c r="L240" s="66"/>
      <c r="M240" s="66"/>
      <c r="N240" s="66"/>
    </row>
    <row r="241" spans="1:14" ht="13.2" x14ac:dyDescent="0.25">
      <c r="A241" s="95"/>
      <c r="B241" s="58"/>
      <c r="C241" s="95"/>
      <c r="D241" s="58"/>
      <c r="E241" s="59"/>
      <c r="F241" s="59"/>
      <c r="G241" s="63"/>
      <c r="H241" s="64"/>
      <c r="I241" s="64"/>
      <c r="J241" s="64"/>
      <c r="K241" s="65"/>
      <c r="L241" s="66"/>
      <c r="M241" s="66"/>
      <c r="N241" s="66"/>
    </row>
    <row r="242" spans="1:14" ht="15.6" customHeight="1" x14ac:dyDescent="0.25">
      <c r="A242" s="95"/>
      <c r="B242" s="58"/>
      <c r="C242" s="95"/>
      <c r="D242" s="58"/>
      <c r="E242" s="59"/>
      <c r="F242" s="59"/>
      <c r="G242" s="63"/>
      <c r="H242" s="64"/>
      <c r="I242" s="64"/>
      <c r="J242" s="64"/>
      <c r="K242" s="65"/>
      <c r="L242" s="66"/>
      <c r="M242" s="66"/>
      <c r="N242" s="66"/>
    </row>
    <row r="243" spans="1:14" ht="15.6" customHeight="1" x14ac:dyDescent="0.25">
      <c r="A243" s="95"/>
      <c r="B243" s="58"/>
      <c r="C243" s="95"/>
      <c r="D243" s="58"/>
      <c r="E243" s="59"/>
      <c r="F243" s="59"/>
      <c r="G243" s="63"/>
      <c r="H243" s="64"/>
      <c r="I243" s="64"/>
      <c r="J243" s="64"/>
      <c r="K243" s="65"/>
      <c r="L243" s="66"/>
      <c r="M243" s="66"/>
      <c r="N243" s="66"/>
    </row>
    <row r="244" spans="1:14" ht="15.6" customHeight="1" x14ac:dyDescent="0.25">
      <c r="A244" s="95"/>
      <c r="B244" s="58"/>
      <c r="C244" s="95"/>
      <c r="D244" s="58"/>
      <c r="E244" s="59"/>
      <c r="F244" s="59"/>
      <c r="G244" s="63"/>
      <c r="H244" s="64"/>
      <c r="I244" s="64"/>
      <c r="J244" s="64"/>
      <c r="K244" s="65"/>
      <c r="L244" s="66"/>
      <c r="M244" s="66"/>
      <c r="N244" s="66"/>
    </row>
    <row r="245" spans="1:14" ht="15.6" customHeight="1" x14ac:dyDescent="0.25">
      <c r="A245" s="95"/>
      <c r="B245" s="58"/>
      <c r="C245" s="95"/>
      <c r="D245" s="58"/>
      <c r="E245" s="59"/>
      <c r="F245" s="59"/>
      <c r="G245" s="63"/>
      <c r="H245" s="64"/>
      <c r="I245" s="64"/>
      <c r="J245" s="64"/>
      <c r="K245" s="65"/>
      <c r="L245" s="66"/>
      <c r="M245" s="66"/>
      <c r="N245" s="66"/>
    </row>
    <row r="246" spans="1:14" ht="15.6" customHeight="1" x14ac:dyDescent="0.25">
      <c r="A246" s="95"/>
      <c r="B246" s="58"/>
      <c r="C246" s="95"/>
      <c r="D246" s="58"/>
      <c r="E246" s="59"/>
      <c r="F246" s="59"/>
      <c r="G246" s="63"/>
      <c r="H246" s="64"/>
      <c r="I246" s="64"/>
      <c r="J246" s="64"/>
      <c r="K246" s="65"/>
      <c r="L246" s="66"/>
      <c r="M246" s="66"/>
      <c r="N246" s="66"/>
    </row>
    <row r="247" spans="1:14" ht="15.6" customHeight="1" x14ac:dyDescent="0.25">
      <c r="A247" s="95"/>
      <c r="B247" s="58"/>
      <c r="C247" s="95"/>
      <c r="D247" s="58"/>
      <c r="E247" s="59"/>
      <c r="F247" s="59"/>
      <c r="G247" s="63"/>
      <c r="H247" s="64"/>
      <c r="I247" s="64"/>
      <c r="J247" s="64"/>
      <c r="K247" s="65"/>
      <c r="L247" s="66"/>
      <c r="M247" s="66"/>
      <c r="N247" s="66"/>
    </row>
    <row r="248" spans="1:14" ht="15.6" customHeight="1" x14ac:dyDescent="0.25">
      <c r="A248" s="95"/>
      <c r="B248" s="58"/>
      <c r="C248" s="95"/>
      <c r="D248" s="58"/>
      <c r="E248" s="59"/>
      <c r="F248" s="59"/>
      <c r="G248" s="63"/>
      <c r="H248" s="64"/>
      <c r="I248" s="64"/>
      <c r="J248" s="64"/>
      <c r="K248" s="65"/>
      <c r="L248" s="66"/>
      <c r="M248" s="66"/>
      <c r="N248" s="66"/>
    </row>
    <row r="249" spans="1:14" ht="15.6" customHeight="1" x14ac:dyDescent="0.25">
      <c r="A249" s="95"/>
      <c r="B249" s="58"/>
      <c r="C249" s="95"/>
      <c r="D249" s="58"/>
      <c r="E249" s="59"/>
      <c r="F249" s="59"/>
      <c r="G249" s="63"/>
      <c r="H249" s="64"/>
      <c r="I249" s="64"/>
      <c r="J249" s="64"/>
      <c r="K249" s="65"/>
      <c r="L249" s="66"/>
      <c r="M249" s="66"/>
      <c r="N249" s="66"/>
    </row>
    <row r="250" spans="1:14" ht="15.6" customHeight="1" x14ac:dyDescent="0.25">
      <c r="A250" s="95"/>
      <c r="B250" s="58"/>
      <c r="C250" s="95"/>
      <c r="D250" s="58"/>
      <c r="E250" s="59"/>
      <c r="F250" s="59"/>
      <c r="G250" s="63"/>
      <c r="H250" s="64"/>
      <c r="I250" s="64"/>
      <c r="J250" s="64"/>
      <c r="K250" s="65"/>
      <c r="L250" s="66"/>
      <c r="M250" s="66"/>
      <c r="N250" s="66"/>
    </row>
    <row r="251" spans="1:14" ht="13.2" x14ac:dyDescent="0.25">
      <c r="A251" s="95"/>
      <c r="B251" s="58"/>
      <c r="C251" s="95"/>
      <c r="D251" s="58"/>
      <c r="E251" s="59"/>
      <c r="F251" s="59"/>
      <c r="G251" s="63"/>
      <c r="H251" s="64"/>
      <c r="I251" s="64"/>
      <c r="J251" s="64"/>
      <c r="K251" s="65"/>
      <c r="L251" s="66"/>
      <c r="M251" s="66"/>
      <c r="N251" s="66"/>
    </row>
    <row r="252" spans="1:14" ht="15.6" customHeight="1" x14ac:dyDescent="0.25">
      <c r="A252" s="95"/>
      <c r="B252" s="58"/>
      <c r="C252" s="95"/>
      <c r="D252" s="58"/>
      <c r="E252" s="59"/>
      <c r="F252" s="59"/>
      <c r="G252" s="63"/>
      <c r="H252" s="64"/>
      <c r="I252" s="64"/>
      <c r="J252" s="64"/>
      <c r="K252" s="65"/>
      <c r="L252" s="66"/>
      <c r="M252" s="66"/>
      <c r="N252" s="66"/>
    </row>
    <row r="253" spans="1:14" ht="15.6" customHeight="1" x14ac:dyDescent="0.25">
      <c r="A253" s="95"/>
      <c r="B253" s="58"/>
      <c r="C253" s="95"/>
      <c r="D253" s="58"/>
      <c r="E253" s="59"/>
      <c r="F253" s="59"/>
      <c r="G253" s="63"/>
      <c r="H253" s="64"/>
      <c r="I253" s="64"/>
      <c r="J253" s="64"/>
      <c r="K253" s="65"/>
      <c r="L253" s="66"/>
      <c r="M253" s="66"/>
      <c r="N253" s="66"/>
    </row>
    <row r="254" spans="1:14" ht="15.6" customHeight="1" x14ac:dyDescent="0.25">
      <c r="A254" s="95"/>
      <c r="B254" s="58"/>
      <c r="C254" s="95"/>
      <c r="D254" s="58"/>
      <c r="E254" s="59"/>
      <c r="F254" s="59"/>
      <c r="G254" s="63"/>
      <c r="H254" s="64"/>
      <c r="I254" s="64"/>
      <c r="J254" s="64"/>
      <c r="K254" s="65"/>
      <c r="L254" s="66"/>
      <c r="M254" s="66"/>
      <c r="N254" s="66"/>
    </row>
    <row r="255" spans="1:14" ht="15.6" customHeight="1" x14ac:dyDescent="0.25">
      <c r="A255" s="95"/>
      <c r="B255" s="58"/>
      <c r="C255" s="95"/>
      <c r="D255" s="58"/>
      <c r="E255" s="59"/>
      <c r="F255" s="59"/>
      <c r="G255" s="63"/>
      <c r="H255" s="64"/>
      <c r="I255" s="64"/>
      <c r="J255" s="64"/>
      <c r="K255" s="65"/>
      <c r="L255" s="66"/>
      <c r="M255" s="66"/>
      <c r="N255" s="66"/>
    </row>
    <row r="256" spans="1:14" ht="15.6" customHeight="1" x14ac:dyDescent="0.25">
      <c r="A256" s="95"/>
      <c r="B256" s="58"/>
      <c r="C256" s="95"/>
      <c r="D256" s="58"/>
      <c r="E256" s="59"/>
      <c r="F256" s="59"/>
      <c r="G256" s="63"/>
      <c r="H256" s="64"/>
      <c r="I256" s="64"/>
      <c r="J256" s="64"/>
      <c r="K256" s="65"/>
      <c r="L256" s="66"/>
      <c r="M256" s="66"/>
      <c r="N256" s="66"/>
    </row>
    <row r="257" spans="1:17" ht="15.6" customHeight="1" x14ac:dyDescent="0.25">
      <c r="A257" s="95"/>
      <c r="B257" s="58"/>
      <c r="C257" s="95"/>
      <c r="D257" s="58"/>
      <c r="E257" s="59"/>
      <c r="F257" s="59"/>
      <c r="G257" s="63"/>
      <c r="H257" s="64"/>
      <c r="I257" s="64"/>
      <c r="J257" s="64"/>
      <c r="K257" s="65"/>
      <c r="L257" s="66"/>
      <c r="M257" s="66"/>
      <c r="N257" s="66"/>
    </row>
    <row r="258" spans="1:17" ht="15.6" customHeight="1" x14ac:dyDescent="0.25">
      <c r="A258" s="95"/>
      <c r="B258" s="58"/>
      <c r="C258" s="95"/>
      <c r="D258" s="58"/>
      <c r="E258" s="59"/>
      <c r="F258" s="59"/>
      <c r="G258" s="63"/>
      <c r="H258" s="64"/>
      <c r="I258" s="64"/>
      <c r="J258" s="64"/>
      <c r="K258" s="65"/>
      <c r="L258" s="66"/>
      <c r="M258" s="66"/>
      <c r="N258" s="66"/>
    </row>
    <row r="259" spans="1:17" ht="15.6" customHeight="1" x14ac:dyDescent="0.25">
      <c r="A259" s="95"/>
      <c r="B259" s="58"/>
      <c r="C259" s="95"/>
      <c r="D259" s="58"/>
      <c r="E259" s="59"/>
      <c r="F259" s="59"/>
      <c r="G259" s="63"/>
      <c r="H259" s="64"/>
      <c r="I259" s="64"/>
      <c r="J259" s="64"/>
      <c r="K259" s="65"/>
      <c r="L259" s="66"/>
      <c r="M259" s="66"/>
      <c r="N259" s="66"/>
    </row>
    <row r="260" spans="1:17" ht="27.75" customHeight="1" x14ac:dyDescent="0.25">
      <c r="A260" s="95"/>
      <c r="B260" s="58"/>
      <c r="C260" s="95"/>
      <c r="D260" s="58"/>
      <c r="E260" s="206"/>
      <c r="F260" s="206"/>
      <c r="G260" s="63"/>
      <c r="H260" s="64"/>
      <c r="I260" s="64"/>
      <c r="J260" s="64"/>
      <c r="K260" s="65"/>
      <c r="L260" s="66"/>
      <c r="M260" s="66"/>
      <c r="N260" s="66"/>
      <c r="O260" s="190"/>
      <c r="P260" s="190"/>
      <c r="Q260" s="190"/>
    </row>
    <row r="261" spans="1:17" ht="27.75" customHeight="1" x14ac:dyDescent="0.25">
      <c r="A261" s="95"/>
      <c r="B261" s="58"/>
      <c r="C261" s="95"/>
      <c r="D261" s="58"/>
      <c r="E261" s="206"/>
      <c r="F261" s="206"/>
      <c r="G261" s="63"/>
      <c r="H261" s="64"/>
      <c r="I261" s="64"/>
      <c r="J261" s="64"/>
      <c r="K261" s="65"/>
      <c r="L261" s="66"/>
      <c r="M261" s="66"/>
      <c r="N261" s="66"/>
      <c r="O261" s="190"/>
      <c r="P261" s="190"/>
      <c r="Q261" s="190"/>
    </row>
    <row r="262" spans="1:17" ht="27.75" customHeight="1" x14ac:dyDescent="0.25">
      <c r="A262" s="95"/>
      <c r="B262" s="58"/>
      <c r="C262" s="95"/>
      <c r="D262" s="58"/>
      <c r="E262" s="206"/>
      <c r="F262" s="206"/>
      <c r="G262" s="63"/>
      <c r="H262" s="64"/>
      <c r="I262" s="64"/>
      <c r="J262" s="64"/>
      <c r="K262" s="65"/>
      <c r="L262" s="66"/>
      <c r="M262" s="66"/>
      <c r="N262" s="66"/>
      <c r="O262" s="190"/>
      <c r="P262" s="190"/>
      <c r="Q262" s="190"/>
    </row>
    <row r="263" spans="1:17" ht="27.75" customHeight="1" x14ac:dyDescent="0.25">
      <c r="A263" s="95"/>
      <c r="B263" s="58"/>
      <c r="C263" s="95"/>
      <c r="D263" s="58"/>
      <c r="E263" s="206"/>
      <c r="F263" s="206"/>
      <c r="G263" s="63"/>
      <c r="H263" s="64"/>
      <c r="I263" s="64"/>
      <c r="J263" s="64"/>
      <c r="K263" s="65"/>
      <c r="L263" s="66"/>
      <c r="M263" s="66"/>
      <c r="N263" s="66"/>
      <c r="O263" s="190"/>
      <c r="P263" s="190"/>
      <c r="Q263" s="190"/>
    </row>
    <row r="264" spans="1:17" ht="27.75" customHeight="1" x14ac:dyDescent="0.25">
      <c r="A264" s="95"/>
      <c r="B264" s="58"/>
      <c r="C264" s="95"/>
      <c r="D264" s="58"/>
      <c r="E264" s="206"/>
      <c r="F264" s="206"/>
      <c r="G264" s="63"/>
      <c r="H264" s="64"/>
      <c r="I264" s="64"/>
      <c r="J264" s="64"/>
      <c r="K264" s="65"/>
      <c r="L264" s="66"/>
      <c r="M264" s="66"/>
      <c r="N264" s="66"/>
      <c r="O264" s="190"/>
      <c r="P264" s="190"/>
      <c r="Q264" s="190"/>
    </row>
    <row r="265" spans="1:17" ht="27.75" customHeight="1" x14ac:dyDescent="0.25">
      <c r="A265" s="95"/>
      <c r="B265" s="58"/>
      <c r="C265" s="95"/>
      <c r="D265" s="58"/>
      <c r="E265" s="206"/>
      <c r="F265" s="206"/>
      <c r="G265" s="63"/>
      <c r="H265" s="64"/>
      <c r="I265" s="64"/>
      <c r="J265" s="64"/>
      <c r="K265" s="65"/>
      <c r="L265" s="66"/>
      <c r="M265" s="66"/>
      <c r="N265" s="66"/>
      <c r="O265" s="190"/>
      <c r="P265" s="190"/>
      <c r="Q265" s="190"/>
    </row>
    <row r="266" spans="1:17" ht="27.75" customHeight="1" x14ac:dyDescent="0.25">
      <c r="A266" s="95"/>
      <c r="B266" s="58"/>
      <c r="C266" s="95"/>
      <c r="D266" s="58"/>
      <c r="E266" s="206"/>
      <c r="F266" s="206"/>
      <c r="G266" s="63"/>
      <c r="H266" s="64"/>
      <c r="I266" s="64"/>
      <c r="J266" s="64"/>
      <c r="K266" s="65"/>
      <c r="L266" s="66"/>
      <c r="M266" s="66"/>
      <c r="N266" s="66"/>
      <c r="O266" s="190"/>
      <c r="P266" s="190"/>
      <c r="Q266" s="190"/>
    </row>
    <row r="267" spans="1:17" ht="27.75" customHeight="1" x14ac:dyDescent="0.25">
      <c r="A267" s="95"/>
      <c r="B267" s="58"/>
      <c r="C267" s="95"/>
      <c r="D267" s="58"/>
      <c r="E267" s="206"/>
      <c r="F267" s="206"/>
      <c r="G267" s="63"/>
      <c r="H267" s="64"/>
      <c r="I267" s="64"/>
      <c r="J267" s="64"/>
      <c r="K267" s="65"/>
      <c r="L267" s="66"/>
      <c r="M267" s="66"/>
      <c r="N267" s="66"/>
      <c r="O267" s="190"/>
      <c r="P267" s="190"/>
      <c r="Q267" s="190"/>
    </row>
    <row r="268" spans="1:17" ht="27.75" customHeight="1" x14ac:dyDescent="0.25">
      <c r="A268" s="95"/>
      <c r="B268" s="58"/>
      <c r="C268" s="95"/>
      <c r="D268" s="58"/>
      <c r="E268" s="206"/>
      <c r="F268" s="206"/>
      <c r="G268" s="63"/>
      <c r="H268" s="64"/>
      <c r="I268" s="64"/>
      <c r="J268" s="64"/>
      <c r="K268" s="65"/>
      <c r="L268" s="66"/>
      <c r="M268" s="66"/>
      <c r="N268" s="66"/>
      <c r="O268" s="190"/>
      <c r="P268" s="190"/>
      <c r="Q268" s="190"/>
    </row>
    <row r="269" spans="1:17" ht="27.75" customHeight="1" x14ac:dyDescent="0.25">
      <c r="A269" s="95"/>
      <c r="B269" s="58"/>
      <c r="C269" s="95"/>
      <c r="D269" s="58"/>
      <c r="E269" s="206"/>
      <c r="F269" s="206"/>
      <c r="G269" s="63"/>
      <c r="H269" s="64"/>
      <c r="I269" s="64"/>
      <c r="J269" s="64"/>
      <c r="K269" s="65"/>
      <c r="L269" s="66"/>
      <c r="M269" s="66"/>
      <c r="N269" s="66"/>
      <c r="O269" s="190"/>
      <c r="P269" s="190"/>
      <c r="Q269" s="190"/>
    </row>
    <row r="270" spans="1:17" ht="27.75" customHeight="1" x14ac:dyDescent="0.25">
      <c r="A270" s="95"/>
      <c r="B270" s="58"/>
      <c r="C270" s="95"/>
      <c r="D270" s="58"/>
      <c r="E270" s="206"/>
      <c r="F270" s="206"/>
      <c r="G270" s="63"/>
      <c r="H270" s="64"/>
      <c r="I270" s="64"/>
      <c r="J270" s="64"/>
      <c r="K270" s="65"/>
      <c r="L270" s="66"/>
      <c r="M270" s="66"/>
      <c r="N270" s="66"/>
      <c r="O270" s="190"/>
      <c r="P270" s="190"/>
      <c r="Q270" s="190"/>
    </row>
    <row r="271" spans="1:17" ht="27.75" customHeight="1" x14ac:dyDescent="0.25">
      <c r="A271" s="95"/>
      <c r="B271" s="58"/>
      <c r="C271" s="95"/>
      <c r="D271" s="58"/>
      <c r="E271" s="206"/>
      <c r="F271" s="206"/>
      <c r="G271" s="63"/>
      <c r="H271" s="64"/>
      <c r="I271" s="64"/>
      <c r="J271" s="64"/>
      <c r="K271" s="65"/>
      <c r="L271" s="66"/>
      <c r="M271" s="66"/>
      <c r="N271" s="66"/>
      <c r="O271" s="190"/>
      <c r="P271" s="190"/>
      <c r="Q271" s="190"/>
    </row>
    <row r="272" spans="1:17" ht="27.75" customHeight="1" x14ac:dyDescent="0.25">
      <c r="A272" s="95"/>
      <c r="B272" s="58"/>
      <c r="C272" s="95"/>
      <c r="D272" s="58"/>
      <c r="E272" s="206"/>
      <c r="F272" s="206"/>
      <c r="G272" s="63"/>
      <c r="H272" s="64"/>
      <c r="I272" s="64"/>
      <c r="J272" s="64"/>
      <c r="K272" s="65"/>
      <c r="L272" s="66"/>
      <c r="M272" s="66"/>
      <c r="N272" s="66"/>
      <c r="O272" s="190"/>
      <c r="P272" s="190"/>
      <c r="Q272" s="190"/>
    </row>
    <row r="273" spans="1:17" ht="27.75" customHeight="1" x14ac:dyDescent="0.25">
      <c r="A273" s="95"/>
      <c r="B273" s="58"/>
      <c r="C273" s="95"/>
      <c r="D273" s="58"/>
      <c r="E273" s="206"/>
      <c r="F273" s="206"/>
      <c r="G273" s="63"/>
      <c r="H273" s="64"/>
      <c r="I273" s="64"/>
      <c r="J273" s="64"/>
      <c r="K273" s="65"/>
      <c r="L273" s="66"/>
      <c r="M273" s="66"/>
      <c r="N273" s="66"/>
      <c r="O273" s="190"/>
      <c r="P273" s="190"/>
      <c r="Q273" s="190"/>
    </row>
    <row r="274" spans="1:17" ht="27.75" customHeight="1" x14ac:dyDescent="0.25">
      <c r="A274" s="95"/>
      <c r="B274" s="58"/>
      <c r="C274" s="95"/>
      <c r="D274" s="58"/>
      <c r="E274" s="206"/>
      <c r="F274" s="206"/>
      <c r="G274" s="63"/>
      <c r="H274" s="64"/>
      <c r="I274" s="64"/>
      <c r="J274" s="64"/>
      <c r="K274" s="65"/>
      <c r="L274" s="66"/>
      <c r="M274" s="66"/>
      <c r="N274" s="66"/>
      <c r="O274" s="190"/>
      <c r="P274" s="190"/>
      <c r="Q274" s="190"/>
    </row>
    <row r="275" spans="1:17" ht="27.75" customHeight="1" x14ac:dyDescent="0.25">
      <c r="A275" s="95"/>
      <c r="B275" s="58"/>
      <c r="C275" s="95"/>
      <c r="D275" s="58"/>
      <c r="E275" s="206"/>
      <c r="F275" s="206"/>
      <c r="G275" s="63"/>
      <c r="H275" s="64"/>
      <c r="I275" s="64"/>
      <c r="J275" s="64"/>
      <c r="K275" s="65"/>
      <c r="L275" s="66"/>
      <c r="M275" s="66"/>
      <c r="N275" s="66"/>
      <c r="O275" s="190"/>
      <c r="P275" s="190"/>
      <c r="Q275" s="190"/>
    </row>
    <row r="276" spans="1:17" ht="27.75" customHeight="1" x14ac:dyDescent="0.25">
      <c r="A276" s="95"/>
      <c r="B276" s="58"/>
      <c r="C276" s="95"/>
      <c r="D276" s="58"/>
      <c r="E276" s="206"/>
      <c r="F276" s="206"/>
      <c r="G276" s="63"/>
      <c r="H276" s="64"/>
      <c r="I276" s="64"/>
      <c r="J276" s="64"/>
      <c r="K276" s="65"/>
      <c r="L276" s="66"/>
      <c r="M276" s="66"/>
      <c r="N276" s="66"/>
      <c r="O276" s="190"/>
      <c r="P276" s="190"/>
      <c r="Q276" s="190"/>
    </row>
    <row r="277" spans="1:17" ht="27.75" customHeight="1" x14ac:dyDescent="0.25">
      <c r="A277" s="95"/>
      <c r="B277" s="58"/>
      <c r="C277" s="95"/>
      <c r="D277" s="58"/>
      <c r="E277" s="206"/>
      <c r="F277" s="206"/>
      <c r="G277" s="63"/>
      <c r="H277" s="64"/>
      <c r="I277" s="64"/>
      <c r="J277" s="64"/>
      <c r="K277" s="65"/>
      <c r="L277" s="66"/>
      <c r="M277" s="66"/>
      <c r="N277" s="66"/>
      <c r="O277" s="190"/>
      <c r="P277" s="190"/>
      <c r="Q277" s="190"/>
    </row>
    <row r="278" spans="1:17" ht="27.75" customHeight="1" x14ac:dyDescent="0.25">
      <c r="A278" s="95"/>
      <c r="B278" s="58"/>
      <c r="C278" s="95"/>
      <c r="D278" s="58"/>
      <c r="E278" s="206"/>
      <c r="F278" s="206"/>
      <c r="G278" s="63"/>
      <c r="H278" s="64"/>
      <c r="I278" s="64"/>
      <c r="J278" s="64"/>
      <c r="K278" s="65"/>
      <c r="L278" s="66"/>
      <c r="M278" s="66"/>
      <c r="N278" s="66"/>
      <c r="O278" s="190"/>
      <c r="P278" s="190"/>
      <c r="Q278" s="190"/>
    </row>
    <row r="279" spans="1:17" ht="27.75" customHeight="1" x14ac:dyDescent="0.25">
      <c r="A279" s="95"/>
      <c r="B279" s="58"/>
      <c r="C279" s="95"/>
      <c r="D279" s="58"/>
      <c r="E279" s="206"/>
      <c r="F279" s="206"/>
      <c r="G279" s="63"/>
      <c r="H279" s="64"/>
      <c r="I279" s="64"/>
      <c r="J279" s="64"/>
      <c r="K279" s="65"/>
      <c r="L279" s="66"/>
      <c r="M279" s="66"/>
      <c r="N279" s="66"/>
      <c r="O279" s="190"/>
      <c r="P279" s="190"/>
      <c r="Q279" s="190"/>
    </row>
    <row r="280" spans="1:17" ht="27.75" customHeight="1" x14ac:dyDescent="0.25">
      <c r="A280" s="95"/>
      <c r="B280" s="58"/>
      <c r="C280" s="95"/>
      <c r="D280" s="58"/>
      <c r="E280" s="206"/>
      <c r="F280" s="206"/>
      <c r="G280" s="63"/>
      <c r="H280" s="64"/>
      <c r="I280" s="64"/>
      <c r="J280" s="64"/>
      <c r="K280" s="65"/>
      <c r="L280" s="66"/>
      <c r="M280" s="66"/>
      <c r="N280" s="66"/>
      <c r="O280" s="190"/>
      <c r="P280" s="190"/>
      <c r="Q280" s="190"/>
    </row>
    <row r="281" spans="1:17" ht="27.75" customHeight="1" x14ac:dyDescent="0.25">
      <c r="A281" s="95"/>
      <c r="B281" s="58"/>
      <c r="C281" s="95"/>
      <c r="D281" s="58"/>
      <c r="E281" s="206"/>
      <c r="F281" s="206"/>
      <c r="G281" s="63"/>
      <c r="H281" s="64"/>
      <c r="I281" s="64"/>
      <c r="J281" s="64"/>
      <c r="K281" s="65"/>
      <c r="L281" s="66"/>
      <c r="M281" s="66"/>
      <c r="N281" s="66"/>
      <c r="O281" s="190"/>
      <c r="P281" s="190"/>
      <c r="Q281" s="190"/>
    </row>
    <row r="282" spans="1:17" ht="27.75" customHeight="1" x14ac:dyDescent="0.25">
      <c r="A282" s="95"/>
      <c r="B282" s="58"/>
      <c r="C282" s="95"/>
      <c r="D282" s="58"/>
      <c r="E282" s="206"/>
      <c r="F282" s="206"/>
      <c r="G282" s="63"/>
      <c r="H282" s="64"/>
      <c r="I282" s="64"/>
      <c r="J282" s="64"/>
      <c r="K282" s="65"/>
      <c r="L282" s="66"/>
      <c r="M282" s="66"/>
      <c r="N282" s="66"/>
      <c r="O282" s="190"/>
      <c r="P282" s="190"/>
      <c r="Q282" s="190"/>
    </row>
    <row r="283" spans="1:17" ht="27.75" customHeight="1" x14ac:dyDescent="0.25">
      <c r="A283" s="95"/>
      <c r="B283" s="58"/>
      <c r="C283" s="95"/>
      <c r="D283" s="58"/>
      <c r="E283" s="206"/>
      <c r="F283" s="206"/>
      <c r="G283" s="63"/>
      <c r="H283" s="64"/>
      <c r="I283" s="64"/>
      <c r="J283" s="64"/>
      <c r="K283" s="65"/>
      <c r="L283" s="66"/>
      <c r="M283" s="66"/>
      <c r="N283" s="66"/>
      <c r="O283" s="190"/>
      <c r="P283" s="190"/>
      <c r="Q283" s="190"/>
    </row>
    <row r="284" spans="1:17" ht="27.75" customHeight="1" x14ac:dyDescent="0.25">
      <c r="A284" s="95"/>
      <c r="B284" s="58"/>
      <c r="C284" s="95"/>
      <c r="D284" s="58"/>
      <c r="E284" s="206"/>
      <c r="F284" s="206"/>
      <c r="G284" s="63"/>
      <c r="H284" s="64"/>
      <c r="I284" s="64"/>
      <c r="J284" s="64"/>
      <c r="K284" s="65"/>
      <c r="L284" s="66"/>
      <c r="M284" s="66"/>
      <c r="N284" s="66"/>
      <c r="O284" s="190"/>
      <c r="P284" s="190"/>
      <c r="Q284" s="190"/>
    </row>
    <row r="285" spans="1:17" ht="27.75" customHeight="1" x14ac:dyDescent="0.25">
      <c r="A285" s="95"/>
      <c r="B285" s="58"/>
      <c r="C285" s="95"/>
      <c r="D285" s="58"/>
      <c r="E285" s="206"/>
      <c r="F285" s="206"/>
      <c r="G285" s="63"/>
      <c r="H285" s="64"/>
      <c r="I285" s="64"/>
      <c r="J285" s="64"/>
      <c r="K285" s="65"/>
      <c r="L285" s="66"/>
      <c r="M285" s="66"/>
      <c r="N285" s="66"/>
      <c r="O285" s="190"/>
      <c r="P285" s="190"/>
      <c r="Q285" s="190"/>
    </row>
    <row r="286" spans="1:17" ht="27.75" customHeight="1" x14ac:dyDescent="0.25">
      <c r="A286" s="95"/>
      <c r="B286" s="58"/>
      <c r="C286" s="95"/>
      <c r="D286" s="58"/>
      <c r="E286" s="206"/>
      <c r="F286" s="206"/>
      <c r="G286" s="63"/>
      <c r="H286" s="64"/>
      <c r="I286" s="64"/>
      <c r="J286" s="64"/>
      <c r="K286" s="65"/>
      <c r="L286" s="66"/>
      <c r="M286" s="66"/>
      <c r="N286" s="66"/>
      <c r="O286" s="190"/>
      <c r="P286" s="190"/>
      <c r="Q286" s="190"/>
    </row>
    <row r="287" spans="1:17" ht="27.75" customHeight="1" x14ac:dyDescent="0.25">
      <c r="A287" s="95"/>
      <c r="B287" s="58"/>
      <c r="C287" s="95"/>
      <c r="D287" s="58"/>
      <c r="E287" s="206"/>
      <c r="F287" s="206"/>
      <c r="G287" s="63"/>
      <c r="H287" s="64"/>
      <c r="I287" s="64"/>
      <c r="J287" s="64"/>
      <c r="K287" s="65"/>
      <c r="L287" s="66"/>
      <c r="M287" s="66"/>
      <c r="N287" s="66"/>
      <c r="O287" s="190"/>
      <c r="P287" s="190"/>
      <c r="Q287" s="190"/>
    </row>
    <row r="288" spans="1:17" ht="27.75" customHeight="1" x14ac:dyDescent="0.25">
      <c r="A288" s="95"/>
      <c r="B288" s="58"/>
      <c r="C288" s="95"/>
      <c r="D288" s="58"/>
      <c r="E288" s="206"/>
      <c r="F288" s="206"/>
      <c r="G288" s="63"/>
      <c r="H288" s="64"/>
      <c r="I288" s="64"/>
      <c r="J288" s="64"/>
      <c r="K288" s="65"/>
      <c r="L288" s="66"/>
      <c r="M288" s="66"/>
      <c r="N288" s="66"/>
      <c r="O288" s="190"/>
      <c r="P288" s="190"/>
      <c r="Q288" s="190"/>
    </row>
    <row r="289" spans="1:17" ht="13.2" x14ac:dyDescent="0.25">
      <c r="A289" s="95"/>
      <c r="B289" s="58"/>
      <c r="C289" s="95"/>
      <c r="D289" s="58"/>
      <c r="E289" s="206"/>
      <c r="F289" s="206"/>
      <c r="G289" s="63"/>
      <c r="H289" s="64"/>
      <c r="I289" s="64"/>
      <c r="J289" s="64"/>
      <c r="K289" s="65"/>
      <c r="L289" s="66"/>
      <c r="M289" s="66"/>
      <c r="N289" s="66"/>
      <c r="O289" s="190"/>
      <c r="P289" s="190"/>
      <c r="Q289" s="190"/>
    </row>
    <row r="290" spans="1:17" ht="27.75" customHeight="1" x14ac:dyDescent="0.25">
      <c r="A290" s="95"/>
      <c r="B290" s="58"/>
      <c r="C290" s="95"/>
      <c r="D290" s="58"/>
      <c r="E290" s="206"/>
      <c r="F290" s="206"/>
      <c r="G290" s="63"/>
      <c r="H290" s="64"/>
      <c r="I290" s="64"/>
      <c r="J290" s="64"/>
      <c r="K290" s="65"/>
      <c r="L290" s="66"/>
      <c r="M290" s="66"/>
      <c r="N290" s="66"/>
      <c r="O290" s="190"/>
      <c r="P290" s="190"/>
      <c r="Q290" s="190"/>
    </row>
    <row r="291" spans="1:17" ht="27.75" customHeight="1" x14ac:dyDescent="0.25">
      <c r="A291" s="95"/>
      <c r="B291" s="58"/>
      <c r="C291" s="95"/>
      <c r="D291" s="58"/>
      <c r="E291" s="206"/>
      <c r="F291" s="206"/>
      <c r="G291" s="63"/>
      <c r="H291" s="64"/>
      <c r="I291" s="64"/>
      <c r="J291" s="64"/>
      <c r="K291" s="65"/>
      <c r="L291" s="66"/>
      <c r="M291" s="66"/>
      <c r="N291" s="66"/>
      <c r="O291" s="190"/>
      <c r="P291" s="190"/>
      <c r="Q291" s="190"/>
    </row>
    <row r="292" spans="1:17" ht="27.75" customHeight="1" x14ac:dyDescent="0.25">
      <c r="A292" s="95"/>
      <c r="B292" s="58"/>
      <c r="C292" s="95"/>
      <c r="D292" s="58"/>
      <c r="E292" s="206"/>
      <c r="F292" s="206"/>
      <c r="G292" s="63"/>
      <c r="H292" s="64"/>
      <c r="I292" s="64"/>
      <c r="J292" s="64"/>
      <c r="K292" s="65"/>
      <c r="L292" s="66"/>
      <c r="M292" s="66"/>
      <c r="N292" s="66"/>
      <c r="O292" s="190"/>
      <c r="P292" s="190"/>
      <c r="Q292" s="190"/>
    </row>
    <row r="293" spans="1:17" ht="27.75" customHeight="1" x14ac:dyDescent="0.25">
      <c r="A293" s="95"/>
      <c r="B293" s="58"/>
      <c r="C293" s="95"/>
      <c r="D293" s="58"/>
      <c r="E293" s="206"/>
      <c r="F293" s="206"/>
      <c r="G293" s="63"/>
      <c r="H293" s="64"/>
      <c r="I293" s="64"/>
      <c r="J293" s="64"/>
      <c r="K293" s="65"/>
      <c r="L293" s="66"/>
      <c r="M293" s="66"/>
      <c r="N293" s="66"/>
      <c r="O293" s="190"/>
      <c r="P293" s="190"/>
      <c r="Q293" s="190"/>
    </row>
    <row r="294" spans="1:17" ht="27.75" customHeight="1" x14ac:dyDescent="0.25">
      <c r="A294" s="95"/>
      <c r="B294" s="58"/>
      <c r="C294" s="95"/>
      <c r="D294" s="58"/>
      <c r="E294" s="206"/>
      <c r="F294" s="206"/>
      <c r="G294" s="63"/>
      <c r="H294" s="64"/>
      <c r="I294" s="64"/>
      <c r="J294" s="64"/>
      <c r="K294" s="65"/>
      <c r="L294" s="66"/>
      <c r="M294" s="66"/>
      <c r="N294" s="66"/>
      <c r="O294" s="190"/>
      <c r="P294" s="190"/>
      <c r="Q294" s="190"/>
    </row>
    <row r="295" spans="1:17" ht="27.75" customHeight="1" x14ac:dyDescent="0.25">
      <c r="A295" s="95"/>
      <c r="B295" s="58"/>
      <c r="C295" s="95"/>
      <c r="D295" s="58"/>
      <c r="E295" s="206"/>
      <c r="F295" s="206"/>
      <c r="G295" s="63"/>
      <c r="H295" s="64"/>
      <c r="I295" s="64"/>
      <c r="J295" s="64"/>
      <c r="K295" s="65"/>
      <c r="L295" s="66"/>
      <c r="M295" s="66"/>
      <c r="N295" s="66"/>
      <c r="O295" s="190"/>
      <c r="P295" s="190"/>
      <c r="Q295" s="190"/>
    </row>
    <row r="296" spans="1:17" ht="27.75" customHeight="1" x14ac:dyDescent="0.25">
      <c r="A296" s="95"/>
      <c r="B296" s="58"/>
      <c r="C296" s="95"/>
      <c r="D296" s="58"/>
      <c r="E296" s="206"/>
      <c r="F296" s="206"/>
      <c r="G296" s="63"/>
      <c r="H296" s="64"/>
      <c r="I296" s="64"/>
      <c r="J296" s="64"/>
      <c r="K296" s="65"/>
      <c r="L296" s="66"/>
      <c r="M296" s="66"/>
      <c r="N296" s="66"/>
      <c r="O296" s="190"/>
      <c r="P296" s="190"/>
      <c r="Q296" s="190"/>
    </row>
    <row r="297" spans="1:17" ht="27.75" customHeight="1" x14ac:dyDescent="0.25">
      <c r="A297" s="95"/>
      <c r="B297" s="58"/>
      <c r="C297" s="95"/>
      <c r="D297" s="58"/>
      <c r="E297" s="206"/>
      <c r="F297" s="206"/>
      <c r="G297" s="63"/>
      <c r="H297" s="64"/>
      <c r="I297" s="64"/>
      <c r="J297" s="64"/>
      <c r="K297" s="65"/>
      <c r="L297" s="66"/>
      <c r="M297" s="66"/>
      <c r="N297" s="66"/>
      <c r="O297" s="190"/>
      <c r="P297" s="190"/>
      <c r="Q297" s="190"/>
    </row>
    <row r="298" spans="1:17" ht="27.75" customHeight="1" x14ac:dyDescent="0.25">
      <c r="A298" s="95"/>
      <c r="B298" s="58"/>
      <c r="C298" s="95"/>
      <c r="D298" s="58"/>
      <c r="E298" s="206"/>
      <c r="F298" s="206"/>
      <c r="G298" s="63"/>
      <c r="H298" s="64"/>
      <c r="I298" s="64"/>
      <c r="J298" s="64"/>
      <c r="K298" s="65"/>
      <c r="L298" s="66"/>
      <c r="M298" s="66"/>
      <c r="N298" s="66"/>
      <c r="O298" s="190"/>
      <c r="P298" s="190"/>
      <c r="Q298" s="190"/>
    </row>
    <row r="299" spans="1:17" ht="27.75" customHeight="1" x14ac:dyDescent="0.25">
      <c r="A299" s="95"/>
      <c r="B299" s="58"/>
      <c r="C299" s="95"/>
      <c r="D299" s="58"/>
      <c r="E299" s="206"/>
      <c r="F299" s="206"/>
      <c r="G299" s="63"/>
      <c r="H299" s="64"/>
      <c r="I299" s="64"/>
      <c r="J299" s="64"/>
      <c r="K299" s="65"/>
      <c r="L299" s="66"/>
      <c r="M299" s="66"/>
      <c r="N299" s="66"/>
      <c r="O299" s="190"/>
      <c r="P299" s="190"/>
      <c r="Q299" s="190"/>
    </row>
    <row r="300" spans="1:17" ht="27.75" customHeight="1" x14ac:dyDescent="0.25">
      <c r="A300" s="95"/>
      <c r="B300" s="58"/>
      <c r="C300" s="95"/>
      <c r="D300" s="58"/>
      <c r="E300" s="206"/>
      <c r="F300" s="206"/>
      <c r="G300" s="63"/>
      <c r="H300" s="64"/>
      <c r="I300" s="64"/>
      <c r="J300" s="64"/>
      <c r="K300" s="65"/>
      <c r="L300" s="66"/>
      <c r="M300" s="66"/>
      <c r="N300" s="66"/>
      <c r="O300" s="190"/>
      <c r="P300" s="190"/>
      <c r="Q300" s="190"/>
    </row>
    <row r="301" spans="1:17" ht="27.75" customHeight="1" x14ac:dyDescent="0.25">
      <c r="A301" s="95"/>
      <c r="B301" s="58"/>
      <c r="C301" s="95"/>
      <c r="D301" s="58"/>
      <c r="E301" s="206"/>
      <c r="F301" s="206"/>
      <c r="G301" s="63"/>
      <c r="H301" s="64"/>
      <c r="I301" s="64"/>
      <c r="J301" s="64"/>
      <c r="K301" s="65"/>
      <c r="L301" s="66"/>
      <c r="M301" s="66"/>
      <c r="N301" s="66"/>
      <c r="O301" s="190"/>
      <c r="P301" s="190"/>
      <c r="Q301" s="190"/>
    </row>
    <row r="302" spans="1:17" ht="27.75" customHeight="1" x14ac:dyDescent="0.25">
      <c r="A302" s="95"/>
      <c r="B302" s="58"/>
      <c r="C302" s="95"/>
      <c r="D302" s="58"/>
      <c r="E302" s="206"/>
      <c r="F302" s="206"/>
      <c r="G302" s="63"/>
      <c r="H302" s="64"/>
      <c r="I302" s="64"/>
      <c r="J302" s="64"/>
      <c r="K302" s="65"/>
      <c r="L302" s="66"/>
      <c r="M302" s="66"/>
      <c r="N302" s="66"/>
      <c r="O302" s="190"/>
      <c r="P302" s="190"/>
      <c r="Q302" s="190"/>
    </row>
    <row r="303" spans="1:17" ht="13.2" x14ac:dyDescent="0.25">
      <c r="A303" s="95"/>
      <c r="B303" s="58"/>
      <c r="C303" s="95"/>
      <c r="D303" s="58"/>
      <c r="E303" s="206"/>
      <c r="F303" s="206"/>
      <c r="G303" s="63"/>
      <c r="H303" s="64"/>
      <c r="I303" s="64"/>
      <c r="J303" s="64"/>
      <c r="K303" s="65"/>
      <c r="L303" s="66"/>
      <c r="M303" s="66"/>
      <c r="N303" s="66"/>
      <c r="O303" s="190"/>
      <c r="P303" s="190"/>
      <c r="Q303" s="190"/>
    </row>
    <row r="304" spans="1:17" ht="27.75" customHeight="1" x14ac:dyDescent="0.25">
      <c r="A304" s="95"/>
      <c r="B304" s="58"/>
      <c r="C304" s="95"/>
      <c r="D304" s="58"/>
      <c r="E304" s="206"/>
      <c r="F304" s="206"/>
      <c r="G304" s="63"/>
      <c r="H304" s="64"/>
      <c r="I304" s="64"/>
      <c r="J304" s="64"/>
      <c r="K304" s="65"/>
      <c r="L304" s="66"/>
      <c r="M304" s="66"/>
      <c r="N304" s="66"/>
      <c r="O304" s="190"/>
      <c r="P304" s="190"/>
      <c r="Q304" s="190"/>
    </row>
    <row r="305" spans="1:17" ht="27.75" customHeight="1" x14ac:dyDescent="0.25">
      <c r="A305" s="95"/>
      <c r="B305" s="58"/>
      <c r="C305" s="95"/>
      <c r="D305" s="58"/>
      <c r="E305" s="206"/>
      <c r="F305" s="206"/>
      <c r="G305" s="63"/>
      <c r="H305" s="64"/>
      <c r="I305" s="64"/>
      <c r="J305" s="64"/>
      <c r="K305" s="65"/>
      <c r="L305" s="66"/>
      <c r="M305" s="66"/>
      <c r="N305" s="66"/>
      <c r="O305" s="190"/>
      <c r="P305" s="190"/>
      <c r="Q305" s="190"/>
    </row>
    <row r="306" spans="1:17" ht="27.75" customHeight="1" x14ac:dyDescent="0.25">
      <c r="A306" s="95"/>
      <c r="B306" s="58"/>
      <c r="C306" s="95"/>
      <c r="D306" s="58"/>
      <c r="E306" s="206"/>
      <c r="F306" s="206"/>
      <c r="G306" s="63"/>
      <c r="H306" s="64"/>
      <c r="I306" s="64"/>
      <c r="J306" s="64"/>
      <c r="K306" s="65"/>
      <c r="L306" s="66"/>
      <c r="M306" s="66"/>
      <c r="N306" s="66"/>
      <c r="O306" s="190"/>
      <c r="P306" s="190"/>
      <c r="Q306" s="190"/>
    </row>
    <row r="307" spans="1:17" ht="27.75" customHeight="1" x14ac:dyDescent="0.25">
      <c r="A307" s="95"/>
      <c r="B307" s="58"/>
      <c r="C307" s="95"/>
      <c r="D307" s="58"/>
      <c r="E307" s="206"/>
      <c r="F307" s="206"/>
      <c r="G307" s="63"/>
      <c r="H307" s="64"/>
      <c r="I307" s="64"/>
      <c r="J307" s="64"/>
      <c r="K307" s="65"/>
      <c r="L307" s="66"/>
      <c r="M307" s="66"/>
      <c r="N307" s="66"/>
      <c r="O307" s="190"/>
      <c r="P307" s="190"/>
      <c r="Q307" s="190"/>
    </row>
    <row r="308" spans="1:17" ht="27.75" customHeight="1" x14ac:dyDescent="0.25">
      <c r="A308" s="95"/>
      <c r="B308" s="58"/>
      <c r="C308" s="95"/>
      <c r="D308" s="58"/>
      <c r="E308" s="206"/>
      <c r="F308" s="206"/>
      <c r="G308" s="63"/>
      <c r="H308" s="64"/>
      <c r="I308" s="64"/>
      <c r="J308" s="64"/>
      <c r="K308" s="65"/>
      <c r="L308" s="66"/>
      <c r="M308" s="66"/>
      <c r="N308" s="66"/>
      <c r="O308" s="190"/>
      <c r="P308" s="190"/>
      <c r="Q308" s="190"/>
    </row>
    <row r="309" spans="1:17" ht="27.75" customHeight="1" x14ac:dyDescent="0.25">
      <c r="A309" s="95"/>
      <c r="B309" s="58"/>
      <c r="C309" s="95"/>
      <c r="D309" s="58"/>
      <c r="E309" s="206"/>
      <c r="F309" s="206"/>
      <c r="G309" s="63"/>
      <c r="H309" s="64"/>
      <c r="I309" s="64"/>
      <c r="J309" s="64"/>
      <c r="K309" s="65"/>
      <c r="L309" s="66"/>
      <c r="M309" s="66"/>
      <c r="N309" s="66"/>
    </row>
    <row r="310" spans="1:17" ht="27.75" customHeight="1" x14ac:dyDescent="0.25">
      <c r="A310" s="95"/>
      <c r="B310" s="58"/>
      <c r="C310" s="95"/>
      <c r="D310" s="58"/>
      <c r="E310" s="206"/>
      <c r="F310" s="206"/>
      <c r="G310" s="63"/>
      <c r="H310" s="64"/>
      <c r="I310" s="64"/>
      <c r="J310" s="64"/>
      <c r="K310" s="65"/>
      <c r="L310" s="66"/>
      <c r="M310" s="66"/>
      <c r="N310" s="66"/>
    </row>
  </sheetData>
  <mergeCells count="10">
    <mergeCell ref="A4:F4"/>
    <mergeCell ref="D5:F5"/>
    <mergeCell ref="C1:D1"/>
    <mergeCell ref="A2:N2"/>
    <mergeCell ref="F1:N1"/>
    <mergeCell ref="D6:F6"/>
    <mergeCell ref="D7:F7"/>
    <mergeCell ref="A5:C5"/>
    <mergeCell ref="A6:C6"/>
    <mergeCell ref="A7:C7"/>
  </mergeCells>
  <phoneticPr fontId="0" type="noConversion"/>
  <hyperlinks>
    <hyperlink ref="A1" location="Overview!A1" display="Back to Overview" xr:uid="{00000000-0004-0000-0200-000000000000}"/>
  </hyperlinks>
  <pageMargins left="0.39370078740157483" right="0.35433070866141736" top="0.86614173228346458" bottom="0.55118110236220474" header="0.27559055118110237" footer="0.27559055118110237"/>
  <pageSetup paperSize="9" scale="57" fitToHeight="0" orientation="landscape" r:id="rId1"/>
  <headerFooter differentFirst="1" scaleWithDoc="0">
    <oddFooter>&amp;L&amp;8Note: The list of MPANs / MSIDs provided may be incomplete; the DNO reserves the right to apply the listed charges to any other MPANs / MSIDs associated with the site.&amp;R&amp;8&amp;P of &amp;N</oddFooter>
    <firstHeader>&amp;L
Annex 2 -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site.&amp;R&amp;8&amp;P of &amp;N</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N304"/>
  <sheetViews>
    <sheetView zoomScale="60" zoomScaleNormal="60" zoomScaleSheetLayoutView="100" workbookViewId="0">
      <selection activeCell="A5" sqref="A5:G304"/>
    </sheetView>
  </sheetViews>
  <sheetFormatPr defaultColWidth="9.109375" defaultRowHeight="13.2" x14ac:dyDescent="0.25"/>
  <cols>
    <col min="1" max="2" width="15.5546875" style="52" customWidth="1"/>
    <col min="3" max="4" width="15.5546875" style="60" customWidth="1"/>
    <col min="5" max="5" width="15.5546875" style="61" customWidth="1"/>
    <col min="6" max="7" width="15.5546875" style="62" customWidth="1"/>
    <col min="8" max="8" width="14.6640625" style="52" customWidth="1"/>
    <col min="9" max="9" width="15.5546875" style="52" customWidth="1"/>
    <col min="10" max="13" width="9.109375" style="52"/>
    <col min="14" max="14" width="9.44140625" style="52" bestFit="1" customWidth="1"/>
    <col min="15" max="16384" width="9.109375" style="52"/>
  </cols>
  <sheetData>
    <row r="1" spans="1:14" ht="66.75" customHeight="1" x14ac:dyDescent="0.25">
      <c r="A1" s="247" t="s">
        <v>122</v>
      </c>
      <c r="B1" s="248"/>
      <c r="C1" s="248"/>
      <c r="D1" s="248"/>
      <c r="E1" s="248"/>
      <c r="F1" s="248"/>
      <c r="G1" s="248"/>
      <c r="H1" s="197"/>
    </row>
    <row r="2" spans="1:14" s="53" customFormat="1" ht="53.1" customHeight="1" x14ac:dyDescent="0.25">
      <c r="A2" s="243" t="str">
        <f>Overview!B4&amp; " - Effective from "&amp;Overview!D4&amp;" - "&amp;Overview!E4&amp;" EDCM import charges"</f>
        <v>Fulcrum Electricity Assets Ltd - GSP_H - Effective from 1 April 2024 - Final EDCM import charges</v>
      </c>
      <c r="B2" s="244"/>
      <c r="C2" s="244"/>
      <c r="D2" s="244"/>
      <c r="E2" s="244"/>
      <c r="F2" s="244"/>
      <c r="G2" s="244"/>
      <c r="H2" s="185"/>
    </row>
    <row r="3" spans="1:14" s="84" customFormat="1" ht="17.399999999999999" x14ac:dyDescent="0.25">
      <c r="A3" s="88"/>
      <c r="B3" s="88"/>
      <c r="C3" s="88"/>
      <c r="D3" s="89"/>
      <c r="E3" s="90"/>
      <c r="F3" s="90"/>
      <c r="G3" s="91"/>
      <c r="H3" s="83"/>
      <c r="I3" s="83"/>
      <c r="J3" s="83"/>
      <c r="K3" s="83"/>
      <c r="L3" s="83"/>
      <c r="M3" s="83"/>
      <c r="N3" s="83"/>
    </row>
    <row r="4" spans="1:14" ht="60.75" customHeight="1" x14ac:dyDescent="0.25">
      <c r="A4" s="55" t="s">
        <v>108</v>
      </c>
      <c r="B4" s="54" t="s">
        <v>109</v>
      </c>
      <c r="C4" s="56" t="s">
        <v>112</v>
      </c>
      <c r="D4" s="125" t="str">
        <f>'Annex 2 EHV charges'!G9</f>
        <v>Import
Super Red
unit charge
(p/kWh)</v>
      </c>
      <c r="E4" s="125" t="str">
        <f>'Annex 2 EHV charges'!H9</f>
        <v>Import
fixed charge
(p/day)</v>
      </c>
      <c r="F4" s="125" t="str">
        <f>'Annex 2 EHV charges'!I9</f>
        <v>Import
capacity charge
(p/kVA/day)</v>
      </c>
      <c r="G4" s="125" t="str">
        <f>'Annex 2 EHV charges'!J9</f>
        <v>Import
exceeded capacity charge
(p/kVA/day)</v>
      </c>
      <c r="H4" s="184"/>
    </row>
    <row r="5" spans="1:14" ht="15" customHeight="1" x14ac:dyDescent="0.25">
      <c r="A5" s="204"/>
      <c r="B5" s="205"/>
      <c r="C5" s="204"/>
      <c r="D5" s="193"/>
      <c r="E5" s="192"/>
      <c r="F5" s="191"/>
      <c r="G5" s="191"/>
    </row>
    <row r="6" spans="1:14" ht="15" customHeight="1" x14ac:dyDescent="0.25">
      <c r="A6" s="204"/>
      <c r="B6" s="205"/>
      <c r="C6" s="204"/>
      <c r="D6" s="193"/>
      <c r="E6" s="192"/>
      <c r="F6" s="191"/>
      <c r="G6" s="191"/>
    </row>
    <row r="7" spans="1:14" ht="15" customHeight="1" x14ac:dyDescent="0.25">
      <c r="A7" s="204"/>
      <c r="B7" s="205"/>
      <c r="C7" s="204"/>
      <c r="D7" s="193"/>
      <c r="E7" s="192"/>
      <c r="F7" s="191"/>
      <c r="G7" s="191"/>
    </row>
    <row r="8" spans="1:14" ht="15" customHeight="1" x14ac:dyDescent="0.25">
      <c r="A8" s="204"/>
      <c r="B8" s="205"/>
      <c r="C8" s="204"/>
      <c r="D8" s="193"/>
      <c r="E8" s="192"/>
      <c r="F8" s="191"/>
      <c r="G8" s="191"/>
    </row>
    <row r="9" spans="1:14" ht="15" customHeight="1" x14ac:dyDescent="0.25">
      <c r="A9" s="204"/>
      <c r="B9" s="205"/>
      <c r="C9" s="204"/>
      <c r="D9" s="193"/>
      <c r="E9" s="192"/>
      <c r="F9" s="191"/>
      <c r="G9" s="191"/>
    </row>
    <row r="10" spans="1:14" ht="15" customHeight="1" x14ac:dyDescent="0.25">
      <c r="A10" s="204"/>
      <c r="B10" s="205"/>
      <c r="C10" s="204"/>
      <c r="D10" s="193"/>
      <c r="E10" s="192"/>
      <c r="F10" s="191"/>
      <c r="G10" s="191"/>
    </row>
    <row r="11" spans="1:14" ht="15" customHeight="1" x14ac:dyDescent="0.25">
      <c r="A11" s="204"/>
      <c r="B11" s="205"/>
      <c r="C11" s="204"/>
      <c r="D11" s="193"/>
      <c r="E11" s="192"/>
      <c r="F11" s="191"/>
      <c r="G11" s="191"/>
    </row>
    <row r="12" spans="1:14" ht="15" customHeight="1" x14ac:dyDescent="0.25">
      <c r="A12" s="204"/>
      <c r="B12" s="205"/>
      <c r="C12" s="204"/>
      <c r="D12" s="193"/>
      <c r="E12" s="192"/>
      <c r="F12" s="191"/>
      <c r="G12" s="191"/>
    </row>
    <row r="13" spans="1:14" x14ac:dyDescent="0.25">
      <c r="A13" s="204"/>
      <c r="B13" s="205"/>
      <c r="C13" s="204"/>
      <c r="D13" s="193"/>
      <c r="E13" s="192"/>
      <c r="F13" s="191"/>
      <c r="G13" s="191"/>
    </row>
    <row r="14" spans="1:14" ht="15" customHeight="1" x14ac:dyDescent="0.25">
      <c r="A14" s="204"/>
      <c r="B14" s="205"/>
      <c r="C14" s="204"/>
      <c r="D14" s="193"/>
      <c r="E14" s="192"/>
      <c r="F14" s="191"/>
      <c r="G14" s="191"/>
    </row>
    <row r="15" spans="1:14" ht="15" customHeight="1" x14ac:dyDescent="0.25">
      <c r="A15" s="204"/>
      <c r="B15" s="205"/>
      <c r="C15" s="204"/>
      <c r="D15" s="193"/>
      <c r="E15" s="192"/>
      <c r="F15" s="191"/>
      <c r="G15" s="191"/>
    </row>
    <row r="16" spans="1:14" ht="15" customHeight="1" x14ac:dyDescent="0.25">
      <c r="A16" s="204"/>
      <c r="B16" s="205"/>
      <c r="C16" s="204"/>
      <c r="D16" s="193"/>
      <c r="E16" s="192"/>
      <c r="F16" s="191"/>
      <c r="G16" s="191"/>
    </row>
    <row r="17" spans="1:7" ht="15" customHeight="1" x14ac:dyDescent="0.25">
      <c r="A17" s="204"/>
      <c r="B17" s="205"/>
      <c r="C17" s="204"/>
      <c r="D17" s="193"/>
      <c r="E17" s="192"/>
      <c r="F17" s="191"/>
      <c r="G17" s="191"/>
    </row>
    <row r="18" spans="1:7" ht="15" customHeight="1" x14ac:dyDescent="0.25">
      <c r="A18" s="204"/>
      <c r="B18" s="205"/>
      <c r="C18" s="204"/>
      <c r="D18" s="193"/>
      <c r="E18" s="192"/>
      <c r="F18" s="191"/>
      <c r="G18" s="191"/>
    </row>
    <row r="19" spans="1:7" ht="15" customHeight="1" x14ac:dyDescent="0.25">
      <c r="A19" s="204"/>
      <c r="B19" s="205"/>
      <c r="C19" s="204"/>
      <c r="D19" s="193"/>
      <c r="E19" s="192"/>
      <c r="F19" s="191"/>
      <c r="G19" s="191"/>
    </row>
    <row r="20" spans="1:7" ht="15" customHeight="1" x14ac:dyDescent="0.25">
      <c r="A20" s="204"/>
      <c r="B20" s="205"/>
      <c r="C20" s="204"/>
      <c r="D20" s="193"/>
      <c r="E20" s="192"/>
      <c r="F20" s="191"/>
      <c r="G20" s="191"/>
    </row>
    <row r="21" spans="1:7" ht="15" customHeight="1" x14ac:dyDescent="0.25">
      <c r="A21" s="204"/>
      <c r="B21" s="205"/>
      <c r="C21" s="204"/>
      <c r="D21" s="193"/>
      <c r="E21" s="192"/>
      <c r="F21" s="191"/>
      <c r="G21" s="191"/>
    </row>
    <row r="22" spans="1:7" ht="15" customHeight="1" x14ac:dyDescent="0.25">
      <c r="A22" s="204"/>
      <c r="B22" s="205"/>
      <c r="C22" s="204"/>
      <c r="D22" s="193"/>
      <c r="E22" s="192"/>
      <c r="F22" s="191"/>
      <c r="G22" s="191"/>
    </row>
    <row r="23" spans="1:7" ht="15" customHeight="1" x14ac:dyDescent="0.25">
      <c r="A23" s="204"/>
      <c r="B23" s="205"/>
      <c r="C23" s="204"/>
      <c r="D23" s="193"/>
      <c r="E23" s="192"/>
      <c r="F23" s="191"/>
      <c r="G23" s="191"/>
    </row>
    <row r="24" spans="1:7" ht="15" customHeight="1" x14ac:dyDescent="0.25">
      <c r="A24" s="204"/>
      <c r="B24" s="205"/>
      <c r="C24" s="204"/>
      <c r="D24" s="193"/>
      <c r="E24" s="192"/>
      <c r="F24" s="191"/>
      <c r="G24" s="191"/>
    </row>
    <row r="25" spans="1:7" ht="15" customHeight="1" x14ac:dyDescent="0.25">
      <c r="A25" s="204"/>
      <c r="B25" s="205"/>
      <c r="C25" s="204"/>
      <c r="D25" s="193"/>
      <c r="E25" s="192"/>
      <c r="F25" s="191"/>
      <c r="G25" s="191"/>
    </row>
    <row r="26" spans="1:7" ht="15" customHeight="1" x14ac:dyDescent="0.25">
      <c r="A26" s="204"/>
      <c r="B26" s="205"/>
      <c r="C26" s="204"/>
      <c r="D26" s="193"/>
      <c r="E26" s="192"/>
      <c r="F26" s="191"/>
      <c r="G26" s="191"/>
    </row>
    <row r="27" spans="1:7" ht="15" customHeight="1" x14ac:dyDescent="0.25">
      <c r="A27" s="204"/>
      <c r="B27" s="205"/>
      <c r="C27" s="204"/>
      <c r="D27" s="193"/>
      <c r="E27" s="192"/>
      <c r="F27" s="191"/>
      <c r="G27" s="191"/>
    </row>
    <row r="28" spans="1:7" ht="15" customHeight="1" x14ac:dyDescent="0.25">
      <c r="A28" s="204"/>
      <c r="B28" s="205"/>
      <c r="C28" s="204"/>
      <c r="D28" s="193"/>
      <c r="E28" s="192"/>
      <c r="F28" s="191"/>
      <c r="G28" s="191"/>
    </row>
    <row r="29" spans="1:7" x14ac:dyDescent="0.25">
      <c r="A29" s="204"/>
      <c r="B29" s="205"/>
      <c r="C29" s="204"/>
      <c r="D29" s="193"/>
      <c r="E29" s="192"/>
      <c r="F29" s="191"/>
      <c r="G29" s="191"/>
    </row>
    <row r="30" spans="1:7" ht="15" customHeight="1" x14ac:dyDescent="0.25">
      <c r="A30" s="204"/>
      <c r="B30" s="205"/>
      <c r="C30" s="204"/>
      <c r="D30" s="193"/>
      <c r="E30" s="192"/>
      <c r="F30" s="191"/>
      <c r="G30" s="191"/>
    </row>
    <row r="31" spans="1:7" ht="15" customHeight="1" x14ac:dyDescent="0.25">
      <c r="A31" s="204"/>
      <c r="B31" s="205"/>
      <c r="C31" s="204"/>
      <c r="D31" s="193"/>
      <c r="E31" s="192"/>
      <c r="F31" s="191"/>
      <c r="G31" s="191"/>
    </row>
    <row r="32" spans="1:7" ht="15" customHeight="1" x14ac:dyDescent="0.25">
      <c r="A32" s="204"/>
      <c r="B32" s="205"/>
      <c r="C32" s="204"/>
      <c r="D32" s="193"/>
      <c r="E32" s="192"/>
      <c r="F32" s="191"/>
      <c r="G32" s="191"/>
    </row>
    <row r="33" spans="1:7" ht="15" customHeight="1" x14ac:dyDescent="0.25">
      <c r="A33" s="204"/>
      <c r="B33" s="205"/>
      <c r="C33" s="204"/>
      <c r="D33" s="193"/>
      <c r="E33" s="192"/>
      <c r="F33" s="191"/>
      <c r="G33" s="191"/>
    </row>
    <row r="34" spans="1:7" ht="15" customHeight="1" x14ac:dyDescent="0.25">
      <c r="A34" s="204"/>
      <c r="B34" s="205"/>
      <c r="C34" s="204"/>
      <c r="D34" s="193"/>
      <c r="E34" s="192"/>
      <c r="F34" s="191"/>
      <c r="G34" s="191"/>
    </row>
    <row r="35" spans="1:7" ht="15" customHeight="1" x14ac:dyDescent="0.25">
      <c r="A35" s="204"/>
      <c r="B35" s="205"/>
      <c r="C35" s="204"/>
      <c r="D35" s="193"/>
      <c r="E35" s="192"/>
      <c r="F35" s="191"/>
      <c r="G35" s="191"/>
    </row>
    <row r="36" spans="1:7" ht="15" customHeight="1" x14ac:dyDescent="0.25">
      <c r="A36" s="204"/>
      <c r="B36" s="205"/>
      <c r="C36" s="204"/>
      <c r="D36" s="193"/>
      <c r="E36" s="192"/>
      <c r="F36" s="191"/>
      <c r="G36" s="191"/>
    </row>
    <row r="37" spans="1:7" ht="15" customHeight="1" x14ac:dyDescent="0.25">
      <c r="A37" s="204"/>
      <c r="B37" s="205"/>
      <c r="C37" s="204"/>
      <c r="D37" s="193"/>
      <c r="E37" s="192"/>
      <c r="F37" s="191"/>
      <c r="G37" s="191"/>
    </row>
    <row r="38" spans="1:7" ht="15" customHeight="1" x14ac:dyDescent="0.25">
      <c r="A38" s="204"/>
      <c r="B38" s="205"/>
      <c r="C38" s="204"/>
      <c r="D38" s="193"/>
      <c r="E38" s="192"/>
      <c r="F38" s="191"/>
      <c r="G38" s="191"/>
    </row>
    <row r="39" spans="1:7" x14ac:dyDescent="0.25">
      <c r="A39" s="204"/>
      <c r="B39" s="205"/>
      <c r="C39" s="204"/>
      <c r="D39" s="193"/>
      <c r="E39" s="192"/>
      <c r="F39" s="191"/>
      <c r="G39" s="191"/>
    </row>
    <row r="40" spans="1:7" ht="15" customHeight="1" x14ac:dyDescent="0.25">
      <c r="A40" s="204"/>
      <c r="B40" s="205"/>
      <c r="C40" s="204"/>
      <c r="D40" s="193"/>
      <c r="E40" s="192"/>
      <c r="F40" s="191"/>
      <c r="G40" s="191"/>
    </row>
    <row r="41" spans="1:7" ht="15" customHeight="1" x14ac:dyDescent="0.25">
      <c r="A41" s="204"/>
      <c r="B41" s="205"/>
      <c r="C41" s="204"/>
      <c r="D41" s="193"/>
      <c r="E41" s="192"/>
      <c r="F41" s="191"/>
      <c r="G41" s="191"/>
    </row>
    <row r="42" spans="1:7" ht="15" customHeight="1" x14ac:dyDescent="0.25">
      <c r="A42" s="204"/>
      <c r="B42" s="205"/>
      <c r="C42" s="204"/>
      <c r="D42" s="193"/>
      <c r="E42" s="192"/>
      <c r="F42" s="191"/>
      <c r="G42" s="191"/>
    </row>
    <row r="43" spans="1:7" ht="15" customHeight="1" x14ac:dyDescent="0.25">
      <c r="A43" s="204"/>
      <c r="B43" s="205"/>
      <c r="C43" s="204"/>
      <c r="D43" s="193"/>
      <c r="E43" s="192"/>
      <c r="F43" s="191"/>
      <c r="G43" s="191"/>
    </row>
    <row r="44" spans="1:7" ht="15" customHeight="1" x14ac:dyDescent="0.25">
      <c r="A44" s="204"/>
      <c r="B44" s="205"/>
      <c r="C44" s="204"/>
      <c r="D44" s="193"/>
      <c r="E44" s="192"/>
      <c r="F44" s="191"/>
      <c r="G44" s="191"/>
    </row>
    <row r="45" spans="1:7" ht="15" customHeight="1" x14ac:dyDescent="0.25">
      <c r="A45" s="204"/>
      <c r="B45" s="205"/>
      <c r="C45" s="204"/>
      <c r="D45" s="193"/>
      <c r="E45" s="192"/>
      <c r="F45" s="191"/>
      <c r="G45" s="191"/>
    </row>
    <row r="46" spans="1:7" ht="15" customHeight="1" x14ac:dyDescent="0.25">
      <c r="A46" s="204"/>
      <c r="B46" s="205"/>
      <c r="C46" s="204"/>
      <c r="D46" s="193"/>
      <c r="E46" s="192"/>
      <c r="F46" s="191"/>
      <c r="G46" s="191"/>
    </row>
    <row r="47" spans="1:7" ht="15" customHeight="1" x14ac:dyDescent="0.25">
      <c r="A47" s="204"/>
      <c r="B47" s="205"/>
      <c r="C47" s="204"/>
      <c r="D47" s="193"/>
      <c r="E47" s="192"/>
      <c r="F47" s="191"/>
      <c r="G47" s="191"/>
    </row>
    <row r="48" spans="1:7" ht="15" customHeight="1" x14ac:dyDescent="0.25">
      <c r="A48" s="204"/>
      <c r="B48" s="205"/>
      <c r="C48" s="204"/>
      <c r="D48" s="193"/>
      <c r="E48" s="192"/>
      <c r="F48" s="191"/>
      <c r="G48" s="191"/>
    </row>
    <row r="49" spans="1:7" ht="15" customHeight="1" x14ac:dyDescent="0.25">
      <c r="A49" s="204"/>
      <c r="B49" s="205"/>
      <c r="C49" s="204"/>
      <c r="D49" s="193"/>
      <c r="E49" s="192"/>
      <c r="F49" s="191"/>
      <c r="G49" s="191"/>
    </row>
    <row r="50" spans="1:7" ht="15" customHeight="1" x14ac:dyDescent="0.25">
      <c r="A50" s="204"/>
      <c r="B50" s="205"/>
      <c r="C50" s="204"/>
      <c r="D50" s="193"/>
      <c r="E50" s="192"/>
      <c r="F50" s="191"/>
      <c r="G50" s="191"/>
    </row>
    <row r="51" spans="1:7" ht="15" customHeight="1" x14ac:dyDescent="0.25">
      <c r="A51" s="204"/>
      <c r="B51" s="205"/>
      <c r="C51" s="204"/>
      <c r="D51" s="193"/>
      <c r="E51" s="192"/>
      <c r="F51" s="191"/>
      <c r="G51" s="191"/>
    </row>
    <row r="52" spans="1:7" ht="15" customHeight="1" x14ac:dyDescent="0.25">
      <c r="A52" s="204"/>
      <c r="B52" s="205"/>
      <c r="C52" s="204"/>
      <c r="D52" s="193"/>
      <c r="E52" s="192"/>
      <c r="F52" s="191"/>
      <c r="G52" s="191"/>
    </row>
    <row r="53" spans="1:7" ht="15" customHeight="1" x14ac:dyDescent="0.25">
      <c r="A53" s="204"/>
      <c r="B53" s="205"/>
      <c r="C53" s="204"/>
      <c r="D53" s="193"/>
      <c r="E53" s="192"/>
      <c r="F53" s="191"/>
      <c r="G53" s="191"/>
    </row>
    <row r="54" spans="1:7" ht="15" customHeight="1" x14ac:dyDescent="0.25">
      <c r="A54" s="204"/>
      <c r="B54" s="205"/>
      <c r="C54" s="204"/>
      <c r="D54" s="193"/>
      <c r="E54" s="192"/>
      <c r="F54" s="191"/>
      <c r="G54" s="191"/>
    </row>
    <row r="55" spans="1:7" ht="15" customHeight="1" x14ac:dyDescent="0.25">
      <c r="A55" s="204"/>
      <c r="B55" s="205"/>
      <c r="C55" s="204"/>
      <c r="D55" s="193"/>
      <c r="E55" s="192"/>
      <c r="F55" s="191"/>
      <c r="G55" s="191"/>
    </row>
    <row r="56" spans="1:7" ht="15" customHeight="1" x14ac:dyDescent="0.25">
      <c r="A56" s="204"/>
      <c r="B56" s="205"/>
      <c r="C56" s="204"/>
      <c r="D56" s="193"/>
      <c r="E56" s="192"/>
      <c r="F56" s="191"/>
      <c r="G56" s="191"/>
    </row>
    <row r="57" spans="1:7" ht="15" customHeight="1" x14ac:dyDescent="0.25">
      <c r="A57" s="204"/>
      <c r="B57" s="205"/>
      <c r="C57" s="204"/>
      <c r="D57" s="193"/>
      <c r="E57" s="192"/>
      <c r="F57" s="191"/>
      <c r="G57" s="191"/>
    </row>
    <row r="58" spans="1:7" ht="15" customHeight="1" x14ac:dyDescent="0.25">
      <c r="A58" s="204"/>
      <c r="B58" s="205"/>
      <c r="C58" s="204"/>
      <c r="D58" s="193"/>
      <c r="E58" s="192"/>
      <c r="F58" s="191"/>
      <c r="G58" s="191"/>
    </row>
    <row r="59" spans="1:7" ht="15" customHeight="1" x14ac:dyDescent="0.25">
      <c r="A59" s="204"/>
      <c r="B59" s="205"/>
      <c r="C59" s="204"/>
      <c r="D59" s="193"/>
      <c r="E59" s="192"/>
      <c r="F59" s="191"/>
      <c r="G59" s="191"/>
    </row>
    <row r="60" spans="1:7" ht="15" customHeight="1" x14ac:dyDescent="0.25">
      <c r="A60" s="204"/>
      <c r="B60" s="205"/>
      <c r="C60" s="204"/>
      <c r="D60" s="193"/>
      <c r="E60" s="192"/>
      <c r="F60" s="191"/>
      <c r="G60" s="191"/>
    </row>
    <row r="61" spans="1:7" ht="15" customHeight="1" x14ac:dyDescent="0.25">
      <c r="A61" s="204"/>
      <c r="B61" s="205"/>
      <c r="C61" s="204"/>
      <c r="D61" s="193"/>
      <c r="E61" s="192"/>
      <c r="F61" s="191"/>
      <c r="G61" s="191"/>
    </row>
    <row r="62" spans="1:7" ht="15" customHeight="1" x14ac:dyDescent="0.25">
      <c r="A62" s="204"/>
      <c r="B62" s="205"/>
      <c r="C62" s="204"/>
      <c r="D62" s="193"/>
      <c r="E62" s="192"/>
      <c r="F62" s="191"/>
      <c r="G62" s="191"/>
    </row>
    <row r="63" spans="1:7" ht="15" customHeight="1" x14ac:dyDescent="0.25">
      <c r="A63" s="204"/>
      <c r="B63" s="205"/>
      <c r="C63" s="204"/>
      <c r="D63" s="193"/>
      <c r="E63" s="192"/>
      <c r="F63" s="191"/>
      <c r="G63" s="191"/>
    </row>
    <row r="64" spans="1:7" ht="15" customHeight="1" x14ac:dyDescent="0.25">
      <c r="A64" s="204"/>
      <c r="B64" s="205"/>
      <c r="C64" s="204"/>
      <c r="D64" s="193"/>
      <c r="E64" s="192"/>
      <c r="F64" s="191"/>
      <c r="G64" s="191"/>
    </row>
    <row r="65" spans="1:7" ht="15" customHeight="1" x14ac:dyDescent="0.25">
      <c r="A65" s="204"/>
      <c r="B65" s="205"/>
      <c r="C65" s="204"/>
      <c r="D65" s="193"/>
      <c r="E65" s="192"/>
      <c r="F65" s="191"/>
      <c r="G65" s="191"/>
    </row>
    <row r="66" spans="1:7" ht="15" customHeight="1" x14ac:dyDescent="0.25">
      <c r="A66" s="204"/>
      <c r="B66" s="205"/>
      <c r="C66" s="204"/>
      <c r="D66" s="193"/>
      <c r="E66" s="192"/>
      <c r="F66" s="191"/>
      <c r="G66" s="191"/>
    </row>
    <row r="67" spans="1:7" ht="15" customHeight="1" x14ac:dyDescent="0.25">
      <c r="A67" s="204"/>
      <c r="B67" s="205"/>
      <c r="C67" s="204"/>
      <c r="D67" s="193"/>
      <c r="E67" s="192"/>
      <c r="F67" s="191"/>
      <c r="G67" s="191"/>
    </row>
    <row r="68" spans="1:7" ht="15" customHeight="1" x14ac:dyDescent="0.25">
      <c r="A68" s="204"/>
      <c r="B68" s="205"/>
      <c r="C68" s="204"/>
      <c r="D68" s="193"/>
      <c r="E68" s="192"/>
      <c r="F68" s="191"/>
      <c r="G68" s="191"/>
    </row>
    <row r="69" spans="1:7" ht="15" customHeight="1" x14ac:dyDescent="0.25">
      <c r="A69" s="204"/>
      <c r="B69" s="205"/>
      <c r="C69" s="204"/>
      <c r="D69" s="193"/>
      <c r="E69" s="192"/>
      <c r="F69" s="191"/>
      <c r="G69" s="191"/>
    </row>
    <row r="70" spans="1:7" ht="15" customHeight="1" x14ac:dyDescent="0.25">
      <c r="A70" s="204"/>
      <c r="B70" s="205"/>
      <c r="C70" s="204"/>
      <c r="D70" s="193"/>
      <c r="E70" s="192"/>
      <c r="F70" s="191"/>
      <c r="G70" s="191"/>
    </row>
    <row r="71" spans="1:7" ht="15" customHeight="1" x14ac:dyDescent="0.25">
      <c r="A71" s="204"/>
      <c r="B71" s="205"/>
      <c r="C71" s="204"/>
      <c r="D71" s="193"/>
      <c r="E71" s="192"/>
      <c r="F71" s="191"/>
      <c r="G71" s="191"/>
    </row>
    <row r="72" spans="1:7" ht="15" customHeight="1" x14ac:dyDescent="0.25">
      <c r="A72" s="204"/>
      <c r="B72" s="205"/>
      <c r="C72" s="204"/>
      <c r="D72" s="193"/>
      <c r="E72" s="192"/>
      <c r="F72" s="191"/>
      <c r="G72" s="191"/>
    </row>
    <row r="73" spans="1:7" ht="15" customHeight="1" x14ac:dyDescent="0.25">
      <c r="A73" s="204"/>
      <c r="B73" s="205"/>
      <c r="C73" s="204"/>
      <c r="D73" s="193"/>
      <c r="E73" s="192"/>
      <c r="F73" s="191"/>
      <c r="G73" s="191"/>
    </row>
    <row r="74" spans="1:7" ht="15" customHeight="1" x14ac:dyDescent="0.25">
      <c r="A74" s="204"/>
      <c r="B74" s="205"/>
      <c r="C74" s="204"/>
      <c r="D74" s="193"/>
      <c r="E74" s="192"/>
      <c r="F74" s="191"/>
      <c r="G74" s="191"/>
    </row>
    <row r="75" spans="1:7" ht="15" customHeight="1" x14ac:dyDescent="0.25">
      <c r="A75" s="204"/>
      <c r="B75" s="205"/>
      <c r="C75" s="204"/>
      <c r="D75" s="193"/>
      <c r="E75" s="192"/>
      <c r="F75" s="191"/>
      <c r="G75" s="191"/>
    </row>
    <row r="76" spans="1:7" ht="15" customHeight="1" x14ac:dyDescent="0.25">
      <c r="A76" s="204"/>
      <c r="B76" s="205"/>
      <c r="C76" s="204"/>
      <c r="D76" s="193"/>
      <c r="E76" s="192"/>
      <c r="F76" s="191"/>
      <c r="G76" s="191"/>
    </row>
    <row r="77" spans="1:7" ht="15" customHeight="1" x14ac:dyDescent="0.25">
      <c r="A77" s="204"/>
      <c r="B77" s="205"/>
      <c r="C77" s="204"/>
      <c r="D77" s="193"/>
      <c r="E77" s="192"/>
      <c r="F77" s="191"/>
      <c r="G77" s="191"/>
    </row>
    <row r="78" spans="1:7" ht="15" customHeight="1" x14ac:dyDescent="0.25">
      <c r="A78" s="204"/>
      <c r="B78" s="205"/>
      <c r="C78" s="204"/>
      <c r="D78" s="193"/>
      <c r="E78" s="192"/>
      <c r="F78" s="191"/>
      <c r="G78" s="191"/>
    </row>
    <row r="79" spans="1:7" ht="15" customHeight="1" x14ac:dyDescent="0.25">
      <c r="A79" s="204"/>
      <c r="B79" s="205"/>
      <c r="C79" s="204"/>
      <c r="D79" s="193"/>
      <c r="E79" s="192"/>
      <c r="F79" s="191"/>
      <c r="G79" s="191"/>
    </row>
    <row r="80" spans="1:7" ht="15" customHeight="1" x14ac:dyDescent="0.25">
      <c r="A80" s="204"/>
      <c r="B80" s="205"/>
      <c r="C80" s="204"/>
      <c r="D80" s="193"/>
      <c r="E80" s="192"/>
      <c r="F80" s="191"/>
      <c r="G80" s="191"/>
    </row>
    <row r="81" spans="1:7" ht="15" customHeight="1" x14ac:dyDescent="0.25">
      <c r="A81" s="204"/>
      <c r="B81" s="205"/>
      <c r="C81" s="204"/>
      <c r="D81" s="193"/>
      <c r="E81" s="192"/>
      <c r="F81" s="191"/>
      <c r="G81" s="191"/>
    </row>
    <row r="82" spans="1:7" ht="15" customHeight="1" x14ac:dyDescent="0.25">
      <c r="A82" s="204"/>
      <c r="B82" s="205"/>
      <c r="C82" s="204"/>
      <c r="D82" s="193"/>
      <c r="E82" s="192"/>
      <c r="F82" s="191"/>
      <c r="G82" s="191"/>
    </row>
    <row r="83" spans="1:7" ht="15" customHeight="1" x14ac:dyDescent="0.25">
      <c r="A83" s="204"/>
      <c r="B83" s="205"/>
      <c r="C83" s="204"/>
      <c r="D83" s="193"/>
      <c r="E83" s="192"/>
      <c r="F83" s="191"/>
      <c r="G83" s="191"/>
    </row>
    <row r="84" spans="1:7" ht="15" customHeight="1" x14ac:dyDescent="0.25">
      <c r="A84" s="204"/>
      <c r="B84" s="205"/>
      <c r="C84" s="204"/>
      <c r="D84" s="193"/>
      <c r="E84" s="192"/>
      <c r="F84" s="191"/>
      <c r="G84" s="191"/>
    </row>
    <row r="85" spans="1:7" ht="15" customHeight="1" x14ac:dyDescent="0.25">
      <c r="A85" s="204"/>
      <c r="B85" s="205"/>
      <c r="C85" s="204"/>
      <c r="D85" s="193"/>
      <c r="E85" s="192"/>
      <c r="F85" s="191"/>
      <c r="G85" s="191"/>
    </row>
    <row r="86" spans="1:7" ht="15" customHeight="1" x14ac:dyDescent="0.25">
      <c r="A86" s="204"/>
      <c r="B86" s="205"/>
      <c r="C86" s="204"/>
      <c r="D86" s="193"/>
      <c r="E86" s="192"/>
      <c r="F86" s="191"/>
      <c r="G86" s="191"/>
    </row>
    <row r="87" spans="1:7" ht="15" customHeight="1" x14ac:dyDescent="0.25">
      <c r="A87" s="204"/>
      <c r="B87" s="205"/>
      <c r="C87" s="204"/>
      <c r="D87" s="193"/>
      <c r="E87" s="192"/>
      <c r="F87" s="191"/>
      <c r="G87" s="191"/>
    </row>
    <row r="88" spans="1:7" ht="15" customHeight="1" x14ac:dyDescent="0.25">
      <c r="A88" s="204"/>
      <c r="B88" s="205"/>
      <c r="C88" s="204"/>
      <c r="D88" s="193"/>
      <c r="E88" s="192"/>
      <c r="F88" s="191"/>
      <c r="G88" s="191"/>
    </row>
    <row r="89" spans="1:7" ht="15" customHeight="1" x14ac:dyDescent="0.25">
      <c r="A89" s="204"/>
      <c r="B89" s="205"/>
      <c r="C89" s="204"/>
      <c r="D89" s="193"/>
      <c r="E89" s="192"/>
      <c r="F89" s="191"/>
      <c r="G89" s="191"/>
    </row>
    <row r="90" spans="1:7" ht="15" customHeight="1" x14ac:dyDescent="0.25">
      <c r="A90" s="204"/>
      <c r="B90" s="205"/>
      <c r="C90" s="204"/>
      <c r="D90" s="193"/>
      <c r="E90" s="192"/>
      <c r="F90" s="191"/>
      <c r="G90" s="191"/>
    </row>
    <row r="91" spans="1:7" ht="15" customHeight="1" x14ac:dyDescent="0.25">
      <c r="A91" s="204"/>
      <c r="B91" s="205"/>
      <c r="C91" s="204"/>
      <c r="D91" s="193"/>
      <c r="E91" s="192"/>
      <c r="F91" s="191"/>
      <c r="G91" s="191"/>
    </row>
    <row r="92" spans="1:7" ht="15" customHeight="1" x14ac:dyDescent="0.25">
      <c r="A92" s="204"/>
      <c r="B92" s="205"/>
      <c r="C92" s="204"/>
      <c r="D92" s="193"/>
      <c r="E92" s="192"/>
      <c r="F92" s="191"/>
      <c r="G92" s="191"/>
    </row>
    <row r="93" spans="1:7" ht="15" customHeight="1" x14ac:dyDescent="0.25">
      <c r="A93" s="204"/>
      <c r="B93" s="205"/>
      <c r="C93" s="204"/>
      <c r="D93" s="193"/>
      <c r="E93" s="192"/>
      <c r="F93" s="191"/>
      <c r="G93" s="191"/>
    </row>
    <row r="94" spans="1:7" ht="15" customHeight="1" x14ac:dyDescent="0.25">
      <c r="A94" s="204"/>
      <c r="B94" s="205"/>
      <c r="C94" s="204"/>
      <c r="D94" s="193"/>
      <c r="E94" s="192"/>
      <c r="F94" s="191"/>
      <c r="G94" s="191"/>
    </row>
    <row r="95" spans="1:7" ht="15" customHeight="1" x14ac:dyDescent="0.25">
      <c r="A95" s="204"/>
      <c r="B95" s="205"/>
      <c r="C95" s="204"/>
      <c r="D95" s="193"/>
      <c r="E95" s="192"/>
      <c r="F95" s="191"/>
      <c r="G95" s="191"/>
    </row>
    <row r="96" spans="1:7" ht="15" customHeight="1" x14ac:dyDescent="0.25">
      <c r="A96" s="204"/>
      <c r="B96" s="205"/>
      <c r="C96" s="204"/>
      <c r="D96" s="193"/>
      <c r="E96" s="192"/>
      <c r="F96" s="191"/>
      <c r="G96" s="191"/>
    </row>
    <row r="97" spans="1:7" ht="15" customHeight="1" x14ac:dyDescent="0.25">
      <c r="A97" s="204"/>
      <c r="B97" s="205"/>
      <c r="C97" s="204"/>
      <c r="D97" s="193"/>
      <c r="E97" s="192"/>
      <c r="F97" s="191"/>
      <c r="G97" s="191"/>
    </row>
    <row r="98" spans="1:7" ht="15" customHeight="1" x14ac:dyDescent="0.25">
      <c r="A98" s="204"/>
      <c r="B98" s="205"/>
      <c r="C98" s="204"/>
      <c r="D98" s="193"/>
      <c r="E98" s="192"/>
      <c r="F98" s="191"/>
      <c r="G98" s="191"/>
    </row>
    <row r="99" spans="1:7" ht="15" customHeight="1" x14ac:dyDescent="0.25">
      <c r="A99" s="204"/>
      <c r="B99" s="205"/>
      <c r="C99" s="204"/>
      <c r="D99" s="193"/>
      <c r="E99" s="192"/>
      <c r="F99" s="191"/>
      <c r="G99" s="191"/>
    </row>
    <row r="100" spans="1:7" ht="15" customHeight="1" x14ac:dyDescent="0.25">
      <c r="A100" s="204"/>
      <c r="B100" s="205"/>
      <c r="C100" s="204"/>
      <c r="D100" s="193"/>
      <c r="E100" s="192"/>
      <c r="F100" s="191"/>
      <c r="G100" s="191"/>
    </row>
    <row r="101" spans="1:7" ht="15" customHeight="1" x14ac:dyDescent="0.25">
      <c r="A101" s="204"/>
      <c r="B101" s="205"/>
      <c r="C101" s="204"/>
      <c r="D101" s="193"/>
      <c r="E101" s="192"/>
      <c r="F101" s="191"/>
      <c r="G101" s="191"/>
    </row>
    <row r="102" spans="1:7" ht="15" customHeight="1" x14ac:dyDescent="0.25">
      <c r="A102" s="204"/>
      <c r="B102" s="205"/>
      <c r="C102" s="204"/>
      <c r="D102" s="193"/>
      <c r="E102" s="192"/>
      <c r="F102" s="191"/>
      <c r="G102" s="191"/>
    </row>
    <row r="103" spans="1:7" ht="15" customHeight="1" x14ac:dyDescent="0.25">
      <c r="A103" s="204"/>
      <c r="B103" s="205"/>
      <c r="C103" s="204"/>
      <c r="D103" s="193"/>
      <c r="E103" s="192"/>
      <c r="F103" s="191"/>
      <c r="G103" s="191"/>
    </row>
    <row r="104" spans="1:7" ht="15" customHeight="1" x14ac:dyDescent="0.25">
      <c r="A104" s="204"/>
      <c r="B104" s="205"/>
      <c r="C104" s="204"/>
      <c r="D104" s="193"/>
      <c r="E104" s="192"/>
      <c r="F104" s="191"/>
      <c r="G104" s="191"/>
    </row>
    <row r="105" spans="1:7" ht="15" customHeight="1" x14ac:dyDescent="0.25">
      <c r="A105" s="204"/>
      <c r="B105" s="205"/>
      <c r="C105" s="204"/>
      <c r="D105" s="193"/>
      <c r="E105" s="192"/>
      <c r="F105" s="191"/>
      <c r="G105" s="191"/>
    </row>
    <row r="106" spans="1:7" ht="15" customHeight="1" x14ac:dyDescent="0.25">
      <c r="A106" s="204"/>
      <c r="B106" s="205"/>
      <c r="C106" s="204"/>
      <c r="D106" s="193"/>
      <c r="E106" s="192"/>
      <c r="F106" s="191"/>
      <c r="G106" s="191"/>
    </row>
    <row r="107" spans="1:7" ht="15" customHeight="1" x14ac:dyDescent="0.25">
      <c r="A107" s="204"/>
      <c r="B107" s="205"/>
      <c r="C107" s="204"/>
      <c r="D107" s="193"/>
      <c r="E107" s="192"/>
      <c r="F107" s="191"/>
      <c r="G107" s="191"/>
    </row>
    <row r="108" spans="1:7" ht="15" customHeight="1" x14ac:dyDescent="0.25">
      <c r="A108" s="204"/>
      <c r="B108" s="205"/>
      <c r="C108" s="204"/>
      <c r="D108" s="193"/>
      <c r="E108" s="192"/>
      <c r="F108" s="191"/>
      <c r="G108" s="191"/>
    </row>
    <row r="109" spans="1:7" ht="15" customHeight="1" x14ac:dyDescent="0.25">
      <c r="A109" s="204"/>
      <c r="B109" s="205"/>
      <c r="C109" s="204"/>
      <c r="D109" s="193"/>
      <c r="E109" s="192"/>
      <c r="F109" s="191"/>
      <c r="G109" s="191"/>
    </row>
    <row r="110" spans="1:7" ht="15" customHeight="1" x14ac:dyDescent="0.25">
      <c r="A110" s="204"/>
      <c r="B110" s="205"/>
      <c r="C110" s="204"/>
      <c r="D110" s="193"/>
      <c r="E110" s="192"/>
      <c r="F110" s="191"/>
      <c r="G110" s="191"/>
    </row>
    <row r="111" spans="1:7" ht="15" customHeight="1" x14ac:dyDescent="0.25">
      <c r="A111" s="204"/>
      <c r="B111" s="205"/>
      <c r="C111" s="204"/>
      <c r="D111" s="193"/>
      <c r="E111" s="192"/>
      <c r="F111" s="191"/>
      <c r="G111" s="191"/>
    </row>
    <row r="112" spans="1:7" ht="15" customHeight="1" x14ac:dyDescent="0.25">
      <c r="A112" s="204"/>
      <c r="B112" s="205"/>
      <c r="C112" s="204"/>
      <c r="D112" s="193"/>
      <c r="E112" s="192"/>
      <c r="F112" s="191"/>
      <c r="G112" s="191"/>
    </row>
    <row r="113" spans="1:7" ht="15" customHeight="1" x14ac:dyDescent="0.25">
      <c r="A113" s="204"/>
      <c r="B113" s="205"/>
      <c r="C113" s="204"/>
      <c r="D113" s="193"/>
      <c r="E113" s="192"/>
      <c r="F113" s="191"/>
      <c r="G113" s="191"/>
    </row>
    <row r="114" spans="1:7" ht="15" customHeight="1" x14ac:dyDescent="0.25">
      <c r="A114" s="204"/>
      <c r="B114" s="205"/>
      <c r="C114" s="204"/>
      <c r="D114" s="193"/>
      <c r="E114" s="192"/>
      <c r="F114" s="191"/>
      <c r="G114" s="191"/>
    </row>
    <row r="115" spans="1:7" ht="15" customHeight="1" x14ac:dyDescent="0.25">
      <c r="A115" s="204"/>
      <c r="B115" s="205"/>
      <c r="C115" s="204"/>
      <c r="D115" s="193"/>
      <c r="E115" s="192"/>
      <c r="F115" s="191"/>
      <c r="G115" s="191"/>
    </row>
    <row r="116" spans="1:7" ht="15" customHeight="1" x14ac:dyDescent="0.25">
      <c r="A116" s="204"/>
      <c r="B116" s="205"/>
      <c r="C116" s="204"/>
      <c r="D116" s="193"/>
      <c r="E116" s="192"/>
      <c r="F116" s="191"/>
      <c r="G116" s="191"/>
    </row>
    <row r="117" spans="1:7" ht="15" customHeight="1" x14ac:dyDescent="0.25">
      <c r="A117" s="204"/>
      <c r="B117" s="205"/>
      <c r="C117" s="204"/>
      <c r="D117" s="193"/>
      <c r="E117" s="192"/>
      <c r="F117" s="191"/>
      <c r="G117" s="191"/>
    </row>
    <row r="118" spans="1:7" ht="15" customHeight="1" x14ac:dyDescent="0.25">
      <c r="A118" s="204"/>
      <c r="B118" s="205"/>
      <c r="C118" s="204"/>
      <c r="D118" s="193"/>
      <c r="E118" s="192"/>
      <c r="F118" s="191"/>
      <c r="G118" s="191"/>
    </row>
    <row r="119" spans="1:7" ht="15" customHeight="1" x14ac:dyDescent="0.25">
      <c r="A119" s="204"/>
      <c r="B119" s="205"/>
      <c r="C119" s="204"/>
      <c r="D119" s="193"/>
      <c r="E119" s="192"/>
      <c r="F119" s="191"/>
      <c r="G119" s="191"/>
    </row>
    <row r="120" spans="1:7" x14ac:dyDescent="0.25">
      <c r="A120" s="204"/>
      <c r="B120" s="205"/>
      <c r="C120" s="204"/>
      <c r="D120" s="193"/>
      <c r="E120" s="192"/>
      <c r="F120" s="191"/>
      <c r="G120" s="191"/>
    </row>
    <row r="121" spans="1:7" ht="15" customHeight="1" x14ac:dyDescent="0.25">
      <c r="A121" s="204"/>
      <c r="B121" s="205"/>
      <c r="C121" s="204"/>
      <c r="D121" s="193"/>
      <c r="E121" s="192"/>
      <c r="F121" s="191"/>
      <c r="G121" s="191"/>
    </row>
    <row r="122" spans="1:7" ht="15" customHeight="1" x14ac:dyDescent="0.25">
      <c r="A122" s="204"/>
      <c r="B122" s="205"/>
      <c r="C122" s="204"/>
      <c r="D122" s="193"/>
      <c r="E122" s="192"/>
      <c r="F122" s="191"/>
      <c r="G122" s="191"/>
    </row>
    <row r="123" spans="1:7" ht="15" customHeight="1" x14ac:dyDescent="0.25">
      <c r="A123" s="204"/>
      <c r="B123" s="205"/>
      <c r="C123" s="204"/>
      <c r="D123" s="193"/>
      <c r="E123" s="192"/>
      <c r="F123" s="191"/>
      <c r="G123" s="191"/>
    </row>
    <row r="124" spans="1:7" ht="15" customHeight="1" x14ac:dyDescent="0.25">
      <c r="A124" s="204"/>
      <c r="B124" s="205"/>
      <c r="C124" s="204"/>
      <c r="D124" s="193"/>
      <c r="E124" s="192"/>
      <c r="F124" s="191"/>
      <c r="G124" s="191"/>
    </row>
    <row r="125" spans="1:7" ht="15" customHeight="1" x14ac:dyDescent="0.25">
      <c r="A125" s="204"/>
      <c r="B125" s="205"/>
      <c r="C125" s="204"/>
      <c r="D125" s="193"/>
      <c r="E125" s="192"/>
      <c r="F125" s="191"/>
      <c r="G125" s="191"/>
    </row>
    <row r="126" spans="1:7" ht="15" customHeight="1" x14ac:dyDescent="0.25">
      <c r="A126" s="204"/>
      <c r="B126" s="205"/>
      <c r="C126" s="204"/>
      <c r="D126" s="193"/>
      <c r="E126" s="192"/>
      <c r="F126" s="191"/>
      <c r="G126" s="191"/>
    </row>
    <row r="127" spans="1:7" ht="15" customHeight="1" x14ac:dyDescent="0.25">
      <c r="A127" s="204"/>
      <c r="B127" s="205"/>
      <c r="C127" s="204"/>
      <c r="D127" s="193"/>
      <c r="E127" s="192"/>
      <c r="F127" s="191"/>
      <c r="G127" s="191"/>
    </row>
    <row r="128" spans="1:7" ht="15" customHeight="1" x14ac:dyDescent="0.25">
      <c r="A128" s="204"/>
      <c r="B128" s="205"/>
      <c r="C128" s="204"/>
      <c r="D128" s="193"/>
      <c r="E128" s="192"/>
      <c r="F128" s="191"/>
      <c r="G128" s="191"/>
    </row>
    <row r="129" spans="1:7" ht="15" customHeight="1" x14ac:dyDescent="0.25">
      <c r="A129" s="204"/>
      <c r="B129" s="205"/>
      <c r="C129" s="204"/>
      <c r="D129" s="193"/>
      <c r="E129" s="192"/>
      <c r="F129" s="191"/>
      <c r="G129" s="191"/>
    </row>
    <row r="130" spans="1:7" ht="15" customHeight="1" x14ac:dyDescent="0.25">
      <c r="A130" s="204"/>
      <c r="B130" s="205"/>
      <c r="C130" s="204"/>
      <c r="D130" s="193"/>
      <c r="E130" s="192"/>
      <c r="F130" s="191"/>
      <c r="G130" s="191"/>
    </row>
    <row r="131" spans="1:7" ht="15" customHeight="1" x14ac:dyDescent="0.25">
      <c r="A131" s="204"/>
      <c r="B131" s="205"/>
      <c r="C131" s="204"/>
      <c r="D131" s="193"/>
      <c r="E131" s="192"/>
      <c r="F131" s="191"/>
      <c r="G131" s="191"/>
    </row>
    <row r="132" spans="1:7" ht="15" customHeight="1" x14ac:dyDescent="0.25">
      <c r="A132" s="204"/>
      <c r="B132" s="205"/>
      <c r="C132" s="204"/>
      <c r="D132" s="193"/>
      <c r="E132" s="192"/>
      <c r="F132" s="191"/>
      <c r="G132" s="191"/>
    </row>
    <row r="133" spans="1:7" ht="15" customHeight="1" x14ac:dyDescent="0.25">
      <c r="A133" s="204"/>
      <c r="B133" s="205"/>
      <c r="C133" s="204"/>
      <c r="D133" s="193"/>
      <c r="E133" s="192"/>
      <c r="F133" s="191"/>
      <c r="G133" s="191"/>
    </row>
    <row r="134" spans="1:7" ht="15" customHeight="1" x14ac:dyDescent="0.25">
      <c r="A134" s="204"/>
      <c r="B134" s="205"/>
      <c r="C134" s="204"/>
      <c r="D134" s="193"/>
      <c r="E134" s="192"/>
      <c r="F134" s="191"/>
      <c r="G134" s="191"/>
    </row>
    <row r="135" spans="1:7" ht="15" customHeight="1" x14ac:dyDescent="0.25">
      <c r="A135" s="204"/>
      <c r="B135" s="205"/>
      <c r="C135" s="204"/>
      <c r="D135" s="193"/>
      <c r="E135" s="192"/>
      <c r="F135" s="191"/>
      <c r="G135" s="191"/>
    </row>
    <row r="136" spans="1:7" ht="15" customHeight="1" x14ac:dyDescent="0.25">
      <c r="A136" s="204"/>
      <c r="B136" s="205"/>
      <c r="C136" s="204"/>
      <c r="D136" s="193"/>
      <c r="E136" s="192"/>
      <c r="F136" s="191"/>
      <c r="G136" s="191"/>
    </row>
    <row r="137" spans="1:7" ht="15" customHeight="1" x14ac:dyDescent="0.25">
      <c r="A137" s="204"/>
      <c r="B137" s="205"/>
      <c r="C137" s="204"/>
      <c r="D137" s="193"/>
      <c r="E137" s="192"/>
      <c r="F137" s="191"/>
      <c r="G137" s="191"/>
    </row>
    <row r="138" spans="1:7" ht="15" customHeight="1" x14ac:dyDescent="0.25">
      <c r="A138" s="204"/>
      <c r="B138" s="205"/>
      <c r="C138" s="204"/>
      <c r="D138" s="193"/>
      <c r="E138" s="192"/>
      <c r="F138" s="191"/>
      <c r="G138" s="191"/>
    </row>
    <row r="139" spans="1:7" ht="15" customHeight="1" x14ac:dyDescent="0.25">
      <c r="A139" s="204"/>
      <c r="B139" s="205"/>
      <c r="C139" s="204"/>
      <c r="D139" s="193"/>
      <c r="E139" s="192"/>
      <c r="F139" s="191"/>
      <c r="G139" s="191"/>
    </row>
    <row r="140" spans="1:7" ht="15" customHeight="1" x14ac:dyDescent="0.25">
      <c r="A140" s="204"/>
      <c r="B140" s="205"/>
      <c r="C140" s="204"/>
      <c r="D140" s="193"/>
      <c r="E140" s="192"/>
      <c r="F140" s="191"/>
      <c r="G140" s="191"/>
    </row>
    <row r="141" spans="1:7" ht="15" customHeight="1" x14ac:dyDescent="0.25">
      <c r="A141" s="204"/>
      <c r="B141" s="205"/>
      <c r="C141" s="204"/>
      <c r="D141" s="193"/>
      <c r="E141" s="192"/>
      <c r="F141" s="191"/>
      <c r="G141" s="191"/>
    </row>
    <row r="142" spans="1:7" ht="15" customHeight="1" x14ac:dyDescent="0.25">
      <c r="A142" s="204"/>
      <c r="B142" s="205"/>
      <c r="C142" s="204"/>
      <c r="D142" s="193"/>
      <c r="E142" s="192"/>
      <c r="F142" s="191"/>
      <c r="G142" s="191"/>
    </row>
    <row r="143" spans="1:7" ht="15" customHeight="1" x14ac:dyDescent="0.25">
      <c r="A143" s="204"/>
      <c r="B143" s="205"/>
      <c r="C143" s="204"/>
      <c r="D143" s="193"/>
      <c r="E143" s="192"/>
      <c r="F143" s="191"/>
      <c r="G143" s="191"/>
    </row>
    <row r="144" spans="1:7" ht="15" customHeight="1" x14ac:dyDescent="0.25">
      <c r="A144" s="204"/>
      <c r="B144" s="205"/>
      <c r="C144" s="204"/>
      <c r="D144" s="193"/>
      <c r="E144" s="192"/>
      <c r="F144" s="191"/>
      <c r="G144" s="191"/>
    </row>
    <row r="145" spans="1:7" ht="15" customHeight="1" x14ac:dyDescent="0.25">
      <c r="A145" s="204"/>
      <c r="B145" s="205"/>
      <c r="C145" s="204"/>
      <c r="D145" s="193"/>
      <c r="E145" s="192"/>
      <c r="F145" s="191"/>
      <c r="G145" s="191"/>
    </row>
    <row r="146" spans="1:7" ht="15" customHeight="1" x14ac:dyDescent="0.25">
      <c r="A146" s="204"/>
      <c r="B146" s="205"/>
      <c r="C146" s="204"/>
      <c r="D146" s="193"/>
      <c r="E146" s="192"/>
      <c r="F146" s="191"/>
      <c r="G146" s="191"/>
    </row>
    <row r="147" spans="1:7" ht="15" customHeight="1" x14ac:dyDescent="0.25">
      <c r="A147" s="204"/>
      <c r="B147" s="205"/>
      <c r="C147" s="204"/>
      <c r="D147" s="193"/>
      <c r="E147" s="192"/>
      <c r="F147" s="191"/>
      <c r="G147" s="191"/>
    </row>
    <row r="148" spans="1:7" ht="15" customHeight="1" x14ac:dyDescent="0.25">
      <c r="A148" s="204"/>
      <c r="B148" s="205"/>
      <c r="C148" s="204"/>
      <c r="D148" s="193"/>
      <c r="E148" s="192"/>
      <c r="F148" s="191"/>
      <c r="G148" s="191"/>
    </row>
    <row r="149" spans="1:7" ht="15" customHeight="1" x14ac:dyDescent="0.25">
      <c r="A149" s="204"/>
      <c r="B149" s="205"/>
      <c r="C149" s="204"/>
      <c r="D149" s="193"/>
      <c r="E149" s="192"/>
      <c r="F149" s="191"/>
      <c r="G149" s="191"/>
    </row>
    <row r="150" spans="1:7" ht="15" customHeight="1" x14ac:dyDescent="0.25">
      <c r="A150" s="204"/>
      <c r="B150" s="205"/>
      <c r="C150" s="204"/>
      <c r="D150" s="193"/>
      <c r="E150" s="192"/>
      <c r="F150" s="191"/>
      <c r="G150" s="191"/>
    </row>
    <row r="151" spans="1:7" ht="15" customHeight="1" x14ac:dyDescent="0.25">
      <c r="A151" s="204"/>
      <c r="B151" s="205"/>
      <c r="C151" s="204"/>
      <c r="D151" s="193"/>
      <c r="E151" s="192"/>
      <c r="F151" s="191"/>
      <c r="G151" s="191"/>
    </row>
    <row r="152" spans="1:7" ht="15" customHeight="1" x14ac:dyDescent="0.25">
      <c r="A152" s="204"/>
      <c r="B152" s="205"/>
      <c r="C152" s="204"/>
      <c r="D152" s="193"/>
      <c r="E152" s="192"/>
      <c r="F152" s="191"/>
      <c r="G152" s="191"/>
    </row>
    <row r="153" spans="1:7" ht="15" customHeight="1" x14ac:dyDescent="0.25">
      <c r="A153" s="204"/>
      <c r="B153" s="205"/>
      <c r="C153" s="204"/>
      <c r="D153" s="193"/>
      <c r="E153" s="192"/>
      <c r="F153" s="191"/>
      <c r="G153" s="191"/>
    </row>
    <row r="154" spans="1:7" ht="15" customHeight="1" x14ac:dyDescent="0.25">
      <c r="A154" s="204"/>
      <c r="B154" s="205"/>
      <c r="C154" s="204"/>
      <c r="D154" s="193"/>
      <c r="E154" s="192"/>
      <c r="F154" s="191"/>
      <c r="G154" s="191"/>
    </row>
    <row r="155" spans="1:7" ht="15" customHeight="1" x14ac:dyDescent="0.25">
      <c r="A155" s="204"/>
      <c r="B155" s="205"/>
      <c r="C155" s="204"/>
      <c r="D155" s="193"/>
      <c r="E155" s="192"/>
      <c r="F155" s="191"/>
      <c r="G155" s="191"/>
    </row>
    <row r="156" spans="1:7" ht="15" customHeight="1" x14ac:dyDescent="0.25">
      <c r="A156" s="204"/>
      <c r="B156" s="205"/>
      <c r="C156" s="204"/>
      <c r="D156" s="193"/>
      <c r="E156" s="192"/>
      <c r="F156" s="191"/>
      <c r="G156" s="191"/>
    </row>
    <row r="157" spans="1:7" ht="15" customHeight="1" x14ac:dyDescent="0.25">
      <c r="A157" s="204"/>
      <c r="B157" s="205"/>
      <c r="C157" s="204"/>
      <c r="D157" s="193"/>
      <c r="E157" s="192"/>
      <c r="F157" s="191"/>
      <c r="G157" s="191"/>
    </row>
    <row r="158" spans="1:7" ht="15" customHeight="1" x14ac:dyDescent="0.25">
      <c r="A158" s="204"/>
      <c r="B158" s="205"/>
      <c r="C158" s="204"/>
      <c r="D158" s="193"/>
      <c r="E158" s="192"/>
      <c r="F158" s="191"/>
      <c r="G158" s="191"/>
    </row>
    <row r="159" spans="1:7" ht="15" customHeight="1" x14ac:dyDescent="0.25">
      <c r="A159" s="204"/>
      <c r="B159" s="205"/>
      <c r="C159" s="204"/>
      <c r="D159" s="193"/>
      <c r="E159" s="192"/>
      <c r="F159" s="191"/>
      <c r="G159" s="191"/>
    </row>
    <row r="160" spans="1:7" ht="15" customHeight="1" x14ac:dyDescent="0.25">
      <c r="A160" s="204"/>
      <c r="B160" s="205"/>
      <c r="C160" s="204"/>
      <c r="D160" s="193"/>
      <c r="E160" s="192"/>
      <c r="F160" s="191"/>
      <c r="G160" s="191"/>
    </row>
    <row r="161" spans="1:7" ht="15" customHeight="1" x14ac:dyDescent="0.25">
      <c r="A161" s="204"/>
      <c r="B161" s="205"/>
      <c r="C161" s="204"/>
      <c r="D161" s="193"/>
      <c r="E161" s="192"/>
      <c r="F161" s="191"/>
      <c r="G161" s="191"/>
    </row>
    <row r="162" spans="1:7" ht="15" customHeight="1" x14ac:dyDescent="0.25">
      <c r="A162" s="204"/>
      <c r="B162" s="205"/>
      <c r="C162" s="204"/>
      <c r="D162" s="193"/>
      <c r="E162" s="192"/>
      <c r="F162" s="191"/>
      <c r="G162" s="191"/>
    </row>
    <row r="163" spans="1:7" ht="15" customHeight="1" x14ac:dyDescent="0.25">
      <c r="A163" s="204"/>
      <c r="B163" s="205"/>
      <c r="C163" s="204"/>
      <c r="D163" s="193"/>
      <c r="E163" s="192"/>
      <c r="F163" s="191"/>
      <c r="G163" s="191"/>
    </row>
    <row r="164" spans="1:7" ht="15" customHeight="1" x14ac:dyDescent="0.25">
      <c r="A164" s="204"/>
      <c r="B164" s="205"/>
      <c r="C164" s="204"/>
      <c r="D164" s="193"/>
      <c r="E164" s="192"/>
      <c r="F164" s="191"/>
      <c r="G164" s="191"/>
    </row>
    <row r="165" spans="1:7" ht="15" customHeight="1" x14ac:dyDescent="0.25">
      <c r="A165" s="204"/>
      <c r="B165" s="205"/>
      <c r="C165" s="204"/>
      <c r="D165" s="193"/>
      <c r="E165" s="192"/>
      <c r="F165" s="191"/>
      <c r="G165" s="191"/>
    </row>
    <row r="166" spans="1:7" ht="15" customHeight="1" x14ac:dyDescent="0.25">
      <c r="A166" s="204"/>
      <c r="B166" s="205"/>
      <c r="C166" s="204"/>
      <c r="D166" s="193"/>
      <c r="E166" s="192"/>
      <c r="F166" s="191"/>
      <c r="G166" s="191"/>
    </row>
    <row r="167" spans="1:7" ht="15" customHeight="1" x14ac:dyDescent="0.25">
      <c r="A167" s="204"/>
      <c r="B167" s="205"/>
      <c r="C167" s="204"/>
      <c r="D167" s="193"/>
      <c r="E167" s="192"/>
      <c r="F167" s="191"/>
      <c r="G167" s="191"/>
    </row>
    <row r="168" spans="1:7" ht="15" customHeight="1" x14ac:dyDescent="0.25">
      <c r="A168" s="204"/>
      <c r="B168" s="205"/>
      <c r="C168" s="204"/>
      <c r="D168" s="193"/>
      <c r="E168" s="192"/>
      <c r="F168" s="191"/>
      <c r="G168" s="191"/>
    </row>
    <row r="169" spans="1:7" ht="15" customHeight="1" x14ac:dyDescent="0.25">
      <c r="A169" s="204"/>
      <c r="B169" s="205"/>
      <c r="C169" s="204"/>
      <c r="D169" s="193"/>
      <c r="E169" s="192"/>
      <c r="F169" s="191"/>
      <c r="G169" s="191"/>
    </row>
    <row r="170" spans="1:7" ht="15" customHeight="1" x14ac:dyDescent="0.25">
      <c r="A170" s="204"/>
      <c r="B170" s="205"/>
      <c r="C170" s="204"/>
      <c r="D170" s="193"/>
      <c r="E170" s="192"/>
      <c r="F170" s="191"/>
      <c r="G170" s="191"/>
    </row>
    <row r="171" spans="1:7" ht="15" customHeight="1" x14ac:dyDescent="0.25">
      <c r="A171" s="204"/>
      <c r="B171" s="205"/>
      <c r="C171" s="204"/>
      <c r="D171" s="193"/>
      <c r="E171" s="192"/>
      <c r="F171" s="191"/>
      <c r="G171" s="191"/>
    </row>
    <row r="172" spans="1:7" ht="15" customHeight="1" x14ac:dyDescent="0.25">
      <c r="A172" s="204"/>
      <c r="B172" s="205"/>
      <c r="C172" s="204"/>
      <c r="D172" s="193"/>
      <c r="E172" s="192"/>
      <c r="F172" s="191"/>
      <c r="G172" s="191"/>
    </row>
    <row r="173" spans="1:7" ht="15" customHeight="1" x14ac:dyDescent="0.25">
      <c r="A173" s="204"/>
      <c r="B173" s="205"/>
      <c r="C173" s="204"/>
      <c r="D173" s="193"/>
      <c r="E173" s="192"/>
      <c r="F173" s="191"/>
      <c r="G173" s="191"/>
    </row>
    <row r="174" spans="1:7" ht="15" customHeight="1" x14ac:dyDescent="0.25">
      <c r="A174" s="204"/>
      <c r="B174" s="205"/>
      <c r="C174" s="204"/>
      <c r="D174" s="193"/>
      <c r="E174" s="192"/>
      <c r="F174" s="191"/>
      <c r="G174" s="191"/>
    </row>
    <row r="175" spans="1:7" ht="15" customHeight="1" x14ac:dyDescent="0.25">
      <c r="A175" s="204"/>
      <c r="B175" s="205"/>
      <c r="C175" s="204"/>
      <c r="D175" s="193"/>
      <c r="E175" s="192"/>
      <c r="F175" s="191"/>
      <c r="G175" s="191"/>
    </row>
    <row r="176" spans="1:7" ht="15" customHeight="1" x14ac:dyDescent="0.25">
      <c r="A176" s="204"/>
      <c r="B176" s="205"/>
      <c r="C176" s="204"/>
      <c r="D176" s="193"/>
      <c r="E176" s="192"/>
      <c r="F176" s="191"/>
      <c r="G176" s="191"/>
    </row>
    <row r="177" spans="1:7" ht="15" customHeight="1" x14ac:dyDescent="0.25">
      <c r="A177" s="204"/>
      <c r="B177" s="205"/>
      <c r="C177" s="204"/>
      <c r="D177" s="193"/>
      <c r="E177" s="192"/>
      <c r="F177" s="191"/>
      <c r="G177" s="191"/>
    </row>
    <row r="178" spans="1:7" ht="15" customHeight="1" x14ac:dyDescent="0.25">
      <c r="A178" s="204"/>
      <c r="B178" s="205"/>
      <c r="C178" s="204"/>
      <c r="D178" s="193"/>
      <c r="E178" s="192"/>
      <c r="F178" s="191"/>
      <c r="G178" s="191"/>
    </row>
    <row r="179" spans="1:7" ht="15" customHeight="1" x14ac:dyDescent="0.25">
      <c r="A179" s="204"/>
      <c r="B179" s="205"/>
      <c r="C179" s="204"/>
      <c r="D179" s="193"/>
      <c r="E179" s="192"/>
      <c r="F179" s="191"/>
      <c r="G179" s="191"/>
    </row>
    <row r="180" spans="1:7" ht="15" customHeight="1" x14ac:dyDescent="0.25">
      <c r="A180" s="204"/>
      <c r="B180" s="205"/>
      <c r="C180" s="204"/>
      <c r="D180" s="193"/>
      <c r="E180" s="192"/>
      <c r="F180" s="191"/>
      <c r="G180" s="191"/>
    </row>
    <row r="181" spans="1:7" ht="15" customHeight="1" x14ac:dyDescent="0.25">
      <c r="A181" s="204"/>
      <c r="B181" s="205"/>
      <c r="C181" s="204"/>
      <c r="D181" s="193"/>
      <c r="E181" s="192"/>
      <c r="F181" s="191"/>
      <c r="G181" s="191"/>
    </row>
    <row r="182" spans="1:7" ht="15" customHeight="1" x14ac:dyDescent="0.25">
      <c r="A182" s="204"/>
      <c r="B182" s="205"/>
      <c r="C182" s="204"/>
      <c r="D182" s="193"/>
      <c r="E182" s="192"/>
      <c r="F182" s="191"/>
      <c r="G182" s="191"/>
    </row>
    <row r="183" spans="1:7" ht="15" customHeight="1" x14ac:dyDescent="0.25">
      <c r="A183" s="204"/>
      <c r="B183" s="205"/>
      <c r="C183" s="204"/>
      <c r="D183" s="193"/>
      <c r="E183" s="192"/>
      <c r="F183" s="191"/>
      <c r="G183" s="191"/>
    </row>
    <row r="184" spans="1:7" ht="15" customHeight="1" x14ac:dyDescent="0.25">
      <c r="A184" s="204"/>
      <c r="B184" s="205"/>
      <c r="C184" s="204"/>
      <c r="D184" s="193"/>
      <c r="E184" s="192"/>
      <c r="F184" s="191"/>
      <c r="G184" s="191"/>
    </row>
    <row r="185" spans="1:7" ht="220.5" customHeight="1" x14ac:dyDescent="0.25">
      <c r="A185" s="204"/>
      <c r="B185" s="205"/>
      <c r="C185" s="204"/>
      <c r="D185" s="193"/>
      <c r="E185" s="192"/>
      <c r="F185" s="191"/>
      <c r="G185" s="191"/>
    </row>
    <row r="186" spans="1:7" ht="15" customHeight="1" x14ac:dyDescent="0.25">
      <c r="A186" s="204"/>
      <c r="B186" s="205"/>
      <c r="C186" s="204"/>
      <c r="D186" s="193"/>
      <c r="E186" s="192"/>
      <c r="F186" s="191"/>
      <c r="G186" s="191"/>
    </row>
    <row r="187" spans="1:7" ht="15" customHeight="1" x14ac:dyDescent="0.25">
      <c r="A187" s="204"/>
      <c r="B187" s="205"/>
      <c r="C187" s="204"/>
      <c r="D187" s="193"/>
      <c r="E187" s="192"/>
      <c r="F187" s="191"/>
      <c r="G187" s="191"/>
    </row>
    <row r="188" spans="1:7" ht="15" customHeight="1" x14ac:dyDescent="0.25">
      <c r="A188" s="204"/>
      <c r="B188" s="205"/>
      <c r="C188" s="204"/>
      <c r="D188" s="193"/>
      <c r="E188" s="192"/>
      <c r="F188" s="191"/>
      <c r="G188" s="191"/>
    </row>
    <row r="189" spans="1:7" ht="15" customHeight="1" x14ac:dyDescent="0.25">
      <c r="A189" s="204"/>
      <c r="B189" s="205"/>
      <c r="C189" s="204"/>
      <c r="D189" s="193"/>
      <c r="E189" s="192"/>
      <c r="F189" s="191"/>
      <c r="G189" s="191"/>
    </row>
    <row r="190" spans="1:7" ht="15" customHeight="1" x14ac:dyDescent="0.25">
      <c r="A190" s="204"/>
      <c r="B190" s="205"/>
      <c r="C190" s="204"/>
      <c r="D190" s="193"/>
      <c r="E190" s="192"/>
      <c r="F190" s="191"/>
      <c r="G190" s="191"/>
    </row>
    <row r="191" spans="1:7" ht="15" customHeight="1" x14ac:dyDescent="0.25">
      <c r="A191" s="204"/>
      <c r="B191" s="205"/>
      <c r="C191" s="204"/>
      <c r="D191" s="193"/>
      <c r="E191" s="192"/>
      <c r="F191" s="191"/>
      <c r="G191" s="191"/>
    </row>
    <row r="192" spans="1:7" ht="15" customHeight="1" x14ac:dyDescent="0.25">
      <c r="A192" s="204"/>
      <c r="B192" s="205"/>
      <c r="C192" s="204"/>
      <c r="D192" s="193"/>
      <c r="E192" s="192"/>
      <c r="F192" s="191"/>
      <c r="G192" s="191"/>
    </row>
    <row r="193" spans="1:7" ht="15" customHeight="1" x14ac:dyDescent="0.25">
      <c r="A193" s="204"/>
      <c r="B193" s="205"/>
      <c r="C193" s="204"/>
      <c r="D193" s="193"/>
      <c r="E193" s="192"/>
      <c r="F193" s="191"/>
      <c r="G193" s="191"/>
    </row>
    <row r="194" spans="1:7" ht="15" customHeight="1" x14ac:dyDescent="0.25">
      <c r="A194" s="204"/>
      <c r="B194" s="205"/>
      <c r="C194" s="204"/>
      <c r="D194" s="193"/>
      <c r="E194" s="192"/>
      <c r="F194" s="191"/>
      <c r="G194" s="191"/>
    </row>
    <row r="195" spans="1:7" ht="15" customHeight="1" x14ac:dyDescent="0.25">
      <c r="A195" s="204"/>
      <c r="B195" s="205"/>
      <c r="C195" s="204"/>
      <c r="D195" s="193"/>
      <c r="E195" s="192"/>
      <c r="F195" s="191"/>
      <c r="G195" s="191"/>
    </row>
    <row r="196" spans="1:7" ht="15" customHeight="1" x14ac:dyDescent="0.25">
      <c r="A196" s="204"/>
      <c r="B196" s="205"/>
      <c r="C196" s="204"/>
      <c r="D196" s="193"/>
      <c r="E196" s="192"/>
      <c r="F196" s="191"/>
      <c r="G196" s="191"/>
    </row>
    <row r="197" spans="1:7" ht="15" customHeight="1" x14ac:dyDescent="0.25">
      <c r="A197" s="204"/>
      <c r="B197" s="205"/>
      <c r="C197" s="204"/>
      <c r="D197" s="193"/>
      <c r="E197" s="192"/>
      <c r="F197" s="191"/>
      <c r="G197" s="191"/>
    </row>
    <row r="198" spans="1:7" ht="15" customHeight="1" x14ac:dyDescent="0.25">
      <c r="A198" s="204"/>
      <c r="B198" s="205"/>
      <c r="C198" s="204"/>
      <c r="D198" s="193"/>
      <c r="E198" s="192"/>
      <c r="F198" s="191"/>
      <c r="G198" s="191"/>
    </row>
    <row r="199" spans="1:7" ht="15" customHeight="1" x14ac:dyDescent="0.25">
      <c r="A199" s="204"/>
      <c r="B199" s="205"/>
      <c r="C199" s="204"/>
      <c r="D199" s="193"/>
      <c r="E199" s="192"/>
      <c r="F199" s="191"/>
      <c r="G199" s="191"/>
    </row>
    <row r="200" spans="1:7" ht="15" customHeight="1" x14ac:dyDescent="0.25">
      <c r="A200" s="204"/>
      <c r="B200" s="205"/>
      <c r="C200" s="204"/>
      <c r="D200" s="193"/>
      <c r="E200" s="192"/>
      <c r="F200" s="191"/>
      <c r="G200" s="191"/>
    </row>
    <row r="201" spans="1:7" ht="15" customHeight="1" x14ac:dyDescent="0.25">
      <c r="A201" s="204"/>
      <c r="B201" s="205"/>
      <c r="C201" s="204"/>
      <c r="D201" s="193"/>
      <c r="E201" s="192"/>
      <c r="F201" s="191"/>
      <c r="G201" s="191"/>
    </row>
    <row r="202" spans="1:7" ht="15" customHeight="1" x14ac:dyDescent="0.25">
      <c r="A202" s="204"/>
      <c r="B202" s="205"/>
      <c r="C202" s="204"/>
      <c r="D202" s="193"/>
      <c r="E202" s="192"/>
      <c r="F202" s="191"/>
      <c r="G202" s="191"/>
    </row>
    <row r="203" spans="1:7" ht="15" customHeight="1" x14ac:dyDescent="0.25">
      <c r="A203" s="204"/>
      <c r="B203" s="205"/>
      <c r="C203" s="204"/>
      <c r="D203" s="193"/>
      <c r="E203" s="192"/>
      <c r="F203" s="191"/>
      <c r="G203" s="191"/>
    </row>
    <row r="204" spans="1:7" ht="15" customHeight="1" x14ac:dyDescent="0.25">
      <c r="A204" s="204"/>
      <c r="B204" s="205"/>
      <c r="C204" s="204"/>
      <c r="D204" s="193"/>
      <c r="E204" s="192"/>
      <c r="F204" s="191"/>
      <c r="G204" s="191"/>
    </row>
    <row r="205" spans="1:7" ht="15" customHeight="1" x14ac:dyDescent="0.25">
      <c r="A205" s="204"/>
      <c r="B205" s="205"/>
      <c r="C205" s="204"/>
      <c r="D205" s="193"/>
      <c r="E205" s="192"/>
      <c r="F205" s="191"/>
      <c r="G205" s="191"/>
    </row>
    <row r="206" spans="1:7" ht="15" customHeight="1" x14ac:dyDescent="0.25">
      <c r="A206" s="204"/>
      <c r="B206" s="205"/>
      <c r="C206" s="204"/>
      <c r="D206" s="193"/>
      <c r="E206" s="192"/>
      <c r="F206" s="191"/>
      <c r="G206" s="191"/>
    </row>
    <row r="207" spans="1:7" x14ac:dyDescent="0.25">
      <c r="A207" s="204"/>
      <c r="B207" s="205"/>
      <c r="C207" s="204"/>
      <c r="D207" s="193"/>
      <c r="E207" s="192"/>
      <c r="F207" s="191"/>
      <c r="G207" s="191"/>
    </row>
    <row r="208" spans="1:7" ht="15" customHeight="1" x14ac:dyDescent="0.25">
      <c r="A208" s="204"/>
      <c r="B208" s="205"/>
      <c r="C208" s="204"/>
      <c r="D208" s="193"/>
      <c r="E208" s="192"/>
      <c r="F208" s="191"/>
      <c r="G208" s="191"/>
    </row>
    <row r="209" spans="1:7" ht="15" customHeight="1" x14ac:dyDescent="0.25">
      <c r="A209" s="204"/>
      <c r="B209" s="205"/>
      <c r="C209" s="204"/>
      <c r="D209" s="193"/>
      <c r="E209" s="192"/>
      <c r="F209" s="191"/>
      <c r="G209" s="191"/>
    </row>
    <row r="210" spans="1:7" ht="15" customHeight="1" x14ac:dyDescent="0.25">
      <c r="A210" s="204"/>
      <c r="B210" s="205"/>
      <c r="C210" s="204"/>
      <c r="D210" s="193"/>
      <c r="E210" s="192"/>
      <c r="F210" s="191"/>
      <c r="G210" s="191"/>
    </row>
    <row r="211" spans="1:7" ht="15" customHeight="1" x14ac:dyDescent="0.25">
      <c r="A211" s="204"/>
      <c r="B211" s="205"/>
      <c r="C211" s="204"/>
      <c r="D211" s="193"/>
      <c r="E211" s="192"/>
      <c r="F211" s="191"/>
      <c r="G211" s="191"/>
    </row>
    <row r="212" spans="1:7" ht="15" customHeight="1" x14ac:dyDescent="0.25">
      <c r="A212" s="204"/>
      <c r="B212" s="205"/>
      <c r="C212" s="204"/>
      <c r="D212" s="193"/>
      <c r="E212" s="192"/>
      <c r="F212" s="191"/>
      <c r="G212" s="191"/>
    </row>
    <row r="213" spans="1:7" ht="15" customHeight="1" x14ac:dyDescent="0.25">
      <c r="A213" s="204"/>
      <c r="B213" s="205"/>
      <c r="C213" s="204"/>
      <c r="D213" s="193"/>
      <c r="E213" s="192"/>
      <c r="F213" s="191"/>
      <c r="G213" s="191"/>
    </row>
    <row r="214" spans="1:7" ht="15" customHeight="1" x14ac:dyDescent="0.25">
      <c r="A214" s="204"/>
      <c r="B214" s="205"/>
      <c r="C214" s="204"/>
      <c r="D214" s="193"/>
      <c r="E214" s="192"/>
      <c r="F214" s="191"/>
      <c r="G214" s="191"/>
    </row>
    <row r="215" spans="1:7" ht="15" customHeight="1" x14ac:dyDescent="0.25">
      <c r="A215" s="204"/>
      <c r="B215" s="205"/>
      <c r="C215" s="204"/>
      <c r="D215" s="193"/>
      <c r="E215" s="192"/>
      <c r="F215" s="191"/>
      <c r="G215" s="191"/>
    </row>
    <row r="216" spans="1:7" ht="15" customHeight="1" x14ac:dyDescent="0.25">
      <c r="A216" s="204"/>
      <c r="B216" s="205"/>
      <c r="C216" s="204"/>
      <c r="D216" s="193"/>
      <c r="E216" s="192"/>
      <c r="F216" s="191"/>
      <c r="G216" s="191"/>
    </row>
    <row r="217" spans="1:7" ht="15" customHeight="1" x14ac:dyDescent="0.25">
      <c r="A217" s="204"/>
      <c r="B217" s="205"/>
      <c r="C217" s="204"/>
      <c r="D217" s="193"/>
      <c r="E217" s="192"/>
      <c r="F217" s="191"/>
      <c r="G217" s="191"/>
    </row>
    <row r="218" spans="1:7" ht="15" customHeight="1" x14ac:dyDescent="0.25">
      <c r="A218" s="204"/>
      <c r="B218" s="205"/>
      <c r="C218" s="204"/>
      <c r="D218" s="193"/>
      <c r="E218" s="192"/>
      <c r="F218" s="191"/>
      <c r="G218" s="191"/>
    </row>
    <row r="219" spans="1:7" ht="15" customHeight="1" x14ac:dyDescent="0.25">
      <c r="A219" s="204"/>
      <c r="B219" s="205"/>
      <c r="C219" s="204"/>
      <c r="D219" s="193"/>
      <c r="E219" s="192"/>
      <c r="F219" s="191"/>
      <c r="G219" s="191"/>
    </row>
    <row r="220" spans="1:7" ht="15" customHeight="1" x14ac:dyDescent="0.25">
      <c r="A220" s="204"/>
      <c r="B220" s="205"/>
      <c r="C220" s="204"/>
      <c r="D220" s="193"/>
      <c r="E220" s="192"/>
      <c r="F220" s="191"/>
      <c r="G220" s="191"/>
    </row>
    <row r="221" spans="1:7" ht="15" customHeight="1" x14ac:dyDescent="0.25">
      <c r="A221" s="204"/>
      <c r="B221" s="205"/>
      <c r="C221" s="204"/>
      <c r="D221" s="193"/>
      <c r="E221" s="192"/>
      <c r="F221" s="191"/>
      <c r="G221" s="191"/>
    </row>
    <row r="222" spans="1:7" ht="15" customHeight="1" x14ac:dyDescent="0.25">
      <c r="A222" s="204"/>
      <c r="B222" s="205"/>
      <c r="C222" s="204"/>
      <c r="D222" s="193"/>
      <c r="E222" s="192"/>
      <c r="F222" s="191"/>
      <c r="G222" s="191"/>
    </row>
    <row r="223" spans="1:7" ht="15" customHeight="1" x14ac:dyDescent="0.25">
      <c r="A223" s="204"/>
      <c r="B223" s="205"/>
      <c r="C223" s="204"/>
      <c r="D223" s="193"/>
      <c r="E223" s="192"/>
      <c r="F223" s="191"/>
      <c r="G223" s="191"/>
    </row>
    <row r="224" spans="1:7" ht="15" customHeight="1" x14ac:dyDescent="0.25">
      <c r="A224" s="204"/>
      <c r="B224" s="205"/>
      <c r="C224" s="204"/>
      <c r="D224" s="193"/>
      <c r="E224" s="192"/>
      <c r="F224" s="191"/>
      <c r="G224" s="191"/>
    </row>
    <row r="225" spans="1:7" ht="15" customHeight="1" x14ac:dyDescent="0.25">
      <c r="A225" s="204"/>
      <c r="B225" s="205"/>
      <c r="C225" s="204"/>
      <c r="D225" s="193"/>
      <c r="E225" s="192"/>
      <c r="F225" s="191"/>
      <c r="G225" s="191"/>
    </row>
    <row r="226" spans="1:7" ht="15" customHeight="1" x14ac:dyDescent="0.25">
      <c r="A226" s="204"/>
      <c r="B226" s="205"/>
      <c r="C226" s="204"/>
      <c r="D226" s="193"/>
      <c r="E226" s="192"/>
      <c r="F226" s="191"/>
      <c r="G226" s="191"/>
    </row>
    <row r="227" spans="1:7" ht="15" customHeight="1" x14ac:dyDescent="0.25">
      <c r="A227" s="204"/>
      <c r="B227" s="205"/>
      <c r="C227" s="204"/>
      <c r="D227" s="193"/>
      <c r="E227" s="192"/>
      <c r="F227" s="191"/>
      <c r="G227" s="191"/>
    </row>
    <row r="228" spans="1:7" ht="15" customHeight="1" x14ac:dyDescent="0.25">
      <c r="A228" s="204"/>
      <c r="B228" s="205"/>
      <c r="C228" s="204"/>
      <c r="D228" s="193"/>
      <c r="E228" s="192"/>
      <c r="F228" s="191"/>
      <c r="G228" s="191"/>
    </row>
    <row r="229" spans="1:7" ht="15" customHeight="1" x14ac:dyDescent="0.25">
      <c r="A229" s="204"/>
      <c r="B229" s="205"/>
      <c r="C229" s="204"/>
      <c r="D229" s="193"/>
      <c r="E229" s="192"/>
      <c r="F229" s="191"/>
      <c r="G229" s="191"/>
    </row>
    <row r="230" spans="1:7" ht="15" customHeight="1" x14ac:dyDescent="0.25">
      <c r="A230" s="204"/>
      <c r="B230" s="205"/>
      <c r="C230" s="204"/>
      <c r="D230" s="193"/>
      <c r="E230" s="192"/>
      <c r="F230" s="191"/>
      <c r="G230" s="191"/>
    </row>
    <row r="231" spans="1:7" ht="15" customHeight="1" x14ac:dyDescent="0.25">
      <c r="A231" s="204"/>
      <c r="B231" s="205"/>
      <c r="C231" s="204"/>
      <c r="D231" s="193"/>
      <c r="E231" s="192"/>
      <c r="F231" s="191"/>
      <c r="G231" s="191"/>
    </row>
    <row r="232" spans="1:7" ht="15" customHeight="1" x14ac:dyDescent="0.25">
      <c r="A232" s="204"/>
      <c r="B232" s="205"/>
      <c r="C232" s="204"/>
      <c r="D232" s="193"/>
      <c r="E232" s="192"/>
      <c r="F232" s="191"/>
      <c r="G232" s="191"/>
    </row>
    <row r="233" spans="1:7" ht="15" customHeight="1" x14ac:dyDescent="0.25">
      <c r="A233" s="204"/>
      <c r="B233" s="205"/>
      <c r="C233" s="204"/>
      <c r="D233" s="193"/>
      <c r="E233" s="192"/>
      <c r="F233" s="191"/>
      <c r="G233" s="191"/>
    </row>
    <row r="234" spans="1:7" ht="15" customHeight="1" x14ac:dyDescent="0.25">
      <c r="A234" s="204"/>
      <c r="B234" s="205"/>
      <c r="C234" s="204"/>
      <c r="D234" s="193"/>
      <c r="E234" s="192"/>
      <c r="F234" s="191"/>
      <c r="G234" s="191"/>
    </row>
    <row r="235" spans="1:7" x14ac:dyDescent="0.25">
      <c r="A235" s="204"/>
      <c r="B235" s="205"/>
      <c r="C235" s="204"/>
      <c r="D235" s="193"/>
      <c r="E235" s="192"/>
      <c r="F235" s="191"/>
      <c r="G235" s="191"/>
    </row>
    <row r="236" spans="1:7" ht="15" customHeight="1" x14ac:dyDescent="0.25">
      <c r="A236" s="204"/>
      <c r="B236" s="205"/>
      <c r="C236" s="204"/>
      <c r="D236" s="193"/>
      <c r="E236" s="192"/>
      <c r="F236" s="191"/>
      <c r="G236" s="191"/>
    </row>
    <row r="237" spans="1:7" ht="15" customHeight="1" x14ac:dyDescent="0.25">
      <c r="A237" s="204"/>
      <c r="B237" s="205"/>
      <c r="C237" s="204"/>
      <c r="D237" s="193"/>
      <c r="E237" s="192"/>
      <c r="F237" s="191"/>
      <c r="G237" s="191"/>
    </row>
    <row r="238" spans="1:7" ht="15" customHeight="1" x14ac:dyDescent="0.25">
      <c r="A238" s="204"/>
      <c r="B238" s="205"/>
      <c r="C238" s="204"/>
      <c r="D238" s="193"/>
      <c r="E238" s="192"/>
      <c r="F238" s="191"/>
      <c r="G238" s="191"/>
    </row>
    <row r="239" spans="1:7" ht="15" customHeight="1" x14ac:dyDescent="0.25">
      <c r="A239" s="204"/>
      <c r="B239" s="205"/>
      <c r="C239" s="204"/>
      <c r="D239" s="193"/>
      <c r="E239" s="192"/>
      <c r="F239" s="191"/>
      <c r="G239" s="191"/>
    </row>
    <row r="240" spans="1:7" ht="15" customHeight="1" x14ac:dyDescent="0.25">
      <c r="A240" s="204"/>
      <c r="B240" s="205"/>
      <c r="C240" s="204"/>
      <c r="D240" s="193"/>
      <c r="E240" s="192"/>
      <c r="F240" s="191"/>
      <c r="G240" s="191"/>
    </row>
    <row r="241" spans="1:14" ht="15" customHeight="1" x14ac:dyDescent="0.25">
      <c r="A241" s="204"/>
      <c r="B241" s="205"/>
      <c r="C241" s="204"/>
      <c r="D241" s="193"/>
      <c r="E241" s="192"/>
      <c r="F241" s="191"/>
      <c r="G241" s="191"/>
    </row>
    <row r="242" spans="1:14" ht="15" customHeight="1" x14ac:dyDescent="0.25">
      <c r="A242" s="204"/>
      <c r="B242" s="205"/>
      <c r="C242" s="204"/>
      <c r="D242" s="193"/>
      <c r="E242" s="192"/>
      <c r="F242" s="191"/>
      <c r="G242" s="191"/>
    </row>
    <row r="243" spans="1:14" ht="15" customHeight="1" x14ac:dyDescent="0.25">
      <c r="A243" s="204"/>
      <c r="B243" s="205"/>
      <c r="C243" s="204"/>
      <c r="D243" s="193"/>
      <c r="E243" s="192"/>
      <c r="F243" s="191"/>
      <c r="G243" s="191"/>
    </row>
    <row r="244" spans="1:14" ht="15" customHeight="1" x14ac:dyDescent="0.25">
      <c r="A244" s="204"/>
      <c r="B244" s="205"/>
      <c r="C244" s="204"/>
      <c r="D244" s="193"/>
      <c r="E244" s="192"/>
      <c r="F244" s="191"/>
      <c r="G244" s="191"/>
    </row>
    <row r="245" spans="1:14" x14ac:dyDescent="0.25">
      <c r="A245" s="204"/>
      <c r="B245" s="205"/>
      <c r="C245" s="204"/>
      <c r="D245" s="193"/>
      <c r="E245" s="192"/>
      <c r="F245" s="191"/>
      <c r="G245" s="191"/>
    </row>
    <row r="246" spans="1:14" ht="15" customHeight="1" x14ac:dyDescent="0.25">
      <c r="A246" s="204"/>
      <c r="B246" s="205"/>
      <c r="C246" s="204"/>
      <c r="D246" s="193"/>
      <c r="E246" s="192"/>
      <c r="F246" s="191"/>
      <c r="G246" s="191"/>
    </row>
    <row r="247" spans="1:14" ht="15" customHeight="1" x14ac:dyDescent="0.25">
      <c r="A247" s="204"/>
      <c r="B247" s="205"/>
      <c r="C247" s="204"/>
      <c r="D247" s="193"/>
      <c r="E247" s="192"/>
      <c r="F247" s="191"/>
      <c r="G247" s="191"/>
    </row>
    <row r="248" spans="1:14" ht="15" customHeight="1" x14ac:dyDescent="0.25">
      <c r="A248" s="204"/>
      <c r="B248" s="205"/>
      <c r="C248" s="204"/>
      <c r="D248" s="193"/>
      <c r="E248" s="192"/>
      <c r="F248" s="191"/>
      <c r="G248" s="191"/>
    </row>
    <row r="249" spans="1:14" ht="15" customHeight="1" x14ac:dyDescent="0.25">
      <c r="A249" s="204"/>
      <c r="B249" s="205"/>
      <c r="C249" s="204"/>
      <c r="D249" s="193"/>
      <c r="E249" s="192"/>
      <c r="F249" s="191"/>
      <c r="G249" s="191"/>
    </row>
    <row r="250" spans="1:14" ht="15" customHeight="1" x14ac:dyDescent="0.25">
      <c r="A250" s="204"/>
      <c r="B250" s="205"/>
      <c r="C250" s="204"/>
      <c r="D250" s="193"/>
      <c r="E250" s="192"/>
      <c r="F250" s="191"/>
      <c r="G250" s="191"/>
    </row>
    <row r="251" spans="1:14" ht="15" customHeight="1" x14ac:dyDescent="0.25">
      <c r="A251" s="204"/>
      <c r="B251" s="205"/>
      <c r="C251" s="204"/>
      <c r="D251" s="193"/>
      <c r="E251" s="192"/>
      <c r="F251" s="191"/>
      <c r="G251" s="191"/>
    </row>
    <row r="252" spans="1:14" ht="15" customHeight="1" x14ac:dyDescent="0.25">
      <c r="A252" s="204"/>
      <c r="B252" s="205"/>
      <c r="C252" s="204"/>
      <c r="D252" s="193"/>
      <c r="E252" s="192"/>
      <c r="F252" s="191"/>
      <c r="G252" s="191"/>
    </row>
    <row r="253" spans="1:14" ht="15" customHeight="1" x14ac:dyDescent="0.25">
      <c r="A253" s="204"/>
      <c r="B253" s="205"/>
      <c r="C253" s="204"/>
      <c r="D253" s="193"/>
      <c r="E253" s="192"/>
      <c r="F253" s="191"/>
      <c r="G253" s="191"/>
    </row>
    <row r="254" spans="1:14" ht="15" customHeight="1" x14ac:dyDescent="0.25">
      <c r="A254" s="204"/>
      <c r="B254" s="205"/>
      <c r="C254" s="204"/>
      <c r="D254" s="193"/>
      <c r="E254" s="192"/>
      <c r="F254" s="191"/>
      <c r="G254" s="191"/>
    </row>
    <row r="255" spans="1:14" x14ac:dyDescent="0.25">
      <c r="A255" s="204"/>
      <c r="B255" s="205"/>
      <c r="C255" s="204"/>
      <c r="D255" s="193"/>
      <c r="E255" s="192"/>
      <c r="F255" s="191"/>
      <c r="G255" s="191"/>
      <c r="H255" s="190"/>
      <c r="I255" s="190"/>
      <c r="J255" s="190"/>
      <c r="K255" s="190"/>
      <c r="L255" s="190"/>
      <c r="M255" s="190"/>
      <c r="N255" s="190"/>
    </row>
    <row r="256" spans="1:14" x14ac:dyDescent="0.25">
      <c r="A256" s="204"/>
      <c r="B256" s="205"/>
      <c r="C256" s="204"/>
      <c r="D256" s="193"/>
      <c r="E256" s="192"/>
      <c r="F256" s="191"/>
      <c r="G256" s="191"/>
      <c r="H256" s="190"/>
      <c r="I256" s="190"/>
      <c r="J256" s="190"/>
      <c r="K256" s="190"/>
      <c r="L256" s="190"/>
      <c r="M256" s="190"/>
      <c r="N256" s="190"/>
    </row>
    <row r="257" spans="1:14" x14ac:dyDescent="0.25">
      <c r="A257" s="204"/>
      <c r="B257" s="205"/>
      <c r="C257" s="204"/>
      <c r="D257" s="193"/>
      <c r="E257" s="192"/>
      <c r="F257" s="191"/>
      <c r="G257" s="191"/>
      <c r="H257" s="190"/>
      <c r="I257" s="190"/>
      <c r="J257" s="190"/>
      <c r="K257" s="190"/>
      <c r="L257" s="190"/>
      <c r="M257" s="190"/>
      <c r="N257" s="190"/>
    </row>
    <row r="258" spans="1:14" x14ac:dyDescent="0.25">
      <c r="A258" s="204"/>
      <c r="B258" s="205"/>
      <c r="C258" s="204"/>
      <c r="D258" s="193"/>
      <c r="E258" s="192"/>
      <c r="F258" s="191"/>
      <c r="G258" s="191"/>
      <c r="H258" s="190"/>
      <c r="I258" s="190"/>
      <c r="J258" s="190"/>
      <c r="K258" s="190"/>
      <c r="L258" s="190"/>
      <c r="M258" s="190"/>
      <c r="N258" s="190"/>
    </row>
    <row r="259" spans="1:14" x14ac:dyDescent="0.25">
      <c r="A259" s="204"/>
      <c r="B259" s="205"/>
      <c r="C259" s="204"/>
      <c r="D259" s="193"/>
      <c r="E259" s="192"/>
      <c r="F259" s="191"/>
      <c r="G259" s="191"/>
      <c r="H259" s="190"/>
      <c r="I259" s="190"/>
      <c r="J259" s="190"/>
      <c r="K259" s="190"/>
      <c r="L259" s="190"/>
      <c r="M259" s="190"/>
      <c r="N259" s="190"/>
    </row>
    <row r="260" spans="1:14" x14ac:dyDescent="0.25">
      <c r="A260" s="204"/>
      <c r="B260" s="205"/>
      <c r="C260" s="204"/>
      <c r="D260" s="193"/>
      <c r="E260" s="192"/>
      <c r="F260" s="191"/>
      <c r="G260" s="191"/>
      <c r="H260" s="190"/>
      <c r="I260" s="190"/>
      <c r="J260" s="190"/>
      <c r="K260" s="190"/>
      <c r="L260" s="190"/>
      <c r="M260" s="190"/>
      <c r="N260" s="190"/>
    </row>
    <row r="261" spans="1:14" x14ac:dyDescent="0.25">
      <c r="A261" s="204"/>
      <c r="B261" s="205"/>
      <c r="C261" s="204"/>
      <c r="D261" s="193"/>
      <c r="E261" s="192"/>
      <c r="F261" s="191"/>
      <c r="G261" s="191"/>
      <c r="H261" s="190"/>
      <c r="I261" s="190"/>
      <c r="J261" s="190"/>
      <c r="K261" s="190"/>
      <c r="L261" s="190"/>
      <c r="M261" s="190"/>
      <c r="N261" s="190"/>
    </row>
    <row r="262" spans="1:14" x14ac:dyDescent="0.25">
      <c r="A262" s="204"/>
      <c r="B262" s="205"/>
      <c r="C262" s="204"/>
      <c r="D262" s="193"/>
      <c r="E262" s="192"/>
      <c r="F262" s="191"/>
      <c r="G262" s="191"/>
      <c r="H262" s="190"/>
      <c r="I262" s="190"/>
      <c r="J262" s="190"/>
      <c r="K262" s="190"/>
      <c r="L262" s="190"/>
      <c r="M262" s="190"/>
      <c r="N262" s="190"/>
    </row>
    <row r="263" spans="1:14" x14ac:dyDescent="0.25">
      <c r="A263" s="204"/>
      <c r="B263" s="205"/>
      <c r="C263" s="204"/>
      <c r="D263" s="193"/>
      <c r="E263" s="192"/>
      <c r="F263" s="191"/>
      <c r="G263" s="191"/>
      <c r="H263" s="190"/>
      <c r="I263" s="190"/>
      <c r="J263" s="190"/>
      <c r="K263" s="190"/>
      <c r="L263" s="190"/>
      <c r="M263" s="190"/>
      <c r="N263" s="190"/>
    </row>
    <row r="264" spans="1:14" x14ac:dyDescent="0.25">
      <c r="A264" s="204"/>
      <c r="B264" s="205"/>
      <c r="C264" s="204"/>
      <c r="D264" s="193"/>
      <c r="E264" s="192"/>
      <c r="F264" s="191"/>
      <c r="G264" s="191"/>
      <c r="H264" s="190"/>
      <c r="I264" s="190"/>
      <c r="J264" s="190"/>
      <c r="K264" s="190"/>
      <c r="L264" s="190"/>
      <c r="M264" s="190"/>
      <c r="N264" s="190"/>
    </row>
    <row r="265" spans="1:14" x14ac:dyDescent="0.25">
      <c r="A265" s="204"/>
      <c r="B265" s="205"/>
      <c r="C265" s="204"/>
      <c r="D265" s="193"/>
      <c r="E265" s="192"/>
      <c r="F265" s="191"/>
      <c r="G265" s="191"/>
      <c r="H265" s="190"/>
      <c r="I265" s="190"/>
      <c r="J265" s="190"/>
      <c r="K265" s="190"/>
      <c r="L265" s="190"/>
      <c r="M265" s="190"/>
      <c r="N265" s="190"/>
    </row>
    <row r="266" spans="1:14" x14ac:dyDescent="0.25">
      <c r="A266" s="204"/>
      <c r="B266" s="205"/>
      <c r="C266" s="204"/>
      <c r="D266" s="193"/>
      <c r="E266" s="192"/>
      <c r="F266" s="191"/>
      <c r="G266" s="191"/>
      <c r="H266" s="190"/>
      <c r="I266" s="190"/>
      <c r="J266" s="190"/>
      <c r="K266" s="190"/>
      <c r="L266" s="190"/>
      <c r="M266" s="190"/>
      <c r="N266" s="190"/>
    </row>
    <row r="267" spans="1:14" x14ac:dyDescent="0.25">
      <c r="A267" s="204"/>
      <c r="B267" s="205"/>
      <c r="C267" s="204"/>
      <c r="D267" s="193"/>
      <c r="E267" s="192"/>
      <c r="F267" s="191"/>
      <c r="G267" s="191"/>
      <c r="H267" s="190"/>
      <c r="I267" s="190"/>
      <c r="J267" s="190"/>
      <c r="K267" s="190"/>
      <c r="L267" s="190"/>
      <c r="M267" s="190"/>
      <c r="N267" s="190"/>
    </row>
    <row r="268" spans="1:14" x14ac:dyDescent="0.25">
      <c r="A268" s="204"/>
      <c r="B268" s="205"/>
      <c r="C268" s="204"/>
      <c r="D268" s="193"/>
      <c r="E268" s="192"/>
      <c r="F268" s="191"/>
      <c r="G268" s="191"/>
      <c r="H268" s="190"/>
      <c r="I268" s="190"/>
      <c r="J268" s="190"/>
      <c r="K268" s="190"/>
      <c r="L268" s="190"/>
      <c r="M268" s="190"/>
      <c r="N268" s="190"/>
    </row>
    <row r="269" spans="1:14" x14ac:dyDescent="0.25">
      <c r="A269" s="204"/>
      <c r="B269" s="205"/>
      <c r="C269" s="204"/>
      <c r="D269" s="193"/>
      <c r="E269" s="192"/>
      <c r="F269" s="191"/>
      <c r="G269" s="191"/>
      <c r="H269" s="190"/>
      <c r="I269" s="190"/>
      <c r="J269" s="190"/>
      <c r="K269" s="190"/>
      <c r="L269" s="190"/>
      <c r="M269" s="190"/>
      <c r="N269" s="190"/>
    </row>
    <row r="270" spans="1:14" x14ac:dyDescent="0.25">
      <c r="A270" s="204"/>
      <c r="B270" s="205"/>
      <c r="C270" s="204"/>
      <c r="D270" s="193"/>
      <c r="E270" s="192"/>
      <c r="F270" s="191"/>
      <c r="G270" s="191"/>
      <c r="H270" s="190"/>
      <c r="I270" s="190"/>
      <c r="J270" s="190"/>
      <c r="K270" s="190"/>
      <c r="L270" s="190"/>
      <c r="M270" s="190"/>
      <c r="N270" s="190"/>
    </row>
    <row r="271" spans="1:14" x14ac:dyDescent="0.25">
      <c r="A271" s="204"/>
      <c r="B271" s="205"/>
      <c r="C271" s="204"/>
      <c r="D271" s="193"/>
      <c r="E271" s="192"/>
      <c r="F271" s="191"/>
      <c r="G271" s="191"/>
      <c r="H271" s="190"/>
      <c r="I271" s="190"/>
      <c r="J271" s="190"/>
      <c r="K271" s="190"/>
      <c r="L271" s="190"/>
      <c r="M271" s="190"/>
      <c r="N271" s="190"/>
    </row>
    <row r="272" spans="1:14" x14ac:dyDescent="0.25">
      <c r="A272" s="204"/>
      <c r="B272" s="205"/>
      <c r="C272" s="204"/>
      <c r="D272" s="193"/>
      <c r="E272" s="192"/>
      <c r="F272" s="191"/>
      <c r="G272" s="191"/>
      <c r="H272" s="190"/>
      <c r="I272" s="190"/>
      <c r="J272" s="190"/>
      <c r="K272" s="190"/>
      <c r="L272" s="190"/>
      <c r="M272" s="190"/>
      <c r="N272" s="190"/>
    </row>
    <row r="273" spans="1:14" x14ac:dyDescent="0.25">
      <c r="A273" s="204"/>
      <c r="B273" s="205"/>
      <c r="C273" s="204"/>
      <c r="D273" s="193"/>
      <c r="E273" s="192"/>
      <c r="F273" s="191"/>
      <c r="G273" s="191"/>
      <c r="H273" s="190"/>
      <c r="I273" s="190"/>
      <c r="J273" s="190"/>
      <c r="K273" s="190"/>
      <c r="L273" s="190"/>
      <c r="M273" s="190"/>
      <c r="N273" s="190"/>
    </row>
    <row r="274" spans="1:14" x14ac:dyDescent="0.25">
      <c r="A274" s="204"/>
      <c r="B274" s="205"/>
      <c r="C274" s="204"/>
      <c r="D274" s="193"/>
      <c r="E274" s="192"/>
      <c r="F274" s="191"/>
      <c r="G274" s="191"/>
      <c r="H274" s="190"/>
      <c r="I274" s="190"/>
      <c r="J274" s="190"/>
      <c r="K274" s="190"/>
      <c r="L274" s="190"/>
      <c r="M274" s="190"/>
      <c r="N274" s="190"/>
    </row>
    <row r="275" spans="1:14" x14ac:dyDescent="0.25">
      <c r="A275" s="204"/>
      <c r="B275" s="205"/>
      <c r="C275" s="204"/>
      <c r="D275" s="193"/>
      <c r="E275" s="192"/>
      <c r="F275" s="191"/>
      <c r="G275" s="191"/>
      <c r="H275" s="190"/>
      <c r="I275" s="190"/>
      <c r="J275" s="190"/>
      <c r="K275" s="190"/>
      <c r="L275" s="190"/>
      <c r="M275" s="190"/>
      <c r="N275" s="190"/>
    </row>
    <row r="276" spans="1:14" x14ac:dyDescent="0.25">
      <c r="A276" s="204"/>
      <c r="B276" s="205"/>
      <c r="C276" s="204"/>
      <c r="D276" s="193"/>
      <c r="E276" s="192"/>
      <c r="F276" s="191"/>
      <c r="G276" s="191"/>
      <c r="H276" s="190"/>
      <c r="I276" s="190"/>
      <c r="J276" s="190"/>
      <c r="K276" s="190"/>
      <c r="L276" s="190"/>
      <c r="M276" s="190"/>
      <c r="N276" s="190"/>
    </row>
    <row r="277" spans="1:14" x14ac:dyDescent="0.25">
      <c r="A277" s="204"/>
      <c r="B277" s="205"/>
      <c r="C277" s="204"/>
      <c r="D277" s="193"/>
      <c r="E277" s="192"/>
      <c r="F277" s="191"/>
      <c r="G277" s="191"/>
      <c r="H277" s="190"/>
      <c r="I277" s="190"/>
      <c r="J277" s="190"/>
      <c r="K277" s="190"/>
      <c r="L277" s="190"/>
      <c r="M277" s="190"/>
      <c r="N277" s="190"/>
    </row>
    <row r="278" spans="1:14" x14ac:dyDescent="0.25">
      <c r="A278" s="204"/>
      <c r="B278" s="205"/>
      <c r="C278" s="204"/>
      <c r="D278" s="193"/>
      <c r="E278" s="192"/>
      <c r="F278" s="191"/>
      <c r="G278" s="191"/>
      <c r="H278" s="190"/>
      <c r="I278" s="190"/>
      <c r="J278" s="190"/>
      <c r="K278" s="190"/>
      <c r="L278" s="190"/>
      <c r="M278" s="190"/>
      <c r="N278" s="190"/>
    </row>
    <row r="279" spans="1:14" x14ac:dyDescent="0.25">
      <c r="A279" s="204"/>
      <c r="B279" s="205"/>
      <c r="C279" s="204"/>
      <c r="D279" s="193"/>
      <c r="E279" s="192"/>
      <c r="F279" s="191"/>
      <c r="G279" s="191"/>
      <c r="H279" s="190"/>
      <c r="I279" s="190"/>
      <c r="J279" s="190"/>
      <c r="K279" s="190"/>
      <c r="L279" s="190"/>
      <c r="M279" s="190"/>
      <c r="N279" s="190"/>
    </row>
    <row r="280" spans="1:14" x14ac:dyDescent="0.25">
      <c r="A280" s="204"/>
      <c r="B280" s="205"/>
      <c r="C280" s="204"/>
      <c r="D280" s="193"/>
      <c r="E280" s="192"/>
      <c r="F280" s="191"/>
      <c r="G280" s="191"/>
      <c r="H280" s="190"/>
      <c r="I280" s="190"/>
      <c r="J280" s="190"/>
      <c r="K280" s="190"/>
      <c r="L280" s="190"/>
      <c r="M280" s="190"/>
      <c r="N280" s="190"/>
    </row>
    <row r="281" spans="1:14" x14ac:dyDescent="0.25">
      <c r="A281" s="204"/>
      <c r="B281" s="205"/>
      <c r="C281" s="204"/>
      <c r="D281" s="193"/>
      <c r="E281" s="192"/>
      <c r="F281" s="191"/>
      <c r="G281" s="191"/>
      <c r="H281" s="190"/>
      <c r="I281" s="190"/>
      <c r="J281" s="190"/>
      <c r="K281" s="190"/>
      <c r="L281" s="190"/>
      <c r="M281" s="190"/>
      <c r="N281" s="190"/>
    </row>
    <row r="282" spans="1:14" x14ac:dyDescent="0.25">
      <c r="A282" s="204"/>
      <c r="B282" s="205"/>
      <c r="C282" s="204"/>
      <c r="D282" s="193"/>
      <c r="E282" s="192"/>
      <c r="F282" s="191"/>
      <c r="G282" s="191"/>
      <c r="H282" s="190"/>
      <c r="I282" s="190"/>
      <c r="J282" s="190"/>
      <c r="K282" s="190"/>
      <c r="L282" s="190"/>
      <c r="M282" s="190"/>
      <c r="N282" s="190"/>
    </row>
    <row r="283" spans="1:14" x14ac:dyDescent="0.25">
      <c r="A283" s="204"/>
      <c r="B283" s="205"/>
      <c r="C283" s="204"/>
      <c r="D283" s="193"/>
      <c r="E283" s="192"/>
      <c r="F283" s="191"/>
      <c r="G283" s="191"/>
      <c r="H283" s="190"/>
      <c r="I283" s="190"/>
      <c r="J283" s="190"/>
      <c r="K283" s="190"/>
      <c r="L283" s="190"/>
      <c r="M283" s="190"/>
      <c r="N283" s="190"/>
    </row>
    <row r="284" spans="1:14" x14ac:dyDescent="0.25">
      <c r="A284" s="204"/>
      <c r="B284" s="205"/>
      <c r="C284" s="204"/>
      <c r="D284" s="193"/>
      <c r="E284" s="192"/>
      <c r="F284" s="191"/>
      <c r="G284" s="191"/>
      <c r="H284" s="190"/>
      <c r="I284" s="190"/>
      <c r="J284" s="190"/>
      <c r="K284" s="190"/>
      <c r="L284" s="190"/>
      <c r="M284" s="190"/>
      <c r="N284" s="190"/>
    </row>
    <row r="285" spans="1:14" x14ac:dyDescent="0.25">
      <c r="A285" s="204"/>
      <c r="B285" s="205"/>
      <c r="C285" s="204"/>
      <c r="D285" s="193"/>
      <c r="E285" s="192"/>
      <c r="F285" s="191"/>
      <c r="G285" s="191"/>
      <c r="H285" s="190"/>
      <c r="I285" s="190"/>
      <c r="J285" s="190"/>
      <c r="K285" s="190"/>
      <c r="L285" s="190"/>
      <c r="M285" s="190"/>
      <c r="N285" s="190"/>
    </row>
    <row r="286" spans="1:14" x14ac:dyDescent="0.25">
      <c r="A286" s="204"/>
      <c r="B286" s="205"/>
      <c r="C286" s="204"/>
      <c r="D286" s="193"/>
      <c r="E286" s="192"/>
      <c r="F286" s="191"/>
      <c r="G286" s="191"/>
      <c r="H286" s="190"/>
      <c r="I286" s="190"/>
      <c r="J286" s="190"/>
      <c r="K286" s="190"/>
      <c r="L286" s="190"/>
      <c r="M286" s="190"/>
      <c r="N286" s="190"/>
    </row>
    <row r="287" spans="1:14" x14ac:dyDescent="0.25">
      <c r="A287" s="204"/>
      <c r="B287" s="205"/>
      <c r="C287" s="204"/>
      <c r="D287" s="193"/>
      <c r="E287" s="192"/>
      <c r="F287" s="191"/>
      <c r="G287" s="191"/>
      <c r="H287" s="190"/>
      <c r="I287" s="190"/>
      <c r="J287" s="190"/>
      <c r="K287" s="190"/>
      <c r="L287" s="190"/>
      <c r="M287" s="190"/>
      <c r="N287" s="190"/>
    </row>
    <row r="288" spans="1:14" x14ac:dyDescent="0.25">
      <c r="A288" s="204"/>
      <c r="B288" s="205"/>
      <c r="C288" s="204"/>
      <c r="D288" s="193"/>
      <c r="E288" s="192"/>
      <c r="F288" s="191"/>
      <c r="G288" s="191"/>
      <c r="H288" s="190"/>
      <c r="I288" s="190"/>
      <c r="J288" s="190"/>
      <c r="K288" s="190"/>
      <c r="L288" s="190"/>
      <c r="M288" s="190"/>
      <c r="N288" s="190"/>
    </row>
    <row r="289" spans="1:14" x14ac:dyDescent="0.25">
      <c r="A289" s="204"/>
      <c r="B289" s="205"/>
      <c r="C289" s="204"/>
      <c r="D289" s="193"/>
      <c r="E289" s="192"/>
      <c r="F289" s="191"/>
      <c r="G289" s="191"/>
      <c r="H289" s="190"/>
      <c r="I289" s="190"/>
      <c r="J289" s="190"/>
      <c r="K289" s="190"/>
      <c r="L289" s="190"/>
      <c r="M289" s="190"/>
      <c r="N289" s="190"/>
    </row>
    <row r="290" spans="1:14" x14ac:dyDescent="0.25">
      <c r="A290" s="204"/>
      <c r="B290" s="205"/>
      <c r="C290" s="204"/>
      <c r="D290" s="193"/>
      <c r="E290" s="192"/>
      <c r="F290" s="191"/>
      <c r="G290" s="191"/>
      <c r="H290" s="190"/>
      <c r="I290" s="190"/>
      <c r="J290" s="190"/>
      <c r="K290" s="190"/>
      <c r="L290" s="190"/>
      <c r="M290" s="190"/>
      <c r="N290" s="190"/>
    </row>
    <row r="291" spans="1:14" x14ac:dyDescent="0.25">
      <c r="A291" s="204"/>
      <c r="B291" s="205"/>
      <c r="C291" s="204"/>
      <c r="D291" s="193"/>
      <c r="E291" s="192"/>
      <c r="F291" s="191"/>
      <c r="G291" s="191"/>
      <c r="H291" s="190"/>
      <c r="I291" s="190"/>
      <c r="J291" s="190"/>
      <c r="K291" s="190"/>
      <c r="L291" s="190"/>
      <c r="M291" s="190"/>
      <c r="N291" s="190"/>
    </row>
    <row r="292" spans="1:14" x14ac:dyDescent="0.25">
      <c r="A292" s="204"/>
      <c r="B292" s="205"/>
      <c r="C292" s="204"/>
      <c r="D292" s="193"/>
      <c r="E292" s="192"/>
      <c r="F292" s="191"/>
      <c r="G292" s="191"/>
      <c r="H292" s="190"/>
      <c r="I292" s="190"/>
      <c r="J292" s="190"/>
      <c r="K292" s="190"/>
      <c r="L292" s="190"/>
      <c r="M292" s="190"/>
      <c r="N292" s="190"/>
    </row>
    <row r="293" spans="1:14" x14ac:dyDescent="0.25">
      <c r="A293" s="204"/>
      <c r="B293" s="205"/>
      <c r="C293" s="204"/>
      <c r="D293" s="193"/>
      <c r="E293" s="192"/>
      <c r="F293" s="191"/>
      <c r="G293" s="191"/>
      <c r="H293" s="190"/>
      <c r="I293" s="190"/>
      <c r="J293" s="190"/>
      <c r="K293" s="190"/>
      <c r="L293" s="190"/>
      <c r="M293" s="190"/>
      <c r="N293" s="190"/>
    </row>
    <row r="294" spans="1:14" x14ac:dyDescent="0.25">
      <c r="A294" s="204"/>
      <c r="B294" s="205"/>
      <c r="C294" s="204"/>
      <c r="D294" s="193"/>
      <c r="E294" s="192"/>
      <c r="F294" s="191"/>
      <c r="G294" s="191"/>
      <c r="H294" s="190"/>
      <c r="I294" s="190"/>
      <c r="J294" s="190"/>
      <c r="K294" s="190"/>
      <c r="L294" s="190"/>
      <c r="M294" s="190"/>
      <c r="N294" s="190"/>
    </row>
    <row r="295" spans="1:14" x14ac:dyDescent="0.25">
      <c r="A295" s="204"/>
      <c r="B295" s="205"/>
      <c r="C295" s="204"/>
      <c r="D295" s="193"/>
      <c r="E295" s="192"/>
      <c r="F295" s="191"/>
      <c r="G295" s="191"/>
      <c r="H295" s="190"/>
      <c r="I295" s="190"/>
      <c r="J295" s="190"/>
      <c r="K295" s="190"/>
      <c r="L295" s="190"/>
      <c r="M295" s="190"/>
      <c r="N295" s="190"/>
    </row>
    <row r="296" spans="1:14" x14ac:dyDescent="0.25">
      <c r="A296" s="204"/>
      <c r="B296" s="205"/>
      <c r="C296" s="204"/>
      <c r="D296" s="193"/>
      <c r="E296" s="192"/>
      <c r="F296" s="191"/>
      <c r="G296" s="191"/>
      <c r="H296" s="190"/>
      <c r="I296" s="190"/>
      <c r="J296" s="190"/>
      <c r="K296" s="190"/>
      <c r="L296" s="190"/>
      <c r="M296" s="190"/>
      <c r="N296" s="190"/>
    </row>
    <row r="297" spans="1:14" x14ac:dyDescent="0.25">
      <c r="A297" s="204"/>
      <c r="B297" s="205"/>
      <c r="C297" s="204"/>
      <c r="D297" s="193"/>
      <c r="E297" s="192"/>
      <c r="F297" s="191"/>
      <c r="G297" s="191"/>
      <c r="H297" s="190"/>
      <c r="I297" s="190"/>
      <c r="J297" s="190"/>
      <c r="K297" s="190"/>
      <c r="L297" s="190"/>
      <c r="M297" s="190"/>
      <c r="N297" s="190"/>
    </row>
    <row r="298" spans="1:14" x14ac:dyDescent="0.25">
      <c r="A298" s="204"/>
      <c r="B298" s="205"/>
      <c r="C298" s="204"/>
      <c r="D298" s="193"/>
      <c r="E298" s="192"/>
      <c r="F298" s="191"/>
      <c r="G298" s="191"/>
      <c r="H298" s="190"/>
      <c r="I298" s="190"/>
      <c r="J298" s="190"/>
      <c r="K298" s="190"/>
      <c r="L298" s="190"/>
      <c r="M298" s="190"/>
      <c r="N298" s="190"/>
    </row>
    <row r="299" spans="1:14" x14ac:dyDescent="0.25">
      <c r="A299" s="204"/>
      <c r="B299" s="205"/>
      <c r="C299" s="204"/>
      <c r="D299" s="193"/>
      <c r="E299" s="192"/>
      <c r="F299" s="191"/>
      <c r="G299" s="191"/>
      <c r="H299" s="190"/>
      <c r="I299" s="190"/>
      <c r="J299" s="190"/>
      <c r="K299" s="190"/>
      <c r="L299" s="190"/>
      <c r="M299" s="190"/>
      <c r="N299" s="190"/>
    </row>
    <row r="300" spans="1:14" x14ac:dyDescent="0.25">
      <c r="A300" s="204"/>
      <c r="B300" s="205"/>
      <c r="C300" s="204"/>
      <c r="D300" s="193"/>
      <c r="E300" s="192"/>
      <c r="F300" s="191"/>
      <c r="G300" s="191"/>
      <c r="H300" s="190"/>
      <c r="I300" s="190"/>
      <c r="J300" s="190"/>
      <c r="K300" s="190"/>
      <c r="L300" s="190"/>
      <c r="M300" s="190"/>
      <c r="N300" s="190"/>
    </row>
    <row r="301" spans="1:14" x14ac:dyDescent="0.25">
      <c r="A301" s="204"/>
      <c r="B301" s="205"/>
      <c r="C301" s="204"/>
      <c r="D301" s="193"/>
      <c r="E301" s="192"/>
      <c r="F301" s="191"/>
      <c r="G301" s="191"/>
      <c r="H301" s="190"/>
      <c r="I301" s="190"/>
      <c r="J301" s="190"/>
      <c r="K301" s="190"/>
      <c r="L301" s="190"/>
      <c r="M301" s="190"/>
      <c r="N301" s="190"/>
    </row>
    <row r="302" spans="1:14" x14ac:dyDescent="0.25">
      <c r="A302" s="204"/>
      <c r="B302" s="205"/>
      <c r="C302" s="204"/>
      <c r="D302" s="193"/>
      <c r="E302" s="192"/>
      <c r="F302" s="191"/>
      <c r="G302" s="191"/>
      <c r="H302" s="190"/>
      <c r="I302" s="190"/>
      <c r="J302" s="190"/>
      <c r="K302" s="190"/>
      <c r="L302" s="190"/>
      <c r="M302" s="190"/>
      <c r="N302" s="190"/>
    </row>
    <row r="303" spans="1:14" x14ac:dyDescent="0.25">
      <c r="A303" s="204"/>
      <c r="B303" s="205"/>
      <c r="C303" s="204"/>
      <c r="D303" s="193"/>
      <c r="E303" s="192"/>
      <c r="F303" s="191"/>
      <c r="G303" s="191"/>
    </row>
    <row r="304" spans="1:14" x14ac:dyDescent="0.25">
      <c r="A304" s="204"/>
      <c r="B304" s="205"/>
      <c r="C304" s="204"/>
      <c r="D304" s="193"/>
      <c r="E304" s="192"/>
      <c r="F304" s="191"/>
      <c r="G304" s="191"/>
    </row>
  </sheetData>
  <mergeCells count="2">
    <mergeCell ref="A2:G2"/>
    <mergeCell ref="A1:G1"/>
  </mergeCells>
  <phoneticPr fontId="0" type="noConversion"/>
  <pageMargins left="0.70866141732283472" right="0.70866141732283472" top="0.94488188976377963" bottom="0.74803149606299213" header="0.31496062992125984" footer="0.31496062992125984"/>
  <pageSetup paperSize="9" scale="89"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2a - Schedule of Import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O234"/>
  <sheetViews>
    <sheetView zoomScale="60" zoomScaleNormal="60" zoomScaleSheetLayoutView="100" workbookViewId="0">
      <selection activeCell="A5" sqref="A5:G234"/>
    </sheetView>
  </sheetViews>
  <sheetFormatPr defaultColWidth="9.109375" defaultRowHeight="13.2" x14ac:dyDescent="0.25"/>
  <cols>
    <col min="1" max="2" width="15.5546875" style="52" customWidth="1"/>
    <col min="3" max="4" width="15.5546875" style="60" customWidth="1"/>
    <col min="5" max="5" width="15.5546875" style="61" customWidth="1"/>
    <col min="6" max="7" width="15.5546875" style="62" customWidth="1"/>
    <col min="8" max="8" width="14.6640625" style="52" customWidth="1"/>
    <col min="9" max="9" width="15.5546875" style="52" customWidth="1"/>
    <col min="10" max="16384" width="9.109375" style="52"/>
  </cols>
  <sheetData>
    <row r="1" spans="1:15" ht="66.75" customHeight="1" x14ac:dyDescent="0.25">
      <c r="A1" s="247" t="s">
        <v>122</v>
      </c>
      <c r="B1" s="248"/>
      <c r="C1" s="248"/>
      <c r="D1" s="248"/>
      <c r="E1" s="248"/>
      <c r="F1" s="248"/>
      <c r="G1" s="248"/>
      <c r="H1" s="197"/>
    </row>
    <row r="2" spans="1:15" s="53" customFormat="1" ht="53.1" customHeight="1" x14ac:dyDescent="0.25">
      <c r="A2" s="243" t="str">
        <f>Overview!B4&amp; " - Effective from "&amp;Overview!D4&amp;" - "&amp;Overview!E4&amp;" EDCM export charges"</f>
        <v>Fulcrum Electricity Assets Ltd - GSP_H - Effective from 1 April 2024 - Final EDCM export charges</v>
      </c>
      <c r="B2" s="244"/>
      <c r="C2" s="244"/>
      <c r="D2" s="244"/>
      <c r="E2" s="244"/>
      <c r="F2" s="244"/>
      <c r="G2" s="244"/>
      <c r="H2" s="185"/>
    </row>
    <row r="3" spans="1:15" s="84" customFormat="1" ht="17.399999999999999" x14ac:dyDescent="0.25">
      <c r="A3" s="88"/>
      <c r="B3" s="88"/>
      <c r="C3" s="88"/>
      <c r="D3" s="89"/>
      <c r="E3" s="90"/>
      <c r="F3" s="90"/>
      <c r="G3" s="91"/>
      <c r="H3" s="83"/>
      <c r="I3" s="83"/>
      <c r="J3" s="83"/>
      <c r="K3" s="83"/>
      <c r="L3" s="83"/>
      <c r="M3" s="83"/>
      <c r="N3" s="83"/>
      <c r="O3" s="83"/>
    </row>
    <row r="4" spans="1:15" ht="60.75" customHeight="1" x14ac:dyDescent="0.25">
      <c r="A4" s="55" t="s">
        <v>110</v>
      </c>
      <c r="B4" s="54" t="s">
        <v>111</v>
      </c>
      <c r="C4" s="56" t="s">
        <v>112</v>
      </c>
      <c r="D4" s="56" t="str">
        <f>'Annex 2 EHV charges'!K9</f>
        <v>Export
Super Red
unit charge
(p/kWh)</v>
      </c>
      <c r="E4" s="56" t="str">
        <f>'Annex 2 EHV charges'!L9</f>
        <v>Export
fixed charge
(p/day)</v>
      </c>
      <c r="F4" s="56" t="str">
        <f>'Annex 2 EHV charges'!M9</f>
        <v>Export
capacity charge
(p/kVA/day)</v>
      </c>
      <c r="G4" s="56" t="str">
        <f>'Annex 2 EHV charges'!N9</f>
        <v>Export
exceeded capacity charge
(p/kVA/day)</v>
      </c>
      <c r="H4" s="184"/>
    </row>
    <row r="5" spans="1:15" ht="12.75" customHeight="1" x14ac:dyDescent="0.25">
      <c r="A5" s="95"/>
      <c r="B5" s="58"/>
      <c r="C5" s="59"/>
      <c r="D5" s="96"/>
      <c r="E5" s="97"/>
      <c r="F5" s="98"/>
      <c r="G5" s="98"/>
    </row>
    <row r="6" spans="1:15" ht="12.75" customHeight="1" x14ac:dyDescent="0.25">
      <c r="A6" s="95"/>
      <c r="B6" s="58"/>
      <c r="C6" s="59"/>
      <c r="D6" s="96"/>
      <c r="E6" s="97"/>
      <c r="F6" s="98"/>
      <c r="G6" s="98"/>
    </row>
    <row r="7" spans="1:15" ht="12.75" customHeight="1" x14ac:dyDescent="0.25">
      <c r="A7" s="95"/>
      <c r="B7" s="58"/>
      <c r="C7" s="59"/>
      <c r="D7" s="96"/>
      <c r="E7" s="97"/>
      <c r="F7" s="98"/>
      <c r="G7" s="98"/>
    </row>
    <row r="8" spans="1:15" ht="12.75" customHeight="1" x14ac:dyDescent="0.25">
      <c r="A8" s="95"/>
      <c r="B8" s="58"/>
      <c r="C8" s="59"/>
      <c r="D8" s="96"/>
      <c r="E8" s="97"/>
      <c r="F8" s="98"/>
      <c r="G8" s="98"/>
    </row>
    <row r="9" spans="1:15" ht="12.75" customHeight="1" x14ac:dyDescent="0.25">
      <c r="A9" s="95"/>
      <c r="B9" s="58"/>
      <c r="C9" s="59"/>
      <c r="D9" s="96"/>
      <c r="E9" s="97"/>
      <c r="F9" s="98"/>
      <c r="G9" s="98"/>
    </row>
    <row r="10" spans="1:15" ht="12.75" customHeight="1" x14ac:dyDescent="0.25">
      <c r="A10" s="95"/>
      <c r="B10" s="58"/>
      <c r="C10" s="59"/>
      <c r="D10" s="96"/>
      <c r="E10" s="97"/>
      <c r="F10" s="98"/>
      <c r="G10" s="98"/>
    </row>
    <row r="11" spans="1:15" ht="12.75" customHeight="1" x14ac:dyDescent="0.25">
      <c r="A11" s="95"/>
      <c r="B11" s="58"/>
      <c r="C11" s="59"/>
      <c r="D11" s="96"/>
      <c r="E11" s="97"/>
      <c r="F11" s="98"/>
      <c r="G11" s="98"/>
    </row>
    <row r="12" spans="1:15" ht="12.75" customHeight="1" x14ac:dyDescent="0.25">
      <c r="A12" s="95"/>
      <c r="B12" s="58"/>
      <c r="C12" s="59"/>
      <c r="D12" s="96"/>
      <c r="E12" s="97"/>
      <c r="F12" s="98"/>
      <c r="G12" s="98"/>
    </row>
    <row r="13" spans="1:15" ht="12.75" customHeight="1" x14ac:dyDescent="0.25">
      <c r="A13" s="95"/>
      <c r="B13" s="58"/>
      <c r="C13" s="59"/>
      <c r="D13" s="96"/>
      <c r="E13" s="97"/>
      <c r="F13" s="98"/>
      <c r="G13" s="98"/>
    </row>
    <row r="14" spans="1:15" ht="12.75" customHeight="1" x14ac:dyDescent="0.25">
      <c r="A14" s="95"/>
      <c r="B14" s="58"/>
      <c r="C14" s="59"/>
      <c r="D14" s="96"/>
      <c r="E14" s="97"/>
      <c r="F14" s="98"/>
      <c r="G14" s="98"/>
    </row>
    <row r="15" spans="1:15" ht="12.75" customHeight="1" x14ac:dyDescent="0.25">
      <c r="A15" s="95"/>
      <c r="B15" s="58"/>
      <c r="C15" s="59"/>
      <c r="D15" s="96"/>
      <c r="E15" s="97"/>
      <c r="F15" s="98"/>
      <c r="G15" s="98"/>
    </row>
    <row r="16" spans="1:15" ht="12.75" customHeight="1" x14ac:dyDescent="0.25">
      <c r="A16" s="95"/>
      <c r="B16" s="58"/>
      <c r="C16" s="59"/>
      <c r="D16" s="96"/>
      <c r="E16" s="97"/>
      <c r="F16" s="98"/>
      <c r="G16" s="98"/>
    </row>
    <row r="17" spans="1:7" ht="12.75" customHeight="1" x14ac:dyDescent="0.25">
      <c r="A17" s="95"/>
      <c r="B17" s="58"/>
      <c r="C17" s="59"/>
      <c r="D17" s="96"/>
      <c r="E17" s="97"/>
      <c r="F17" s="98"/>
      <c r="G17" s="98"/>
    </row>
    <row r="18" spans="1:7" ht="12.75" customHeight="1" x14ac:dyDescent="0.25">
      <c r="A18" s="95"/>
      <c r="B18" s="58"/>
      <c r="C18" s="59"/>
      <c r="D18" s="96"/>
      <c r="E18" s="97"/>
      <c r="F18" s="98"/>
      <c r="G18" s="98"/>
    </row>
    <row r="19" spans="1:7" ht="12.75" customHeight="1" x14ac:dyDescent="0.25">
      <c r="A19" s="95"/>
      <c r="B19" s="58"/>
      <c r="C19" s="59"/>
      <c r="D19" s="96"/>
      <c r="E19" s="97"/>
      <c r="F19" s="98"/>
      <c r="G19" s="98"/>
    </row>
    <row r="20" spans="1:7" ht="12.75" customHeight="1" x14ac:dyDescent="0.25">
      <c r="A20" s="95"/>
      <c r="B20" s="58"/>
      <c r="C20" s="59"/>
      <c r="D20" s="96"/>
      <c r="E20" s="97"/>
      <c r="F20" s="98"/>
      <c r="G20" s="98"/>
    </row>
    <row r="21" spans="1:7" ht="12.75" customHeight="1" x14ac:dyDescent="0.25">
      <c r="A21" s="95"/>
      <c r="B21" s="58"/>
      <c r="C21" s="59"/>
      <c r="D21" s="96"/>
      <c r="E21" s="97"/>
      <c r="F21" s="98"/>
      <c r="G21" s="98"/>
    </row>
    <row r="22" spans="1:7" ht="12.75" customHeight="1" x14ac:dyDescent="0.25">
      <c r="A22" s="95"/>
      <c r="B22" s="58"/>
      <c r="C22" s="59"/>
      <c r="D22" s="96"/>
      <c r="E22" s="97"/>
      <c r="F22" s="98"/>
      <c r="G22" s="98"/>
    </row>
    <row r="23" spans="1:7" ht="12.75" customHeight="1" x14ac:dyDescent="0.25">
      <c r="A23" s="95"/>
      <c r="B23" s="58"/>
      <c r="C23" s="59"/>
      <c r="D23" s="96"/>
      <c r="E23" s="97"/>
      <c r="F23" s="98"/>
      <c r="G23" s="98"/>
    </row>
    <row r="24" spans="1:7" ht="12.75" customHeight="1" x14ac:dyDescent="0.25">
      <c r="A24" s="95"/>
      <c r="B24" s="58"/>
      <c r="C24" s="59"/>
      <c r="D24" s="96"/>
      <c r="E24" s="97"/>
      <c r="F24" s="98"/>
      <c r="G24" s="98"/>
    </row>
    <row r="25" spans="1:7" ht="12.75" customHeight="1" x14ac:dyDescent="0.25">
      <c r="A25" s="95"/>
      <c r="B25" s="58"/>
      <c r="C25" s="59"/>
      <c r="D25" s="96"/>
      <c r="E25" s="97"/>
      <c r="F25" s="98"/>
      <c r="G25" s="98"/>
    </row>
    <row r="26" spans="1:7" ht="12.75" customHeight="1" x14ac:dyDescent="0.25">
      <c r="A26" s="95"/>
      <c r="B26" s="58"/>
      <c r="C26" s="59"/>
      <c r="D26" s="96"/>
      <c r="E26" s="97"/>
      <c r="F26" s="98"/>
      <c r="G26" s="98"/>
    </row>
    <row r="27" spans="1:7" ht="12.75" customHeight="1" x14ac:dyDescent="0.25">
      <c r="A27" s="95"/>
      <c r="B27" s="58"/>
      <c r="C27" s="59"/>
      <c r="D27" s="96"/>
      <c r="E27" s="97"/>
      <c r="F27" s="98"/>
      <c r="G27" s="98"/>
    </row>
    <row r="28" spans="1:7" ht="12.75" customHeight="1" x14ac:dyDescent="0.25">
      <c r="A28" s="95"/>
      <c r="B28" s="58"/>
      <c r="C28" s="59"/>
      <c r="D28" s="96"/>
      <c r="E28" s="97"/>
      <c r="F28" s="98"/>
      <c r="G28" s="98"/>
    </row>
    <row r="29" spans="1:7" ht="12.75" customHeight="1" x14ac:dyDescent="0.25">
      <c r="A29" s="95"/>
      <c r="B29" s="58"/>
      <c r="C29" s="59"/>
      <c r="D29" s="96"/>
      <c r="E29" s="97"/>
      <c r="F29" s="98"/>
      <c r="G29" s="98"/>
    </row>
    <row r="30" spans="1:7" ht="12.75" customHeight="1" x14ac:dyDescent="0.25">
      <c r="A30" s="95"/>
      <c r="B30" s="58"/>
      <c r="C30" s="59"/>
      <c r="D30" s="96"/>
      <c r="E30" s="97"/>
      <c r="F30" s="98"/>
      <c r="G30" s="98"/>
    </row>
    <row r="31" spans="1:7" ht="12.75" customHeight="1" x14ac:dyDescent="0.25">
      <c r="A31" s="95"/>
      <c r="B31" s="58"/>
      <c r="C31" s="59"/>
      <c r="D31" s="96"/>
      <c r="E31" s="97"/>
      <c r="F31" s="98"/>
      <c r="G31" s="98"/>
    </row>
    <row r="32" spans="1:7" ht="12.75" customHeight="1" x14ac:dyDescent="0.25">
      <c r="A32" s="95"/>
      <c r="B32" s="58"/>
      <c r="C32" s="59"/>
      <c r="D32" s="96"/>
      <c r="E32" s="97"/>
      <c r="F32" s="98"/>
      <c r="G32" s="98"/>
    </row>
    <row r="33" spans="1:7" ht="12.75" customHeight="1" x14ac:dyDescent="0.25">
      <c r="A33" s="95"/>
      <c r="B33" s="58"/>
      <c r="C33" s="59"/>
      <c r="D33" s="96"/>
      <c r="E33" s="97"/>
      <c r="F33" s="98"/>
      <c r="G33" s="98"/>
    </row>
    <row r="34" spans="1:7" ht="12.75" customHeight="1" x14ac:dyDescent="0.25">
      <c r="A34" s="95"/>
      <c r="B34" s="58"/>
      <c r="C34" s="59"/>
      <c r="D34" s="96"/>
      <c r="E34" s="97"/>
      <c r="F34" s="98"/>
      <c r="G34" s="98"/>
    </row>
    <row r="35" spans="1:7" ht="12.75" customHeight="1" x14ac:dyDescent="0.25">
      <c r="A35" s="95"/>
      <c r="B35" s="58"/>
      <c r="C35" s="59"/>
      <c r="D35" s="96"/>
      <c r="E35" s="97"/>
      <c r="F35" s="98"/>
      <c r="G35" s="98"/>
    </row>
    <row r="36" spans="1:7" ht="12.75" customHeight="1" x14ac:dyDescent="0.25">
      <c r="A36" s="95"/>
      <c r="B36" s="58"/>
      <c r="C36" s="59"/>
      <c r="D36" s="96"/>
      <c r="E36" s="97"/>
      <c r="F36" s="98"/>
      <c r="G36" s="98"/>
    </row>
    <row r="37" spans="1:7" ht="12.75" customHeight="1" x14ac:dyDescent="0.25">
      <c r="A37" s="95"/>
      <c r="B37" s="58"/>
      <c r="C37" s="59"/>
      <c r="D37" s="96"/>
      <c r="E37" s="97"/>
      <c r="F37" s="98"/>
      <c r="G37" s="98"/>
    </row>
    <row r="38" spans="1:7" ht="12.75" customHeight="1" x14ac:dyDescent="0.25">
      <c r="A38" s="95"/>
      <c r="B38" s="58"/>
      <c r="C38" s="59"/>
      <c r="D38" s="96"/>
      <c r="E38" s="97"/>
      <c r="F38" s="98"/>
      <c r="G38" s="98"/>
    </row>
    <row r="39" spans="1:7" ht="12.75" customHeight="1" x14ac:dyDescent="0.25">
      <c r="A39" s="95"/>
      <c r="B39" s="58"/>
      <c r="C39" s="59"/>
      <c r="D39" s="96"/>
      <c r="E39" s="97"/>
      <c r="F39" s="98"/>
      <c r="G39" s="98"/>
    </row>
    <row r="40" spans="1:7" ht="12.75" customHeight="1" x14ac:dyDescent="0.25">
      <c r="A40" s="95"/>
      <c r="B40" s="58"/>
      <c r="C40" s="59"/>
      <c r="D40" s="96"/>
      <c r="E40" s="97"/>
      <c r="F40" s="98"/>
      <c r="G40" s="98"/>
    </row>
    <row r="41" spans="1:7" ht="12.75" customHeight="1" x14ac:dyDescent="0.25">
      <c r="A41" s="95"/>
      <c r="B41" s="58"/>
      <c r="C41" s="59"/>
      <c r="D41" s="96"/>
      <c r="E41" s="97"/>
      <c r="F41" s="98"/>
      <c r="G41" s="98"/>
    </row>
    <row r="42" spans="1:7" ht="12.75" customHeight="1" x14ac:dyDescent="0.25">
      <c r="A42" s="95"/>
      <c r="B42" s="58"/>
      <c r="C42" s="59"/>
      <c r="D42" s="96"/>
      <c r="E42" s="97"/>
      <c r="F42" s="98"/>
      <c r="G42" s="98"/>
    </row>
    <row r="43" spans="1:7" ht="12.75" customHeight="1" x14ac:dyDescent="0.25">
      <c r="A43" s="95"/>
      <c r="B43" s="58"/>
      <c r="C43" s="59"/>
      <c r="D43" s="96"/>
      <c r="E43" s="97"/>
      <c r="F43" s="98"/>
      <c r="G43" s="98"/>
    </row>
    <row r="44" spans="1:7" ht="12.75" customHeight="1" x14ac:dyDescent="0.25">
      <c r="A44" s="95"/>
      <c r="B44" s="58"/>
      <c r="C44" s="59"/>
      <c r="D44" s="96"/>
      <c r="E44" s="97"/>
      <c r="F44" s="98"/>
      <c r="G44" s="98"/>
    </row>
    <row r="45" spans="1:7" ht="12.75" customHeight="1" x14ac:dyDescent="0.25">
      <c r="A45" s="95"/>
      <c r="B45" s="58"/>
      <c r="C45" s="59"/>
      <c r="D45" s="96"/>
      <c r="E45" s="97"/>
      <c r="F45" s="98"/>
      <c r="G45" s="98"/>
    </row>
    <row r="46" spans="1:7" ht="12.75" customHeight="1" x14ac:dyDescent="0.25">
      <c r="A46" s="95"/>
      <c r="B46" s="58"/>
      <c r="C46" s="59"/>
      <c r="D46" s="96"/>
      <c r="E46" s="97"/>
      <c r="F46" s="98"/>
      <c r="G46" s="98"/>
    </row>
    <row r="47" spans="1:7" ht="12.75" customHeight="1" x14ac:dyDescent="0.25">
      <c r="A47" s="95"/>
      <c r="B47" s="58"/>
      <c r="C47" s="59"/>
      <c r="D47" s="96"/>
      <c r="E47" s="97"/>
      <c r="F47" s="98"/>
      <c r="G47" s="98"/>
    </row>
    <row r="48" spans="1:7" ht="12.75" customHeight="1" x14ac:dyDescent="0.25">
      <c r="A48" s="95"/>
      <c r="B48" s="58"/>
      <c r="C48" s="59"/>
      <c r="D48" s="96"/>
      <c r="E48" s="97"/>
      <c r="F48" s="98"/>
      <c r="G48" s="98"/>
    </row>
    <row r="49" spans="1:7" ht="12.75" customHeight="1" x14ac:dyDescent="0.25">
      <c r="A49" s="95"/>
      <c r="B49" s="58"/>
      <c r="C49" s="59"/>
      <c r="D49" s="96"/>
      <c r="E49" s="97"/>
      <c r="F49" s="98"/>
      <c r="G49" s="98"/>
    </row>
    <row r="50" spans="1:7" ht="12.75" customHeight="1" x14ac:dyDescent="0.25">
      <c r="A50" s="95"/>
      <c r="B50" s="58"/>
      <c r="C50" s="59"/>
      <c r="D50" s="96"/>
      <c r="E50" s="97"/>
      <c r="F50" s="98"/>
      <c r="G50" s="98"/>
    </row>
    <row r="51" spans="1:7" ht="12.75" customHeight="1" x14ac:dyDescent="0.25">
      <c r="A51" s="95"/>
      <c r="B51" s="58"/>
      <c r="C51" s="59"/>
      <c r="D51" s="96"/>
      <c r="E51" s="97"/>
      <c r="F51" s="98"/>
      <c r="G51" s="98"/>
    </row>
    <row r="52" spans="1:7" ht="12.75" customHeight="1" x14ac:dyDescent="0.25">
      <c r="A52" s="95"/>
      <c r="B52" s="58"/>
      <c r="C52" s="59"/>
      <c r="D52" s="96"/>
      <c r="E52" s="97"/>
      <c r="F52" s="98"/>
      <c r="G52" s="98"/>
    </row>
    <row r="53" spans="1:7" ht="12.75" customHeight="1" x14ac:dyDescent="0.25">
      <c r="A53" s="95"/>
      <c r="B53" s="58"/>
      <c r="C53" s="59"/>
      <c r="D53" s="96"/>
      <c r="E53" s="97"/>
      <c r="F53" s="98"/>
      <c r="G53" s="98"/>
    </row>
    <row r="54" spans="1:7" ht="12.75" customHeight="1" x14ac:dyDescent="0.25">
      <c r="A54" s="95"/>
      <c r="B54" s="58"/>
      <c r="C54" s="59"/>
      <c r="D54" s="96"/>
      <c r="E54" s="97"/>
      <c r="F54" s="98"/>
      <c r="G54" s="98"/>
    </row>
    <row r="55" spans="1:7" ht="12.75" customHeight="1" x14ac:dyDescent="0.25">
      <c r="A55" s="95"/>
      <c r="B55" s="58"/>
      <c r="C55" s="59"/>
      <c r="D55" s="96"/>
      <c r="E55" s="97"/>
      <c r="F55" s="98"/>
      <c r="G55" s="98"/>
    </row>
    <row r="56" spans="1:7" ht="12.75" customHeight="1" x14ac:dyDescent="0.25">
      <c r="A56" s="95"/>
      <c r="B56" s="58"/>
      <c r="C56" s="59"/>
      <c r="D56" s="96"/>
      <c r="E56" s="97"/>
      <c r="F56" s="98"/>
      <c r="G56" s="98"/>
    </row>
    <row r="57" spans="1:7" ht="12.75" customHeight="1" x14ac:dyDescent="0.25">
      <c r="A57" s="95"/>
      <c r="B57" s="58"/>
      <c r="C57" s="59"/>
      <c r="D57" s="96"/>
      <c r="E57" s="97"/>
      <c r="F57" s="98"/>
      <c r="G57" s="98"/>
    </row>
    <row r="58" spans="1:7" ht="12.75" customHeight="1" x14ac:dyDescent="0.25">
      <c r="A58" s="95"/>
      <c r="B58" s="58"/>
      <c r="C58" s="59"/>
      <c r="D58" s="96"/>
      <c r="E58" s="97"/>
      <c r="F58" s="98"/>
      <c r="G58" s="98"/>
    </row>
    <row r="59" spans="1:7" ht="12.75" customHeight="1" x14ac:dyDescent="0.25">
      <c r="A59" s="95"/>
      <c r="B59" s="58"/>
      <c r="C59" s="59"/>
      <c r="D59" s="96"/>
      <c r="E59" s="97"/>
      <c r="F59" s="98"/>
      <c r="G59" s="98"/>
    </row>
    <row r="60" spans="1:7" ht="12.75" customHeight="1" x14ac:dyDescent="0.25">
      <c r="A60" s="95"/>
      <c r="B60" s="58"/>
      <c r="C60" s="59"/>
      <c r="D60" s="96"/>
      <c r="E60" s="97"/>
      <c r="F60" s="98"/>
      <c r="G60" s="98"/>
    </row>
    <row r="61" spans="1:7" ht="12.75" customHeight="1" x14ac:dyDescent="0.25">
      <c r="A61" s="95"/>
      <c r="B61" s="58"/>
      <c r="C61" s="59"/>
      <c r="D61" s="96"/>
      <c r="E61" s="97"/>
      <c r="F61" s="98"/>
      <c r="G61" s="98"/>
    </row>
    <row r="62" spans="1:7" ht="12.75" customHeight="1" x14ac:dyDescent="0.25">
      <c r="A62" s="95"/>
      <c r="B62" s="58"/>
      <c r="C62" s="59"/>
      <c r="D62" s="96"/>
      <c r="E62" s="97"/>
      <c r="F62" s="98"/>
      <c r="G62" s="98"/>
    </row>
    <row r="63" spans="1:7" ht="12.75" customHeight="1" x14ac:dyDescent="0.25">
      <c r="A63" s="95"/>
      <c r="B63" s="58"/>
      <c r="C63" s="59"/>
      <c r="D63" s="96"/>
      <c r="E63" s="97"/>
      <c r="F63" s="98"/>
      <c r="G63" s="98"/>
    </row>
    <row r="64" spans="1:7" ht="12.75" customHeight="1" x14ac:dyDescent="0.25">
      <c r="A64" s="95"/>
      <c r="B64" s="58"/>
      <c r="C64" s="59"/>
      <c r="D64" s="96"/>
      <c r="E64" s="97"/>
      <c r="F64" s="98"/>
      <c r="G64" s="98"/>
    </row>
    <row r="65" spans="1:7" ht="12.75" customHeight="1" x14ac:dyDescent="0.25">
      <c r="A65" s="95"/>
      <c r="B65" s="58"/>
      <c r="C65" s="59"/>
      <c r="D65" s="96"/>
      <c r="E65" s="97"/>
      <c r="F65" s="98"/>
      <c r="G65" s="98"/>
    </row>
    <row r="66" spans="1:7" ht="12.75" customHeight="1" x14ac:dyDescent="0.25">
      <c r="A66" s="95"/>
      <c r="B66" s="58"/>
      <c r="C66" s="59"/>
      <c r="D66" s="96"/>
      <c r="E66" s="97"/>
      <c r="F66" s="98"/>
      <c r="G66" s="98"/>
    </row>
    <row r="67" spans="1:7" ht="12.75" customHeight="1" x14ac:dyDescent="0.25">
      <c r="A67" s="95"/>
      <c r="B67" s="58"/>
      <c r="C67" s="59"/>
      <c r="D67" s="96"/>
      <c r="E67" s="97"/>
      <c r="F67" s="98"/>
      <c r="G67" s="98"/>
    </row>
    <row r="68" spans="1:7" ht="12.75" customHeight="1" x14ac:dyDescent="0.25">
      <c r="A68" s="95"/>
      <c r="B68" s="58"/>
      <c r="C68" s="59"/>
      <c r="D68" s="96"/>
      <c r="E68" s="97"/>
      <c r="F68" s="98"/>
      <c r="G68" s="98"/>
    </row>
    <row r="69" spans="1:7" ht="12.75" customHeight="1" x14ac:dyDescent="0.25">
      <c r="A69" s="95"/>
      <c r="B69" s="58"/>
      <c r="C69" s="59"/>
      <c r="D69" s="96"/>
      <c r="E69" s="97"/>
      <c r="F69" s="98"/>
      <c r="G69" s="98"/>
    </row>
    <row r="70" spans="1:7" ht="12.75" customHeight="1" x14ac:dyDescent="0.25">
      <c r="A70" s="95"/>
      <c r="B70" s="58"/>
      <c r="C70" s="59"/>
      <c r="D70" s="96"/>
      <c r="E70" s="97"/>
      <c r="F70" s="98"/>
      <c r="G70" s="98"/>
    </row>
    <row r="71" spans="1:7" ht="12.75" customHeight="1" x14ac:dyDescent="0.25">
      <c r="A71" s="95"/>
      <c r="B71" s="58"/>
      <c r="C71" s="59"/>
      <c r="D71" s="96"/>
      <c r="E71" s="97"/>
      <c r="F71" s="98"/>
      <c r="G71" s="98"/>
    </row>
    <row r="72" spans="1:7" ht="12.75" customHeight="1" x14ac:dyDescent="0.25">
      <c r="A72" s="95"/>
      <c r="B72" s="58"/>
      <c r="C72" s="59"/>
      <c r="D72" s="96"/>
      <c r="E72" s="97"/>
      <c r="F72" s="98"/>
      <c r="G72" s="98"/>
    </row>
    <row r="73" spans="1:7" ht="12.75" customHeight="1" x14ac:dyDescent="0.25">
      <c r="A73" s="95"/>
      <c r="B73" s="58"/>
      <c r="C73" s="59"/>
      <c r="D73" s="96"/>
      <c r="E73" s="97"/>
      <c r="F73" s="98"/>
      <c r="G73" s="98"/>
    </row>
    <row r="74" spans="1:7" ht="12.75" customHeight="1" x14ac:dyDescent="0.25">
      <c r="A74" s="95"/>
      <c r="B74" s="58"/>
      <c r="C74" s="59"/>
      <c r="D74" s="96"/>
      <c r="E74" s="97"/>
      <c r="F74" s="98"/>
      <c r="G74" s="98"/>
    </row>
    <row r="75" spans="1:7" ht="12.75" customHeight="1" x14ac:dyDescent="0.25">
      <c r="A75" s="95"/>
      <c r="B75" s="58"/>
      <c r="C75" s="59"/>
      <c r="D75" s="96"/>
      <c r="E75" s="97"/>
      <c r="F75" s="98"/>
      <c r="G75" s="98"/>
    </row>
    <row r="76" spans="1:7" ht="12.75" customHeight="1" x14ac:dyDescent="0.25">
      <c r="A76" s="95"/>
      <c r="B76" s="58"/>
      <c r="C76" s="59"/>
      <c r="D76" s="96"/>
      <c r="E76" s="97"/>
      <c r="F76" s="98"/>
      <c r="G76" s="98"/>
    </row>
    <row r="77" spans="1:7" ht="12.75" customHeight="1" x14ac:dyDescent="0.25">
      <c r="A77" s="95"/>
      <c r="B77" s="58"/>
      <c r="C77" s="59"/>
      <c r="D77" s="96"/>
      <c r="E77" s="97"/>
      <c r="F77" s="98"/>
      <c r="G77" s="98"/>
    </row>
    <row r="78" spans="1:7" ht="12.75" customHeight="1" x14ac:dyDescent="0.25">
      <c r="A78" s="95"/>
      <c r="B78" s="58"/>
      <c r="C78" s="59"/>
      <c r="D78" s="96"/>
      <c r="E78" s="97"/>
      <c r="F78" s="98"/>
      <c r="G78" s="98"/>
    </row>
    <row r="79" spans="1:7" ht="12.75" customHeight="1" x14ac:dyDescent="0.25">
      <c r="A79" s="95"/>
      <c r="B79" s="58"/>
      <c r="C79" s="59"/>
      <c r="D79" s="96"/>
      <c r="E79" s="97"/>
      <c r="F79" s="98"/>
      <c r="G79" s="98"/>
    </row>
    <row r="80" spans="1:7" ht="12.75" customHeight="1" x14ac:dyDescent="0.25">
      <c r="A80" s="95"/>
      <c r="B80" s="58"/>
      <c r="C80" s="59"/>
      <c r="D80" s="96"/>
      <c r="E80" s="97"/>
      <c r="F80" s="98"/>
      <c r="G80" s="98"/>
    </row>
    <row r="81" spans="1:7" ht="12.75" customHeight="1" x14ac:dyDescent="0.25">
      <c r="A81" s="95"/>
      <c r="B81" s="58"/>
      <c r="C81" s="59"/>
      <c r="D81" s="96"/>
      <c r="E81" s="97"/>
      <c r="F81" s="98"/>
      <c r="G81" s="98"/>
    </row>
    <row r="82" spans="1:7" ht="12.75" customHeight="1" x14ac:dyDescent="0.25">
      <c r="A82" s="95"/>
      <c r="B82" s="58"/>
      <c r="C82" s="59"/>
      <c r="D82" s="96"/>
      <c r="E82" s="97"/>
      <c r="F82" s="98"/>
      <c r="G82" s="98"/>
    </row>
    <row r="83" spans="1:7" ht="12.75" customHeight="1" x14ac:dyDescent="0.25">
      <c r="A83" s="95"/>
      <c r="B83" s="58"/>
      <c r="C83" s="59"/>
      <c r="D83" s="96"/>
      <c r="E83" s="97"/>
      <c r="F83" s="98"/>
      <c r="G83" s="98"/>
    </row>
    <row r="84" spans="1:7" ht="12.75" customHeight="1" x14ac:dyDescent="0.25">
      <c r="A84" s="95"/>
      <c r="B84" s="58"/>
      <c r="C84" s="59"/>
      <c r="D84" s="96"/>
      <c r="E84" s="97"/>
      <c r="F84" s="98"/>
      <c r="G84" s="98"/>
    </row>
    <row r="85" spans="1:7" ht="12.75" customHeight="1" x14ac:dyDescent="0.25">
      <c r="A85" s="95"/>
      <c r="B85" s="58"/>
      <c r="C85" s="59"/>
      <c r="D85" s="96"/>
      <c r="E85" s="97"/>
      <c r="F85" s="98"/>
      <c r="G85" s="98"/>
    </row>
    <row r="86" spans="1:7" ht="12.75" customHeight="1" x14ac:dyDescent="0.25">
      <c r="A86" s="95"/>
      <c r="B86" s="58"/>
      <c r="C86" s="59"/>
      <c r="D86" s="96"/>
      <c r="E86" s="97"/>
      <c r="F86" s="98"/>
      <c r="G86" s="98"/>
    </row>
    <row r="87" spans="1:7" ht="12.75" customHeight="1" x14ac:dyDescent="0.25">
      <c r="A87" s="95"/>
      <c r="B87" s="58"/>
      <c r="C87" s="59"/>
      <c r="D87" s="96"/>
      <c r="E87" s="97"/>
      <c r="F87" s="98"/>
      <c r="G87" s="98"/>
    </row>
    <row r="88" spans="1:7" ht="12.75" customHeight="1" x14ac:dyDescent="0.25">
      <c r="A88" s="95"/>
      <c r="B88" s="58"/>
      <c r="C88" s="59"/>
      <c r="D88" s="96"/>
      <c r="E88" s="97"/>
      <c r="F88" s="98"/>
      <c r="G88" s="98"/>
    </row>
    <row r="89" spans="1:7" ht="12.75" customHeight="1" x14ac:dyDescent="0.25">
      <c r="A89" s="95"/>
      <c r="B89" s="58"/>
      <c r="C89" s="59"/>
      <c r="D89" s="96"/>
      <c r="E89" s="97"/>
      <c r="F89" s="98"/>
      <c r="G89" s="98"/>
    </row>
    <row r="90" spans="1:7" ht="12.75" customHeight="1" x14ac:dyDescent="0.25">
      <c r="A90" s="95"/>
      <c r="B90" s="58"/>
      <c r="C90" s="59"/>
      <c r="D90" s="96"/>
      <c r="E90" s="97"/>
      <c r="F90" s="98"/>
      <c r="G90" s="98"/>
    </row>
    <row r="91" spans="1:7" ht="12.75" customHeight="1" x14ac:dyDescent="0.25">
      <c r="A91" s="95"/>
      <c r="B91" s="58"/>
      <c r="C91" s="59"/>
      <c r="D91" s="96"/>
      <c r="E91" s="97"/>
      <c r="F91" s="98"/>
      <c r="G91" s="98"/>
    </row>
    <row r="92" spans="1:7" ht="12.75" customHeight="1" x14ac:dyDescent="0.25">
      <c r="A92" s="95"/>
      <c r="B92" s="58"/>
      <c r="C92" s="59"/>
      <c r="D92" s="96"/>
      <c r="E92" s="97"/>
      <c r="F92" s="98"/>
      <c r="G92" s="98"/>
    </row>
    <row r="93" spans="1:7" x14ac:dyDescent="0.25">
      <c r="A93" s="95"/>
      <c r="B93" s="58"/>
      <c r="C93" s="59"/>
      <c r="D93" s="96"/>
      <c r="E93" s="97"/>
      <c r="F93" s="98"/>
      <c r="G93" s="98"/>
    </row>
    <row r="94" spans="1:7" x14ac:dyDescent="0.25">
      <c r="A94" s="95"/>
      <c r="B94" s="58"/>
      <c r="C94" s="59"/>
      <c r="D94" s="96"/>
      <c r="E94" s="97"/>
      <c r="F94" s="98"/>
      <c r="G94" s="98"/>
    </row>
    <row r="95" spans="1:7" x14ac:dyDescent="0.25">
      <c r="A95" s="95"/>
      <c r="B95" s="58"/>
      <c r="C95" s="59"/>
      <c r="D95" s="96"/>
      <c r="E95" s="97"/>
      <c r="F95" s="98"/>
      <c r="G95" s="98"/>
    </row>
    <row r="96" spans="1:7" x14ac:dyDescent="0.25">
      <c r="A96" s="95"/>
      <c r="B96" s="58"/>
      <c r="C96" s="59"/>
      <c r="D96" s="96"/>
      <c r="E96" s="97"/>
      <c r="F96" s="98"/>
      <c r="G96" s="98"/>
    </row>
    <row r="97" spans="1:7" x14ac:dyDescent="0.25">
      <c r="A97" s="95"/>
      <c r="B97" s="58"/>
      <c r="C97" s="59"/>
      <c r="D97" s="96"/>
      <c r="E97" s="97"/>
      <c r="F97" s="98"/>
      <c r="G97" s="98"/>
    </row>
    <row r="98" spans="1:7" x14ac:dyDescent="0.25">
      <c r="A98" s="95"/>
      <c r="B98" s="58"/>
      <c r="C98" s="59"/>
      <c r="D98" s="96"/>
      <c r="E98" s="97"/>
      <c r="F98" s="98"/>
      <c r="G98" s="98"/>
    </row>
    <row r="99" spans="1:7" x14ac:dyDescent="0.25">
      <c r="A99" s="95"/>
      <c r="B99" s="58"/>
      <c r="C99" s="59"/>
      <c r="D99" s="96"/>
      <c r="E99" s="97"/>
      <c r="F99" s="98"/>
      <c r="G99" s="98"/>
    </row>
    <row r="100" spans="1:7" x14ac:dyDescent="0.25">
      <c r="A100" s="95"/>
      <c r="B100" s="58"/>
      <c r="C100" s="59"/>
      <c r="D100" s="96"/>
      <c r="E100" s="97"/>
      <c r="F100" s="98"/>
      <c r="G100" s="98"/>
    </row>
    <row r="101" spans="1:7" x14ac:dyDescent="0.25">
      <c r="A101" s="95"/>
      <c r="B101" s="58"/>
      <c r="C101" s="59"/>
      <c r="D101" s="96"/>
      <c r="E101" s="97"/>
      <c r="F101" s="98"/>
      <c r="G101" s="98"/>
    </row>
    <row r="102" spans="1:7" x14ac:dyDescent="0.25">
      <c r="A102" s="95"/>
      <c r="B102" s="58"/>
      <c r="C102" s="59"/>
      <c r="D102" s="96"/>
      <c r="E102" s="97"/>
      <c r="F102" s="98"/>
      <c r="G102" s="98"/>
    </row>
    <row r="103" spans="1:7" x14ac:dyDescent="0.25">
      <c r="A103" s="95"/>
      <c r="B103" s="58"/>
      <c r="C103" s="59"/>
      <c r="D103" s="96"/>
      <c r="E103" s="97"/>
      <c r="F103" s="98"/>
      <c r="G103" s="98"/>
    </row>
    <row r="104" spans="1:7" x14ac:dyDescent="0.25">
      <c r="A104" s="95"/>
      <c r="B104" s="58"/>
      <c r="C104" s="59"/>
      <c r="D104" s="96"/>
      <c r="E104" s="97"/>
      <c r="F104" s="98"/>
      <c r="G104" s="98"/>
    </row>
    <row r="105" spans="1:7" x14ac:dyDescent="0.25">
      <c r="A105" s="95"/>
      <c r="B105" s="58"/>
      <c r="C105" s="59"/>
      <c r="D105" s="96"/>
      <c r="E105" s="97"/>
      <c r="F105" s="98"/>
      <c r="G105" s="98"/>
    </row>
    <row r="106" spans="1:7" x14ac:dyDescent="0.25">
      <c r="A106" s="95"/>
      <c r="B106" s="58"/>
      <c r="C106" s="59"/>
      <c r="D106" s="96"/>
      <c r="E106" s="97"/>
      <c r="F106" s="98"/>
      <c r="G106" s="98"/>
    </row>
    <row r="107" spans="1:7" x14ac:dyDescent="0.25">
      <c r="A107" s="95"/>
      <c r="B107" s="58"/>
      <c r="C107" s="59"/>
      <c r="D107" s="96"/>
      <c r="E107" s="97"/>
      <c r="F107" s="98"/>
      <c r="G107" s="98"/>
    </row>
    <row r="108" spans="1:7" x14ac:dyDescent="0.25">
      <c r="A108" s="95"/>
      <c r="B108" s="58"/>
      <c r="C108" s="59"/>
      <c r="D108" s="96"/>
      <c r="E108" s="97"/>
      <c r="F108" s="98"/>
      <c r="G108" s="98"/>
    </row>
    <row r="109" spans="1:7" x14ac:dyDescent="0.25">
      <c r="A109" s="95"/>
      <c r="B109" s="58"/>
      <c r="C109" s="59"/>
      <c r="D109" s="96"/>
      <c r="E109" s="97"/>
      <c r="F109" s="98"/>
      <c r="G109" s="98"/>
    </row>
    <row r="110" spans="1:7" x14ac:dyDescent="0.25">
      <c r="A110" s="95"/>
      <c r="B110" s="58"/>
      <c r="C110" s="59"/>
      <c r="D110" s="96"/>
      <c r="E110" s="97"/>
      <c r="F110" s="98"/>
      <c r="G110" s="98"/>
    </row>
    <row r="111" spans="1:7" x14ac:dyDescent="0.25">
      <c r="A111" s="95"/>
      <c r="B111" s="58"/>
      <c r="C111" s="59"/>
      <c r="D111" s="96"/>
      <c r="E111" s="97"/>
      <c r="F111" s="98"/>
      <c r="G111" s="98"/>
    </row>
    <row r="112" spans="1:7" x14ac:dyDescent="0.25">
      <c r="A112" s="95"/>
      <c r="B112" s="58"/>
      <c r="C112" s="59"/>
      <c r="D112" s="96"/>
      <c r="E112" s="97"/>
      <c r="F112" s="98"/>
      <c r="G112" s="98"/>
    </row>
    <row r="113" spans="1:7" x14ac:dyDescent="0.25">
      <c r="A113" s="95"/>
      <c r="B113" s="58"/>
      <c r="C113" s="59"/>
      <c r="D113" s="96"/>
      <c r="E113" s="97"/>
      <c r="F113" s="98"/>
      <c r="G113" s="98"/>
    </row>
    <row r="114" spans="1:7" x14ac:dyDescent="0.25">
      <c r="A114" s="95"/>
      <c r="B114" s="58"/>
      <c r="C114" s="59"/>
      <c r="D114" s="96"/>
      <c r="E114" s="97"/>
      <c r="F114" s="98"/>
      <c r="G114" s="98"/>
    </row>
    <row r="115" spans="1:7" x14ac:dyDescent="0.25">
      <c r="A115" s="95"/>
      <c r="B115" s="58"/>
      <c r="C115" s="59"/>
      <c r="D115" s="96"/>
      <c r="E115" s="97"/>
      <c r="F115" s="98"/>
      <c r="G115" s="98"/>
    </row>
    <row r="116" spans="1:7" x14ac:dyDescent="0.25">
      <c r="A116" s="95"/>
      <c r="B116" s="58"/>
      <c r="C116" s="59"/>
      <c r="D116" s="96"/>
      <c r="E116" s="97"/>
      <c r="F116" s="98"/>
      <c r="G116" s="98"/>
    </row>
    <row r="117" spans="1:7" x14ac:dyDescent="0.25">
      <c r="A117" s="95"/>
      <c r="B117" s="58"/>
      <c r="C117" s="59"/>
      <c r="D117" s="96"/>
      <c r="E117" s="97"/>
      <c r="F117" s="98"/>
      <c r="G117" s="98"/>
    </row>
    <row r="118" spans="1:7" x14ac:dyDescent="0.25">
      <c r="A118" s="95"/>
      <c r="B118" s="58"/>
      <c r="C118" s="59"/>
      <c r="D118" s="96"/>
      <c r="E118" s="97"/>
      <c r="F118" s="98"/>
      <c r="G118" s="98"/>
    </row>
    <row r="119" spans="1:7" x14ac:dyDescent="0.25">
      <c r="A119" s="95"/>
      <c r="B119" s="58"/>
      <c r="C119" s="59"/>
      <c r="D119" s="96"/>
      <c r="E119" s="97"/>
      <c r="F119" s="98"/>
      <c r="G119" s="98"/>
    </row>
    <row r="120" spans="1:7" x14ac:dyDescent="0.25">
      <c r="A120" s="95"/>
      <c r="B120" s="58"/>
      <c r="C120" s="59"/>
      <c r="D120" s="96"/>
      <c r="E120" s="97"/>
      <c r="F120" s="98"/>
      <c r="G120" s="98"/>
    </row>
    <row r="121" spans="1:7" x14ac:dyDescent="0.25">
      <c r="A121" s="95"/>
      <c r="B121" s="58"/>
      <c r="C121" s="59"/>
      <c r="D121" s="96"/>
      <c r="E121" s="97"/>
      <c r="F121" s="98"/>
      <c r="G121" s="98"/>
    </row>
    <row r="122" spans="1:7" x14ac:dyDescent="0.25">
      <c r="A122" s="95"/>
      <c r="B122" s="58"/>
      <c r="C122" s="59"/>
      <c r="D122" s="96"/>
      <c r="E122" s="97"/>
      <c r="F122" s="98"/>
      <c r="G122" s="98"/>
    </row>
    <row r="123" spans="1:7" x14ac:dyDescent="0.25">
      <c r="A123" s="95"/>
      <c r="B123" s="58"/>
      <c r="C123" s="59"/>
      <c r="D123" s="96"/>
      <c r="E123" s="97"/>
      <c r="F123" s="98"/>
      <c r="G123" s="98"/>
    </row>
    <row r="124" spans="1:7" x14ac:dyDescent="0.25">
      <c r="A124" s="95"/>
      <c r="B124" s="58"/>
      <c r="C124" s="59"/>
      <c r="D124" s="96"/>
      <c r="E124" s="97"/>
      <c r="F124" s="98"/>
      <c r="G124" s="98"/>
    </row>
    <row r="125" spans="1:7" x14ac:dyDescent="0.25">
      <c r="A125" s="95"/>
      <c r="B125" s="58"/>
      <c r="C125" s="59"/>
      <c r="D125" s="96"/>
      <c r="E125" s="97"/>
      <c r="F125" s="98"/>
      <c r="G125" s="98"/>
    </row>
    <row r="126" spans="1:7" x14ac:dyDescent="0.25">
      <c r="A126" s="95"/>
      <c r="B126" s="58"/>
      <c r="C126" s="59"/>
      <c r="D126" s="96"/>
      <c r="E126" s="97"/>
      <c r="F126" s="98"/>
      <c r="G126" s="98"/>
    </row>
    <row r="127" spans="1:7" x14ac:dyDescent="0.25">
      <c r="A127" s="95"/>
      <c r="B127" s="58"/>
      <c r="C127" s="59"/>
      <c r="D127" s="96"/>
      <c r="E127" s="97"/>
      <c r="F127" s="98"/>
      <c r="G127" s="98"/>
    </row>
    <row r="128" spans="1:7" x14ac:dyDescent="0.25">
      <c r="A128" s="95"/>
      <c r="B128" s="58"/>
      <c r="C128" s="59"/>
      <c r="D128" s="96"/>
      <c r="E128" s="97"/>
      <c r="F128" s="98"/>
      <c r="G128" s="98"/>
    </row>
    <row r="129" spans="1:7" x14ac:dyDescent="0.25">
      <c r="A129" s="95"/>
      <c r="B129" s="58"/>
      <c r="C129" s="59"/>
      <c r="D129" s="96"/>
      <c r="E129" s="97"/>
      <c r="F129" s="98"/>
      <c r="G129" s="98"/>
    </row>
    <row r="130" spans="1:7" x14ac:dyDescent="0.25">
      <c r="A130" s="95"/>
      <c r="B130" s="58"/>
      <c r="C130" s="59"/>
      <c r="D130" s="96"/>
      <c r="E130" s="97"/>
      <c r="F130" s="98"/>
      <c r="G130" s="98"/>
    </row>
    <row r="131" spans="1:7" x14ac:dyDescent="0.25">
      <c r="A131" s="95"/>
      <c r="B131" s="58"/>
      <c r="C131" s="59"/>
      <c r="D131" s="96"/>
      <c r="E131" s="97"/>
      <c r="F131" s="98"/>
      <c r="G131" s="98"/>
    </row>
    <row r="132" spans="1:7" x14ac:dyDescent="0.25">
      <c r="A132" s="95"/>
      <c r="B132" s="58"/>
      <c r="C132" s="59"/>
      <c r="D132" s="96"/>
      <c r="E132" s="97"/>
      <c r="F132" s="98"/>
      <c r="G132" s="98"/>
    </row>
    <row r="133" spans="1:7" x14ac:dyDescent="0.25">
      <c r="A133" s="95"/>
      <c r="B133" s="58"/>
      <c r="C133" s="59"/>
      <c r="D133" s="96"/>
      <c r="E133" s="97"/>
      <c r="F133" s="98"/>
      <c r="G133" s="98"/>
    </row>
    <row r="134" spans="1:7" x14ac:dyDescent="0.25">
      <c r="A134" s="95"/>
      <c r="B134" s="58"/>
      <c r="C134" s="59"/>
      <c r="D134" s="96"/>
      <c r="E134" s="97"/>
      <c r="F134" s="98"/>
      <c r="G134" s="98"/>
    </row>
    <row r="135" spans="1:7" x14ac:dyDescent="0.25">
      <c r="A135" s="95"/>
      <c r="B135" s="58"/>
      <c r="C135" s="59"/>
      <c r="D135" s="96"/>
      <c r="E135" s="97"/>
      <c r="F135" s="98"/>
      <c r="G135" s="98"/>
    </row>
    <row r="136" spans="1:7" x14ac:dyDescent="0.25">
      <c r="A136" s="95"/>
      <c r="B136" s="58"/>
      <c r="C136" s="59"/>
      <c r="D136" s="96"/>
      <c r="E136" s="97"/>
      <c r="F136" s="98"/>
      <c r="G136" s="98"/>
    </row>
    <row r="137" spans="1:7" x14ac:dyDescent="0.25">
      <c r="A137" s="95"/>
      <c r="B137" s="58"/>
      <c r="C137" s="59"/>
      <c r="D137" s="96"/>
      <c r="E137" s="97"/>
      <c r="F137" s="98"/>
      <c r="G137" s="98"/>
    </row>
    <row r="138" spans="1:7" x14ac:dyDescent="0.25">
      <c r="A138" s="95"/>
      <c r="B138" s="58"/>
      <c r="C138" s="59"/>
      <c r="D138" s="96"/>
      <c r="E138" s="97"/>
      <c r="F138" s="98"/>
      <c r="G138" s="98"/>
    </row>
    <row r="139" spans="1:7" x14ac:dyDescent="0.25">
      <c r="A139" s="95"/>
      <c r="B139" s="58"/>
      <c r="C139" s="59"/>
      <c r="D139" s="96"/>
      <c r="E139" s="97"/>
      <c r="F139" s="98"/>
      <c r="G139" s="98"/>
    </row>
    <row r="140" spans="1:7" x14ac:dyDescent="0.25">
      <c r="A140" s="95"/>
      <c r="B140" s="58"/>
      <c r="C140" s="59"/>
      <c r="D140" s="96"/>
      <c r="E140" s="97"/>
      <c r="F140" s="98"/>
      <c r="G140" s="98"/>
    </row>
    <row r="141" spans="1:7" x14ac:dyDescent="0.25">
      <c r="A141" s="95"/>
      <c r="B141" s="58"/>
      <c r="C141" s="59"/>
      <c r="D141" s="96"/>
      <c r="E141" s="97"/>
      <c r="F141" s="98"/>
      <c r="G141" s="98"/>
    </row>
    <row r="142" spans="1:7" x14ac:dyDescent="0.25">
      <c r="A142" s="95"/>
      <c r="B142" s="58"/>
      <c r="C142" s="59"/>
      <c r="D142" s="96"/>
      <c r="E142" s="97"/>
      <c r="F142" s="98"/>
      <c r="G142" s="98"/>
    </row>
    <row r="143" spans="1:7" x14ac:dyDescent="0.25">
      <c r="A143" s="95"/>
      <c r="B143" s="58"/>
      <c r="C143" s="59"/>
      <c r="D143" s="96"/>
      <c r="E143" s="97"/>
      <c r="F143" s="98"/>
      <c r="G143" s="98"/>
    </row>
    <row r="144" spans="1:7" x14ac:dyDescent="0.25">
      <c r="A144" s="95"/>
      <c r="B144" s="58"/>
      <c r="C144" s="59"/>
      <c r="D144" s="96"/>
      <c r="E144" s="97"/>
      <c r="F144" s="98"/>
      <c r="G144" s="98"/>
    </row>
    <row r="145" spans="1:7" x14ac:dyDescent="0.25">
      <c r="A145" s="95"/>
      <c r="B145" s="58"/>
      <c r="C145" s="59"/>
      <c r="D145" s="96"/>
      <c r="E145" s="97"/>
      <c r="F145" s="98"/>
      <c r="G145" s="98"/>
    </row>
    <row r="146" spans="1:7" x14ac:dyDescent="0.25">
      <c r="A146" s="95"/>
      <c r="B146" s="58"/>
      <c r="C146" s="59"/>
      <c r="D146" s="96"/>
      <c r="E146" s="97"/>
      <c r="F146" s="98"/>
      <c r="G146" s="98"/>
    </row>
    <row r="147" spans="1:7" x14ac:dyDescent="0.25">
      <c r="A147" s="95"/>
      <c r="B147" s="58"/>
      <c r="C147" s="59"/>
      <c r="D147" s="96"/>
      <c r="E147" s="97"/>
      <c r="F147" s="98"/>
      <c r="G147" s="98"/>
    </row>
    <row r="148" spans="1:7" x14ac:dyDescent="0.25">
      <c r="A148" s="95"/>
      <c r="B148" s="58"/>
      <c r="C148" s="59"/>
      <c r="D148" s="96"/>
      <c r="E148" s="97"/>
      <c r="F148" s="98"/>
      <c r="G148" s="98"/>
    </row>
    <row r="149" spans="1:7" x14ac:dyDescent="0.25">
      <c r="A149" s="95"/>
      <c r="B149" s="58"/>
      <c r="C149" s="59"/>
      <c r="D149" s="96"/>
      <c r="E149" s="97"/>
      <c r="F149" s="98"/>
      <c r="G149" s="98"/>
    </row>
    <row r="150" spans="1:7" x14ac:dyDescent="0.25">
      <c r="A150" s="95"/>
      <c r="B150" s="58"/>
      <c r="C150" s="59"/>
      <c r="D150" s="96"/>
      <c r="E150" s="97"/>
      <c r="F150" s="98"/>
      <c r="G150" s="98"/>
    </row>
    <row r="151" spans="1:7" x14ac:dyDescent="0.25">
      <c r="A151" s="95"/>
      <c r="B151" s="58"/>
      <c r="C151" s="59"/>
      <c r="D151" s="96"/>
      <c r="E151" s="97"/>
      <c r="F151" s="98"/>
      <c r="G151" s="98"/>
    </row>
    <row r="152" spans="1:7" x14ac:dyDescent="0.25">
      <c r="A152" s="95"/>
      <c r="B152" s="58"/>
      <c r="C152" s="59"/>
      <c r="D152" s="96"/>
      <c r="E152" s="97"/>
      <c r="F152" s="98"/>
      <c r="G152" s="98"/>
    </row>
    <row r="153" spans="1:7" x14ac:dyDescent="0.25">
      <c r="A153" s="95"/>
      <c r="B153" s="58"/>
      <c r="C153" s="59"/>
      <c r="D153" s="96"/>
      <c r="E153" s="97"/>
      <c r="F153" s="98"/>
      <c r="G153" s="98"/>
    </row>
    <row r="154" spans="1:7" x14ac:dyDescent="0.25">
      <c r="A154" s="95"/>
      <c r="B154" s="58"/>
      <c r="C154" s="59"/>
      <c r="D154" s="96"/>
      <c r="E154" s="97"/>
      <c r="F154" s="98"/>
      <c r="G154" s="98"/>
    </row>
    <row r="155" spans="1:7" x14ac:dyDescent="0.25">
      <c r="A155" s="95"/>
      <c r="B155" s="58"/>
      <c r="C155" s="59"/>
      <c r="D155" s="96"/>
      <c r="E155" s="97"/>
      <c r="F155" s="98"/>
      <c r="G155" s="98"/>
    </row>
    <row r="156" spans="1:7" x14ac:dyDescent="0.25">
      <c r="A156" s="95"/>
      <c r="B156" s="58"/>
      <c r="C156" s="59"/>
      <c r="D156" s="96"/>
      <c r="E156" s="97"/>
      <c r="F156" s="98"/>
      <c r="G156" s="98"/>
    </row>
    <row r="157" spans="1:7" x14ac:dyDescent="0.25">
      <c r="A157" s="95"/>
      <c r="B157" s="58"/>
      <c r="C157" s="59"/>
      <c r="D157" s="96"/>
      <c r="E157" s="97"/>
      <c r="F157" s="98"/>
      <c r="G157" s="98"/>
    </row>
    <row r="158" spans="1:7" x14ac:dyDescent="0.25">
      <c r="A158" s="95"/>
      <c r="B158" s="58"/>
      <c r="C158" s="59"/>
      <c r="D158" s="96"/>
      <c r="E158" s="97"/>
      <c r="F158" s="98"/>
      <c r="G158" s="98"/>
    </row>
    <row r="159" spans="1:7" x14ac:dyDescent="0.25">
      <c r="A159" s="95"/>
      <c r="B159" s="58"/>
      <c r="C159" s="59"/>
      <c r="D159" s="96"/>
      <c r="E159" s="97"/>
      <c r="F159" s="98"/>
      <c r="G159" s="98"/>
    </row>
    <row r="160" spans="1:7" x14ac:dyDescent="0.25">
      <c r="A160" s="95"/>
      <c r="B160" s="58"/>
      <c r="C160" s="59"/>
      <c r="D160" s="96"/>
      <c r="E160" s="97"/>
      <c r="F160" s="98"/>
      <c r="G160" s="98"/>
    </row>
    <row r="161" spans="1:7" x14ac:dyDescent="0.25">
      <c r="A161" s="95"/>
      <c r="B161" s="58"/>
      <c r="C161" s="59"/>
      <c r="D161" s="96"/>
      <c r="E161" s="97"/>
      <c r="F161" s="98"/>
      <c r="G161" s="98"/>
    </row>
    <row r="162" spans="1:7" x14ac:dyDescent="0.25">
      <c r="A162" s="95"/>
      <c r="B162" s="58"/>
      <c r="C162" s="59"/>
      <c r="D162" s="96"/>
      <c r="E162" s="97"/>
      <c r="F162" s="98"/>
      <c r="G162" s="98"/>
    </row>
    <row r="163" spans="1:7" x14ac:dyDescent="0.25">
      <c r="A163" s="95"/>
      <c r="B163" s="58"/>
      <c r="C163" s="59"/>
      <c r="D163" s="96"/>
      <c r="E163" s="97"/>
      <c r="F163" s="98"/>
      <c r="G163" s="98"/>
    </row>
    <row r="164" spans="1:7" x14ac:dyDescent="0.25">
      <c r="A164" s="95"/>
      <c r="B164" s="58"/>
      <c r="C164" s="59"/>
      <c r="D164" s="96"/>
      <c r="E164" s="97"/>
      <c r="F164" s="98"/>
      <c r="G164" s="98"/>
    </row>
    <row r="165" spans="1:7" x14ac:dyDescent="0.25">
      <c r="A165" s="95"/>
      <c r="B165" s="58"/>
      <c r="C165" s="59"/>
      <c r="D165" s="96"/>
      <c r="E165" s="97"/>
      <c r="F165" s="98"/>
      <c r="G165" s="98"/>
    </row>
    <row r="166" spans="1:7" x14ac:dyDescent="0.25">
      <c r="A166" s="95"/>
      <c r="B166" s="58"/>
      <c r="C166" s="59"/>
      <c r="D166" s="96"/>
      <c r="E166" s="97"/>
      <c r="F166" s="98"/>
      <c r="G166" s="98"/>
    </row>
    <row r="167" spans="1:7" x14ac:dyDescent="0.25">
      <c r="A167" s="95"/>
      <c r="B167" s="58"/>
      <c r="C167" s="59"/>
      <c r="D167" s="96"/>
      <c r="E167" s="97"/>
      <c r="F167" s="98"/>
      <c r="G167" s="98"/>
    </row>
    <row r="168" spans="1:7" x14ac:dyDescent="0.25">
      <c r="A168" s="95"/>
      <c r="B168" s="58"/>
      <c r="C168" s="59"/>
      <c r="D168" s="96"/>
      <c r="E168" s="97"/>
      <c r="F168" s="98"/>
      <c r="G168" s="98"/>
    </row>
    <row r="169" spans="1:7" x14ac:dyDescent="0.25">
      <c r="A169" s="95"/>
      <c r="B169" s="58"/>
      <c r="C169" s="59"/>
      <c r="D169" s="96"/>
      <c r="E169" s="97"/>
      <c r="F169" s="98"/>
      <c r="G169" s="98"/>
    </row>
    <row r="170" spans="1:7" x14ac:dyDescent="0.25">
      <c r="A170" s="95"/>
      <c r="B170" s="58"/>
      <c r="C170" s="59"/>
      <c r="D170" s="96"/>
      <c r="E170" s="97"/>
      <c r="F170" s="98"/>
      <c r="G170" s="98"/>
    </row>
    <row r="171" spans="1:7" x14ac:dyDescent="0.25">
      <c r="A171" s="95"/>
      <c r="B171" s="58"/>
      <c r="C171" s="59"/>
      <c r="D171" s="96"/>
      <c r="E171" s="97"/>
      <c r="F171" s="98"/>
      <c r="G171" s="98"/>
    </row>
    <row r="172" spans="1:7" x14ac:dyDescent="0.25">
      <c r="A172" s="95"/>
      <c r="B172" s="58"/>
      <c r="C172" s="59"/>
      <c r="D172" s="96"/>
      <c r="E172" s="97"/>
      <c r="F172" s="98"/>
      <c r="G172" s="98"/>
    </row>
    <row r="173" spans="1:7" x14ac:dyDescent="0.25">
      <c r="A173" s="95"/>
      <c r="B173" s="58"/>
      <c r="C173" s="59"/>
      <c r="D173" s="96"/>
      <c r="E173" s="97"/>
      <c r="F173" s="98"/>
      <c r="G173" s="98"/>
    </row>
    <row r="174" spans="1:7" x14ac:dyDescent="0.25">
      <c r="A174" s="95"/>
      <c r="B174" s="58"/>
      <c r="C174" s="59"/>
      <c r="D174" s="96"/>
      <c r="E174" s="97"/>
      <c r="F174" s="98"/>
      <c r="G174" s="98"/>
    </row>
    <row r="175" spans="1:7" x14ac:dyDescent="0.25">
      <c r="A175" s="95"/>
      <c r="B175" s="58"/>
      <c r="C175" s="59"/>
      <c r="D175" s="96"/>
      <c r="E175" s="97"/>
      <c r="F175" s="98"/>
      <c r="G175" s="98"/>
    </row>
    <row r="176" spans="1:7" x14ac:dyDescent="0.25">
      <c r="A176" s="95"/>
      <c r="B176" s="58"/>
      <c r="C176" s="59"/>
      <c r="D176" s="96"/>
      <c r="E176" s="97"/>
      <c r="F176" s="98"/>
      <c r="G176" s="98"/>
    </row>
    <row r="177" spans="1:7" x14ac:dyDescent="0.25">
      <c r="A177" s="95"/>
      <c r="B177" s="58"/>
      <c r="C177" s="59"/>
      <c r="D177" s="96"/>
      <c r="E177" s="97"/>
      <c r="F177" s="98"/>
      <c r="G177" s="98"/>
    </row>
    <row r="178" spans="1:7" x14ac:dyDescent="0.25">
      <c r="A178" s="95"/>
      <c r="B178" s="58"/>
      <c r="C178" s="59"/>
      <c r="D178" s="96"/>
      <c r="E178" s="97"/>
      <c r="F178" s="98"/>
      <c r="G178" s="98"/>
    </row>
    <row r="179" spans="1:7" x14ac:dyDescent="0.25">
      <c r="A179" s="95"/>
      <c r="B179" s="58"/>
      <c r="C179" s="59"/>
      <c r="D179" s="96"/>
      <c r="E179" s="97"/>
      <c r="F179" s="98"/>
      <c r="G179" s="98"/>
    </row>
    <row r="180" spans="1:7" x14ac:dyDescent="0.25">
      <c r="A180" s="95"/>
      <c r="B180" s="58"/>
      <c r="C180" s="59"/>
      <c r="D180" s="96"/>
      <c r="E180" s="97"/>
      <c r="F180" s="98"/>
      <c r="G180" s="98"/>
    </row>
    <row r="181" spans="1:7" x14ac:dyDescent="0.25">
      <c r="A181" s="95"/>
      <c r="B181" s="58"/>
      <c r="C181" s="59"/>
      <c r="D181" s="96"/>
      <c r="E181" s="97"/>
      <c r="F181" s="98"/>
      <c r="G181" s="98"/>
    </row>
    <row r="182" spans="1:7" x14ac:dyDescent="0.25">
      <c r="A182" s="95"/>
      <c r="B182" s="58"/>
      <c r="C182" s="59"/>
      <c r="D182" s="96"/>
      <c r="E182" s="97"/>
      <c r="F182" s="98"/>
      <c r="G182" s="98"/>
    </row>
    <row r="183" spans="1:7" x14ac:dyDescent="0.25">
      <c r="A183" s="95"/>
      <c r="B183" s="58"/>
      <c r="C183" s="59"/>
      <c r="D183" s="96"/>
      <c r="E183" s="97"/>
      <c r="F183" s="98"/>
      <c r="G183" s="98"/>
    </row>
    <row r="184" spans="1:7" x14ac:dyDescent="0.25">
      <c r="A184" s="95"/>
      <c r="B184" s="58"/>
      <c r="C184" s="59"/>
      <c r="D184" s="96"/>
      <c r="E184" s="97"/>
      <c r="F184" s="98"/>
      <c r="G184" s="98"/>
    </row>
    <row r="185" spans="1:7" x14ac:dyDescent="0.25">
      <c r="A185" s="95"/>
      <c r="B185" s="58"/>
      <c r="C185" s="59"/>
      <c r="D185" s="96"/>
      <c r="E185" s="97"/>
      <c r="F185" s="98"/>
      <c r="G185" s="98"/>
    </row>
    <row r="186" spans="1:7" x14ac:dyDescent="0.25">
      <c r="A186" s="95"/>
      <c r="B186" s="58"/>
      <c r="C186" s="59"/>
      <c r="D186" s="96"/>
      <c r="E186" s="97"/>
      <c r="F186" s="98"/>
      <c r="G186" s="98"/>
    </row>
    <row r="187" spans="1:7" x14ac:dyDescent="0.25">
      <c r="A187" s="95"/>
      <c r="B187" s="58"/>
      <c r="C187" s="59"/>
      <c r="D187" s="96"/>
      <c r="E187" s="97"/>
      <c r="F187" s="98"/>
      <c r="G187" s="98"/>
    </row>
    <row r="188" spans="1:7" x14ac:dyDescent="0.25">
      <c r="A188" s="95"/>
      <c r="B188" s="58"/>
      <c r="C188" s="59"/>
      <c r="D188" s="96"/>
      <c r="E188" s="97"/>
      <c r="F188" s="98"/>
      <c r="G188" s="98"/>
    </row>
    <row r="189" spans="1:7" x14ac:dyDescent="0.25">
      <c r="A189" s="95"/>
      <c r="B189" s="58"/>
      <c r="C189" s="59"/>
      <c r="D189" s="96"/>
      <c r="E189" s="97"/>
      <c r="F189" s="98"/>
      <c r="G189" s="98"/>
    </row>
    <row r="190" spans="1:7" x14ac:dyDescent="0.25">
      <c r="A190" s="95"/>
      <c r="B190" s="58"/>
      <c r="C190" s="59"/>
      <c r="D190" s="96"/>
      <c r="E190" s="97"/>
      <c r="F190" s="98"/>
      <c r="G190" s="98"/>
    </row>
    <row r="191" spans="1:7" x14ac:dyDescent="0.25">
      <c r="A191" s="95"/>
      <c r="B191" s="58"/>
      <c r="C191" s="59"/>
      <c r="D191" s="96"/>
      <c r="E191" s="97"/>
      <c r="F191" s="98"/>
      <c r="G191" s="98"/>
    </row>
    <row r="192" spans="1:7" x14ac:dyDescent="0.25">
      <c r="A192" s="95"/>
      <c r="B192" s="58"/>
      <c r="C192" s="59"/>
      <c r="D192" s="96"/>
      <c r="E192" s="97"/>
      <c r="F192" s="98"/>
      <c r="G192" s="98"/>
    </row>
    <row r="193" spans="1:7" x14ac:dyDescent="0.25">
      <c r="A193" s="95"/>
      <c r="B193" s="58"/>
      <c r="C193" s="206"/>
      <c r="D193" s="96"/>
      <c r="E193" s="97"/>
      <c r="F193" s="98"/>
      <c r="G193" s="98"/>
    </row>
    <row r="194" spans="1:7" x14ac:dyDescent="0.25">
      <c r="A194" s="95"/>
      <c r="B194" s="58"/>
      <c r="C194" s="206"/>
      <c r="D194" s="96"/>
      <c r="E194" s="97"/>
      <c r="F194" s="98"/>
      <c r="G194" s="98"/>
    </row>
    <row r="195" spans="1:7" x14ac:dyDescent="0.25">
      <c r="A195" s="95"/>
      <c r="B195" s="58"/>
      <c r="C195" s="206"/>
      <c r="D195" s="96"/>
      <c r="E195" s="97"/>
      <c r="F195" s="98"/>
      <c r="G195" s="98"/>
    </row>
    <row r="196" spans="1:7" x14ac:dyDescent="0.25">
      <c r="A196" s="95"/>
      <c r="B196" s="58"/>
      <c r="C196" s="206"/>
      <c r="D196" s="96"/>
      <c r="E196" s="97"/>
      <c r="F196" s="98"/>
      <c r="G196" s="98"/>
    </row>
    <row r="197" spans="1:7" x14ac:dyDescent="0.25">
      <c r="A197" s="95"/>
      <c r="B197" s="58"/>
      <c r="C197" s="206"/>
      <c r="D197" s="96"/>
      <c r="E197" s="97"/>
      <c r="F197" s="98"/>
      <c r="G197" s="98"/>
    </row>
    <row r="198" spans="1:7" x14ac:dyDescent="0.25">
      <c r="A198" s="95"/>
      <c r="B198" s="58"/>
      <c r="C198" s="206"/>
      <c r="D198" s="96"/>
      <c r="E198" s="97"/>
      <c r="F198" s="98"/>
      <c r="G198" s="98"/>
    </row>
    <row r="199" spans="1:7" x14ac:dyDescent="0.25">
      <c r="A199" s="95"/>
      <c r="B199" s="58"/>
      <c r="C199" s="206"/>
      <c r="D199" s="96"/>
      <c r="E199" s="97"/>
      <c r="F199" s="98"/>
      <c r="G199" s="98"/>
    </row>
    <row r="200" spans="1:7" x14ac:dyDescent="0.25">
      <c r="A200" s="95"/>
      <c r="B200" s="58"/>
      <c r="C200" s="206"/>
      <c r="D200" s="96"/>
      <c r="E200" s="97"/>
      <c r="F200" s="98"/>
      <c r="G200" s="98"/>
    </row>
    <row r="201" spans="1:7" x14ac:dyDescent="0.25">
      <c r="A201" s="95"/>
      <c r="B201" s="58"/>
      <c r="C201" s="206"/>
      <c r="D201" s="96"/>
      <c r="E201" s="97"/>
      <c r="F201" s="98"/>
      <c r="G201" s="98"/>
    </row>
    <row r="202" spans="1:7" x14ac:dyDescent="0.25">
      <c r="A202" s="95"/>
      <c r="B202" s="58"/>
      <c r="C202" s="206"/>
      <c r="D202" s="96"/>
      <c r="E202" s="97"/>
      <c r="F202" s="98"/>
      <c r="G202" s="98"/>
    </row>
    <row r="203" spans="1:7" x14ac:dyDescent="0.25">
      <c r="A203" s="95"/>
      <c r="B203" s="58"/>
      <c r="C203" s="206"/>
      <c r="D203" s="96"/>
      <c r="E203" s="97"/>
      <c r="F203" s="98"/>
      <c r="G203" s="98"/>
    </row>
    <row r="204" spans="1:7" x14ac:dyDescent="0.25">
      <c r="A204" s="95"/>
      <c r="B204" s="58"/>
      <c r="C204" s="206"/>
      <c r="D204" s="96"/>
      <c r="E204" s="97"/>
      <c r="F204" s="98"/>
      <c r="G204" s="98"/>
    </row>
    <row r="205" spans="1:7" x14ac:dyDescent="0.25">
      <c r="A205" s="95"/>
      <c r="B205" s="58"/>
      <c r="C205" s="206"/>
      <c r="D205" s="96"/>
      <c r="E205" s="97"/>
      <c r="F205" s="98"/>
      <c r="G205" s="98"/>
    </row>
    <row r="206" spans="1:7" x14ac:dyDescent="0.25">
      <c r="A206" s="95"/>
      <c r="B206" s="58"/>
      <c r="C206" s="206"/>
      <c r="D206" s="96"/>
      <c r="E206" s="97"/>
      <c r="F206" s="98"/>
      <c r="G206" s="98"/>
    </row>
    <row r="207" spans="1:7" x14ac:dyDescent="0.25">
      <c r="A207" s="95"/>
      <c r="B207" s="58"/>
      <c r="C207" s="206"/>
      <c r="D207" s="96"/>
      <c r="E207" s="97"/>
      <c r="F207" s="98"/>
      <c r="G207" s="98"/>
    </row>
    <row r="208" spans="1:7" x14ac:dyDescent="0.25">
      <c r="A208" s="95"/>
      <c r="B208" s="58"/>
      <c r="C208" s="206"/>
      <c r="D208" s="96"/>
      <c r="E208" s="97"/>
      <c r="F208" s="98"/>
      <c r="G208" s="98"/>
    </row>
    <row r="209" spans="1:7" x14ac:dyDescent="0.25">
      <c r="A209" s="95"/>
      <c r="B209" s="58"/>
      <c r="C209" s="206"/>
      <c r="D209" s="96"/>
      <c r="E209" s="97"/>
      <c r="F209" s="98"/>
      <c r="G209" s="98"/>
    </row>
    <row r="210" spans="1:7" x14ac:dyDescent="0.25">
      <c r="A210" s="95"/>
      <c r="B210" s="58"/>
      <c r="C210" s="206"/>
      <c r="D210" s="96"/>
      <c r="E210" s="97"/>
      <c r="F210" s="98"/>
      <c r="G210" s="98"/>
    </row>
    <row r="211" spans="1:7" x14ac:dyDescent="0.25">
      <c r="A211" s="95"/>
      <c r="B211" s="58"/>
      <c r="C211" s="206"/>
      <c r="D211" s="96"/>
      <c r="E211" s="97"/>
      <c r="F211" s="98"/>
      <c r="G211" s="98"/>
    </row>
    <row r="212" spans="1:7" x14ac:dyDescent="0.25">
      <c r="A212" s="95"/>
      <c r="B212" s="58"/>
      <c r="C212" s="206"/>
      <c r="D212" s="96"/>
      <c r="E212" s="97"/>
      <c r="F212" s="98"/>
      <c r="G212" s="98"/>
    </row>
    <row r="213" spans="1:7" x14ac:dyDescent="0.25">
      <c r="A213" s="95"/>
      <c r="B213" s="58"/>
      <c r="C213" s="206"/>
      <c r="D213" s="96"/>
      <c r="E213" s="97"/>
      <c r="F213" s="98"/>
      <c r="G213" s="98"/>
    </row>
    <row r="214" spans="1:7" x14ac:dyDescent="0.25">
      <c r="A214" s="95"/>
      <c r="B214" s="58"/>
      <c r="C214" s="206"/>
      <c r="D214" s="96"/>
      <c r="E214" s="97"/>
      <c r="F214" s="98"/>
      <c r="G214" s="98"/>
    </row>
    <row r="215" spans="1:7" x14ac:dyDescent="0.25">
      <c r="A215" s="95"/>
      <c r="B215" s="58"/>
      <c r="C215" s="206"/>
      <c r="D215" s="96"/>
      <c r="E215" s="97"/>
      <c r="F215" s="98"/>
      <c r="G215" s="98"/>
    </row>
    <row r="216" spans="1:7" x14ac:dyDescent="0.25">
      <c r="A216" s="95"/>
      <c r="B216" s="58"/>
      <c r="C216" s="206"/>
      <c r="D216" s="96"/>
      <c r="E216" s="97"/>
      <c r="F216" s="98"/>
      <c r="G216" s="98"/>
    </row>
    <row r="217" spans="1:7" x14ac:dyDescent="0.25">
      <c r="A217" s="95"/>
      <c r="B217" s="58"/>
      <c r="C217" s="206"/>
      <c r="D217" s="96"/>
      <c r="E217" s="97"/>
      <c r="F217" s="98"/>
      <c r="G217" s="98"/>
    </row>
    <row r="218" spans="1:7" x14ac:dyDescent="0.25">
      <c r="A218" s="95"/>
      <c r="B218" s="58"/>
      <c r="C218" s="206"/>
      <c r="D218" s="96"/>
      <c r="E218" s="97"/>
      <c r="F218" s="98"/>
      <c r="G218" s="98"/>
    </row>
    <row r="219" spans="1:7" x14ac:dyDescent="0.25">
      <c r="A219" s="95"/>
      <c r="B219" s="58"/>
      <c r="C219" s="206"/>
      <c r="D219" s="96"/>
      <c r="E219" s="97"/>
      <c r="F219" s="98"/>
      <c r="G219" s="98"/>
    </row>
    <row r="220" spans="1:7" x14ac:dyDescent="0.25">
      <c r="A220" s="95"/>
      <c r="B220" s="58"/>
      <c r="C220" s="206"/>
      <c r="D220" s="96"/>
      <c r="E220" s="97"/>
      <c r="F220" s="98"/>
      <c r="G220" s="98"/>
    </row>
    <row r="221" spans="1:7" x14ac:dyDescent="0.25">
      <c r="A221" s="95"/>
      <c r="B221" s="58"/>
      <c r="C221" s="206"/>
      <c r="D221" s="96"/>
      <c r="E221" s="97"/>
      <c r="F221" s="98"/>
      <c r="G221" s="98"/>
    </row>
    <row r="222" spans="1:7" x14ac:dyDescent="0.25">
      <c r="A222" s="95"/>
      <c r="B222" s="58"/>
      <c r="C222" s="206"/>
      <c r="D222" s="96"/>
      <c r="E222" s="97"/>
      <c r="F222" s="98"/>
      <c r="G222" s="98"/>
    </row>
    <row r="223" spans="1:7" x14ac:dyDescent="0.25">
      <c r="A223" s="95"/>
      <c r="B223" s="58"/>
      <c r="C223" s="206"/>
      <c r="D223" s="96"/>
      <c r="E223" s="97"/>
      <c r="F223" s="98"/>
      <c r="G223" s="98"/>
    </row>
    <row r="224" spans="1:7" x14ac:dyDescent="0.25">
      <c r="A224" s="95"/>
      <c r="B224" s="58"/>
      <c r="C224" s="206"/>
      <c r="D224" s="96"/>
      <c r="E224" s="97"/>
      <c r="F224" s="98"/>
      <c r="G224" s="98"/>
    </row>
    <row r="225" spans="1:7" x14ac:dyDescent="0.25">
      <c r="A225" s="95"/>
      <c r="B225" s="58"/>
      <c r="C225" s="206"/>
      <c r="D225" s="96"/>
      <c r="E225" s="97"/>
      <c r="F225" s="98"/>
      <c r="G225" s="98"/>
    </row>
    <row r="226" spans="1:7" x14ac:dyDescent="0.25">
      <c r="A226" s="95"/>
      <c r="B226" s="58"/>
      <c r="C226" s="206"/>
      <c r="D226" s="96"/>
      <c r="E226" s="97"/>
      <c r="F226" s="98"/>
      <c r="G226" s="98"/>
    </row>
    <row r="227" spans="1:7" x14ac:dyDescent="0.25">
      <c r="A227" s="95"/>
      <c r="B227" s="58"/>
      <c r="C227" s="206"/>
      <c r="D227" s="96"/>
      <c r="E227" s="97"/>
      <c r="F227" s="98"/>
      <c r="G227" s="98"/>
    </row>
    <row r="228" spans="1:7" x14ac:dyDescent="0.25">
      <c r="A228" s="95"/>
      <c r="B228" s="58"/>
      <c r="C228" s="206"/>
      <c r="D228" s="96"/>
      <c r="E228" s="97"/>
      <c r="F228" s="98"/>
      <c r="G228" s="98"/>
    </row>
    <row r="229" spans="1:7" x14ac:dyDescent="0.25">
      <c r="A229" s="95"/>
      <c r="B229" s="58"/>
      <c r="C229" s="206"/>
      <c r="D229" s="96"/>
      <c r="E229" s="97"/>
      <c r="F229" s="98"/>
      <c r="G229" s="98"/>
    </row>
    <row r="230" spans="1:7" x14ac:dyDescent="0.25">
      <c r="A230" s="95"/>
      <c r="B230" s="58"/>
      <c r="C230" s="206"/>
      <c r="D230" s="96"/>
      <c r="E230" s="97"/>
      <c r="F230" s="98"/>
      <c r="G230" s="98"/>
    </row>
    <row r="231" spans="1:7" x14ac:dyDescent="0.25">
      <c r="A231" s="95"/>
      <c r="B231" s="58"/>
      <c r="C231" s="206"/>
      <c r="D231" s="96"/>
      <c r="E231" s="97"/>
      <c r="F231" s="98"/>
      <c r="G231" s="98"/>
    </row>
    <row r="232" spans="1:7" x14ac:dyDescent="0.25">
      <c r="A232" s="95"/>
      <c r="B232" s="58"/>
      <c r="C232" s="206"/>
      <c r="D232" s="96"/>
      <c r="E232" s="97"/>
      <c r="F232" s="98"/>
      <c r="G232" s="98"/>
    </row>
    <row r="233" spans="1:7" x14ac:dyDescent="0.25">
      <c r="A233" s="95"/>
      <c r="B233" s="58"/>
      <c r="C233" s="206"/>
      <c r="D233" s="96"/>
      <c r="E233" s="97"/>
      <c r="F233" s="98"/>
      <c r="G233" s="98"/>
    </row>
    <row r="234" spans="1:7" x14ac:dyDescent="0.25">
      <c r="A234" s="95"/>
      <c r="B234" s="58"/>
      <c r="C234" s="206"/>
      <c r="D234" s="96"/>
      <c r="E234" s="97"/>
      <c r="F234" s="98"/>
      <c r="G234" s="98"/>
    </row>
  </sheetData>
  <mergeCells count="2">
    <mergeCell ref="A2:G2"/>
    <mergeCell ref="A1:G1"/>
  </mergeCells>
  <phoneticPr fontId="0" type="noConversion"/>
  <pageMargins left="0.70866141732283472" right="0.70866141732283472" top="0.94488188976377963" bottom="0.74803149606299213" header="0.31496062992125984" footer="0.31496062992125984"/>
  <pageSetup paperSize="9" scale="89"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2b - Schedule of Export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L23"/>
  <sheetViews>
    <sheetView showGridLines="0" zoomScale="60" zoomScaleNormal="60" zoomScaleSheetLayoutView="100" workbookViewId="0">
      <selection activeCell="B5" sqref="B5:B12"/>
    </sheetView>
  </sheetViews>
  <sheetFormatPr defaultRowHeight="13.2" x14ac:dyDescent="0.25"/>
  <cols>
    <col min="1" max="1" width="27.44140625" customWidth="1"/>
    <col min="2" max="2" width="11" customWidth="1"/>
    <col min="4" max="10" width="16.5546875" customWidth="1"/>
  </cols>
  <sheetData>
    <row r="1" spans="1:12" s="2" customFormat="1" ht="27.75" customHeight="1" x14ac:dyDescent="0.25">
      <c r="A1" s="51" t="s">
        <v>34</v>
      </c>
      <c r="B1" s="3"/>
      <c r="D1" s="3"/>
      <c r="E1" s="3"/>
      <c r="F1" s="3"/>
      <c r="G1" s="8"/>
      <c r="H1" s="4"/>
      <c r="I1" s="4"/>
    </row>
    <row r="2" spans="1:12" s="2" customFormat="1" ht="27" customHeight="1" x14ac:dyDescent="0.25">
      <c r="A2" s="226" t="str">
        <f>Overview!B4&amp; " - Effective from "&amp;Overview!D4&amp;" - "&amp;Overview!E4&amp;" LV and HV tariffs"</f>
        <v>Fulcrum Electricity Assets Ltd - GSP_H - Effective from 1 April 2024 - Final LV and HV tariffs</v>
      </c>
      <c r="B2" s="226"/>
      <c r="C2" s="226"/>
      <c r="D2" s="226"/>
      <c r="E2" s="226"/>
      <c r="F2" s="226"/>
      <c r="G2" s="226"/>
      <c r="H2" s="226"/>
      <c r="I2" s="226"/>
      <c r="J2" s="226"/>
      <c r="K2" s="4"/>
      <c r="L2" s="4"/>
    </row>
    <row r="3" spans="1:12" s="2" customFormat="1" ht="27" customHeight="1" x14ac:dyDescent="0.25">
      <c r="A3" s="251" t="s">
        <v>123</v>
      </c>
      <c r="B3" s="251"/>
      <c r="C3" s="251"/>
      <c r="D3" s="251"/>
      <c r="E3" s="251"/>
      <c r="F3" s="251"/>
      <c r="G3" s="251"/>
      <c r="H3" s="251"/>
      <c r="I3" s="251"/>
      <c r="J3" s="251"/>
      <c r="K3" s="4"/>
      <c r="L3" s="4"/>
    </row>
    <row r="4" spans="1:12" s="2" customFormat="1" ht="43.5" customHeight="1" x14ac:dyDescent="0.25">
      <c r="A4" s="14"/>
      <c r="B4" s="26" t="s">
        <v>67</v>
      </c>
      <c r="C4" s="13" t="s">
        <v>59</v>
      </c>
      <c r="D4" s="54" t="s">
        <v>60</v>
      </c>
      <c r="E4" s="54" t="s">
        <v>61</v>
      </c>
      <c r="F4" s="54" t="s">
        <v>62</v>
      </c>
      <c r="G4" s="13" t="s">
        <v>63</v>
      </c>
      <c r="H4" s="13"/>
      <c r="I4" s="13"/>
      <c r="J4" s="13"/>
      <c r="K4" s="4"/>
      <c r="L4" s="4"/>
    </row>
    <row r="5" spans="1:12" s="2" customFormat="1" ht="27" customHeight="1" x14ac:dyDescent="0.25">
      <c r="A5" s="15" t="s">
        <v>68</v>
      </c>
      <c r="B5" s="43"/>
      <c r="C5" s="16"/>
      <c r="D5" s="17">
        <v>9.3170000000000002</v>
      </c>
      <c r="E5" s="17">
        <v>1.1839999999999999</v>
      </c>
      <c r="F5" s="17">
        <v>5.7000000000000002E-2</v>
      </c>
      <c r="G5" s="18">
        <v>25.96</v>
      </c>
      <c r="H5" s="24"/>
      <c r="I5" s="24"/>
      <c r="J5" s="24"/>
      <c r="K5" s="4"/>
      <c r="L5" s="4"/>
    </row>
    <row r="6" spans="1:12" s="2" customFormat="1" ht="27" customHeight="1" x14ac:dyDescent="0.25">
      <c r="A6" s="15" t="s">
        <v>70</v>
      </c>
      <c r="B6" s="43"/>
      <c r="C6" s="16"/>
      <c r="D6" s="17">
        <v>9.3170000000000002</v>
      </c>
      <c r="E6" s="17">
        <v>1.1839999999999999</v>
      </c>
      <c r="F6" s="17">
        <v>5.7000000000000002E-2</v>
      </c>
      <c r="G6" s="24"/>
      <c r="H6" s="24"/>
      <c r="I6" s="24"/>
      <c r="J6" s="24"/>
      <c r="K6" s="4"/>
      <c r="L6" s="4"/>
    </row>
    <row r="7" spans="1:12" s="2" customFormat="1" ht="27" customHeight="1" x14ac:dyDescent="0.25">
      <c r="A7" s="15" t="s">
        <v>71</v>
      </c>
      <c r="B7" s="43"/>
      <c r="C7" s="16"/>
      <c r="D7" s="17">
        <v>8.7149999999999999</v>
      </c>
      <c r="E7" s="17">
        <v>1.1080000000000001</v>
      </c>
      <c r="F7" s="17">
        <v>5.2999999999999999E-2</v>
      </c>
      <c r="G7" s="18">
        <v>10.1</v>
      </c>
      <c r="H7" s="24"/>
      <c r="I7" s="24"/>
      <c r="J7" s="24"/>
      <c r="K7" s="4"/>
      <c r="L7" s="4"/>
    </row>
    <row r="8" spans="1:12" s="2" customFormat="1" ht="27" customHeight="1" x14ac:dyDescent="0.25">
      <c r="A8" s="15" t="s">
        <v>73</v>
      </c>
      <c r="B8" s="43"/>
      <c r="C8" s="16"/>
      <c r="D8" s="17">
        <v>8.7149999999999999</v>
      </c>
      <c r="E8" s="17">
        <v>1.1080000000000001</v>
      </c>
      <c r="F8" s="17">
        <v>5.2999999999999999E-2</v>
      </c>
      <c r="G8" s="18">
        <v>28.26</v>
      </c>
      <c r="H8" s="24"/>
      <c r="I8" s="24"/>
      <c r="J8" s="24"/>
      <c r="K8" s="4"/>
      <c r="L8" s="4"/>
    </row>
    <row r="9" spans="1:12" s="2" customFormat="1" ht="27" customHeight="1" x14ac:dyDescent="0.25">
      <c r="A9" s="15" t="s">
        <v>74</v>
      </c>
      <c r="B9" s="43"/>
      <c r="C9" s="16"/>
      <c r="D9" s="17">
        <v>8.7149999999999999</v>
      </c>
      <c r="E9" s="17">
        <v>1.1080000000000001</v>
      </c>
      <c r="F9" s="17">
        <v>5.2999999999999999E-2</v>
      </c>
      <c r="G9" s="18">
        <v>59.82</v>
      </c>
      <c r="H9" s="24"/>
      <c r="I9" s="24"/>
      <c r="J9" s="24"/>
      <c r="K9" s="4"/>
      <c r="L9" s="4"/>
    </row>
    <row r="10" spans="1:12" s="2" customFormat="1" ht="27" customHeight="1" x14ac:dyDescent="0.25">
      <c r="A10" s="15" t="s">
        <v>75</v>
      </c>
      <c r="B10" s="43"/>
      <c r="C10" s="16"/>
      <c r="D10" s="17">
        <v>8.7149999999999999</v>
      </c>
      <c r="E10" s="17">
        <v>1.1080000000000001</v>
      </c>
      <c r="F10" s="17">
        <v>5.2999999999999999E-2</v>
      </c>
      <c r="G10" s="18">
        <v>120.2</v>
      </c>
      <c r="H10" s="24"/>
      <c r="I10" s="24"/>
      <c r="J10" s="24"/>
      <c r="K10" s="4"/>
      <c r="L10" s="4"/>
    </row>
    <row r="11" spans="1:12" s="2" customFormat="1" ht="27" customHeight="1" x14ac:dyDescent="0.25">
      <c r="A11" s="15" t="s">
        <v>76</v>
      </c>
      <c r="B11" s="43"/>
      <c r="C11" s="16"/>
      <c r="D11" s="17">
        <v>8.7149999999999999</v>
      </c>
      <c r="E11" s="17">
        <v>1.1080000000000001</v>
      </c>
      <c r="F11" s="17">
        <v>5.2999999999999999E-2</v>
      </c>
      <c r="G11" s="18">
        <v>319.72000000000003</v>
      </c>
      <c r="H11" s="24"/>
      <c r="I11" s="24"/>
      <c r="J11" s="24"/>
      <c r="K11" s="4"/>
      <c r="L11" s="4"/>
    </row>
    <row r="12" spans="1:12" s="2" customFormat="1" ht="27" customHeight="1" x14ac:dyDescent="0.25">
      <c r="A12" s="15" t="s">
        <v>77</v>
      </c>
      <c r="B12" s="43"/>
      <c r="C12" s="16"/>
      <c r="D12" s="17">
        <v>8.7149999999999999</v>
      </c>
      <c r="E12" s="17">
        <v>1.1080000000000001</v>
      </c>
      <c r="F12" s="17">
        <v>5.2999999999999999E-2</v>
      </c>
      <c r="G12" s="24"/>
      <c r="H12" s="24"/>
      <c r="I12" s="24"/>
      <c r="J12" s="24"/>
      <c r="K12" s="4"/>
      <c r="L12" s="4"/>
    </row>
    <row r="13" spans="1:12" x14ac:dyDescent="0.25">
      <c r="A13" s="198" t="s">
        <v>124</v>
      </c>
      <c r="B13" s="252" t="s">
        <v>125</v>
      </c>
      <c r="C13" s="252"/>
      <c r="D13" s="252"/>
      <c r="E13" s="252"/>
      <c r="F13" s="252"/>
      <c r="G13" s="252"/>
      <c r="H13" s="253"/>
      <c r="I13" s="253"/>
      <c r="J13" s="253"/>
    </row>
    <row r="14" spans="1:12" x14ac:dyDescent="0.25">
      <c r="A14" s="50"/>
      <c r="B14" s="50"/>
      <c r="C14" s="50"/>
      <c r="D14" s="50"/>
      <c r="E14" s="50"/>
      <c r="F14" s="50"/>
      <c r="G14" s="50"/>
      <c r="H14" s="50"/>
      <c r="I14" s="50"/>
      <c r="J14" s="50"/>
    </row>
    <row r="15" spans="1:12" x14ac:dyDescent="0.25">
      <c r="A15" s="50"/>
      <c r="B15" s="50"/>
      <c r="C15" s="50"/>
      <c r="D15" s="50"/>
      <c r="E15" s="50"/>
      <c r="F15" s="50"/>
      <c r="G15" s="50"/>
      <c r="H15" s="50"/>
      <c r="I15" s="50"/>
      <c r="J15" s="50"/>
    </row>
    <row r="16" spans="1:12" s="2" customFormat="1" ht="27" customHeight="1" x14ac:dyDescent="0.25">
      <c r="A16" s="251" t="s">
        <v>126</v>
      </c>
      <c r="B16" s="251"/>
      <c r="C16" s="251"/>
      <c r="D16" s="251"/>
      <c r="E16" s="251"/>
      <c r="F16" s="251"/>
      <c r="G16" s="251"/>
      <c r="H16" s="251"/>
      <c r="I16" s="251"/>
      <c r="J16" s="251"/>
      <c r="K16" s="4"/>
      <c r="L16" s="4"/>
    </row>
    <row r="17" spans="1:12" s="2" customFormat="1" ht="58.5" customHeight="1" x14ac:dyDescent="0.25">
      <c r="A17" s="14"/>
      <c r="B17" s="26" t="s">
        <v>67</v>
      </c>
      <c r="C17" s="13" t="s">
        <v>59</v>
      </c>
      <c r="D17" s="54" t="s">
        <v>60</v>
      </c>
      <c r="E17" s="54" t="s">
        <v>61</v>
      </c>
      <c r="F17" s="54" t="s">
        <v>62</v>
      </c>
      <c r="G17" s="13" t="s">
        <v>63</v>
      </c>
      <c r="H17" s="13" t="s">
        <v>64</v>
      </c>
      <c r="I17" s="26" t="s">
        <v>65</v>
      </c>
      <c r="J17" s="13" t="s">
        <v>66</v>
      </c>
      <c r="K17" s="4"/>
      <c r="L17" s="4"/>
    </row>
    <row r="18" spans="1:12" s="2" customFormat="1" ht="32.25" customHeight="1" x14ac:dyDescent="0.25">
      <c r="A18" s="15"/>
      <c r="B18" s="25"/>
      <c r="C18" s="16">
        <v>0</v>
      </c>
      <c r="D18" s="17"/>
      <c r="E18" s="17"/>
      <c r="F18" s="17"/>
      <c r="G18" s="18"/>
      <c r="H18" s="18"/>
      <c r="I18" s="18"/>
      <c r="J18" s="17"/>
      <c r="K18" s="4"/>
      <c r="L18" s="4"/>
    </row>
    <row r="19" spans="1:12" x14ac:dyDescent="0.25">
      <c r="A19" s="260" t="s">
        <v>124</v>
      </c>
      <c r="B19" s="258" t="s">
        <v>38</v>
      </c>
      <c r="C19" s="258"/>
      <c r="D19" s="258"/>
      <c r="E19" s="258"/>
      <c r="F19" s="258"/>
      <c r="G19" s="258"/>
      <c r="H19" s="259"/>
      <c r="I19" s="259"/>
      <c r="J19" s="259"/>
    </row>
    <row r="20" spans="1:12" ht="19.5" customHeight="1" x14ac:dyDescent="0.25">
      <c r="A20" s="260"/>
      <c r="B20" s="249" t="s">
        <v>127</v>
      </c>
      <c r="C20" s="249"/>
      <c r="D20" s="249"/>
      <c r="E20" s="249"/>
      <c r="F20" s="249"/>
      <c r="G20" s="249"/>
      <c r="H20" s="250"/>
      <c r="I20" s="250"/>
      <c r="J20" s="250"/>
    </row>
    <row r="21" spans="1:12" ht="24.6" customHeight="1" x14ac:dyDescent="0.25">
      <c r="A21" s="260"/>
      <c r="B21" s="249" t="s">
        <v>128</v>
      </c>
      <c r="C21" s="249"/>
      <c r="D21" s="249"/>
      <c r="E21" s="249"/>
      <c r="F21" s="249"/>
      <c r="G21" s="249"/>
      <c r="H21" s="250"/>
      <c r="I21" s="250"/>
      <c r="J21" s="250"/>
    </row>
    <row r="22" spans="1:12" ht="27.9" customHeight="1" x14ac:dyDescent="0.25">
      <c r="A22" s="261"/>
      <c r="B22" s="254" t="s">
        <v>129</v>
      </c>
      <c r="C22" s="255"/>
      <c r="D22" s="255"/>
      <c r="E22" s="255"/>
      <c r="F22" s="255"/>
      <c r="G22" s="255"/>
      <c r="H22" s="256"/>
      <c r="I22" s="256"/>
      <c r="J22" s="257"/>
    </row>
    <row r="23" spans="1:12" ht="12.6" customHeight="1" x14ac:dyDescent="0.25">
      <c r="A23" s="261"/>
      <c r="B23" s="249" t="s">
        <v>130</v>
      </c>
      <c r="C23" s="249"/>
      <c r="D23" s="249"/>
      <c r="E23" s="249"/>
      <c r="F23" s="249"/>
      <c r="G23" s="249"/>
      <c r="H23" s="250"/>
      <c r="I23" s="250"/>
      <c r="J23" s="250"/>
    </row>
  </sheetData>
  <customSheetViews>
    <customSheetView guid="{5032A364-B81A-48DA-88DA-AB3B86B47EE9}" scale="80" fitToPage="1">
      <selection activeCell="A2" sqref="A2:J2"/>
      <pageMargins left="0" right="0" top="0" bottom="0" header="0" footer="0"/>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10">
    <mergeCell ref="B23:J23"/>
    <mergeCell ref="A2:J2"/>
    <mergeCell ref="A3:J3"/>
    <mergeCell ref="B13:J13"/>
    <mergeCell ref="B22:J22"/>
    <mergeCell ref="A16:J16"/>
    <mergeCell ref="B19:J19"/>
    <mergeCell ref="B20:J20"/>
    <mergeCell ref="B21:J21"/>
    <mergeCell ref="A19:A23"/>
  </mergeCells>
  <phoneticPr fontId="12" type="noConversion"/>
  <hyperlinks>
    <hyperlink ref="A1" location="Overview!A1" display="Back to Overview" xr:uid="{00000000-0004-0000-0500-000000000000}"/>
  </hyperlinks>
  <pageMargins left="0.70866141732283472" right="0.70866141732283472" top="1.0236220472440944" bottom="0.74803149606299213" header="0.31496062992125984" footer="0.31496062992125984"/>
  <pageSetup paperSize="9" scale="54" fitToHeight="0" orientation="portrait" r:id="rId2"/>
  <headerFooter scaleWithDoc="0">
    <oddHeader>&amp;L
&amp;"Arial,Bold"Annex 3&amp;"Arial,Regular" - Schedule of Chargesfor use of the Distribution System to Preserved/Additional LLFC Classes</oddHeader>
    <oddFooter>&amp;C&amp;P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A1:M203"/>
  <sheetViews>
    <sheetView topLeftCell="A20" zoomScale="85" zoomScaleNormal="85" zoomScaleSheetLayoutView="85" workbookViewId="0">
      <selection activeCell="A30" sqref="A30:B36"/>
    </sheetView>
  </sheetViews>
  <sheetFormatPr defaultColWidth="9.109375" defaultRowHeight="27.75" customHeight="1" x14ac:dyDescent="0.25"/>
  <cols>
    <col min="1" max="1" width="58" style="2" bestFit="1" customWidth="1"/>
    <col min="2" max="2" width="17.6640625" style="3" customWidth="1"/>
    <col min="3" max="4" width="17.6640625" style="2" customWidth="1"/>
    <col min="5" max="7" width="17.6640625" style="3" customWidth="1"/>
    <col min="8" max="9" width="17.6640625" style="7" customWidth="1"/>
    <col min="10" max="10" width="17.6640625" style="4" customWidth="1"/>
    <col min="11" max="11" width="15.5546875" style="4" customWidth="1"/>
    <col min="12" max="17" width="15.5546875" style="2" customWidth="1"/>
    <col min="18" max="16384" width="9.109375" style="2"/>
  </cols>
  <sheetData>
    <row r="1" spans="1:13" ht="27.75" customHeight="1" x14ac:dyDescent="0.25">
      <c r="A1" s="51" t="s">
        <v>34</v>
      </c>
      <c r="B1" s="266" t="s">
        <v>131</v>
      </c>
      <c r="C1" s="267"/>
      <c r="D1" s="267"/>
      <c r="F1" s="268" t="s">
        <v>132</v>
      </c>
      <c r="G1" s="269"/>
      <c r="H1" s="270"/>
      <c r="I1" s="4"/>
      <c r="J1" s="2"/>
      <c r="K1" s="2"/>
    </row>
    <row r="2" spans="1:13" ht="31.5" customHeight="1" x14ac:dyDescent="0.25">
      <c r="A2" s="271" t="str">
        <f>Overview!B4&amp; " - Effective from "&amp;Overview!D4&amp;" - "&amp;Overview!E4&amp;" LDNO tariffs"</f>
        <v>Fulcrum Electricity Assets Ltd - GSP_H - Effective from 1 April 2024 - Final LDNO tariffs</v>
      </c>
      <c r="B2" s="271"/>
      <c r="C2" s="271"/>
      <c r="D2" s="271"/>
      <c r="E2" s="271"/>
      <c r="F2" s="271"/>
      <c r="G2" s="271"/>
      <c r="H2" s="271"/>
      <c r="I2" s="271"/>
      <c r="J2" s="271"/>
    </row>
    <row r="3" spans="1:13" ht="8.25" customHeight="1" x14ac:dyDescent="0.25">
      <c r="A3" s="85"/>
      <c r="B3" s="85"/>
      <c r="C3" s="85"/>
      <c r="D3" s="85"/>
      <c r="E3" s="85"/>
      <c r="F3" s="85"/>
      <c r="G3" s="85"/>
      <c r="H3" s="85"/>
      <c r="I3" s="85"/>
      <c r="J3" s="85"/>
    </row>
    <row r="4" spans="1:13" ht="27" customHeight="1" x14ac:dyDescent="0.25">
      <c r="A4" s="226" t="s">
        <v>36</v>
      </c>
      <c r="B4" s="226"/>
      <c r="C4" s="226"/>
      <c r="D4" s="226"/>
      <c r="E4" s="87"/>
      <c r="F4" s="226" t="s">
        <v>37</v>
      </c>
      <c r="G4" s="226"/>
      <c r="H4" s="226"/>
      <c r="I4" s="226"/>
      <c r="J4" s="226"/>
      <c r="L4" s="4"/>
    </row>
    <row r="5" spans="1:13" ht="32.25" customHeight="1" x14ac:dyDescent="0.25">
      <c r="A5" s="76" t="s">
        <v>38</v>
      </c>
      <c r="B5" s="80" t="s">
        <v>39</v>
      </c>
      <c r="C5" s="92" t="s">
        <v>40</v>
      </c>
      <c r="D5" s="78" t="s">
        <v>41</v>
      </c>
      <c r="E5" s="83"/>
      <c r="F5" s="231"/>
      <c r="G5" s="232"/>
      <c r="H5" s="81" t="s">
        <v>42</v>
      </c>
      <c r="I5" s="82" t="s">
        <v>43</v>
      </c>
      <c r="J5" s="78" t="s">
        <v>41</v>
      </c>
      <c r="K5" s="83"/>
      <c r="L5" s="4"/>
      <c r="M5" s="4"/>
    </row>
    <row r="6" spans="1:13" ht="56.25" customHeight="1" x14ac:dyDescent="0.25">
      <c r="A6" s="79" t="s">
        <v>44</v>
      </c>
      <c r="B6" s="21" t="s">
        <v>45</v>
      </c>
      <c r="C6" s="182"/>
      <c r="D6" s="182"/>
      <c r="E6" s="83"/>
      <c r="F6" s="216" t="s">
        <v>46</v>
      </c>
      <c r="G6" s="216"/>
      <c r="H6" s="182"/>
      <c r="I6" s="181" t="s">
        <v>47</v>
      </c>
      <c r="J6" s="182"/>
      <c r="K6" s="83"/>
      <c r="L6" s="4"/>
      <c r="M6" s="4"/>
    </row>
    <row r="7" spans="1:13" ht="56.25" customHeight="1" x14ac:dyDescent="0.25">
      <c r="A7" s="79" t="s">
        <v>44</v>
      </c>
      <c r="B7" s="182"/>
      <c r="C7" s="181" t="s">
        <v>48</v>
      </c>
      <c r="D7" s="182"/>
      <c r="E7" s="83"/>
      <c r="F7" s="216" t="s">
        <v>49</v>
      </c>
      <c r="G7" s="216"/>
      <c r="H7" s="21" t="s">
        <v>45</v>
      </c>
      <c r="I7" s="181" t="s">
        <v>48</v>
      </c>
      <c r="J7" s="182"/>
      <c r="K7" s="83"/>
      <c r="L7" s="4"/>
      <c r="M7" s="4"/>
    </row>
    <row r="8" spans="1:13" ht="55.5" customHeight="1" x14ac:dyDescent="0.25">
      <c r="A8" s="79" t="s">
        <v>44</v>
      </c>
      <c r="B8" s="182"/>
      <c r="C8" s="182"/>
      <c r="D8" s="181" t="s">
        <v>50</v>
      </c>
      <c r="E8" s="83"/>
      <c r="F8" s="216" t="s">
        <v>51</v>
      </c>
      <c r="G8" s="216"/>
      <c r="H8" s="182"/>
      <c r="I8" s="182"/>
      <c r="J8" s="181" t="s">
        <v>50</v>
      </c>
      <c r="K8" s="83"/>
      <c r="L8" s="4"/>
      <c r="M8" s="4"/>
    </row>
    <row r="9" spans="1:13" s="77" customFormat="1" ht="55.5" customHeight="1" x14ac:dyDescent="0.25">
      <c r="A9" s="187" t="s">
        <v>133</v>
      </c>
      <c r="B9" s="182"/>
      <c r="C9" s="181" t="s">
        <v>53</v>
      </c>
      <c r="D9" s="181" t="s">
        <v>54</v>
      </c>
      <c r="E9" s="86"/>
      <c r="F9" s="264" t="s">
        <v>133</v>
      </c>
      <c r="G9" s="265"/>
      <c r="H9" s="182"/>
      <c r="I9" s="181" t="s">
        <v>53</v>
      </c>
      <c r="J9" s="181" t="s">
        <v>54</v>
      </c>
      <c r="K9" s="83"/>
      <c r="L9" s="50"/>
      <c r="M9" s="50"/>
    </row>
    <row r="10" spans="1:13" ht="27.75" customHeight="1" x14ac:dyDescent="0.25">
      <c r="A10" s="188" t="s">
        <v>55</v>
      </c>
      <c r="B10" s="262" t="s">
        <v>56</v>
      </c>
      <c r="C10" s="263"/>
      <c r="D10" s="263"/>
      <c r="F10" s="262" t="s">
        <v>55</v>
      </c>
      <c r="G10" s="262"/>
      <c r="H10" s="262" t="s">
        <v>56</v>
      </c>
      <c r="I10" s="262"/>
      <c r="J10" s="262"/>
    </row>
    <row r="13" spans="1:13" ht="39.6" x14ac:dyDescent="0.25">
      <c r="A13" s="26" t="s">
        <v>57</v>
      </c>
      <c r="B13" s="26" t="s">
        <v>134</v>
      </c>
      <c r="C13" s="13" t="s">
        <v>59</v>
      </c>
      <c r="D13" s="54" t="s">
        <v>60</v>
      </c>
      <c r="E13" s="54" t="s">
        <v>61</v>
      </c>
      <c r="F13" s="54" t="s">
        <v>62</v>
      </c>
      <c r="G13" s="13" t="s">
        <v>63</v>
      </c>
      <c r="H13" s="13" t="s">
        <v>64</v>
      </c>
      <c r="I13" s="13" t="s">
        <v>65</v>
      </c>
      <c r="J13" s="13" t="s">
        <v>66</v>
      </c>
    </row>
    <row r="14" spans="1:13" ht="27.75" customHeight="1" x14ac:dyDescent="0.25">
      <c r="A14" s="162" t="s">
        <v>1406</v>
      </c>
      <c r="B14" s="25" t="s">
        <v>1407</v>
      </c>
      <c r="C14" s="194" t="s">
        <v>69</v>
      </c>
      <c r="D14" s="134">
        <v>5.8609999999999998</v>
      </c>
      <c r="E14" s="135">
        <v>0.745</v>
      </c>
      <c r="F14" s="136">
        <v>3.5999999999999997E-2</v>
      </c>
      <c r="G14" s="163">
        <v>16.61</v>
      </c>
      <c r="H14" s="164"/>
      <c r="I14" s="166"/>
      <c r="J14" s="42"/>
    </row>
    <row r="15" spans="1:13" ht="27.75" customHeight="1" x14ac:dyDescent="0.25">
      <c r="A15" s="162" t="s">
        <v>1408</v>
      </c>
      <c r="B15" s="25" t="s">
        <v>1372</v>
      </c>
      <c r="C15" s="194">
        <v>2</v>
      </c>
      <c r="D15" s="134">
        <v>5.8609999999999998</v>
      </c>
      <c r="E15" s="135">
        <v>0.745</v>
      </c>
      <c r="F15" s="136">
        <v>3.5999999999999997E-2</v>
      </c>
      <c r="G15" s="164"/>
      <c r="H15" s="164"/>
      <c r="I15" s="166"/>
      <c r="J15" s="42"/>
    </row>
    <row r="16" spans="1:13" ht="27.75" customHeight="1" x14ac:dyDescent="0.25">
      <c r="A16" s="162" t="s">
        <v>1409</v>
      </c>
      <c r="B16" s="25" t="s">
        <v>1410</v>
      </c>
      <c r="C16" s="194" t="s">
        <v>72</v>
      </c>
      <c r="D16" s="134">
        <v>5.4820000000000002</v>
      </c>
      <c r="E16" s="135">
        <v>0.69699999999999995</v>
      </c>
      <c r="F16" s="136">
        <v>3.4000000000000002E-2</v>
      </c>
      <c r="G16" s="163">
        <v>6.55</v>
      </c>
      <c r="H16" s="164"/>
      <c r="I16" s="166"/>
      <c r="J16" s="42"/>
    </row>
    <row r="17" spans="1:10" ht="27.75" customHeight="1" x14ac:dyDescent="0.25">
      <c r="A17" s="162" t="s">
        <v>1411</v>
      </c>
      <c r="B17" s="25" t="s">
        <v>1412</v>
      </c>
      <c r="C17" s="194" t="s">
        <v>72</v>
      </c>
      <c r="D17" s="134">
        <v>5.4820000000000002</v>
      </c>
      <c r="E17" s="135">
        <v>0.69699999999999995</v>
      </c>
      <c r="F17" s="136">
        <v>3.4000000000000002E-2</v>
      </c>
      <c r="G17" s="163">
        <v>17.97</v>
      </c>
      <c r="H17" s="164"/>
      <c r="I17" s="166"/>
      <c r="J17" s="42"/>
    </row>
    <row r="18" spans="1:10" ht="27.75" customHeight="1" x14ac:dyDescent="0.25">
      <c r="A18" s="162" t="s">
        <v>1413</v>
      </c>
      <c r="B18" s="25" t="s">
        <v>1414</v>
      </c>
      <c r="C18" s="194" t="s">
        <v>72</v>
      </c>
      <c r="D18" s="134">
        <v>5.4820000000000002</v>
      </c>
      <c r="E18" s="135">
        <v>0.69699999999999995</v>
      </c>
      <c r="F18" s="136">
        <v>3.4000000000000002E-2</v>
      </c>
      <c r="G18" s="163">
        <v>37.82</v>
      </c>
      <c r="H18" s="164"/>
      <c r="I18" s="166"/>
      <c r="J18" s="42"/>
    </row>
    <row r="19" spans="1:10" ht="27.75" customHeight="1" x14ac:dyDescent="0.25">
      <c r="A19" s="162" t="s">
        <v>1415</v>
      </c>
      <c r="B19" s="25" t="s">
        <v>1416</v>
      </c>
      <c r="C19" s="194" t="s">
        <v>72</v>
      </c>
      <c r="D19" s="134">
        <v>5.4820000000000002</v>
      </c>
      <c r="E19" s="135">
        <v>0.69699999999999995</v>
      </c>
      <c r="F19" s="136">
        <v>3.4000000000000002E-2</v>
      </c>
      <c r="G19" s="163">
        <v>75.8</v>
      </c>
      <c r="H19" s="164"/>
      <c r="I19" s="166"/>
      <c r="J19" s="42"/>
    </row>
    <row r="20" spans="1:10" ht="27.75" customHeight="1" x14ac:dyDescent="0.25">
      <c r="A20" s="162" t="s">
        <v>1417</v>
      </c>
      <c r="B20" s="25" t="s">
        <v>1418</v>
      </c>
      <c r="C20" s="194" t="s">
        <v>72</v>
      </c>
      <c r="D20" s="134">
        <v>5.4820000000000002</v>
      </c>
      <c r="E20" s="135">
        <v>0.69699999999999995</v>
      </c>
      <c r="F20" s="136">
        <v>3.4000000000000002E-2</v>
      </c>
      <c r="G20" s="163">
        <v>201.31</v>
      </c>
      <c r="H20" s="164"/>
      <c r="I20" s="166"/>
      <c r="J20" s="42"/>
    </row>
    <row r="21" spans="1:10" ht="27.75" customHeight="1" x14ac:dyDescent="0.25">
      <c r="A21" s="162" t="s">
        <v>135</v>
      </c>
      <c r="B21" s="25" t="s">
        <v>1373</v>
      </c>
      <c r="C21" s="194">
        <v>4</v>
      </c>
      <c r="D21" s="134">
        <v>5.4820000000000002</v>
      </c>
      <c r="E21" s="135">
        <v>0.69699999999999995</v>
      </c>
      <c r="F21" s="136">
        <v>3.4000000000000002E-2</v>
      </c>
      <c r="G21" s="164"/>
      <c r="H21" s="164"/>
      <c r="I21" s="166"/>
      <c r="J21" s="42"/>
    </row>
    <row r="22" spans="1:10" ht="27.75" customHeight="1" x14ac:dyDescent="0.25">
      <c r="A22" s="162" t="s">
        <v>136</v>
      </c>
      <c r="B22" s="25" t="s">
        <v>1374</v>
      </c>
      <c r="C22" s="194">
        <v>0</v>
      </c>
      <c r="D22" s="134">
        <v>4.2830000000000004</v>
      </c>
      <c r="E22" s="135">
        <v>0.46899999999999997</v>
      </c>
      <c r="F22" s="136">
        <v>2.1999999999999999E-2</v>
      </c>
      <c r="G22" s="163">
        <v>14.87</v>
      </c>
      <c r="H22" s="163">
        <v>2.58</v>
      </c>
      <c r="I22" s="167">
        <v>4.51</v>
      </c>
      <c r="J22" s="41">
        <v>0.154</v>
      </c>
    </row>
    <row r="23" spans="1:10" ht="27.75" customHeight="1" x14ac:dyDescent="0.25">
      <c r="A23" s="162" t="s">
        <v>137</v>
      </c>
      <c r="B23" s="25" t="s">
        <v>1375</v>
      </c>
      <c r="C23" s="194">
        <v>0</v>
      </c>
      <c r="D23" s="134">
        <v>4.2830000000000004</v>
      </c>
      <c r="E23" s="135">
        <v>0.46899999999999997</v>
      </c>
      <c r="F23" s="136">
        <v>2.1999999999999999E-2</v>
      </c>
      <c r="G23" s="163">
        <v>363.4</v>
      </c>
      <c r="H23" s="163">
        <v>2.58</v>
      </c>
      <c r="I23" s="167">
        <v>4.51</v>
      </c>
      <c r="J23" s="41">
        <v>0.154</v>
      </c>
    </row>
    <row r="24" spans="1:10" ht="27.75" customHeight="1" x14ac:dyDescent="0.25">
      <c r="A24" s="162" t="s">
        <v>138</v>
      </c>
      <c r="B24" s="25" t="s">
        <v>1376</v>
      </c>
      <c r="C24" s="194">
        <v>0</v>
      </c>
      <c r="D24" s="134">
        <v>4.2830000000000004</v>
      </c>
      <c r="E24" s="135">
        <v>0.46899999999999997</v>
      </c>
      <c r="F24" s="136">
        <v>2.1999999999999999E-2</v>
      </c>
      <c r="G24" s="163">
        <v>599.64</v>
      </c>
      <c r="H24" s="163">
        <v>2.58</v>
      </c>
      <c r="I24" s="167">
        <v>4.51</v>
      </c>
      <c r="J24" s="41">
        <v>0.154</v>
      </c>
    </row>
    <row r="25" spans="1:10" ht="27.75" customHeight="1" x14ac:dyDescent="0.25">
      <c r="A25" s="162" t="s">
        <v>139</v>
      </c>
      <c r="B25" s="25" t="s">
        <v>1377</v>
      </c>
      <c r="C25" s="194">
        <v>0</v>
      </c>
      <c r="D25" s="134">
        <v>4.2830000000000004</v>
      </c>
      <c r="E25" s="135">
        <v>0.46899999999999997</v>
      </c>
      <c r="F25" s="136">
        <v>2.1999999999999999E-2</v>
      </c>
      <c r="G25" s="163">
        <v>1003.38</v>
      </c>
      <c r="H25" s="163">
        <v>2.58</v>
      </c>
      <c r="I25" s="167">
        <v>4.51</v>
      </c>
      <c r="J25" s="41">
        <v>0.154</v>
      </c>
    </row>
    <row r="26" spans="1:10" ht="27.75" customHeight="1" x14ac:dyDescent="0.25">
      <c r="A26" s="162" t="s">
        <v>140</v>
      </c>
      <c r="B26" s="25" t="s">
        <v>1378</v>
      </c>
      <c r="C26" s="194">
        <v>0</v>
      </c>
      <c r="D26" s="134">
        <v>4.2830000000000004</v>
      </c>
      <c r="E26" s="135">
        <v>0.46899999999999997</v>
      </c>
      <c r="F26" s="136">
        <v>2.1999999999999999E-2</v>
      </c>
      <c r="G26" s="163">
        <v>2517.12</v>
      </c>
      <c r="H26" s="163">
        <v>2.58</v>
      </c>
      <c r="I26" s="167">
        <v>4.51</v>
      </c>
      <c r="J26" s="41">
        <v>0.154</v>
      </c>
    </row>
    <row r="27" spans="1:10" ht="27.75" customHeight="1" x14ac:dyDescent="0.25">
      <c r="A27" s="162" t="s">
        <v>141</v>
      </c>
      <c r="B27" s="25" t="s">
        <v>1379</v>
      </c>
      <c r="C27" s="194" t="s">
        <v>94</v>
      </c>
      <c r="D27" s="137">
        <v>17.225000000000001</v>
      </c>
      <c r="E27" s="138">
        <v>3.9060000000000001</v>
      </c>
      <c r="F27" s="136">
        <v>3.2450000000000001</v>
      </c>
      <c r="G27" s="164"/>
      <c r="H27" s="164"/>
      <c r="I27" s="166"/>
      <c r="J27" s="42"/>
    </row>
    <row r="28" spans="1:10" ht="27.75" customHeight="1" x14ac:dyDescent="0.25">
      <c r="A28" s="162" t="s">
        <v>142</v>
      </c>
      <c r="B28" s="25" t="s">
        <v>1380</v>
      </c>
      <c r="C28" s="194" t="s">
        <v>96</v>
      </c>
      <c r="D28" s="134">
        <v>-6.4669999999999996</v>
      </c>
      <c r="E28" s="135">
        <v>-0.82199999999999995</v>
      </c>
      <c r="F28" s="136">
        <v>-0.04</v>
      </c>
      <c r="G28" s="163">
        <v>0</v>
      </c>
      <c r="H28" s="164"/>
      <c r="I28" s="166"/>
      <c r="J28" s="42"/>
    </row>
    <row r="29" spans="1:10" ht="27.75" customHeight="1" x14ac:dyDescent="0.25">
      <c r="A29" s="162" t="s">
        <v>143</v>
      </c>
      <c r="B29" s="25" t="s">
        <v>1381</v>
      </c>
      <c r="C29" s="194">
        <v>0</v>
      </c>
      <c r="D29" s="134">
        <v>-6.4669999999999996</v>
      </c>
      <c r="E29" s="135">
        <v>-0.82199999999999995</v>
      </c>
      <c r="F29" s="136">
        <v>-0.04</v>
      </c>
      <c r="G29" s="163">
        <v>0</v>
      </c>
      <c r="H29" s="164"/>
      <c r="I29" s="166"/>
      <c r="J29" s="41">
        <v>0.254</v>
      </c>
    </row>
    <row r="30" spans="1:10" ht="27.75" customHeight="1" x14ac:dyDescent="0.25">
      <c r="A30" s="165" t="s">
        <v>1419</v>
      </c>
      <c r="B30" s="25" t="s">
        <v>1420</v>
      </c>
      <c r="C30" s="194" t="s">
        <v>69</v>
      </c>
      <c r="D30" s="134">
        <v>4.2370000000000001</v>
      </c>
      <c r="E30" s="135">
        <v>0.53800000000000003</v>
      </c>
      <c r="F30" s="136">
        <v>2.5999999999999999E-2</v>
      </c>
      <c r="G30" s="163">
        <v>12.21</v>
      </c>
      <c r="H30" s="164"/>
      <c r="I30" s="166"/>
      <c r="J30" s="42"/>
    </row>
    <row r="31" spans="1:10" ht="27.75" customHeight="1" x14ac:dyDescent="0.25">
      <c r="A31" s="165" t="s">
        <v>144</v>
      </c>
      <c r="B31" s="25" t="s">
        <v>1382</v>
      </c>
      <c r="C31" s="194">
        <v>2</v>
      </c>
      <c r="D31" s="134">
        <v>4.2370000000000001</v>
      </c>
      <c r="E31" s="135">
        <v>0.53800000000000003</v>
      </c>
      <c r="F31" s="136">
        <v>2.5999999999999999E-2</v>
      </c>
      <c r="G31" s="164"/>
      <c r="H31" s="164"/>
      <c r="I31" s="166"/>
      <c r="J31" s="42"/>
    </row>
    <row r="32" spans="1:10" ht="27.75" customHeight="1" x14ac:dyDescent="0.25">
      <c r="A32" s="165" t="s">
        <v>1421</v>
      </c>
      <c r="B32" s="25" t="s">
        <v>1422</v>
      </c>
      <c r="C32" s="194" t="s">
        <v>72</v>
      </c>
      <c r="D32" s="134">
        <v>3.9630000000000001</v>
      </c>
      <c r="E32" s="135">
        <v>0.504</v>
      </c>
      <c r="F32" s="136">
        <v>2.4E-2</v>
      </c>
      <c r="G32" s="163">
        <v>4.88</v>
      </c>
      <c r="H32" s="164"/>
      <c r="I32" s="166"/>
      <c r="J32" s="42"/>
    </row>
    <row r="33" spans="1:10" ht="27.75" customHeight="1" x14ac:dyDescent="0.25">
      <c r="A33" s="165" t="s">
        <v>1423</v>
      </c>
      <c r="B33" s="25" t="s">
        <v>1424</v>
      </c>
      <c r="C33" s="194" t="s">
        <v>72</v>
      </c>
      <c r="D33" s="134">
        <v>3.9630000000000001</v>
      </c>
      <c r="E33" s="135">
        <v>0.504</v>
      </c>
      <c r="F33" s="136">
        <v>2.4E-2</v>
      </c>
      <c r="G33" s="163">
        <v>13.14</v>
      </c>
      <c r="H33" s="164"/>
      <c r="I33" s="166"/>
      <c r="J33" s="42"/>
    </row>
    <row r="34" spans="1:10" ht="27.75" customHeight="1" x14ac:dyDescent="0.25">
      <c r="A34" s="165" t="s">
        <v>1425</v>
      </c>
      <c r="B34" s="25" t="s">
        <v>1426</v>
      </c>
      <c r="C34" s="194" t="s">
        <v>72</v>
      </c>
      <c r="D34" s="134">
        <v>3.9630000000000001</v>
      </c>
      <c r="E34" s="135">
        <v>0.504</v>
      </c>
      <c r="F34" s="136">
        <v>2.4E-2</v>
      </c>
      <c r="G34" s="163">
        <v>27.49</v>
      </c>
      <c r="H34" s="164"/>
      <c r="I34" s="166"/>
      <c r="J34" s="42"/>
    </row>
    <row r="35" spans="1:10" ht="27.75" customHeight="1" x14ac:dyDescent="0.25">
      <c r="A35" s="165" t="s">
        <v>1427</v>
      </c>
      <c r="B35" s="25" t="s">
        <v>1428</v>
      </c>
      <c r="C35" s="194" t="s">
        <v>72</v>
      </c>
      <c r="D35" s="134">
        <v>3.9630000000000001</v>
      </c>
      <c r="E35" s="135">
        <v>0.504</v>
      </c>
      <c r="F35" s="136">
        <v>2.4E-2</v>
      </c>
      <c r="G35" s="163">
        <v>54.94</v>
      </c>
      <c r="H35" s="164"/>
      <c r="I35" s="166"/>
      <c r="J35" s="42"/>
    </row>
    <row r="36" spans="1:10" ht="27.75" customHeight="1" x14ac:dyDescent="0.25">
      <c r="A36" s="165" t="s">
        <v>1429</v>
      </c>
      <c r="B36" s="25" t="s">
        <v>1430</v>
      </c>
      <c r="C36" s="194" t="s">
        <v>72</v>
      </c>
      <c r="D36" s="134">
        <v>3.9630000000000001</v>
      </c>
      <c r="E36" s="135">
        <v>0.504</v>
      </c>
      <c r="F36" s="136">
        <v>2.4E-2</v>
      </c>
      <c r="G36" s="163">
        <v>145.66</v>
      </c>
      <c r="H36" s="164"/>
      <c r="I36" s="166"/>
      <c r="J36" s="42"/>
    </row>
    <row r="37" spans="1:10" ht="27.75" customHeight="1" x14ac:dyDescent="0.25">
      <c r="A37" s="165" t="s">
        <v>145</v>
      </c>
      <c r="B37" s="25" t="s">
        <v>1383</v>
      </c>
      <c r="C37" s="194">
        <v>4</v>
      </c>
      <c r="D37" s="134">
        <v>3.9630000000000001</v>
      </c>
      <c r="E37" s="135">
        <v>0.504</v>
      </c>
      <c r="F37" s="136">
        <v>2.4E-2</v>
      </c>
      <c r="G37" s="164"/>
      <c r="H37" s="164"/>
      <c r="I37" s="166"/>
      <c r="J37" s="42"/>
    </row>
    <row r="38" spans="1:10" ht="27.75" customHeight="1" x14ac:dyDescent="0.25">
      <c r="A38" s="165" t="s">
        <v>146</v>
      </c>
      <c r="B38" s="25" t="s">
        <v>1384</v>
      </c>
      <c r="C38" s="194">
        <v>0</v>
      </c>
      <c r="D38" s="134">
        <v>3.0960000000000001</v>
      </c>
      <c r="E38" s="135">
        <v>0.33900000000000002</v>
      </c>
      <c r="F38" s="136">
        <v>1.6E-2</v>
      </c>
      <c r="G38" s="163">
        <v>10.9</v>
      </c>
      <c r="H38" s="163">
        <v>1.87</v>
      </c>
      <c r="I38" s="167">
        <v>3.26</v>
      </c>
      <c r="J38" s="41">
        <v>0.111</v>
      </c>
    </row>
    <row r="39" spans="1:10" ht="27.75" customHeight="1" x14ac:dyDescent="0.25">
      <c r="A39" s="165" t="s">
        <v>147</v>
      </c>
      <c r="B39" s="25" t="s">
        <v>1385</v>
      </c>
      <c r="C39" s="194">
        <v>0</v>
      </c>
      <c r="D39" s="134">
        <v>3.0960000000000001</v>
      </c>
      <c r="E39" s="135">
        <v>0.33900000000000002</v>
      </c>
      <c r="F39" s="136">
        <v>1.6E-2</v>
      </c>
      <c r="G39" s="163">
        <v>262.83999999999997</v>
      </c>
      <c r="H39" s="163">
        <v>1.87</v>
      </c>
      <c r="I39" s="167">
        <v>3.26</v>
      </c>
      <c r="J39" s="41">
        <v>0.111</v>
      </c>
    </row>
    <row r="40" spans="1:10" ht="27.75" customHeight="1" x14ac:dyDescent="0.25">
      <c r="A40" s="165" t="s">
        <v>148</v>
      </c>
      <c r="B40" s="25" t="s">
        <v>1386</v>
      </c>
      <c r="C40" s="194">
        <v>0</v>
      </c>
      <c r="D40" s="134">
        <v>3.0960000000000001</v>
      </c>
      <c r="E40" s="135">
        <v>0.33900000000000002</v>
      </c>
      <c r="F40" s="136">
        <v>1.6E-2</v>
      </c>
      <c r="G40" s="163">
        <v>433.61</v>
      </c>
      <c r="H40" s="163">
        <v>1.87</v>
      </c>
      <c r="I40" s="167">
        <v>3.26</v>
      </c>
      <c r="J40" s="41">
        <v>0.111</v>
      </c>
    </row>
    <row r="41" spans="1:10" ht="27.75" customHeight="1" x14ac:dyDescent="0.25">
      <c r="A41" s="165" t="s">
        <v>149</v>
      </c>
      <c r="B41" s="25" t="s">
        <v>1387</v>
      </c>
      <c r="C41" s="194">
        <v>0</v>
      </c>
      <c r="D41" s="134">
        <v>3.0960000000000001</v>
      </c>
      <c r="E41" s="135">
        <v>0.33900000000000002</v>
      </c>
      <c r="F41" s="136">
        <v>1.6E-2</v>
      </c>
      <c r="G41" s="163">
        <v>725.47</v>
      </c>
      <c r="H41" s="163">
        <v>1.87</v>
      </c>
      <c r="I41" s="167">
        <v>3.26</v>
      </c>
      <c r="J41" s="41">
        <v>0.111</v>
      </c>
    </row>
    <row r="42" spans="1:10" ht="27.75" customHeight="1" x14ac:dyDescent="0.25">
      <c r="A42" s="165" t="s">
        <v>150</v>
      </c>
      <c r="B42" s="25" t="s">
        <v>1388</v>
      </c>
      <c r="C42" s="194">
        <v>0</v>
      </c>
      <c r="D42" s="134">
        <v>3.0960000000000001</v>
      </c>
      <c r="E42" s="135">
        <v>0.33900000000000002</v>
      </c>
      <c r="F42" s="136">
        <v>1.6E-2</v>
      </c>
      <c r="G42" s="163">
        <v>1819.71</v>
      </c>
      <c r="H42" s="163">
        <v>1.87</v>
      </c>
      <c r="I42" s="167">
        <v>3.26</v>
      </c>
      <c r="J42" s="41">
        <v>0.111</v>
      </c>
    </row>
    <row r="43" spans="1:10" ht="27.75" customHeight="1" x14ac:dyDescent="0.25">
      <c r="A43" s="165" t="s">
        <v>151</v>
      </c>
      <c r="B43" s="25" t="s">
        <v>1357</v>
      </c>
      <c r="C43" s="194">
        <v>0</v>
      </c>
      <c r="D43" s="134">
        <v>3.3660000000000001</v>
      </c>
      <c r="E43" s="135">
        <v>0.252</v>
      </c>
      <c r="F43" s="136">
        <v>1.0999999999999999E-2</v>
      </c>
      <c r="G43" s="163">
        <v>43.85</v>
      </c>
      <c r="H43" s="163">
        <v>4.08</v>
      </c>
      <c r="I43" s="167">
        <v>5.23</v>
      </c>
      <c r="J43" s="41">
        <v>0.10100000000000001</v>
      </c>
    </row>
    <row r="44" spans="1:10" ht="27.75" customHeight="1" x14ac:dyDescent="0.25">
      <c r="A44" s="165" t="s">
        <v>152</v>
      </c>
      <c r="B44" s="25" t="s">
        <v>1358</v>
      </c>
      <c r="C44" s="194">
        <v>0</v>
      </c>
      <c r="D44" s="134">
        <v>3.3660000000000001</v>
      </c>
      <c r="E44" s="135">
        <v>0.252</v>
      </c>
      <c r="F44" s="136">
        <v>1.0999999999999999E-2</v>
      </c>
      <c r="G44" s="163">
        <v>454.13</v>
      </c>
      <c r="H44" s="163">
        <v>4.08</v>
      </c>
      <c r="I44" s="167">
        <v>5.23</v>
      </c>
      <c r="J44" s="41">
        <v>0.10100000000000001</v>
      </c>
    </row>
    <row r="45" spans="1:10" ht="27.75" customHeight="1" x14ac:dyDescent="0.25">
      <c r="A45" s="165" t="s">
        <v>153</v>
      </c>
      <c r="B45" s="25" t="s">
        <v>1359</v>
      </c>
      <c r="C45" s="194">
        <v>0</v>
      </c>
      <c r="D45" s="134">
        <v>3.3660000000000001</v>
      </c>
      <c r="E45" s="135">
        <v>0.252</v>
      </c>
      <c r="F45" s="136">
        <v>1.0999999999999999E-2</v>
      </c>
      <c r="G45" s="163">
        <v>732.23</v>
      </c>
      <c r="H45" s="163">
        <v>4.08</v>
      </c>
      <c r="I45" s="167">
        <v>5.23</v>
      </c>
      <c r="J45" s="41">
        <v>0.10100000000000001</v>
      </c>
    </row>
    <row r="46" spans="1:10" ht="27.75" customHeight="1" x14ac:dyDescent="0.25">
      <c r="A46" s="165" t="s">
        <v>154</v>
      </c>
      <c r="B46" s="25" t="s">
        <v>1360</v>
      </c>
      <c r="C46" s="194">
        <v>0</v>
      </c>
      <c r="D46" s="134">
        <v>3.3660000000000001</v>
      </c>
      <c r="E46" s="135">
        <v>0.252</v>
      </c>
      <c r="F46" s="136">
        <v>1.0999999999999999E-2</v>
      </c>
      <c r="G46" s="163">
        <v>1207.51</v>
      </c>
      <c r="H46" s="163">
        <v>4.08</v>
      </c>
      <c r="I46" s="167">
        <v>5.23</v>
      </c>
      <c r="J46" s="41">
        <v>0.10100000000000001</v>
      </c>
    </row>
    <row r="47" spans="1:10" ht="27.75" customHeight="1" x14ac:dyDescent="0.25">
      <c r="A47" s="165" t="s">
        <v>155</v>
      </c>
      <c r="B47" s="25" t="s">
        <v>1361</v>
      </c>
      <c r="C47" s="194">
        <v>0</v>
      </c>
      <c r="D47" s="134">
        <v>3.3660000000000001</v>
      </c>
      <c r="E47" s="135">
        <v>0.252</v>
      </c>
      <c r="F47" s="136">
        <v>1.0999999999999999E-2</v>
      </c>
      <c r="G47" s="163">
        <v>2989.46</v>
      </c>
      <c r="H47" s="163">
        <v>4.08</v>
      </c>
      <c r="I47" s="167">
        <v>5.23</v>
      </c>
      <c r="J47" s="41">
        <v>0.10100000000000001</v>
      </c>
    </row>
    <row r="48" spans="1:10" ht="27.75" customHeight="1" x14ac:dyDescent="0.25">
      <c r="A48" s="165" t="s">
        <v>156</v>
      </c>
      <c r="B48" s="25" t="s">
        <v>1362</v>
      </c>
      <c r="C48" s="194">
        <v>0</v>
      </c>
      <c r="D48" s="134">
        <v>3.0640000000000001</v>
      </c>
      <c r="E48" s="135">
        <v>0.20300000000000001</v>
      </c>
      <c r="F48" s="136">
        <v>8.9999999999999993E-3</v>
      </c>
      <c r="G48" s="163">
        <v>177.99</v>
      </c>
      <c r="H48" s="163">
        <v>5.51</v>
      </c>
      <c r="I48" s="167">
        <v>6.57</v>
      </c>
      <c r="J48" s="41">
        <v>8.7999999999999995E-2</v>
      </c>
    </row>
    <row r="49" spans="1:10" ht="27.75" customHeight="1" x14ac:dyDescent="0.25">
      <c r="A49" s="165" t="s">
        <v>157</v>
      </c>
      <c r="B49" s="25" t="s">
        <v>1363</v>
      </c>
      <c r="C49" s="194">
        <v>0</v>
      </c>
      <c r="D49" s="134">
        <v>3.0640000000000001</v>
      </c>
      <c r="E49" s="135">
        <v>0.20300000000000001</v>
      </c>
      <c r="F49" s="136">
        <v>8.9999999999999993E-3</v>
      </c>
      <c r="G49" s="163">
        <v>2834.65</v>
      </c>
      <c r="H49" s="163">
        <v>5.51</v>
      </c>
      <c r="I49" s="167">
        <v>6.57</v>
      </c>
      <c r="J49" s="41">
        <v>8.7999999999999995E-2</v>
      </c>
    </row>
    <row r="50" spans="1:10" ht="27.75" customHeight="1" x14ac:dyDescent="0.25">
      <c r="A50" s="165" t="s">
        <v>158</v>
      </c>
      <c r="B50" s="25" t="s">
        <v>1364</v>
      </c>
      <c r="C50" s="194">
        <v>0</v>
      </c>
      <c r="D50" s="134">
        <v>3.0640000000000001</v>
      </c>
      <c r="E50" s="135">
        <v>0.20300000000000001</v>
      </c>
      <c r="F50" s="136">
        <v>8.9999999999999993E-3</v>
      </c>
      <c r="G50" s="163">
        <v>7061.84</v>
      </c>
      <c r="H50" s="163">
        <v>5.51</v>
      </c>
      <c r="I50" s="167">
        <v>6.57</v>
      </c>
      <c r="J50" s="41">
        <v>8.7999999999999995E-2</v>
      </c>
    </row>
    <row r="51" spans="1:10" ht="27.75" customHeight="1" x14ac:dyDescent="0.25">
      <c r="A51" s="165" t="s">
        <v>159</v>
      </c>
      <c r="B51" s="25" t="s">
        <v>1365</v>
      </c>
      <c r="C51" s="194">
        <v>0</v>
      </c>
      <c r="D51" s="134">
        <v>3.0640000000000001</v>
      </c>
      <c r="E51" s="135">
        <v>0.20300000000000001</v>
      </c>
      <c r="F51" s="136">
        <v>8.9999999999999993E-3</v>
      </c>
      <c r="G51" s="163">
        <v>13662.3</v>
      </c>
      <c r="H51" s="163">
        <v>5.51</v>
      </c>
      <c r="I51" s="167">
        <v>6.57</v>
      </c>
      <c r="J51" s="41">
        <v>8.7999999999999995E-2</v>
      </c>
    </row>
    <row r="52" spans="1:10" ht="27.75" customHeight="1" x14ac:dyDescent="0.25">
      <c r="A52" s="165" t="s">
        <v>160</v>
      </c>
      <c r="B52" s="25" t="s">
        <v>1366</v>
      </c>
      <c r="C52" s="194">
        <v>0</v>
      </c>
      <c r="D52" s="134">
        <v>3.0640000000000001</v>
      </c>
      <c r="E52" s="135">
        <v>0.20300000000000001</v>
      </c>
      <c r="F52" s="136">
        <v>8.9999999999999993E-3</v>
      </c>
      <c r="G52" s="163">
        <v>34873</v>
      </c>
      <c r="H52" s="163">
        <v>5.51</v>
      </c>
      <c r="I52" s="167">
        <v>6.57</v>
      </c>
      <c r="J52" s="41">
        <v>8.7999999999999995E-2</v>
      </c>
    </row>
    <row r="53" spans="1:10" ht="27.75" customHeight="1" x14ac:dyDescent="0.25">
      <c r="A53" s="165" t="s">
        <v>161</v>
      </c>
      <c r="B53" s="25" t="s">
        <v>1389</v>
      </c>
      <c r="C53" s="194" t="s">
        <v>94</v>
      </c>
      <c r="D53" s="137">
        <v>12.452</v>
      </c>
      <c r="E53" s="138">
        <v>2.8239999999999998</v>
      </c>
      <c r="F53" s="136">
        <v>2.3460000000000001</v>
      </c>
      <c r="G53" s="164"/>
      <c r="H53" s="164"/>
      <c r="I53" s="166"/>
      <c r="J53" s="42"/>
    </row>
    <row r="54" spans="1:10" ht="27.75" customHeight="1" x14ac:dyDescent="0.25">
      <c r="A54" s="165" t="s">
        <v>162</v>
      </c>
      <c r="B54" s="25" t="s">
        <v>1390</v>
      </c>
      <c r="C54" s="194" t="s">
        <v>96</v>
      </c>
      <c r="D54" s="134">
        <v>-6.4669999999999996</v>
      </c>
      <c r="E54" s="135">
        <v>-0.82199999999999995</v>
      </c>
      <c r="F54" s="136">
        <v>-0.04</v>
      </c>
      <c r="G54" s="163">
        <v>0</v>
      </c>
      <c r="H54" s="164"/>
      <c r="I54" s="166"/>
      <c r="J54" s="42"/>
    </row>
    <row r="55" spans="1:10" ht="27.75" customHeight="1" x14ac:dyDescent="0.25">
      <c r="A55" s="165" t="s">
        <v>163</v>
      </c>
      <c r="B55" s="25" t="s">
        <v>1369</v>
      </c>
      <c r="C55" s="194" t="s">
        <v>96</v>
      </c>
      <c r="D55" s="134">
        <v>-5.7430000000000003</v>
      </c>
      <c r="E55" s="135">
        <v>-0.66700000000000004</v>
      </c>
      <c r="F55" s="136">
        <v>-3.2000000000000001E-2</v>
      </c>
      <c r="G55" s="163">
        <v>0</v>
      </c>
      <c r="H55" s="164"/>
      <c r="I55" s="166"/>
      <c r="J55" s="42"/>
    </row>
    <row r="56" spans="1:10" ht="27.75" customHeight="1" x14ac:dyDescent="0.25">
      <c r="A56" s="165" t="s">
        <v>164</v>
      </c>
      <c r="B56" s="25" t="s">
        <v>1391</v>
      </c>
      <c r="C56" s="194">
        <v>0</v>
      </c>
      <c r="D56" s="134">
        <v>-6.4669999999999996</v>
      </c>
      <c r="E56" s="135">
        <v>-0.82199999999999995</v>
      </c>
      <c r="F56" s="136">
        <v>-0.04</v>
      </c>
      <c r="G56" s="163">
        <v>0</v>
      </c>
      <c r="H56" s="164"/>
      <c r="I56" s="166"/>
      <c r="J56" s="41">
        <v>0.254</v>
      </c>
    </row>
    <row r="57" spans="1:10" ht="27.75" customHeight="1" x14ac:dyDescent="0.25">
      <c r="A57" s="165" t="s">
        <v>165</v>
      </c>
      <c r="B57" s="25" t="s">
        <v>1392</v>
      </c>
      <c r="C57" s="194">
        <v>0</v>
      </c>
      <c r="D57" s="134">
        <v>-5.7430000000000003</v>
      </c>
      <c r="E57" s="135">
        <v>-0.66700000000000004</v>
      </c>
      <c r="F57" s="136">
        <v>-3.2000000000000001E-2</v>
      </c>
      <c r="G57" s="163">
        <v>0</v>
      </c>
      <c r="H57" s="164"/>
      <c r="I57" s="166"/>
      <c r="J57" s="41">
        <v>0.21</v>
      </c>
    </row>
    <row r="58" spans="1:10" ht="27.75" customHeight="1" x14ac:dyDescent="0.25">
      <c r="A58" s="165" t="s">
        <v>166</v>
      </c>
      <c r="B58" s="25" t="s">
        <v>1393</v>
      </c>
      <c r="C58" s="194">
        <v>0</v>
      </c>
      <c r="D58" s="134">
        <v>-4.4080000000000004</v>
      </c>
      <c r="E58" s="135">
        <v>-0.32900000000000001</v>
      </c>
      <c r="F58" s="136">
        <v>-1.4999999999999999E-2</v>
      </c>
      <c r="G58" s="163">
        <v>0</v>
      </c>
      <c r="H58" s="164"/>
      <c r="I58" s="166"/>
      <c r="J58" s="41">
        <v>0.182</v>
      </c>
    </row>
    <row r="59" spans="1:10" ht="27.75" customHeight="1" x14ac:dyDescent="0.25">
      <c r="A59" s="162" t="s">
        <v>167</v>
      </c>
      <c r="B59" s="25"/>
      <c r="C59" s="194" t="s">
        <v>69</v>
      </c>
      <c r="D59" s="134">
        <v>3.07</v>
      </c>
      <c r="E59" s="135">
        <v>0.39</v>
      </c>
      <c r="F59" s="136">
        <v>1.9E-2</v>
      </c>
      <c r="G59" s="163">
        <v>9.06</v>
      </c>
      <c r="H59" s="164"/>
      <c r="I59" s="166"/>
      <c r="J59" s="42"/>
    </row>
    <row r="60" spans="1:10" ht="27.75" customHeight="1" x14ac:dyDescent="0.25">
      <c r="A60" s="162" t="s">
        <v>168</v>
      </c>
      <c r="B60" s="25"/>
      <c r="C60" s="194">
        <v>2</v>
      </c>
      <c r="D60" s="134">
        <v>3.07</v>
      </c>
      <c r="E60" s="135">
        <v>0.39</v>
      </c>
      <c r="F60" s="136">
        <v>1.9E-2</v>
      </c>
      <c r="G60" s="164"/>
      <c r="H60" s="164"/>
      <c r="I60" s="166"/>
      <c r="J60" s="42"/>
    </row>
    <row r="61" spans="1:10" ht="27.75" customHeight="1" x14ac:dyDescent="0.25">
      <c r="A61" s="162" t="s">
        <v>169</v>
      </c>
      <c r="B61" s="25"/>
      <c r="C61" s="194" t="s">
        <v>72</v>
      </c>
      <c r="D61" s="134">
        <v>2.8719999999999999</v>
      </c>
      <c r="E61" s="135">
        <v>0.36499999999999999</v>
      </c>
      <c r="F61" s="136">
        <v>1.7999999999999999E-2</v>
      </c>
      <c r="G61" s="163">
        <v>3.68</v>
      </c>
      <c r="H61" s="164"/>
      <c r="I61" s="166"/>
      <c r="J61" s="42"/>
    </row>
    <row r="62" spans="1:10" ht="27.75" customHeight="1" x14ac:dyDescent="0.25">
      <c r="A62" s="162" t="s">
        <v>170</v>
      </c>
      <c r="B62" s="25"/>
      <c r="C62" s="194" t="s">
        <v>72</v>
      </c>
      <c r="D62" s="134">
        <v>2.8719999999999999</v>
      </c>
      <c r="E62" s="135">
        <v>0.36499999999999999</v>
      </c>
      <c r="F62" s="136">
        <v>1.7999999999999999E-2</v>
      </c>
      <c r="G62" s="163">
        <v>9.66</v>
      </c>
      <c r="H62" s="164"/>
      <c r="I62" s="166"/>
      <c r="J62" s="42"/>
    </row>
    <row r="63" spans="1:10" ht="27.75" customHeight="1" x14ac:dyDescent="0.25">
      <c r="A63" s="162" t="s">
        <v>171</v>
      </c>
      <c r="B63" s="25"/>
      <c r="C63" s="194" t="s">
        <v>72</v>
      </c>
      <c r="D63" s="134">
        <v>2.8719999999999999</v>
      </c>
      <c r="E63" s="135">
        <v>0.36499999999999999</v>
      </c>
      <c r="F63" s="136">
        <v>1.7999999999999999E-2</v>
      </c>
      <c r="G63" s="163">
        <v>20.059999999999999</v>
      </c>
      <c r="H63" s="164"/>
      <c r="I63" s="166"/>
      <c r="J63" s="42"/>
    </row>
    <row r="64" spans="1:10" ht="27.75" customHeight="1" x14ac:dyDescent="0.25">
      <c r="A64" s="162" t="s">
        <v>172</v>
      </c>
      <c r="B64" s="25"/>
      <c r="C64" s="194" t="s">
        <v>72</v>
      </c>
      <c r="D64" s="134">
        <v>2.8719999999999999</v>
      </c>
      <c r="E64" s="135">
        <v>0.36499999999999999</v>
      </c>
      <c r="F64" s="136">
        <v>1.7999999999999999E-2</v>
      </c>
      <c r="G64" s="163">
        <v>39.96</v>
      </c>
      <c r="H64" s="164"/>
      <c r="I64" s="166"/>
      <c r="J64" s="42"/>
    </row>
    <row r="65" spans="1:10" ht="27.75" customHeight="1" x14ac:dyDescent="0.25">
      <c r="A65" s="162" t="s">
        <v>173</v>
      </c>
      <c r="B65" s="25"/>
      <c r="C65" s="194" t="s">
        <v>72</v>
      </c>
      <c r="D65" s="134">
        <v>2.8719999999999999</v>
      </c>
      <c r="E65" s="135">
        <v>0.36499999999999999</v>
      </c>
      <c r="F65" s="136">
        <v>1.7999999999999999E-2</v>
      </c>
      <c r="G65" s="163">
        <v>105.69</v>
      </c>
      <c r="H65" s="164"/>
      <c r="I65" s="166"/>
      <c r="J65" s="42"/>
    </row>
    <row r="66" spans="1:10" ht="27.75" customHeight="1" x14ac:dyDescent="0.25">
      <c r="A66" s="162" t="s">
        <v>174</v>
      </c>
      <c r="B66" s="25"/>
      <c r="C66" s="194">
        <v>4</v>
      </c>
      <c r="D66" s="134">
        <v>2.8719999999999999</v>
      </c>
      <c r="E66" s="135">
        <v>0.36499999999999999</v>
      </c>
      <c r="F66" s="136">
        <v>1.7999999999999999E-2</v>
      </c>
      <c r="G66" s="164"/>
      <c r="H66" s="164"/>
      <c r="I66" s="166"/>
      <c r="J66" s="42"/>
    </row>
    <row r="67" spans="1:10" ht="27.75" customHeight="1" x14ac:dyDescent="0.25">
      <c r="A67" s="162" t="s">
        <v>175</v>
      </c>
      <c r="B67" s="25"/>
      <c r="C67" s="194">
        <v>0</v>
      </c>
      <c r="D67" s="134">
        <v>2.2440000000000002</v>
      </c>
      <c r="E67" s="135">
        <v>0.245</v>
      </c>
      <c r="F67" s="136">
        <v>1.2E-2</v>
      </c>
      <c r="G67" s="163">
        <v>8.0399999999999991</v>
      </c>
      <c r="H67" s="163">
        <v>1.35</v>
      </c>
      <c r="I67" s="167">
        <v>2.36</v>
      </c>
      <c r="J67" s="41">
        <v>8.1000000000000003E-2</v>
      </c>
    </row>
    <row r="68" spans="1:10" ht="27.75" customHeight="1" x14ac:dyDescent="0.25">
      <c r="A68" s="162" t="s">
        <v>176</v>
      </c>
      <c r="B68" s="25"/>
      <c r="C68" s="194">
        <v>0</v>
      </c>
      <c r="D68" s="134">
        <v>2.2440000000000002</v>
      </c>
      <c r="E68" s="135">
        <v>0.245</v>
      </c>
      <c r="F68" s="136">
        <v>1.2E-2</v>
      </c>
      <c r="G68" s="163">
        <v>190.6</v>
      </c>
      <c r="H68" s="163">
        <v>1.35</v>
      </c>
      <c r="I68" s="167">
        <v>2.36</v>
      </c>
      <c r="J68" s="41">
        <v>8.1000000000000003E-2</v>
      </c>
    </row>
    <row r="69" spans="1:10" ht="27.75" customHeight="1" x14ac:dyDescent="0.25">
      <c r="A69" s="162" t="s">
        <v>177</v>
      </c>
      <c r="B69" s="25"/>
      <c r="C69" s="194">
        <v>0</v>
      </c>
      <c r="D69" s="134">
        <v>2.2440000000000002</v>
      </c>
      <c r="E69" s="135">
        <v>0.245</v>
      </c>
      <c r="F69" s="136">
        <v>1.2E-2</v>
      </c>
      <c r="G69" s="163">
        <v>314.33999999999997</v>
      </c>
      <c r="H69" s="163">
        <v>1.35</v>
      </c>
      <c r="I69" s="167">
        <v>2.36</v>
      </c>
      <c r="J69" s="41">
        <v>8.1000000000000003E-2</v>
      </c>
    </row>
    <row r="70" spans="1:10" ht="27.75" customHeight="1" x14ac:dyDescent="0.25">
      <c r="A70" s="162" t="s">
        <v>178</v>
      </c>
      <c r="B70" s="25"/>
      <c r="C70" s="194">
        <v>0</v>
      </c>
      <c r="D70" s="134">
        <v>2.2440000000000002</v>
      </c>
      <c r="E70" s="135">
        <v>0.245</v>
      </c>
      <c r="F70" s="136">
        <v>1.2E-2</v>
      </c>
      <c r="G70" s="163">
        <v>525.83000000000004</v>
      </c>
      <c r="H70" s="163">
        <v>1.35</v>
      </c>
      <c r="I70" s="167">
        <v>2.36</v>
      </c>
      <c r="J70" s="41">
        <v>8.1000000000000003E-2</v>
      </c>
    </row>
    <row r="71" spans="1:10" ht="27.75" customHeight="1" x14ac:dyDescent="0.25">
      <c r="A71" s="162" t="s">
        <v>179</v>
      </c>
      <c r="B71" s="25"/>
      <c r="C71" s="194">
        <v>0</v>
      </c>
      <c r="D71" s="134">
        <v>2.2440000000000002</v>
      </c>
      <c r="E71" s="135">
        <v>0.245</v>
      </c>
      <c r="F71" s="136">
        <v>1.2E-2</v>
      </c>
      <c r="G71" s="163">
        <v>1318.73</v>
      </c>
      <c r="H71" s="163">
        <v>1.35</v>
      </c>
      <c r="I71" s="167">
        <v>2.36</v>
      </c>
      <c r="J71" s="41">
        <v>8.1000000000000003E-2</v>
      </c>
    </row>
    <row r="72" spans="1:10" ht="27.75" customHeight="1" x14ac:dyDescent="0.25">
      <c r="A72" s="162" t="s">
        <v>180</v>
      </c>
      <c r="B72" s="25"/>
      <c r="C72" s="194">
        <v>0</v>
      </c>
      <c r="D72" s="134">
        <v>2.38</v>
      </c>
      <c r="E72" s="135">
        <v>0.17799999999999999</v>
      </c>
      <c r="F72" s="136">
        <v>8.0000000000000002E-3</v>
      </c>
      <c r="G72" s="163">
        <v>31.17</v>
      </c>
      <c r="H72" s="163">
        <v>2.88</v>
      </c>
      <c r="I72" s="167">
        <v>3.7</v>
      </c>
      <c r="J72" s="41">
        <v>7.1999999999999995E-2</v>
      </c>
    </row>
    <row r="73" spans="1:10" ht="27.75" customHeight="1" x14ac:dyDescent="0.25">
      <c r="A73" s="162" t="s">
        <v>181</v>
      </c>
      <c r="B73" s="25"/>
      <c r="C73" s="194">
        <v>0</v>
      </c>
      <c r="D73" s="134">
        <v>2.38</v>
      </c>
      <c r="E73" s="135">
        <v>0.17799999999999999</v>
      </c>
      <c r="F73" s="136">
        <v>8.0000000000000002E-3</v>
      </c>
      <c r="G73" s="163">
        <v>321.35000000000002</v>
      </c>
      <c r="H73" s="163">
        <v>2.88</v>
      </c>
      <c r="I73" s="167">
        <v>3.7</v>
      </c>
      <c r="J73" s="41">
        <v>7.1999999999999995E-2</v>
      </c>
    </row>
    <row r="74" spans="1:10" ht="27.75" customHeight="1" x14ac:dyDescent="0.25">
      <c r="A74" s="162" t="s">
        <v>182</v>
      </c>
      <c r="B74" s="25"/>
      <c r="C74" s="194">
        <v>0</v>
      </c>
      <c r="D74" s="134">
        <v>2.38</v>
      </c>
      <c r="E74" s="135">
        <v>0.17799999999999999</v>
      </c>
      <c r="F74" s="136">
        <v>8.0000000000000002E-3</v>
      </c>
      <c r="G74" s="163">
        <v>518.04</v>
      </c>
      <c r="H74" s="163">
        <v>2.88</v>
      </c>
      <c r="I74" s="167">
        <v>3.7</v>
      </c>
      <c r="J74" s="41">
        <v>7.1999999999999995E-2</v>
      </c>
    </row>
    <row r="75" spans="1:10" ht="27.75" customHeight="1" x14ac:dyDescent="0.25">
      <c r="A75" s="162" t="s">
        <v>183</v>
      </c>
      <c r="B75" s="25"/>
      <c r="C75" s="194">
        <v>0</v>
      </c>
      <c r="D75" s="134">
        <v>2.38</v>
      </c>
      <c r="E75" s="135">
        <v>0.17799999999999999</v>
      </c>
      <c r="F75" s="136">
        <v>8.0000000000000002E-3</v>
      </c>
      <c r="G75" s="163">
        <v>854.19</v>
      </c>
      <c r="H75" s="163">
        <v>2.88</v>
      </c>
      <c r="I75" s="167">
        <v>3.7</v>
      </c>
      <c r="J75" s="41">
        <v>7.1999999999999995E-2</v>
      </c>
    </row>
    <row r="76" spans="1:10" ht="27.75" customHeight="1" x14ac:dyDescent="0.25">
      <c r="A76" s="162" t="s">
        <v>184</v>
      </c>
      <c r="B76" s="25"/>
      <c r="C76" s="194">
        <v>0</v>
      </c>
      <c r="D76" s="134">
        <v>2.38</v>
      </c>
      <c r="E76" s="135">
        <v>0.17799999999999999</v>
      </c>
      <c r="F76" s="136">
        <v>8.0000000000000002E-3</v>
      </c>
      <c r="G76" s="163">
        <v>2114.52</v>
      </c>
      <c r="H76" s="163">
        <v>2.88</v>
      </c>
      <c r="I76" s="167">
        <v>3.7</v>
      </c>
      <c r="J76" s="41">
        <v>7.1999999999999995E-2</v>
      </c>
    </row>
    <row r="77" spans="1:10" ht="27.75" customHeight="1" x14ac:dyDescent="0.25">
      <c r="A77" s="162" t="s">
        <v>185</v>
      </c>
      <c r="B77" s="25"/>
      <c r="C77" s="194">
        <v>0</v>
      </c>
      <c r="D77" s="134">
        <v>2.145</v>
      </c>
      <c r="E77" s="135">
        <v>0.14199999999999999</v>
      </c>
      <c r="F77" s="136">
        <v>6.0000000000000001E-3</v>
      </c>
      <c r="G77" s="163">
        <v>124.73</v>
      </c>
      <c r="H77" s="163">
        <v>3.86</v>
      </c>
      <c r="I77" s="167">
        <v>4.5999999999999996</v>
      </c>
      <c r="J77" s="41">
        <v>6.2E-2</v>
      </c>
    </row>
    <row r="78" spans="1:10" ht="27.75" customHeight="1" x14ac:dyDescent="0.25">
      <c r="A78" s="162" t="s">
        <v>186</v>
      </c>
      <c r="B78" s="25"/>
      <c r="C78" s="194">
        <v>0</v>
      </c>
      <c r="D78" s="134">
        <v>2.145</v>
      </c>
      <c r="E78" s="135">
        <v>0.14199999999999999</v>
      </c>
      <c r="F78" s="136">
        <v>6.0000000000000001E-3</v>
      </c>
      <c r="G78" s="163">
        <v>1983.97</v>
      </c>
      <c r="H78" s="163">
        <v>3.86</v>
      </c>
      <c r="I78" s="167">
        <v>4.5999999999999996</v>
      </c>
      <c r="J78" s="41">
        <v>6.2E-2</v>
      </c>
    </row>
    <row r="79" spans="1:10" ht="27.75" customHeight="1" x14ac:dyDescent="0.25">
      <c r="A79" s="162" t="s">
        <v>187</v>
      </c>
      <c r="B79" s="25"/>
      <c r="C79" s="194">
        <v>0</v>
      </c>
      <c r="D79" s="134">
        <v>2.145</v>
      </c>
      <c r="E79" s="135">
        <v>0.14199999999999999</v>
      </c>
      <c r="F79" s="136">
        <v>6.0000000000000001E-3</v>
      </c>
      <c r="G79" s="163">
        <v>4942.3500000000004</v>
      </c>
      <c r="H79" s="163">
        <v>3.86</v>
      </c>
      <c r="I79" s="167">
        <v>4.5999999999999996</v>
      </c>
      <c r="J79" s="41">
        <v>6.2E-2</v>
      </c>
    </row>
    <row r="80" spans="1:10" ht="27.75" customHeight="1" x14ac:dyDescent="0.25">
      <c r="A80" s="162" t="s">
        <v>188</v>
      </c>
      <c r="B80" s="25"/>
      <c r="C80" s="194">
        <v>0</v>
      </c>
      <c r="D80" s="134">
        <v>2.145</v>
      </c>
      <c r="E80" s="135">
        <v>0.14199999999999999</v>
      </c>
      <c r="F80" s="136">
        <v>6.0000000000000001E-3</v>
      </c>
      <c r="G80" s="163">
        <v>9561.64</v>
      </c>
      <c r="H80" s="163">
        <v>3.86</v>
      </c>
      <c r="I80" s="167">
        <v>4.5999999999999996</v>
      </c>
      <c r="J80" s="41">
        <v>6.2E-2</v>
      </c>
    </row>
    <row r="81" spans="1:10" ht="27.75" customHeight="1" x14ac:dyDescent="0.25">
      <c r="A81" s="162" t="s">
        <v>189</v>
      </c>
      <c r="B81" s="25"/>
      <c r="C81" s="194">
        <v>0</v>
      </c>
      <c r="D81" s="134">
        <v>2.145</v>
      </c>
      <c r="E81" s="135">
        <v>0.14199999999999999</v>
      </c>
      <c r="F81" s="136">
        <v>6.0000000000000001E-3</v>
      </c>
      <c r="G81" s="163">
        <v>24405.83</v>
      </c>
      <c r="H81" s="163">
        <v>3.86</v>
      </c>
      <c r="I81" s="167">
        <v>4.5999999999999996</v>
      </c>
      <c r="J81" s="41">
        <v>6.2E-2</v>
      </c>
    </row>
    <row r="82" spans="1:10" ht="27.75" customHeight="1" x14ac:dyDescent="0.25">
      <c r="A82" s="162" t="s">
        <v>190</v>
      </c>
      <c r="B82" s="25"/>
      <c r="C82" s="194" t="s">
        <v>94</v>
      </c>
      <c r="D82" s="137">
        <v>9.0229999999999997</v>
      </c>
      <c r="E82" s="138">
        <v>2.0459999999999998</v>
      </c>
      <c r="F82" s="136">
        <v>1.7</v>
      </c>
      <c r="G82" s="164"/>
      <c r="H82" s="164"/>
      <c r="I82" s="166"/>
      <c r="J82" s="42"/>
    </row>
    <row r="83" spans="1:10" ht="27.75" customHeight="1" x14ac:dyDescent="0.25">
      <c r="A83" s="162" t="s">
        <v>191</v>
      </c>
      <c r="B83" s="25"/>
      <c r="C83" s="194" t="s">
        <v>96</v>
      </c>
      <c r="D83" s="134">
        <v>-3.387</v>
      </c>
      <c r="E83" s="135">
        <v>-0.43</v>
      </c>
      <c r="F83" s="136">
        <v>-2.1000000000000001E-2</v>
      </c>
      <c r="G83" s="163">
        <v>0</v>
      </c>
      <c r="H83" s="164"/>
      <c r="I83" s="166"/>
      <c r="J83" s="42"/>
    </row>
    <row r="84" spans="1:10" ht="27.75" customHeight="1" x14ac:dyDescent="0.25">
      <c r="A84" s="162" t="s">
        <v>192</v>
      </c>
      <c r="B84" s="25"/>
      <c r="C84" s="194" t="s">
        <v>96</v>
      </c>
      <c r="D84" s="134">
        <v>-3.411</v>
      </c>
      <c r="E84" s="135">
        <v>-0.39600000000000002</v>
      </c>
      <c r="F84" s="136">
        <v>-1.9E-2</v>
      </c>
      <c r="G84" s="163">
        <v>0</v>
      </c>
      <c r="H84" s="164"/>
      <c r="I84" s="166"/>
      <c r="J84" s="42"/>
    </row>
    <row r="85" spans="1:10" ht="27.75" customHeight="1" x14ac:dyDescent="0.25">
      <c r="A85" s="162" t="s">
        <v>193</v>
      </c>
      <c r="B85" s="25"/>
      <c r="C85" s="194">
        <v>0</v>
      </c>
      <c r="D85" s="134">
        <v>-3.387</v>
      </c>
      <c r="E85" s="135">
        <v>-0.43</v>
      </c>
      <c r="F85" s="136">
        <v>-2.1000000000000001E-2</v>
      </c>
      <c r="G85" s="163">
        <v>0</v>
      </c>
      <c r="H85" s="164"/>
      <c r="I85" s="166"/>
      <c r="J85" s="41">
        <v>0.13300000000000001</v>
      </c>
    </row>
    <row r="86" spans="1:10" ht="27.75" customHeight="1" x14ac:dyDescent="0.25">
      <c r="A86" s="162" t="s">
        <v>194</v>
      </c>
      <c r="B86" s="25"/>
      <c r="C86" s="194">
        <v>0</v>
      </c>
      <c r="D86" s="134">
        <v>-3.411</v>
      </c>
      <c r="E86" s="135">
        <v>-0.39600000000000002</v>
      </c>
      <c r="F86" s="136">
        <v>-1.9E-2</v>
      </c>
      <c r="G86" s="163">
        <v>0</v>
      </c>
      <c r="H86" s="164"/>
      <c r="I86" s="166"/>
      <c r="J86" s="41">
        <v>0.125</v>
      </c>
    </row>
    <row r="87" spans="1:10" ht="27.75" customHeight="1" x14ac:dyDescent="0.25">
      <c r="A87" s="162" t="s">
        <v>195</v>
      </c>
      <c r="B87" s="25"/>
      <c r="C87" s="194">
        <v>0</v>
      </c>
      <c r="D87" s="134">
        <v>-4.4080000000000004</v>
      </c>
      <c r="E87" s="135">
        <v>-0.32900000000000001</v>
      </c>
      <c r="F87" s="136">
        <v>-1.4999999999999999E-2</v>
      </c>
      <c r="G87" s="163">
        <v>416.38</v>
      </c>
      <c r="H87" s="164"/>
      <c r="I87" s="166"/>
      <c r="J87" s="41">
        <v>0.182</v>
      </c>
    </row>
    <row r="88" spans="1:10" ht="27.75" customHeight="1" x14ac:dyDescent="0.25">
      <c r="A88" s="162" t="s">
        <v>196</v>
      </c>
      <c r="B88" s="25"/>
      <c r="C88" s="194" t="s">
        <v>69</v>
      </c>
      <c r="D88" s="134">
        <v>2.38</v>
      </c>
      <c r="E88" s="135">
        <v>0.30199999999999999</v>
      </c>
      <c r="F88" s="136">
        <v>1.4999999999999999E-2</v>
      </c>
      <c r="G88" s="163">
        <v>7.19</v>
      </c>
      <c r="H88" s="164"/>
      <c r="I88" s="166"/>
      <c r="J88" s="42"/>
    </row>
    <row r="89" spans="1:10" ht="27.75" customHeight="1" x14ac:dyDescent="0.25">
      <c r="A89" s="162" t="s">
        <v>197</v>
      </c>
      <c r="B89" s="25"/>
      <c r="C89" s="194">
        <v>2</v>
      </c>
      <c r="D89" s="134">
        <v>2.38</v>
      </c>
      <c r="E89" s="135">
        <v>0.30199999999999999</v>
      </c>
      <c r="F89" s="136">
        <v>1.4999999999999999E-2</v>
      </c>
      <c r="G89" s="164"/>
      <c r="H89" s="164"/>
      <c r="I89" s="166"/>
      <c r="J89" s="42"/>
    </row>
    <row r="90" spans="1:10" ht="27.75" customHeight="1" x14ac:dyDescent="0.25">
      <c r="A90" s="162" t="s">
        <v>198</v>
      </c>
      <c r="B90" s="25"/>
      <c r="C90" s="194" t="s">
        <v>72</v>
      </c>
      <c r="D90" s="134">
        <v>2.226</v>
      </c>
      <c r="E90" s="135">
        <v>0.28299999999999997</v>
      </c>
      <c r="F90" s="136">
        <v>1.4E-2</v>
      </c>
      <c r="G90" s="163">
        <v>2.97</v>
      </c>
      <c r="H90" s="164"/>
      <c r="I90" s="166"/>
      <c r="J90" s="42"/>
    </row>
    <row r="91" spans="1:10" ht="27.75" customHeight="1" x14ac:dyDescent="0.25">
      <c r="A91" s="162" t="s">
        <v>199</v>
      </c>
      <c r="B91" s="25"/>
      <c r="C91" s="194" t="s">
        <v>72</v>
      </c>
      <c r="D91" s="134">
        <v>2.226</v>
      </c>
      <c r="E91" s="135">
        <v>0.28299999999999997</v>
      </c>
      <c r="F91" s="136">
        <v>1.4E-2</v>
      </c>
      <c r="G91" s="163">
        <v>7.61</v>
      </c>
      <c r="H91" s="164"/>
      <c r="I91" s="166"/>
      <c r="J91" s="42"/>
    </row>
    <row r="92" spans="1:10" ht="27.75" customHeight="1" x14ac:dyDescent="0.25">
      <c r="A92" s="162" t="s">
        <v>200</v>
      </c>
      <c r="B92" s="25"/>
      <c r="C92" s="194" t="s">
        <v>72</v>
      </c>
      <c r="D92" s="134">
        <v>2.226</v>
      </c>
      <c r="E92" s="135">
        <v>0.28299999999999997</v>
      </c>
      <c r="F92" s="136">
        <v>1.4E-2</v>
      </c>
      <c r="G92" s="163">
        <v>15.67</v>
      </c>
      <c r="H92" s="164"/>
      <c r="I92" s="166"/>
      <c r="J92" s="42"/>
    </row>
    <row r="93" spans="1:10" ht="27.75" customHeight="1" x14ac:dyDescent="0.25">
      <c r="A93" s="162" t="s">
        <v>201</v>
      </c>
      <c r="B93" s="25"/>
      <c r="C93" s="194" t="s">
        <v>72</v>
      </c>
      <c r="D93" s="134">
        <v>2.226</v>
      </c>
      <c r="E93" s="135">
        <v>0.28299999999999997</v>
      </c>
      <c r="F93" s="136">
        <v>1.4E-2</v>
      </c>
      <c r="G93" s="163">
        <v>31.09</v>
      </c>
      <c r="H93" s="164"/>
      <c r="I93" s="166"/>
      <c r="J93" s="42"/>
    </row>
    <row r="94" spans="1:10" ht="27.75" customHeight="1" x14ac:dyDescent="0.25">
      <c r="A94" s="162" t="s">
        <v>202</v>
      </c>
      <c r="B94" s="25"/>
      <c r="C94" s="194" t="s">
        <v>72</v>
      </c>
      <c r="D94" s="134">
        <v>2.226</v>
      </c>
      <c r="E94" s="135">
        <v>0.28299999999999997</v>
      </c>
      <c r="F94" s="136">
        <v>1.4E-2</v>
      </c>
      <c r="G94" s="163">
        <v>82.05</v>
      </c>
      <c r="H94" s="164"/>
      <c r="I94" s="166"/>
      <c r="J94" s="42"/>
    </row>
    <row r="95" spans="1:10" ht="27.75" customHeight="1" x14ac:dyDescent="0.25">
      <c r="A95" s="162" t="s">
        <v>203</v>
      </c>
      <c r="B95" s="25"/>
      <c r="C95" s="194">
        <v>4</v>
      </c>
      <c r="D95" s="134">
        <v>2.226</v>
      </c>
      <c r="E95" s="135">
        <v>0.28299999999999997</v>
      </c>
      <c r="F95" s="136">
        <v>1.4E-2</v>
      </c>
      <c r="G95" s="164"/>
      <c r="H95" s="164"/>
      <c r="I95" s="166"/>
      <c r="J95" s="42"/>
    </row>
    <row r="96" spans="1:10" ht="27.75" customHeight="1" x14ac:dyDescent="0.25">
      <c r="A96" s="162" t="s">
        <v>204</v>
      </c>
      <c r="B96" s="25"/>
      <c r="C96" s="194">
        <v>0</v>
      </c>
      <c r="D96" s="134">
        <v>1.7390000000000001</v>
      </c>
      <c r="E96" s="135">
        <v>0.19</v>
      </c>
      <c r="F96" s="136">
        <v>8.9999999999999993E-3</v>
      </c>
      <c r="G96" s="163">
        <v>6.35</v>
      </c>
      <c r="H96" s="163">
        <v>1.05</v>
      </c>
      <c r="I96" s="167">
        <v>1.83</v>
      </c>
      <c r="J96" s="41">
        <v>6.3E-2</v>
      </c>
    </row>
    <row r="97" spans="1:10" ht="27.75" customHeight="1" x14ac:dyDescent="0.25">
      <c r="A97" s="162" t="s">
        <v>205</v>
      </c>
      <c r="B97" s="25"/>
      <c r="C97" s="194">
        <v>0</v>
      </c>
      <c r="D97" s="134">
        <v>1.7390000000000001</v>
      </c>
      <c r="E97" s="135">
        <v>0.19</v>
      </c>
      <c r="F97" s="136">
        <v>8.9999999999999993E-3</v>
      </c>
      <c r="G97" s="163">
        <v>147.87</v>
      </c>
      <c r="H97" s="163">
        <v>1.05</v>
      </c>
      <c r="I97" s="167">
        <v>1.83</v>
      </c>
      <c r="J97" s="41">
        <v>6.3E-2</v>
      </c>
    </row>
    <row r="98" spans="1:10" ht="27.75" customHeight="1" x14ac:dyDescent="0.25">
      <c r="A98" s="162" t="s">
        <v>206</v>
      </c>
      <c r="B98" s="25"/>
      <c r="C98" s="194">
        <v>0</v>
      </c>
      <c r="D98" s="134">
        <v>1.7390000000000001</v>
      </c>
      <c r="E98" s="135">
        <v>0.19</v>
      </c>
      <c r="F98" s="136">
        <v>8.9999999999999993E-3</v>
      </c>
      <c r="G98" s="163">
        <v>243.8</v>
      </c>
      <c r="H98" s="163">
        <v>1.05</v>
      </c>
      <c r="I98" s="167">
        <v>1.83</v>
      </c>
      <c r="J98" s="41">
        <v>6.3E-2</v>
      </c>
    </row>
    <row r="99" spans="1:10" ht="27.75" customHeight="1" x14ac:dyDescent="0.25">
      <c r="A99" s="162" t="s">
        <v>207</v>
      </c>
      <c r="B99" s="25"/>
      <c r="C99" s="194">
        <v>0</v>
      </c>
      <c r="D99" s="134">
        <v>1.7390000000000001</v>
      </c>
      <c r="E99" s="135">
        <v>0.19</v>
      </c>
      <c r="F99" s="136">
        <v>8.9999999999999993E-3</v>
      </c>
      <c r="G99" s="163">
        <v>407.74</v>
      </c>
      <c r="H99" s="163">
        <v>1.05</v>
      </c>
      <c r="I99" s="167">
        <v>1.83</v>
      </c>
      <c r="J99" s="41">
        <v>6.3E-2</v>
      </c>
    </row>
    <row r="100" spans="1:10" ht="27.75" customHeight="1" x14ac:dyDescent="0.25">
      <c r="A100" s="162" t="s">
        <v>208</v>
      </c>
      <c r="B100" s="25"/>
      <c r="C100" s="194">
        <v>0</v>
      </c>
      <c r="D100" s="134">
        <v>1.7390000000000001</v>
      </c>
      <c r="E100" s="135">
        <v>0.19</v>
      </c>
      <c r="F100" s="136">
        <v>8.9999999999999993E-3</v>
      </c>
      <c r="G100" s="163">
        <v>1022.4</v>
      </c>
      <c r="H100" s="163">
        <v>1.05</v>
      </c>
      <c r="I100" s="167">
        <v>1.83</v>
      </c>
      <c r="J100" s="41">
        <v>6.3E-2</v>
      </c>
    </row>
    <row r="101" spans="1:10" ht="27.75" customHeight="1" x14ac:dyDescent="0.25">
      <c r="A101" s="162" t="s">
        <v>209</v>
      </c>
      <c r="B101" s="25"/>
      <c r="C101" s="194">
        <v>0</v>
      </c>
      <c r="D101" s="134">
        <v>1.845</v>
      </c>
      <c r="E101" s="135">
        <v>0.13800000000000001</v>
      </c>
      <c r="F101" s="136">
        <v>6.0000000000000001E-3</v>
      </c>
      <c r="G101" s="163">
        <v>24.28</v>
      </c>
      <c r="H101" s="163">
        <v>2.2400000000000002</v>
      </c>
      <c r="I101" s="167">
        <v>2.87</v>
      </c>
      <c r="J101" s="41">
        <v>5.6000000000000001E-2</v>
      </c>
    </row>
    <row r="102" spans="1:10" ht="27.75" customHeight="1" x14ac:dyDescent="0.25">
      <c r="A102" s="162" t="s">
        <v>210</v>
      </c>
      <c r="B102" s="25"/>
      <c r="C102" s="194">
        <v>0</v>
      </c>
      <c r="D102" s="134">
        <v>1.845</v>
      </c>
      <c r="E102" s="135">
        <v>0.13800000000000001</v>
      </c>
      <c r="F102" s="136">
        <v>6.0000000000000001E-3</v>
      </c>
      <c r="G102" s="163">
        <v>249.23</v>
      </c>
      <c r="H102" s="163">
        <v>2.2400000000000002</v>
      </c>
      <c r="I102" s="167">
        <v>2.87</v>
      </c>
      <c r="J102" s="41">
        <v>5.6000000000000001E-2</v>
      </c>
    </row>
    <row r="103" spans="1:10" ht="27.75" customHeight="1" x14ac:dyDescent="0.25">
      <c r="A103" s="162" t="s">
        <v>211</v>
      </c>
      <c r="B103" s="25"/>
      <c r="C103" s="194">
        <v>0</v>
      </c>
      <c r="D103" s="134">
        <v>1.845</v>
      </c>
      <c r="E103" s="135">
        <v>0.13800000000000001</v>
      </c>
      <c r="F103" s="136">
        <v>6.0000000000000001E-3</v>
      </c>
      <c r="G103" s="163">
        <v>401.7</v>
      </c>
      <c r="H103" s="163">
        <v>2.2400000000000002</v>
      </c>
      <c r="I103" s="167">
        <v>2.87</v>
      </c>
      <c r="J103" s="41">
        <v>5.6000000000000001E-2</v>
      </c>
    </row>
    <row r="104" spans="1:10" ht="27.75" customHeight="1" x14ac:dyDescent="0.25">
      <c r="A104" s="162" t="s">
        <v>212</v>
      </c>
      <c r="B104" s="25"/>
      <c r="C104" s="194">
        <v>0</v>
      </c>
      <c r="D104" s="134">
        <v>1.845</v>
      </c>
      <c r="E104" s="135">
        <v>0.13800000000000001</v>
      </c>
      <c r="F104" s="136">
        <v>6.0000000000000001E-3</v>
      </c>
      <c r="G104" s="163">
        <v>662.29</v>
      </c>
      <c r="H104" s="163">
        <v>2.2400000000000002</v>
      </c>
      <c r="I104" s="167">
        <v>2.87</v>
      </c>
      <c r="J104" s="41">
        <v>5.6000000000000001E-2</v>
      </c>
    </row>
    <row r="105" spans="1:10" ht="27.75" customHeight="1" x14ac:dyDescent="0.25">
      <c r="A105" s="162" t="s">
        <v>213</v>
      </c>
      <c r="B105" s="25"/>
      <c r="C105" s="194">
        <v>0</v>
      </c>
      <c r="D105" s="134">
        <v>1.845</v>
      </c>
      <c r="E105" s="135">
        <v>0.13800000000000001</v>
      </c>
      <c r="F105" s="136">
        <v>6.0000000000000001E-3</v>
      </c>
      <c r="G105" s="163">
        <v>1639.3</v>
      </c>
      <c r="H105" s="163">
        <v>2.2400000000000002</v>
      </c>
      <c r="I105" s="167">
        <v>2.87</v>
      </c>
      <c r="J105" s="41">
        <v>5.6000000000000001E-2</v>
      </c>
    </row>
    <row r="106" spans="1:10" ht="27.75" customHeight="1" x14ac:dyDescent="0.25">
      <c r="A106" s="162" t="s">
        <v>214</v>
      </c>
      <c r="B106" s="25"/>
      <c r="C106" s="194">
        <v>0</v>
      </c>
      <c r="D106" s="134">
        <v>1.6619999999999999</v>
      </c>
      <c r="E106" s="135">
        <v>0.11</v>
      </c>
      <c r="F106" s="136">
        <v>5.0000000000000001E-3</v>
      </c>
      <c r="G106" s="163">
        <v>96.81</v>
      </c>
      <c r="H106" s="163">
        <v>2.99</v>
      </c>
      <c r="I106" s="167">
        <v>3.57</v>
      </c>
      <c r="J106" s="41">
        <v>4.8000000000000001E-2</v>
      </c>
    </row>
    <row r="107" spans="1:10" ht="27.75" customHeight="1" x14ac:dyDescent="0.25">
      <c r="A107" s="162" t="s">
        <v>215</v>
      </c>
      <c r="B107" s="25"/>
      <c r="C107" s="194">
        <v>0</v>
      </c>
      <c r="D107" s="134">
        <v>1.6619999999999999</v>
      </c>
      <c r="E107" s="135">
        <v>0.11</v>
      </c>
      <c r="F107" s="136">
        <v>5.0000000000000001E-3</v>
      </c>
      <c r="G107" s="163">
        <v>1538.1</v>
      </c>
      <c r="H107" s="163">
        <v>2.99</v>
      </c>
      <c r="I107" s="167">
        <v>3.57</v>
      </c>
      <c r="J107" s="41">
        <v>4.8000000000000001E-2</v>
      </c>
    </row>
    <row r="108" spans="1:10" ht="27.75" customHeight="1" x14ac:dyDescent="0.25">
      <c r="A108" s="162" t="s">
        <v>216</v>
      </c>
      <c r="B108" s="25"/>
      <c r="C108" s="194">
        <v>0</v>
      </c>
      <c r="D108" s="134">
        <v>1.6619999999999999</v>
      </c>
      <c r="E108" s="135">
        <v>0.11</v>
      </c>
      <c r="F108" s="136">
        <v>5.0000000000000001E-3</v>
      </c>
      <c r="G108" s="163">
        <v>3831.43</v>
      </c>
      <c r="H108" s="163">
        <v>2.99</v>
      </c>
      <c r="I108" s="167">
        <v>3.57</v>
      </c>
      <c r="J108" s="41">
        <v>4.8000000000000001E-2</v>
      </c>
    </row>
    <row r="109" spans="1:10" ht="27.75" customHeight="1" x14ac:dyDescent="0.25">
      <c r="A109" s="162" t="s">
        <v>217</v>
      </c>
      <c r="B109" s="25"/>
      <c r="C109" s="194">
        <v>0</v>
      </c>
      <c r="D109" s="134">
        <v>1.6619999999999999</v>
      </c>
      <c r="E109" s="135">
        <v>0.11</v>
      </c>
      <c r="F109" s="136">
        <v>5.0000000000000001E-3</v>
      </c>
      <c r="G109" s="163">
        <v>7412.32</v>
      </c>
      <c r="H109" s="163">
        <v>2.99</v>
      </c>
      <c r="I109" s="167">
        <v>3.57</v>
      </c>
      <c r="J109" s="41">
        <v>4.8000000000000001E-2</v>
      </c>
    </row>
    <row r="110" spans="1:10" ht="27.75" customHeight="1" x14ac:dyDescent="0.25">
      <c r="A110" s="162" t="s">
        <v>218</v>
      </c>
      <c r="B110" s="25"/>
      <c r="C110" s="194">
        <v>0</v>
      </c>
      <c r="D110" s="134">
        <v>1.6619999999999999</v>
      </c>
      <c r="E110" s="135">
        <v>0.11</v>
      </c>
      <c r="F110" s="136">
        <v>5.0000000000000001E-3</v>
      </c>
      <c r="G110" s="163">
        <v>18919.560000000001</v>
      </c>
      <c r="H110" s="163">
        <v>2.99</v>
      </c>
      <c r="I110" s="167">
        <v>3.57</v>
      </c>
      <c r="J110" s="41">
        <v>4.8000000000000001E-2</v>
      </c>
    </row>
    <row r="111" spans="1:10" ht="27.75" customHeight="1" x14ac:dyDescent="0.25">
      <c r="A111" s="162" t="s">
        <v>219</v>
      </c>
      <c r="B111" s="25"/>
      <c r="C111" s="194" t="s">
        <v>94</v>
      </c>
      <c r="D111" s="137">
        <v>6.9939999999999998</v>
      </c>
      <c r="E111" s="138">
        <v>1.5860000000000001</v>
      </c>
      <c r="F111" s="136">
        <v>1.3180000000000001</v>
      </c>
      <c r="G111" s="164"/>
      <c r="H111" s="164"/>
      <c r="I111" s="166"/>
      <c r="J111" s="42"/>
    </row>
    <row r="112" spans="1:10" ht="27.75" customHeight="1" x14ac:dyDescent="0.25">
      <c r="A112" s="162" t="s">
        <v>220</v>
      </c>
      <c r="B112" s="25"/>
      <c r="C112" s="194" t="s">
        <v>96</v>
      </c>
      <c r="D112" s="134">
        <v>-2.6259999999999999</v>
      </c>
      <c r="E112" s="135">
        <v>-0.33400000000000002</v>
      </c>
      <c r="F112" s="136">
        <v>-1.6E-2</v>
      </c>
      <c r="G112" s="163">
        <v>0</v>
      </c>
      <c r="H112" s="164"/>
      <c r="I112" s="166"/>
      <c r="J112" s="42"/>
    </row>
    <row r="113" spans="1:10" ht="27.75" customHeight="1" x14ac:dyDescent="0.25">
      <c r="A113" s="162" t="s">
        <v>221</v>
      </c>
      <c r="B113" s="25"/>
      <c r="C113" s="194" t="s">
        <v>96</v>
      </c>
      <c r="D113" s="134">
        <v>-2.6440000000000001</v>
      </c>
      <c r="E113" s="135">
        <v>-0.307</v>
      </c>
      <c r="F113" s="136">
        <v>-1.4999999999999999E-2</v>
      </c>
      <c r="G113" s="163">
        <v>0</v>
      </c>
      <c r="H113" s="164"/>
      <c r="I113" s="166"/>
      <c r="J113" s="42"/>
    </row>
    <row r="114" spans="1:10" ht="27.75" customHeight="1" x14ac:dyDescent="0.25">
      <c r="A114" s="162" t="s">
        <v>222</v>
      </c>
      <c r="B114" s="25"/>
      <c r="C114" s="194">
        <v>0</v>
      </c>
      <c r="D114" s="134">
        <v>-2.6259999999999999</v>
      </c>
      <c r="E114" s="135">
        <v>-0.33400000000000002</v>
      </c>
      <c r="F114" s="136">
        <v>-1.6E-2</v>
      </c>
      <c r="G114" s="163">
        <v>0</v>
      </c>
      <c r="H114" s="164"/>
      <c r="I114" s="166"/>
      <c r="J114" s="41">
        <v>0.10299999999999999</v>
      </c>
    </row>
    <row r="115" spans="1:10" ht="27.75" customHeight="1" x14ac:dyDescent="0.25">
      <c r="A115" s="162" t="s">
        <v>223</v>
      </c>
      <c r="B115" s="25"/>
      <c r="C115" s="194">
        <v>0</v>
      </c>
      <c r="D115" s="134">
        <v>-2.6440000000000001</v>
      </c>
      <c r="E115" s="135">
        <v>-0.307</v>
      </c>
      <c r="F115" s="136">
        <v>-1.4999999999999999E-2</v>
      </c>
      <c r="G115" s="163">
        <v>0</v>
      </c>
      <c r="H115" s="164"/>
      <c r="I115" s="166"/>
      <c r="J115" s="41">
        <v>9.7000000000000003E-2</v>
      </c>
    </row>
    <row r="116" spans="1:10" ht="27.75" customHeight="1" x14ac:dyDescent="0.25">
      <c r="A116" s="162" t="s">
        <v>224</v>
      </c>
      <c r="B116" s="25"/>
      <c r="C116" s="194">
        <v>0</v>
      </c>
      <c r="D116" s="134">
        <v>-3.4169999999999998</v>
      </c>
      <c r="E116" s="135">
        <v>-0.255</v>
      </c>
      <c r="F116" s="136">
        <v>-1.0999999999999999E-2</v>
      </c>
      <c r="G116" s="163">
        <v>322.77999999999997</v>
      </c>
      <c r="H116" s="164"/>
      <c r="I116" s="166"/>
      <c r="J116" s="41">
        <v>0.14099999999999999</v>
      </c>
    </row>
    <row r="117" spans="1:10" ht="27.75" customHeight="1" x14ac:dyDescent="0.25">
      <c r="A117" s="162" t="s">
        <v>225</v>
      </c>
      <c r="B117" s="25"/>
      <c r="C117" s="194" t="s">
        <v>69</v>
      </c>
      <c r="D117" s="134">
        <v>1.7769999999999999</v>
      </c>
      <c r="E117" s="135">
        <v>0.22600000000000001</v>
      </c>
      <c r="F117" s="136">
        <v>1.0999999999999999E-2</v>
      </c>
      <c r="G117" s="163">
        <v>5.56</v>
      </c>
      <c r="H117" s="164"/>
      <c r="I117" s="166"/>
      <c r="J117" s="42"/>
    </row>
    <row r="118" spans="1:10" ht="27.75" customHeight="1" x14ac:dyDescent="0.25">
      <c r="A118" s="162" t="s">
        <v>226</v>
      </c>
      <c r="B118" s="25"/>
      <c r="C118" s="194">
        <v>2</v>
      </c>
      <c r="D118" s="134">
        <v>1.7769999999999999</v>
      </c>
      <c r="E118" s="135">
        <v>0.22600000000000001</v>
      </c>
      <c r="F118" s="136">
        <v>1.0999999999999999E-2</v>
      </c>
      <c r="G118" s="164"/>
      <c r="H118" s="164"/>
      <c r="I118" s="166"/>
      <c r="J118" s="42"/>
    </row>
    <row r="119" spans="1:10" ht="27.75" customHeight="1" x14ac:dyDescent="0.25">
      <c r="A119" s="162" t="s">
        <v>227</v>
      </c>
      <c r="B119" s="25"/>
      <c r="C119" s="194" t="s">
        <v>72</v>
      </c>
      <c r="D119" s="134">
        <v>1.663</v>
      </c>
      <c r="E119" s="135">
        <v>0.21099999999999999</v>
      </c>
      <c r="F119" s="136">
        <v>0.01</v>
      </c>
      <c r="G119" s="163">
        <v>2.35</v>
      </c>
      <c r="H119" s="164"/>
      <c r="I119" s="166"/>
      <c r="J119" s="42"/>
    </row>
    <row r="120" spans="1:10" ht="27.75" customHeight="1" x14ac:dyDescent="0.25">
      <c r="A120" s="162" t="s">
        <v>228</v>
      </c>
      <c r="B120" s="25"/>
      <c r="C120" s="194" t="s">
        <v>72</v>
      </c>
      <c r="D120" s="134">
        <v>1.663</v>
      </c>
      <c r="E120" s="135">
        <v>0.21099999999999999</v>
      </c>
      <c r="F120" s="136">
        <v>0.01</v>
      </c>
      <c r="G120" s="163">
        <v>5.82</v>
      </c>
      <c r="H120" s="164"/>
      <c r="I120" s="166"/>
      <c r="J120" s="42"/>
    </row>
    <row r="121" spans="1:10" ht="27.75" customHeight="1" x14ac:dyDescent="0.25">
      <c r="A121" s="162" t="s">
        <v>229</v>
      </c>
      <c r="B121" s="25"/>
      <c r="C121" s="194" t="s">
        <v>72</v>
      </c>
      <c r="D121" s="134">
        <v>1.663</v>
      </c>
      <c r="E121" s="135">
        <v>0.21099999999999999</v>
      </c>
      <c r="F121" s="136">
        <v>0.01</v>
      </c>
      <c r="G121" s="163">
        <v>11.84</v>
      </c>
      <c r="H121" s="164"/>
      <c r="I121" s="166"/>
      <c r="J121" s="42"/>
    </row>
    <row r="122" spans="1:10" ht="27.75" customHeight="1" x14ac:dyDescent="0.25">
      <c r="A122" s="162" t="s">
        <v>230</v>
      </c>
      <c r="B122" s="25"/>
      <c r="C122" s="194" t="s">
        <v>72</v>
      </c>
      <c r="D122" s="134">
        <v>1.663</v>
      </c>
      <c r="E122" s="135">
        <v>0.21099999999999999</v>
      </c>
      <c r="F122" s="136">
        <v>0.01</v>
      </c>
      <c r="G122" s="163">
        <v>23.35</v>
      </c>
      <c r="H122" s="164"/>
      <c r="I122" s="166"/>
      <c r="J122" s="42"/>
    </row>
    <row r="123" spans="1:10" ht="27.75" customHeight="1" x14ac:dyDescent="0.25">
      <c r="A123" s="162" t="s">
        <v>231</v>
      </c>
      <c r="B123" s="25"/>
      <c r="C123" s="194" t="s">
        <v>72</v>
      </c>
      <c r="D123" s="134">
        <v>1.663</v>
      </c>
      <c r="E123" s="135">
        <v>0.21099999999999999</v>
      </c>
      <c r="F123" s="136">
        <v>0.01</v>
      </c>
      <c r="G123" s="163">
        <v>61.42</v>
      </c>
      <c r="H123" s="164"/>
      <c r="I123" s="166"/>
      <c r="J123" s="42"/>
    </row>
    <row r="124" spans="1:10" ht="27.75" customHeight="1" x14ac:dyDescent="0.25">
      <c r="A124" s="162" t="s">
        <v>232</v>
      </c>
      <c r="B124" s="25"/>
      <c r="C124" s="194">
        <v>4</v>
      </c>
      <c r="D124" s="134">
        <v>1.663</v>
      </c>
      <c r="E124" s="135">
        <v>0.21099999999999999</v>
      </c>
      <c r="F124" s="136">
        <v>0.01</v>
      </c>
      <c r="G124" s="164"/>
      <c r="H124" s="164"/>
      <c r="I124" s="166"/>
      <c r="J124" s="42"/>
    </row>
    <row r="125" spans="1:10" ht="27.75" customHeight="1" x14ac:dyDescent="0.25">
      <c r="A125" s="162" t="s">
        <v>233</v>
      </c>
      <c r="B125" s="25"/>
      <c r="C125" s="194">
        <v>0</v>
      </c>
      <c r="D125" s="134">
        <v>1.2989999999999999</v>
      </c>
      <c r="E125" s="135">
        <v>0.14199999999999999</v>
      </c>
      <c r="F125" s="136">
        <v>7.0000000000000001E-3</v>
      </c>
      <c r="G125" s="163">
        <v>4.88</v>
      </c>
      <c r="H125" s="163">
        <v>0.78</v>
      </c>
      <c r="I125" s="167">
        <v>1.37</v>
      </c>
      <c r="J125" s="41">
        <v>4.7E-2</v>
      </c>
    </row>
    <row r="126" spans="1:10" ht="27.75" customHeight="1" x14ac:dyDescent="0.25">
      <c r="A126" s="162" t="s">
        <v>234</v>
      </c>
      <c r="B126" s="25"/>
      <c r="C126" s="194">
        <v>0</v>
      </c>
      <c r="D126" s="134">
        <v>1.2989999999999999</v>
      </c>
      <c r="E126" s="135">
        <v>0.14199999999999999</v>
      </c>
      <c r="F126" s="136">
        <v>7.0000000000000001E-3</v>
      </c>
      <c r="G126" s="163">
        <v>110.57</v>
      </c>
      <c r="H126" s="163">
        <v>0.78</v>
      </c>
      <c r="I126" s="167">
        <v>1.37</v>
      </c>
      <c r="J126" s="41">
        <v>4.7E-2</v>
      </c>
    </row>
    <row r="127" spans="1:10" ht="27.75" customHeight="1" x14ac:dyDescent="0.25">
      <c r="A127" s="162" t="s">
        <v>235</v>
      </c>
      <c r="B127" s="25"/>
      <c r="C127" s="194">
        <v>0</v>
      </c>
      <c r="D127" s="134">
        <v>1.2989999999999999</v>
      </c>
      <c r="E127" s="135">
        <v>0.14199999999999999</v>
      </c>
      <c r="F127" s="136">
        <v>7.0000000000000001E-3</v>
      </c>
      <c r="G127" s="163">
        <v>182.22</v>
      </c>
      <c r="H127" s="163">
        <v>0.78</v>
      </c>
      <c r="I127" s="167">
        <v>1.37</v>
      </c>
      <c r="J127" s="41">
        <v>4.7E-2</v>
      </c>
    </row>
    <row r="128" spans="1:10" ht="27.75" customHeight="1" x14ac:dyDescent="0.25">
      <c r="A128" s="162" t="s">
        <v>236</v>
      </c>
      <c r="B128" s="25"/>
      <c r="C128" s="194">
        <v>0</v>
      </c>
      <c r="D128" s="134">
        <v>1.2989999999999999</v>
      </c>
      <c r="E128" s="135">
        <v>0.14199999999999999</v>
      </c>
      <c r="F128" s="136">
        <v>7.0000000000000001E-3</v>
      </c>
      <c r="G128" s="163">
        <v>304.66000000000003</v>
      </c>
      <c r="H128" s="163">
        <v>0.78</v>
      </c>
      <c r="I128" s="167">
        <v>1.37</v>
      </c>
      <c r="J128" s="41">
        <v>4.7E-2</v>
      </c>
    </row>
    <row r="129" spans="1:10" ht="27.75" customHeight="1" x14ac:dyDescent="0.25">
      <c r="A129" s="162" t="s">
        <v>237</v>
      </c>
      <c r="B129" s="25"/>
      <c r="C129" s="194">
        <v>0</v>
      </c>
      <c r="D129" s="134">
        <v>1.2989999999999999</v>
      </c>
      <c r="E129" s="135">
        <v>0.14199999999999999</v>
      </c>
      <c r="F129" s="136">
        <v>7.0000000000000001E-3</v>
      </c>
      <c r="G129" s="163">
        <v>763.73</v>
      </c>
      <c r="H129" s="163">
        <v>0.78</v>
      </c>
      <c r="I129" s="167">
        <v>1.37</v>
      </c>
      <c r="J129" s="41">
        <v>4.7E-2</v>
      </c>
    </row>
    <row r="130" spans="1:10" ht="27.75" customHeight="1" x14ac:dyDescent="0.25">
      <c r="A130" s="162" t="s">
        <v>238</v>
      </c>
      <c r="B130" s="25"/>
      <c r="C130" s="194">
        <v>0</v>
      </c>
      <c r="D130" s="134">
        <v>1.3779999999999999</v>
      </c>
      <c r="E130" s="135">
        <v>0.10299999999999999</v>
      </c>
      <c r="F130" s="136">
        <v>5.0000000000000001E-3</v>
      </c>
      <c r="G130" s="163">
        <v>18.260000000000002</v>
      </c>
      <c r="H130" s="163">
        <v>1.67</v>
      </c>
      <c r="I130" s="167">
        <v>2.14</v>
      </c>
      <c r="J130" s="41">
        <v>4.1000000000000002E-2</v>
      </c>
    </row>
    <row r="131" spans="1:10" ht="27.75" customHeight="1" x14ac:dyDescent="0.25">
      <c r="A131" s="162" t="s">
        <v>239</v>
      </c>
      <c r="B131" s="25"/>
      <c r="C131" s="194">
        <v>0</v>
      </c>
      <c r="D131" s="134">
        <v>1.3779999999999999</v>
      </c>
      <c r="E131" s="135">
        <v>0.10299999999999999</v>
      </c>
      <c r="F131" s="136">
        <v>5.0000000000000001E-3</v>
      </c>
      <c r="G131" s="163">
        <v>186.27</v>
      </c>
      <c r="H131" s="163">
        <v>1.67</v>
      </c>
      <c r="I131" s="167">
        <v>2.14</v>
      </c>
      <c r="J131" s="41">
        <v>4.1000000000000002E-2</v>
      </c>
    </row>
    <row r="132" spans="1:10" ht="27.75" customHeight="1" x14ac:dyDescent="0.25">
      <c r="A132" s="162" t="s">
        <v>240</v>
      </c>
      <c r="B132" s="25"/>
      <c r="C132" s="194">
        <v>0</v>
      </c>
      <c r="D132" s="134">
        <v>1.3779999999999999</v>
      </c>
      <c r="E132" s="135">
        <v>0.10299999999999999</v>
      </c>
      <c r="F132" s="136">
        <v>5.0000000000000001E-3</v>
      </c>
      <c r="G132" s="163">
        <v>300.14999999999998</v>
      </c>
      <c r="H132" s="163">
        <v>1.67</v>
      </c>
      <c r="I132" s="167">
        <v>2.14</v>
      </c>
      <c r="J132" s="41">
        <v>4.1000000000000002E-2</v>
      </c>
    </row>
    <row r="133" spans="1:10" ht="27.75" customHeight="1" x14ac:dyDescent="0.25">
      <c r="A133" s="162" t="s">
        <v>241</v>
      </c>
      <c r="B133" s="25"/>
      <c r="C133" s="194">
        <v>0</v>
      </c>
      <c r="D133" s="134">
        <v>1.3779999999999999</v>
      </c>
      <c r="E133" s="135">
        <v>0.10299999999999999</v>
      </c>
      <c r="F133" s="136">
        <v>5.0000000000000001E-3</v>
      </c>
      <c r="G133" s="163">
        <v>494.78</v>
      </c>
      <c r="H133" s="163">
        <v>1.67</v>
      </c>
      <c r="I133" s="167">
        <v>2.14</v>
      </c>
      <c r="J133" s="41">
        <v>4.1000000000000002E-2</v>
      </c>
    </row>
    <row r="134" spans="1:10" ht="27.75" customHeight="1" x14ac:dyDescent="0.25">
      <c r="A134" s="162" t="s">
        <v>242</v>
      </c>
      <c r="B134" s="25"/>
      <c r="C134" s="194">
        <v>0</v>
      </c>
      <c r="D134" s="134">
        <v>1.3779999999999999</v>
      </c>
      <c r="E134" s="135">
        <v>0.10299999999999999</v>
      </c>
      <c r="F134" s="136">
        <v>5.0000000000000001E-3</v>
      </c>
      <c r="G134" s="163">
        <v>1224.47</v>
      </c>
      <c r="H134" s="163">
        <v>1.67</v>
      </c>
      <c r="I134" s="167">
        <v>2.14</v>
      </c>
      <c r="J134" s="41">
        <v>4.1000000000000002E-2</v>
      </c>
    </row>
    <row r="135" spans="1:10" ht="27.75" customHeight="1" x14ac:dyDescent="0.25">
      <c r="A135" s="162" t="s">
        <v>243</v>
      </c>
      <c r="B135" s="25"/>
      <c r="C135" s="194">
        <v>0</v>
      </c>
      <c r="D135" s="134">
        <v>1.242</v>
      </c>
      <c r="E135" s="135">
        <v>8.2000000000000003E-2</v>
      </c>
      <c r="F135" s="136">
        <v>4.0000000000000001E-3</v>
      </c>
      <c r="G135" s="163">
        <v>72.430000000000007</v>
      </c>
      <c r="H135" s="163">
        <v>2.23</v>
      </c>
      <c r="I135" s="167">
        <v>2.66</v>
      </c>
      <c r="J135" s="41">
        <v>3.5999999999999997E-2</v>
      </c>
    </row>
    <row r="136" spans="1:10" ht="27.75" customHeight="1" x14ac:dyDescent="0.25">
      <c r="A136" s="162" t="s">
        <v>244</v>
      </c>
      <c r="B136" s="25"/>
      <c r="C136" s="194">
        <v>0</v>
      </c>
      <c r="D136" s="134">
        <v>1.242</v>
      </c>
      <c r="E136" s="135">
        <v>8.2000000000000003E-2</v>
      </c>
      <c r="F136" s="136">
        <v>4.0000000000000001E-3</v>
      </c>
      <c r="G136" s="163">
        <v>1148.8900000000001</v>
      </c>
      <c r="H136" s="163">
        <v>2.23</v>
      </c>
      <c r="I136" s="167">
        <v>2.66</v>
      </c>
      <c r="J136" s="41">
        <v>3.5999999999999997E-2</v>
      </c>
    </row>
    <row r="137" spans="1:10" ht="27.75" customHeight="1" x14ac:dyDescent="0.25">
      <c r="A137" s="162" t="s">
        <v>245</v>
      </c>
      <c r="B137" s="25"/>
      <c r="C137" s="194">
        <v>0</v>
      </c>
      <c r="D137" s="134">
        <v>1.242</v>
      </c>
      <c r="E137" s="135">
        <v>8.2000000000000003E-2</v>
      </c>
      <c r="F137" s="136">
        <v>4.0000000000000001E-3</v>
      </c>
      <c r="G137" s="163">
        <v>2861.7</v>
      </c>
      <c r="H137" s="163">
        <v>2.23</v>
      </c>
      <c r="I137" s="167">
        <v>2.66</v>
      </c>
      <c r="J137" s="41">
        <v>3.5999999999999997E-2</v>
      </c>
    </row>
    <row r="138" spans="1:10" ht="27.75" customHeight="1" x14ac:dyDescent="0.25">
      <c r="A138" s="162" t="s">
        <v>246</v>
      </c>
      <c r="B138" s="25"/>
      <c r="C138" s="194">
        <v>0</v>
      </c>
      <c r="D138" s="134">
        <v>1.242</v>
      </c>
      <c r="E138" s="135">
        <v>8.2000000000000003E-2</v>
      </c>
      <c r="F138" s="136">
        <v>4.0000000000000001E-3</v>
      </c>
      <c r="G138" s="163">
        <v>5536.15</v>
      </c>
      <c r="H138" s="163">
        <v>2.23</v>
      </c>
      <c r="I138" s="167">
        <v>2.66</v>
      </c>
      <c r="J138" s="41">
        <v>3.5999999999999997E-2</v>
      </c>
    </row>
    <row r="139" spans="1:10" ht="27.75" customHeight="1" x14ac:dyDescent="0.25">
      <c r="A139" s="162" t="s">
        <v>247</v>
      </c>
      <c r="B139" s="25"/>
      <c r="C139" s="194">
        <v>0</v>
      </c>
      <c r="D139" s="134">
        <v>1.242</v>
      </c>
      <c r="E139" s="135">
        <v>8.2000000000000003E-2</v>
      </c>
      <c r="F139" s="136">
        <v>4.0000000000000001E-3</v>
      </c>
      <c r="G139" s="163">
        <v>14130.53</v>
      </c>
      <c r="H139" s="163">
        <v>2.23</v>
      </c>
      <c r="I139" s="167">
        <v>2.66</v>
      </c>
      <c r="J139" s="41">
        <v>3.5999999999999997E-2</v>
      </c>
    </row>
    <row r="140" spans="1:10" ht="27.75" customHeight="1" x14ac:dyDescent="0.25">
      <c r="A140" s="162" t="s">
        <v>248</v>
      </c>
      <c r="B140" s="25"/>
      <c r="C140" s="194" t="s">
        <v>94</v>
      </c>
      <c r="D140" s="137">
        <v>5.2240000000000002</v>
      </c>
      <c r="E140" s="138">
        <v>1.1850000000000001</v>
      </c>
      <c r="F140" s="136">
        <v>0.98399999999999999</v>
      </c>
      <c r="G140" s="164"/>
      <c r="H140" s="164"/>
      <c r="I140" s="166"/>
      <c r="J140" s="42"/>
    </row>
    <row r="141" spans="1:10" ht="27.75" customHeight="1" x14ac:dyDescent="0.25">
      <c r="A141" s="162" t="s">
        <v>249</v>
      </c>
      <c r="B141" s="25"/>
      <c r="C141" s="194" t="s">
        <v>96</v>
      </c>
      <c r="D141" s="134">
        <v>-1.9610000000000001</v>
      </c>
      <c r="E141" s="135">
        <v>-0.249</v>
      </c>
      <c r="F141" s="136">
        <v>-1.2E-2</v>
      </c>
      <c r="G141" s="163">
        <v>0</v>
      </c>
      <c r="H141" s="164"/>
      <c r="I141" s="166"/>
      <c r="J141" s="42"/>
    </row>
    <row r="142" spans="1:10" ht="27.75" customHeight="1" x14ac:dyDescent="0.25">
      <c r="A142" s="162" t="s">
        <v>250</v>
      </c>
      <c r="B142" s="25"/>
      <c r="C142" s="194" t="s">
        <v>96</v>
      </c>
      <c r="D142" s="134">
        <v>-1.9750000000000001</v>
      </c>
      <c r="E142" s="135">
        <v>-0.22900000000000001</v>
      </c>
      <c r="F142" s="136">
        <v>-1.0999999999999999E-2</v>
      </c>
      <c r="G142" s="163">
        <v>0</v>
      </c>
      <c r="H142" s="164"/>
      <c r="I142" s="166"/>
      <c r="J142" s="42"/>
    </row>
    <row r="143" spans="1:10" ht="27.75" customHeight="1" x14ac:dyDescent="0.25">
      <c r="A143" s="162" t="s">
        <v>251</v>
      </c>
      <c r="B143" s="25"/>
      <c r="C143" s="194">
        <v>0</v>
      </c>
      <c r="D143" s="134">
        <v>-1.9610000000000001</v>
      </c>
      <c r="E143" s="135">
        <v>-0.249</v>
      </c>
      <c r="F143" s="136">
        <v>-1.2E-2</v>
      </c>
      <c r="G143" s="163">
        <v>0</v>
      </c>
      <c r="H143" s="164"/>
      <c r="I143" s="166"/>
      <c r="J143" s="41">
        <v>7.6999999999999999E-2</v>
      </c>
    </row>
    <row r="144" spans="1:10" ht="27.75" customHeight="1" x14ac:dyDescent="0.25">
      <c r="A144" s="162" t="s">
        <v>252</v>
      </c>
      <c r="B144" s="25"/>
      <c r="C144" s="194">
        <v>0</v>
      </c>
      <c r="D144" s="134">
        <v>-1.9750000000000001</v>
      </c>
      <c r="E144" s="135">
        <v>-0.22900000000000001</v>
      </c>
      <c r="F144" s="136">
        <v>-1.0999999999999999E-2</v>
      </c>
      <c r="G144" s="163">
        <v>0</v>
      </c>
      <c r="H144" s="164"/>
      <c r="I144" s="166"/>
      <c r="J144" s="41">
        <v>7.1999999999999995E-2</v>
      </c>
    </row>
    <row r="145" spans="1:10" ht="27.75" customHeight="1" x14ac:dyDescent="0.25">
      <c r="A145" s="162" t="s">
        <v>253</v>
      </c>
      <c r="B145" s="25"/>
      <c r="C145" s="194">
        <v>0</v>
      </c>
      <c r="D145" s="134">
        <v>-2.552</v>
      </c>
      <c r="E145" s="135">
        <v>-0.19</v>
      </c>
      <c r="F145" s="136">
        <v>-8.9999999999999993E-3</v>
      </c>
      <c r="G145" s="163">
        <v>241.07</v>
      </c>
      <c r="H145" s="164"/>
      <c r="I145" s="166"/>
      <c r="J145" s="41">
        <v>0.105</v>
      </c>
    </row>
    <row r="146" spans="1:10" ht="27.75" customHeight="1" x14ac:dyDescent="0.25">
      <c r="A146" s="162" t="s">
        <v>254</v>
      </c>
      <c r="B146" s="25"/>
      <c r="C146" s="194" t="s">
        <v>69</v>
      </c>
      <c r="D146" s="134">
        <v>1.284</v>
      </c>
      <c r="E146" s="135">
        <v>0.16300000000000001</v>
      </c>
      <c r="F146" s="136">
        <v>8.0000000000000002E-3</v>
      </c>
      <c r="G146" s="163">
        <v>4.2300000000000004</v>
      </c>
      <c r="H146" s="164"/>
      <c r="I146" s="166"/>
      <c r="J146" s="42"/>
    </row>
    <row r="147" spans="1:10" ht="27.75" customHeight="1" x14ac:dyDescent="0.25">
      <c r="A147" s="162" t="s">
        <v>255</v>
      </c>
      <c r="B147" s="25"/>
      <c r="C147" s="194">
        <v>2</v>
      </c>
      <c r="D147" s="134">
        <v>1.284</v>
      </c>
      <c r="E147" s="135">
        <v>0.16300000000000001</v>
      </c>
      <c r="F147" s="136">
        <v>8.0000000000000002E-3</v>
      </c>
      <c r="G147" s="164"/>
      <c r="H147" s="164"/>
      <c r="I147" s="166"/>
      <c r="J147" s="42"/>
    </row>
    <row r="148" spans="1:10" ht="27.75" customHeight="1" x14ac:dyDescent="0.25">
      <c r="A148" s="162" t="s">
        <v>256</v>
      </c>
      <c r="B148" s="25"/>
      <c r="C148" s="194" t="s">
        <v>72</v>
      </c>
      <c r="D148" s="134">
        <v>1.2010000000000001</v>
      </c>
      <c r="E148" s="135">
        <v>0.153</v>
      </c>
      <c r="F148" s="136">
        <v>7.0000000000000001E-3</v>
      </c>
      <c r="G148" s="163">
        <v>1.84</v>
      </c>
      <c r="H148" s="164"/>
      <c r="I148" s="166"/>
      <c r="J148" s="42"/>
    </row>
    <row r="149" spans="1:10" ht="27.75" customHeight="1" x14ac:dyDescent="0.25">
      <c r="A149" s="162" t="s">
        <v>257</v>
      </c>
      <c r="B149" s="25"/>
      <c r="C149" s="194" t="s">
        <v>72</v>
      </c>
      <c r="D149" s="134">
        <v>1.2010000000000001</v>
      </c>
      <c r="E149" s="135">
        <v>0.153</v>
      </c>
      <c r="F149" s="136">
        <v>7.0000000000000001E-3</v>
      </c>
      <c r="G149" s="163">
        <v>4.3499999999999996</v>
      </c>
      <c r="H149" s="164"/>
      <c r="I149" s="166"/>
      <c r="J149" s="42"/>
    </row>
    <row r="150" spans="1:10" ht="27.75" customHeight="1" x14ac:dyDescent="0.25">
      <c r="A150" s="162" t="s">
        <v>258</v>
      </c>
      <c r="B150" s="25"/>
      <c r="C150" s="194" t="s">
        <v>72</v>
      </c>
      <c r="D150" s="134">
        <v>1.2010000000000001</v>
      </c>
      <c r="E150" s="135">
        <v>0.153</v>
      </c>
      <c r="F150" s="136">
        <v>7.0000000000000001E-3</v>
      </c>
      <c r="G150" s="163">
        <v>8.6999999999999993</v>
      </c>
      <c r="H150" s="164"/>
      <c r="I150" s="166"/>
      <c r="J150" s="42"/>
    </row>
    <row r="151" spans="1:10" ht="27.75" customHeight="1" x14ac:dyDescent="0.25">
      <c r="A151" s="162" t="s">
        <v>259</v>
      </c>
      <c r="B151" s="25"/>
      <c r="C151" s="194" t="s">
        <v>72</v>
      </c>
      <c r="D151" s="134">
        <v>1.2010000000000001</v>
      </c>
      <c r="E151" s="135">
        <v>0.153</v>
      </c>
      <c r="F151" s="136">
        <v>7.0000000000000001E-3</v>
      </c>
      <c r="G151" s="163">
        <v>17.02</v>
      </c>
      <c r="H151" s="164"/>
      <c r="I151" s="166"/>
      <c r="J151" s="42"/>
    </row>
    <row r="152" spans="1:10" ht="27.75" customHeight="1" x14ac:dyDescent="0.25">
      <c r="A152" s="162" t="s">
        <v>260</v>
      </c>
      <c r="B152" s="25"/>
      <c r="C152" s="194" t="s">
        <v>72</v>
      </c>
      <c r="D152" s="134">
        <v>1.2010000000000001</v>
      </c>
      <c r="E152" s="135">
        <v>0.153</v>
      </c>
      <c r="F152" s="136">
        <v>7.0000000000000001E-3</v>
      </c>
      <c r="G152" s="163">
        <v>44.51</v>
      </c>
      <c r="H152" s="164"/>
      <c r="I152" s="166"/>
      <c r="J152" s="42"/>
    </row>
    <row r="153" spans="1:10" ht="27.75" customHeight="1" x14ac:dyDescent="0.25">
      <c r="A153" s="162" t="s">
        <v>261</v>
      </c>
      <c r="B153" s="25"/>
      <c r="C153" s="194">
        <v>4</v>
      </c>
      <c r="D153" s="134">
        <v>1.2010000000000001</v>
      </c>
      <c r="E153" s="135">
        <v>0.153</v>
      </c>
      <c r="F153" s="136">
        <v>7.0000000000000001E-3</v>
      </c>
      <c r="G153" s="164"/>
      <c r="H153" s="164"/>
      <c r="I153" s="166"/>
      <c r="J153" s="42"/>
    </row>
    <row r="154" spans="1:10" ht="27.75" customHeight="1" x14ac:dyDescent="0.25">
      <c r="A154" s="162" t="s">
        <v>262</v>
      </c>
      <c r="B154" s="25"/>
      <c r="C154" s="194">
        <v>0</v>
      </c>
      <c r="D154" s="134">
        <v>0.93799999999999994</v>
      </c>
      <c r="E154" s="135">
        <v>0.10299999999999999</v>
      </c>
      <c r="F154" s="136">
        <v>5.0000000000000001E-3</v>
      </c>
      <c r="G154" s="163">
        <v>3.67</v>
      </c>
      <c r="H154" s="163">
        <v>0.56999999999999995</v>
      </c>
      <c r="I154" s="167">
        <v>0.99</v>
      </c>
      <c r="J154" s="41">
        <v>3.4000000000000002E-2</v>
      </c>
    </row>
    <row r="155" spans="1:10" ht="27.75" customHeight="1" x14ac:dyDescent="0.25">
      <c r="A155" s="162" t="s">
        <v>263</v>
      </c>
      <c r="B155" s="25"/>
      <c r="C155" s="194">
        <v>0</v>
      </c>
      <c r="D155" s="134">
        <v>0.93799999999999994</v>
      </c>
      <c r="E155" s="135">
        <v>0.10299999999999999</v>
      </c>
      <c r="F155" s="136">
        <v>5.0000000000000001E-3</v>
      </c>
      <c r="G155" s="163">
        <v>80.02</v>
      </c>
      <c r="H155" s="163">
        <v>0.56999999999999995</v>
      </c>
      <c r="I155" s="167">
        <v>0.99</v>
      </c>
      <c r="J155" s="41">
        <v>3.4000000000000002E-2</v>
      </c>
    </row>
    <row r="156" spans="1:10" ht="27.75" customHeight="1" x14ac:dyDescent="0.25">
      <c r="A156" s="162" t="s">
        <v>264</v>
      </c>
      <c r="B156" s="25"/>
      <c r="C156" s="194">
        <v>0</v>
      </c>
      <c r="D156" s="134">
        <v>0.93799999999999994</v>
      </c>
      <c r="E156" s="135">
        <v>0.10299999999999999</v>
      </c>
      <c r="F156" s="136">
        <v>5.0000000000000001E-3</v>
      </c>
      <c r="G156" s="163">
        <v>131.78</v>
      </c>
      <c r="H156" s="163">
        <v>0.56999999999999995</v>
      </c>
      <c r="I156" s="167">
        <v>0.99</v>
      </c>
      <c r="J156" s="41">
        <v>3.4000000000000002E-2</v>
      </c>
    </row>
    <row r="157" spans="1:10" ht="27.75" customHeight="1" x14ac:dyDescent="0.25">
      <c r="A157" s="162" t="s">
        <v>265</v>
      </c>
      <c r="B157" s="25"/>
      <c r="C157" s="194">
        <v>0</v>
      </c>
      <c r="D157" s="134">
        <v>0.93799999999999994</v>
      </c>
      <c r="E157" s="135">
        <v>0.10299999999999999</v>
      </c>
      <c r="F157" s="136">
        <v>5.0000000000000001E-3</v>
      </c>
      <c r="G157" s="163">
        <v>220.23</v>
      </c>
      <c r="H157" s="163">
        <v>0.56999999999999995</v>
      </c>
      <c r="I157" s="167">
        <v>0.99</v>
      </c>
      <c r="J157" s="41">
        <v>3.4000000000000002E-2</v>
      </c>
    </row>
    <row r="158" spans="1:10" ht="27.75" customHeight="1" x14ac:dyDescent="0.25">
      <c r="A158" s="162" t="s">
        <v>266</v>
      </c>
      <c r="B158" s="25"/>
      <c r="C158" s="194">
        <v>0</v>
      </c>
      <c r="D158" s="134">
        <v>0.93799999999999994</v>
      </c>
      <c r="E158" s="135">
        <v>0.10299999999999999</v>
      </c>
      <c r="F158" s="136">
        <v>5.0000000000000001E-3</v>
      </c>
      <c r="G158" s="163">
        <v>551.86</v>
      </c>
      <c r="H158" s="163">
        <v>0.56999999999999995</v>
      </c>
      <c r="I158" s="167">
        <v>0.99</v>
      </c>
      <c r="J158" s="41">
        <v>3.4000000000000002E-2</v>
      </c>
    </row>
    <row r="159" spans="1:10" ht="27.75" customHeight="1" x14ac:dyDescent="0.25">
      <c r="A159" s="162" t="s">
        <v>267</v>
      </c>
      <c r="B159" s="25"/>
      <c r="C159" s="194">
        <v>0</v>
      </c>
      <c r="D159" s="134">
        <v>0.996</v>
      </c>
      <c r="E159" s="135">
        <v>7.4999999999999997E-2</v>
      </c>
      <c r="F159" s="136">
        <v>3.0000000000000001E-3</v>
      </c>
      <c r="G159" s="163">
        <v>13.34</v>
      </c>
      <c r="H159" s="163">
        <v>1.21</v>
      </c>
      <c r="I159" s="167">
        <v>1.55</v>
      </c>
      <c r="J159" s="41">
        <v>0.03</v>
      </c>
    </row>
    <row r="160" spans="1:10" ht="27.75" customHeight="1" x14ac:dyDescent="0.25">
      <c r="A160" s="162" t="s">
        <v>268</v>
      </c>
      <c r="B160" s="25"/>
      <c r="C160" s="194">
        <v>0</v>
      </c>
      <c r="D160" s="134">
        <v>0.996</v>
      </c>
      <c r="E160" s="135">
        <v>7.4999999999999997E-2</v>
      </c>
      <c r="F160" s="136">
        <v>3.0000000000000001E-3</v>
      </c>
      <c r="G160" s="163">
        <v>134.71</v>
      </c>
      <c r="H160" s="163">
        <v>1.21</v>
      </c>
      <c r="I160" s="167">
        <v>1.55</v>
      </c>
      <c r="J160" s="41">
        <v>0.03</v>
      </c>
    </row>
    <row r="161" spans="1:10" ht="27.75" customHeight="1" x14ac:dyDescent="0.25">
      <c r="A161" s="162" t="s">
        <v>269</v>
      </c>
      <c r="B161" s="25"/>
      <c r="C161" s="194">
        <v>0</v>
      </c>
      <c r="D161" s="134">
        <v>0.996</v>
      </c>
      <c r="E161" s="135">
        <v>7.4999999999999997E-2</v>
      </c>
      <c r="F161" s="136">
        <v>3.0000000000000001E-3</v>
      </c>
      <c r="G161" s="163">
        <v>216.97</v>
      </c>
      <c r="H161" s="163">
        <v>1.21</v>
      </c>
      <c r="I161" s="167">
        <v>1.55</v>
      </c>
      <c r="J161" s="41">
        <v>0.03</v>
      </c>
    </row>
    <row r="162" spans="1:10" ht="27.75" customHeight="1" x14ac:dyDescent="0.25">
      <c r="A162" s="162" t="s">
        <v>270</v>
      </c>
      <c r="B162" s="25"/>
      <c r="C162" s="194">
        <v>0</v>
      </c>
      <c r="D162" s="134">
        <v>0.996</v>
      </c>
      <c r="E162" s="135">
        <v>7.4999999999999997E-2</v>
      </c>
      <c r="F162" s="136">
        <v>3.0000000000000001E-3</v>
      </c>
      <c r="G162" s="163">
        <v>357.57</v>
      </c>
      <c r="H162" s="163">
        <v>1.21</v>
      </c>
      <c r="I162" s="167">
        <v>1.55</v>
      </c>
      <c r="J162" s="41">
        <v>0.03</v>
      </c>
    </row>
    <row r="163" spans="1:10" ht="27.75" customHeight="1" x14ac:dyDescent="0.25">
      <c r="A163" s="162" t="s">
        <v>271</v>
      </c>
      <c r="B163" s="25"/>
      <c r="C163" s="194">
        <v>0</v>
      </c>
      <c r="D163" s="134">
        <v>0.996</v>
      </c>
      <c r="E163" s="135">
        <v>7.4999999999999997E-2</v>
      </c>
      <c r="F163" s="136">
        <v>3.0000000000000001E-3</v>
      </c>
      <c r="G163" s="163">
        <v>884.7</v>
      </c>
      <c r="H163" s="163">
        <v>1.21</v>
      </c>
      <c r="I163" s="167">
        <v>1.55</v>
      </c>
      <c r="J163" s="41">
        <v>0.03</v>
      </c>
    </row>
    <row r="164" spans="1:10" ht="27.75" customHeight="1" x14ac:dyDescent="0.25">
      <c r="A164" s="162" t="s">
        <v>272</v>
      </c>
      <c r="B164" s="25"/>
      <c r="C164" s="194">
        <v>0</v>
      </c>
      <c r="D164" s="134">
        <v>0.89700000000000002</v>
      </c>
      <c r="E164" s="135">
        <v>0.06</v>
      </c>
      <c r="F164" s="136">
        <v>3.0000000000000001E-3</v>
      </c>
      <c r="G164" s="163">
        <v>52.47</v>
      </c>
      <c r="H164" s="163">
        <v>1.61</v>
      </c>
      <c r="I164" s="167">
        <v>1.92</v>
      </c>
      <c r="J164" s="41">
        <v>2.5999999999999999E-2</v>
      </c>
    </row>
    <row r="165" spans="1:10" ht="27.75" customHeight="1" x14ac:dyDescent="0.25">
      <c r="A165" s="162" t="s">
        <v>273</v>
      </c>
      <c r="B165" s="25"/>
      <c r="C165" s="194">
        <v>0</v>
      </c>
      <c r="D165" s="134">
        <v>0.89700000000000002</v>
      </c>
      <c r="E165" s="135">
        <v>0.06</v>
      </c>
      <c r="F165" s="136">
        <v>3.0000000000000001E-3</v>
      </c>
      <c r="G165" s="163">
        <v>830.1</v>
      </c>
      <c r="H165" s="163">
        <v>1.61</v>
      </c>
      <c r="I165" s="167">
        <v>1.92</v>
      </c>
      <c r="J165" s="41">
        <v>2.5999999999999999E-2</v>
      </c>
    </row>
    <row r="166" spans="1:10" ht="27.75" customHeight="1" x14ac:dyDescent="0.25">
      <c r="A166" s="162" t="s">
        <v>274</v>
      </c>
      <c r="B166" s="25"/>
      <c r="C166" s="194">
        <v>0</v>
      </c>
      <c r="D166" s="134">
        <v>0.89700000000000002</v>
      </c>
      <c r="E166" s="135">
        <v>0.06</v>
      </c>
      <c r="F166" s="136">
        <v>3.0000000000000001E-3</v>
      </c>
      <c r="G166" s="163">
        <v>2067.44</v>
      </c>
      <c r="H166" s="163">
        <v>1.61</v>
      </c>
      <c r="I166" s="167">
        <v>1.92</v>
      </c>
      <c r="J166" s="41">
        <v>2.5999999999999999E-2</v>
      </c>
    </row>
    <row r="167" spans="1:10" ht="27.75" customHeight="1" x14ac:dyDescent="0.25">
      <c r="A167" s="162" t="s">
        <v>275</v>
      </c>
      <c r="B167" s="25"/>
      <c r="C167" s="194">
        <v>0</v>
      </c>
      <c r="D167" s="134">
        <v>0.89700000000000002</v>
      </c>
      <c r="E167" s="135">
        <v>0.06</v>
      </c>
      <c r="F167" s="136">
        <v>3.0000000000000001E-3</v>
      </c>
      <c r="G167" s="163">
        <v>3999.45</v>
      </c>
      <c r="H167" s="163">
        <v>1.61</v>
      </c>
      <c r="I167" s="167">
        <v>1.92</v>
      </c>
      <c r="J167" s="41">
        <v>2.5999999999999999E-2</v>
      </c>
    </row>
    <row r="168" spans="1:10" ht="27.75" customHeight="1" x14ac:dyDescent="0.25">
      <c r="A168" s="162" t="s">
        <v>276</v>
      </c>
      <c r="B168" s="25"/>
      <c r="C168" s="194">
        <v>0</v>
      </c>
      <c r="D168" s="134">
        <v>0.89700000000000002</v>
      </c>
      <c r="E168" s="135">
        <v>0.06</v>
      </c>
      <c r="F168" s="136">
        <v>3.0000000000000001E-3</v>
      </c>
      <c r="G168" s="163">
        <v>10208.02</v>
      </c>
      <c r="H168" s="163">
        <v>1.61</v>
      </c>
      <c r="I168" s="167">
        <v>1.92</v>
      </c>
      <c r="J168" s="41">
        <v>2.5999999999999999E-2</v>
      </c>
    </row>
    <row r="169" spans="1:10" ht="27.75" customHeight="1" x14ac:dyDescent="0.25">
      <c r="A169" s="162" t="s">
        <v>277</v>
      </c>
      <c r="B169" s="25"/>
      <c r="C169" s="194" t="s">
        <v>94</v>
      </c>
      <c r="D169" s="137">
        <v>3.774</v>
      </c>
      <c r="E169" s="138">
        <v>0.85599999999999998</v>
      </c>
      <c r="F169" s="136">
        <v>0.71099999999999997</v>
      </c>
      <c r="G169" s="164"/>
      <c r="H169" s="164"/>
      <c r="I169" s="166"/>
      <c r="J169" s="42"/>
    </row>
    <row r="170" spans="1:10" ht="27.75" customHeight="1" x14ac:dyDescent="0.25">
      <c r="A170" s="162" t="s">
        <v>278</v>
      </c>
      <c r="B170" s="25"/>
      <c r="C170" s="194" t="s">
        <v>96</v>
      </c>
      <c r="D170" s="134">
        <v>-1.417</v>
      </c>
      <c r="E170" s="135">
        <v>-0.18</v>
      </c>
      <c r="F170" s="136">
        <v>-8.9999999999999993E-3</v>
      </c>
      <c r="G170" s="163">
        <v>0</v>
      </c>
      <c r="H170" s="164"/>
      <c r="I170" s="166"/>
      <c r="J170" s="42"/>
    </row>
    <row r="171" spans="1:10" ht="27.75" customHeight="1" x14ac:dyDescent="0.25">
      <c r="A171" s="162" t="s">
        <v>279</v>
      </c>
      <c r="B171" s="25"/>
      <c r="C171" s="194" t="s">
        <v>96</v>
      </c>
      <c r="D171" s="134">
        <v>-1.427</v>
      </c>
      <c r="E171" s="135">
        <v>-0.16600000000000001</v>
      </c>
      <c r="F171" s="136">
        <v>-8.0000000000000002E-3</v>
      </c>
      <c r="G171" s="163">
        <v>0</v>
      </c>
      <c r="H171" s="164"/>
      <c r="I171" s="166"/>
      <c r="J171" s="42"/>
    </row>
    <row r="172" spans="1:10" ht="27.75" customHeight="1" x14ac:dyDescent="0.25">
      <c r="A172" s="162" t="s">
        <v>280</v>
      </c>
      <c r="B172" s="25"/>
      <c r="C172" s="194">
        <v>0</v>
      </c>
      <c r="D172" s="134">
        <v>-1.417</v>
      </c>
      <c r="E172" s="135">
        <v>-0.18</v>
      </c>
      <c r="F172" s="136">
        <v>-8.9999999999999993E-3</v>
      </c>
      <c r="G172" s="163">
        <v>0</v>
      </c>
      <c r="H172" s="164"/>
      <c r="I172" s="166"/>
      <c r="J172" s="41">
        <v>5.6000000000000001E-2</v>
      </c>
    </row>
    <row r="173" spans="1:10" ht="27.75" customHeight="1" x14ac:dyDescent="0.25">
      <c r="A173" s="162" t="s">
        <v>281</v>
      </c>
      <c r="B173" s="25"/>
      <c r="C173" s="194">
        <v>0</v>
      </c>
      <c r="D173" s="134">
        <v>-1.427</v>
      </c>
      <c r="E173" s="135">
        <v>-0.16600000000000001</v>
      </c>
      <c r="F173" s="136">
        <v>-8.0000000000000002E-3</v>
      </c>
      <c r="G173" s="163">
        <v>0</v>
      </c>
      <c r="H173" s="164"/>
      <c r="I173" s="166"/>
      <c r="J173" s="41">
        <v>5.1999999999999998E-2</v>
      </c>
    </row>
    <row r="174" spans="1:10" ht="27.75" customHeight="1" x14ac:dyDescent="0.25">
      <c r="A174" s="162" t="s">
        <v>282</v>
      </c>
      <c r="B174" s="25"/>
      <c r="C174" s="194">
        <v>0</v>
      </c>
      <c r="D174" s="134">
        <v>-1.8440000000000001</v>
      </c>
      <c r="E174" s="135">
        <v>-0.13800000000000001</v>
      </c>
      <c r="F174" s="136">
        <v>-6.0000000000000001E-3</v>
      </c>
      <c r="G174" s="163">
        <v>174.15</v>
      </c>
      <c r="H174" s="164"/>
      <c r="I174" s="166"/>
      <c r="J174" s="41">
        <v>7.5999999999999998E-2</v>
      </c>
    </row>
    <row r="175" spans="1:10" ht="27.75" customHeight="1" x14ac:dyDescent="0.25">
      <c r="A175" s="162" t="s">
        <v>283</v>
      </c>
      <c r="B175" s="25"/>
      <c r="C175" s="194" t="s">
        <v>69</v>
      </c>
      <c r="D175" s="134">
        <v>0.35799999999999998</v>
      </c>
      <c r="E175" s="135">
        <v>4.4999999999999998E-2</v>
      </c>
      <c r="F175" s="136">
        <v>2E-3</v>
      </c>
      <c r="G175" s="163">
        <v>1.72</v>
      </c>
      <c r="H175" s="164"/>
      <c r="I175" s="166"/>
      <c r="J175" s="42"/>
    </row>
    <row r="176" spans="1:10" ht="27.75" customHeight="1" x14ac:dyDescent="0.25">
      <c r="A176" s="162" t="s">
        <v>284</v>
      </c>
      <c r="B176" s="25"/>
      <c r="C176" s="194">
        <v>2</v>
      </c>
      <c r="D176" s="134">
        <v>0.35799999999999998</v>
      </c>
      <c r="E176" s="135">
        <v>4.4999999999999998E-2</v>
      </c>
      <c r="F176" s="136">
        <v>2E-3</v>
      </c>
      <c r="G176" s="164"/>
      <c r="H176" s="164"/>
      <c r="I176" s="166"/>
      <c r="J176" s="42"/>
    </row>
    <row r="177" spans="1:10" ht="27.75" customHeight="1" x14ac:dyDescent="0.25">
      <c r="A177" s="162" t="s">
        <v>285</v>
      </c>
      <c r="B177" s="25"/>
      <c r="C177" s="194" t="s">
        <v>72</v>
      </c>
      <c r="D177" s="134">
        <v>0.33500000000000002</v>
      </c>
      <c r="E177" s="135">
        <v>4.2999999999999997E-2</v>
      </c>
      <c r="F177" s="136">
        <v>2E-3</v>
      </c>
      <c r="G177" s="163">
        <v>0.89</v>
      </c>
      <c r="H177" s="164"/>
      <c r="I177" s="166"/>
      <c r="J177" s="42"/>
    </row>
    <row r="178" spans="1:10" ht="27.75" customHeight="1" x14ac:dyDescent="0.25">
      <c r="A178" s="162" t="s">
        <v>286</v>
      </c>
      <c r="B178" s="25"/>
      <c r="C178" s="194" t="s">
        <v>72</v>
      </c>
      <c r="D178" s="134">
        <v>0.33500000000000002</v>
      </c>
      <c r="E178" s="135">
        <v>4.2999999999999997E-2</v>
      </c>
      <c r="F178" s="136">
        <v>2E-3</v>
      </c>
      <c r="G178" s="163">
        <v>1.59</v>
      </c>
      <c r="H178" s="164"/>
      <c r="I178" s="166"/>
      <c r="J178" s="42"/>
    </row>
    <row r="179" spans="1:10" ht="27.75" customHeight="1" x14ac:dyDescent="0.25">
      <c r="A179" s="162" t="s">
        <v>287</v>
      </c>
      <c r="B179" s="25"/>
      <c r="C179" s="194" t="s">
        <v>72</v>
      </c>
      <c r="D179" s="134">
        <v>0.33500000000000002</v>
      </c>
      <c r="E179" s="135">
        <v>4.2999999999999997E-2</v>
      </c>
      <c r="F179" s="136">
        <v>2E-3</v>
      </c>
      <c r="G179" s="163">
        <v>2.8</v>
      </c>
      <c r="H179" s="164"/>
      <c r="I179" s="166"/>
      <c r="J179" s="42"/>
    </row>
    <row r="180" spans="1:10" ht="27.75" customHeight="1" x14ac:dyDescent="0.25">
      <c r="A180" s="162" t="s">
        <v>288</v>
      </c>
      <c r="B180" s="25"/>
      <c r="C180" s="194" t="s">
        <v>72</v>
      </c>
      <c r="D180" s="134">
        <v>0.33500000000000002</v>
      </c>
      <c r="E180" s="135">
        <v>4.2999999999999997E-2</v>
      </c>
      <c r="F180" s="136">
        <v>2E-3</v>
      </c>
      <c r="G180" s="163">
        <v>5.12</v>
      </c>
      <c r="H180" s="164"/>
      <c r="I180" s="166"/>
      <c r="J180" s="42"/>
    </row>
    <row r="181" spans="1:10" ht="27.75" customHeight="1" x14ac:dyDescent="0.25">
      <c r="A181" s="162" t="s">
        <v>289</v>
      </c>
      <c r="B181" s="25"/>
      <c r="C181" s="194" t="s">
        <v>72</v>
      </c>
      <c r="D181" s="134">
        <v>0.33500000000000002</v>
      </c>
      <c r="E181" s="135">
        <v>4.2999999999999997E-2</v>
      </c>
      <c r="F181" s="136">
        <v>2E-3</v>
      </c>
      <c r="G181" s="163">
        <v>12.79</v>
      </c>
      <c r="H181" s="164"/>
      <c r="I181" s="166"/>
      <c r="J181" s="42"/>
    </row>
    <row r="182" spans="1:10" ht="27.75" customHeight="1" x14ac:dyDescent="0.25">
      <c r="A182" s="162" t="s">
        <v>290</v>
      </c>
      <c r="B182" s="25"/>
      <c r="C182" s="194">
        <v>4</v>
      </c>
      <c r="D182" s="134">
        <v>0.33500000000000002</v>
      </c>
      <c r="E182" s="135">
        <v>4.2999999999999997E-2</v>
      </c>
      <c r="F182" s="136">
        <v>2E-3</v>
      </c>
      <c r="G182" s="164"/>
      <c r="H182" s="164"/>
      <c r="I182" s="166"/>
      <c r="J182" s="42"/>
    </row>
    <row r="183" spans="1:10" ht="27.75" customHeight="1" x14ac:dyDescent="0.25">
      <c r="A183" s="162" t="s">
        <v>291</v>
      </c>
      <c r="B183" s="25"/>
      <c r="C183" s="194">
        <v>0</v>
      </c>
      <c r="D183" s="134">
        <v>0.26200000000000001</v>
      </c>
      <c r="E183" s="135">
        <v>2.9000000000000001E-2</v>
      </c>
      <c r="F183" s="136">
        <v>1E-3</v>
      </c>
      <c r="G183" s="163">
        <v>1.4</v>
      </c>
      <c r="H183" s="163">
        <v>0.16</v>
      </c>
      <c r="I183" s="167">
        <v>0.28000000000000003</v>
      </c>
      <c r="J183" s="41">
        <v>8.9999999999999993E-3</v>
      </c>
    </row>
    <row r="184" spans="1:10" ht="27.75" customHeight="1" x14ac:dyDescent="0.25">
      <c r="A184" s="162" t="s">
        <v>292</v>
      </c>
      <c r="B184" s="25"/>
      <c r="C184" s="194">
        <v>0</v>
      </c>
      <c r="D184" s="134">
        <v>0.26200000000000001</v>
      </c>
      <c r="E184" s="135">
        <v>2.9000000000000001E-2</v>
      </c>
      <c r="F184" s="136">
        <v>1E-3</v>
      </c>
      <c r="G184" s="163">
        <v>22.69</v>
      </c>
      <c r="H184" s="163">
        <v>0.16</v>
      </c>
      <c r="I184" s="167">
        <v>0.28000000000000003</v>
      </c>
      <c r="J184" s="41">
        <v>8.9999999999999993E-3</v>
      </c>
    </row>
    <row r="185" spans="1:10" ht="27.75" customHeight="1" x14ac:dyDescent="0.25">
      <c r="A185" s="162" t="s">
        <v>293</v>
      </c>
      <c r="B185" s="25"/>
      <c r="C185" s="194">
        <v>0</v>
      </c>
      <c r="D185" s="134">
        <v>0.26200000000000001</v>
      </c>
      <c r="E185" s="135">
        <v>2.9000000000000001E-2</v>
      </c>
      <c r="F185" s="136">
        <v>1E-3</v>
      </c>
      <c r="G185" s="163">
        <v>37.119999999999997</v>
      </c>
      <c r="H185" s="163">
        <v>0.16</v>
      </c>
      <c r="I185" s="167">
        <v>0.28000000000000003</v>
      </c>
      <c r="J185" s="41">
        <v>8.9999999999999993E-3</v>
      </c>
    </row>
    <row r="186" spans="1:10" ht="27.75" customHeight="1" x14ac:dyDescent="0.25">
      <c r="A186" s="162" t="s">
        <v>294</v>
      </c>
      <c r="B186" s="25"/>
      <c r="C186" s="194">
        <v>0</v>
      </c>
      <c r="D186" s="134">
        <v>0.26200000000000001</v>
      </c>
      <c r="E186" s="135">
        <v>2.9000000000000001E-2</v>
      </c>
      <c r="F186" s="136">
        <v>1E-3</v>
      </c>
      <c r="G186" s="163">
        <v>61.78</v>
      </c>
      <c r="H186" s="163">
        <v>0.16</v>
      </c>
      <c r="I186" s="167">
        <v>0.28000000000000003</v>
      </c>
      <c r="J186" s="41">
        <v>8.9999999999999993E-3</v>
      </c>
    </row>
    <row r="187" spans="1:10" ht="27.75" customHeight="1" x14ac:dyDescent="0.25">
      <c r="A187" s="162" t="s">
        <v>295</v>
      </c>
      <c r="B187" s="25"/>
      <c r="C187" s="194">
        <v>0</v>
      </c>
      <c r="D187" s="134">
        <v>0.26200000000000001</v>
      </c>
      <c r="E187" s="135">
        <v>2.9000000000000001E-2</v>
      </c>
      <c r="F187" s="136">
        <v>1E-3</v>
      </c>
      <c r="G187" s="163">
        <v>154.25</v>
      </c>
      <c r="H187" s="163">
        <v>0.16</v>
      </c>
      <c r="I187" s="167">
        <v>0.28000000000000003</v>
      </c>
      <c r="J187" s="41">
        <v>8.9999999999999993E-3</v>
      </c>
    </row>
    <row r="188" spans="1:10" ht="27.75" customHeight="1" x14ac:dyDescent="0.25">
      <c r="A188" s="162" t="s">
        <v>296</v>
      </c>
      <c r="B188" s="25"/>
      <c r="C188" s="194">
        <v>0</v>
      </c>
      <c r="D188" s="134">
        <v>0.27800000000000002</v>
      </c>
      <c r="E188" s="135">
        <v>2.1000000000000001E-2</v>
      </c>
      <c r="F188" s="136">
        <v>1E-3</v>
      </c>
      <c r="G188" s="163">
        <v>4.0999999999999996</v>
      </c>
      <c r="H188" s="163">
        <v>0.34</v>
      </c>
      <c r="I188" s="167">
        <v>0.43</v>
      </c>
      <c r="J188" s="41">
        <v>8.0000000000000002E-3</v>
      </c>
    </row>
    <row r="189" spans="1:10" ht="27.75" customHeight="1" x14ac:dyDescent="0.25">
      <c r="A189" s="162" t="s">
        <v>297</v>
      </c>
      <c r="B189" s="25"/>
      <c r="C189" s="194">
        <v>0</v>
      </c>
      <c r="D189" s="134">
        <v>0.27800000000000002</v>
      </c>
      <c r="E189" s="135">
        <v>2.1000000000000001E-2</v>
      </c>
      <c r="F189" s="136">
        <v>1E-3</v>
      </c>
      <c r="G189" s="163">
        <v>37.94</v>
      </c>
      <c r="H189" s="163">
        <v>0.34</v>
      </c>
      <c r="I189" s="167">
        <v>0.43</v>
      </c>
      <c r="J189" s="41">
        <v>8.0000000000000002E-3</v>
      </c>
    </row>
    <row r="190" spans="1:10" ht="27.75" customHeight="1" x14ac:dyDescent="0.25">
      <c r="A190" s="162" t="s">
        <v>298</v>
      </c>
      <c r="B190" s="25"/>
      <c r="C190" s="194">
        <v>0</v>
      </c>
      <c r="D190" s="134">
        <v>0.27800000000000002</v>
      </c>
      <c r="E190" s="135">
        <v>2.1000000000000001E-2</v>
      </c>
      <c r="F190" s="136">
        <v>1E-3</v>
      </c>
      <c r="G190" s="163">
        <v>60.88</v>
      </c>
      <c r="H190" s="163">
        <v>0.34</v>
      </c>
      <c r="I190" s="167">
        <v>0.43</v>
      </c>
      <c r="J190" s="41">
        <v>8.0000000000000002E-3</v>
      </c>
    </row>
    <row r="191" spans="1:10" ht="27.75" customHeight="1" x14ac:dyDescent="0.25">
      <c r="A191" s="162" t="s">
        <v>299</v>
      </c>
      <c r="B191" s="25"/>
      <c r="C191" s="194">
        <v>0</v>
      </c>
      <c r="D191" s="134">
        <v>0.27800000000000002</v>
      </c>
      <c r="E191" s="135">
        <v>2.1000000000000001E-2</v>
      </c>
      <c r="F191" s="136">
        <v>1E-3</v>
      </c>
      <c r="G191" s="163">
        <v>100.08</v>
      </c>
      <c r="H191" s="163">
        <v>0.34</v>
      </c>
      <c r="I191" s="167">
        <v>0.43</v>
      </c>
      <c r="J191" s="41">
        <v>8.0000000000000002E-3</v>
      </c>
    </row>
    <row r="192" spans="1:10" ht="27.75" customHeight="1" x14ac:dyDescent="0.25">
      <c r="A192" s="162" t="s">
        <v>300</v>
      </c>
      <c r="B192" s="25"/>
      <c r="C192" s="194">
        <v>0</v>
      </c>
      <c r="D192" s="134">
        <v>0.27800000000000002</v>
      </c>
      <c r="E192" s="135">
        <v>2.1000000000000001E-2</v>
      </c>
      <c r="F192" s="136">
        <v>1E-3</v>
      </c>
      <c r="G192" s="163">
        <v>247.05</v>
      </c>
      <c r="H192" s="163">
        <v>0.34</v>
      </c>
      <c r="I192" s="167">
        <v>0.43</v>
      </c>
      <c r="J192" s="41">
        <v>8.0000000000000002E-3</v>
      </c>
    </row>
    <row r="193" spans="1:10" ht="27.75" customHeight="1" x14ac:dyDescent="0.25">
      <c r="A193" s="162" t="s">
        <v>301</v>
      </c>
      <c r="B193" s="25"/>
      <c r="C193" s="194">
        <v>0</v>
      </c>
      <c r="D193" s="134">
        <v>0.25</v>
      </c>
      <c r="E193" s="135">
        <v>1.7000000000000001E-2</v>
      </c>
      <c r="F193" s="136">
        <v>1E-3</v>
      </c>
      <c r="G193" s="163">
        <v>15.01</v>
      </c>
      <c r="H193" s="163">
        <v>0.45</v>
      </c>
      <c r="I193" s="167">
        <v>0.54</v>
      </c>
      <c r="J193" s="41">
        <v>7.0000000000000001E-3</v>
      </c>
    </row>
    <row r="194" spans="1:10" ht="27.75" customHeight="1" x14ac:dyDescent="0.25">
      <c r="A194" s="162" t="s">
        <v>302</v>
      </c>
      <c r="B194" s="25"/>
      <c r="C194" s="194">
        <v>0</v>
      </c>
      <c r="D194" s="134">
        <v>0.25</v>
      </c>
      <c r="E194" s="135">
        <v>1.7000000000000001E-2</v>
      </c>
      <c r="F194" s="136">
        <v>1E-3</v>
      </c>
      <c r="G194" s="163">
        <v>231.83</v>
      </c>
      <c r="H194" s="163">
        <v>0.45</v>
      </c>
      <c r="I194" s="167">
        <v>0.54</v>
      </c>
      <c r="J194" s="41">
        <v>7.0000000000000001E-3</v>
      </c>
    </row>
    <row r="195" spans="1:10" ht="27.75" customHeight="1" x14ac:dyDescent="0.25">
      <c r="A195" s="162" t="s">
        <v>303</v>
      </c>
      <c r="B195" s="25"/>
      <c r="C195" s="194">
        <v>0</v>
      </c>
      <c r="D195" s="134">
        <v>0.25</v>
      </c>
      <c r="E195" s="135">
        <v>1.7000000000000001E-2</v>
      </c>
      <c r="F195" s="136">
        <v>1E-3</v>
      </c>
      <c r="G195" s="163">
        <v>576.83000000000004</v>
      </c>
      <c r="H195" s="163">
        <v>0.45</v>
      </c>
      <c r="I195" s="167">
        <v>0.54</v>
      </c>
      <c r="J195" s="41">
        <v>7.0000000000000001E-3</v>
      </c>
    </row>
    <row r="196" spans="1:10" ht="27.75" customHeight="1" x14ac:dyDescent="0.25">
      <c r="A196" s="162" t="s">
        <v>304</v>
      </c>
      <c r="B196" s="25"/>
      <c r="C196" s="194">
        <v>0</v>
      </c>
      <c r="D196" s="134">
        <v>0.25</v>
      </c>
      <c r="E196" s="135">
        <v>1.7000000000000001E-2</v>
      </c>
      <c r="F196" s="136">
        <v>1E-3</v>
      </c>
      <c r="G196" s="163">
        <v>1115.52</v>
      </c>
      <c r="H196" s="163">
        <v>0.45</v>
      </c>
      <c r="I196" s="167">
        <v>0.54</v>
      </c>
      <c r="J196" s="41">
        <v>7.0000000000000001E-3</v>
      </c>
    </row>
    <row r="197" spans="1:10" ht="27.75" customHeight="1" x14ac:dyDescent="0.25">
      <c r="A197" s="162" t="s">
        <v>305</v>
      </c>
      <c r="B197" s="25"/>
      <c r="C197" s="194">
        <v>0</v>
      </c>
      <c r="D197" s="134">
        <v>0.25</v>
      </c>
      <c r="E197" s="135">
        <v>1.7000000000000001E-2</v>
      </c>
      <c r="F197" s="136">
        <v>1E-3</v>
      </c>
      <c r="G197" s="163">
        <v>2846.63</v>
      </c>
      <c r="H197" s="163">
        <v>0.45</v>
      </c>
      <c r="I197" s="167">
        <v>0.54</v>
      </c>
      <c r="J197" s="41">
        <v>7.0000000000000001E-3</v>
      </c>
    </row>
    <row r="198" spans="1:10" ht="27.75" customHeight="1" x14ac:dyDescent="0.25">
      <c r="A198" s="162" t="s">
        <v>306</v>
      </c>
      <c r="B198" s="25"/>
      <c r="C198" s="194" t="s">
        <v>94</v>
      </c>
      <c r="D198" s="137">
        <v>1.052</v>
      </c>
      <c r="E198" s="138">
        <v>0.23899999999999999</v>
      </c>
      <c r="F198" s="136">
        <v>0.19800000000000001</v>
      </c>
      <c r="G198" s="164"/>
      <c r="H198" s="164"/>
      <c r="I198" s="166"/>
      <c r="J198" s="42"/>
    </row>
    <row r="199" spans="1:10" ht="27.75" customHeight="1" x14ac:dyDescent="0.25">
      <c r="A199" s="162" t="s">
        <v>307</v>
      </c>
      <c r="B199" s="25"/>
      <c r="C199" s="194" t="s">
        <v>96</v>
      </c>
      <c r="D199" s="134">
        <v>-0.39500000000000002</v>
      </c>
      <c r="E199" s="135">
        <v>-0.05</v>
      </c>
      <c r="F199" s="136">
        <v>-2E-3</v>
      </c>
      <c r="G199" s="163">
        <v>0</v>
      </c>
      <c r="H199" s="164"/>
      <c r="I199" s="166"/>
      <c r="J199" s="42"/>
    </row>
    <row r="200" spans="1:10" ht="27.75" customHeight="1" x14ac:dyDescent="0.25">
      <c r="A200" s="162" t="s">
        <v>308</v>
      </c>
      <c r="B200" s="25"/>
      <c r="C200" s="194" t="s">
        <v>96</v>
      </c>
      <c r="D200" s="134">
        <v>-0.39800000000000002</v>
      </c>
      <c r="E200" s="135">
        <v>-4.5999999999999999E-2</v>
      </c>
      <c r="F200" s="136">
        <v>-2E-3</v>
      </c>
      <c r="G200" s="163">
        <v>0</v>
      </c>
      <c r="H200" s="164"/>
      <c r="I200" s="166"/>
      <c r="J200" s="42"/>
    </row>
    <row r="201" spans="1:10" ht="27.75" customHeight="1" x14ac:dyDescent="0.25">
      <c r="A201" s="162" t="s">
        <v>309</v>
      </c>
      <c r="B201" s="25"/>
      <c r="C201" s="194">
        <v>0</v>
      </c>
      <c r="D201" s="134">
        <v>-0.39500000000000002</v>
      </c>
      <c r="E201" s="135">
        <v>-0.05</v>
      </c>
      <c r="F201" s="136">
        <v>-2E-3</v>
      </c>
      <c r="G201" s="163">
        <v>0</v>
      </c>
      <c r="H201" s="164"/>
      <c r="I201" s="166"/>
      <c r="J201" s="41">
        <v>1.4999999999999999E-2</v>
      </c>
    </row>
    <row r="202" spans="1:10" ht="27.75" customHeight="1" x14ac:dyDescent="0.25">
      <c r="A202" s="162" t="s">
        <v>310</v>
      </c>
      <c r="B202" s="25"/>
      <c r="C202" s="194">
        <v>0</v>
      </c>
      <c r="D202" s="134">
        <v>-0.39800000000000002</v>
      </c>
      <c r="E202" s="135">
        <v>-4.5999999999999999E-2</v>
      </c>
      <c r="F202" s="136">
        <v>-2E-3</v>
      </c>
      <c r="G202" s="163">
        <v>0</v>
      </c>
      <c r="H202" s="164"/>
      <c r="I202" s="166"/>
      <c r="J202" s="41">
        <v>1.4999999999999999E-2</v>
      </c>
    </row>
    <row r="203" spans="1:10" ht="27.75" customHeight="1" x14ac:dyDescent="0.25">
      <c r="A203" s="162" t="s">
        <v>311</v>
      </c>
      <c r="B203" s="25"/>
      <c r="C203" s="194">
        <v>0</v>
      </c>
      <c r="D203" s="134">
        <v>-0.51400000000000001</v>
      </c>
      <c r="E203" s="135">
        <v>-3.7999999999999999E-2</v>
      </c>
      <c r="F203" s="136">
        <v>-2E-3</v>
      </c>
      <c r="G203" s="163">
        <v>48.56</v>
      </c>
      <c r="H203" s="164"/>
      <c r="I203" s="166"/>
      <c r="J203" s="41">
        <v>2.1000000000000001E-2</v>
      </c>
    </row>
  </sheetData>
  <customSheetViews>
    <customSheetView guid="{5032A364-B81A-48DA-88DA-AB3B86B47EE9}" scale="70" fitToPage="1">
      <selection activeCell="D11" sqref="D11"/>
      <pageMargins left="0" right="0" top="0" bottom="0" header="0" footer="0"/>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3">
    <mergeCell ref="B1:D1"/>
    <mergeCell ref="F1:H1"/>
    <mergeCell ref="A2:J2"/>
    <mergeCell ref="F4:J4"/>
    <mergeCell ref="F5:G5"/>
    <mergeCell ref="B10:D10"/>
    <mergeCell ref="F10:G10"/>
    <mergeCell ref="H10:J10"/>
    <mergeCell ref="F9:G9"/>
    <mergeCell ref="A4:D4"/>
    <mergeCell ref="F6:G6"/>
    <mergeCell ref="F7:G7"/>
    <mergeCell ref="F8:G8"/>
  </mergeCells>
  <phoneticPr fontId="7" type="noConversion"/>
  <hyperlinks>
    <hyperlink ref="A1" location="Overview!A1" display="Back to Overview" xr:uid="{00000000-0004-0000-0600-000000000000}"/>
  </hyperlinks>
  <pageMargins left="0.39370078740157483" right="0.35433070866141736" top="0.9055118110236221" bottom="0.74803149606299213" header="0.51181102362204722" footer="0.51181102362204722"/>
  <pageSetup paperSize="9" scale="44" fitToHeight="0" orientation="portrait" r:id="rId2"/>
  <headerFooter differentFirst="1" scaleWithDoc="0">
    <oddFooter>&amp;LNote: Where a tariff only has a p/kWh unit rate in Unit Charge 1 then this unit rate applies at all times.&amp;R&amp;P of &amp;N</oddFooter>
    <firstHeader>&amp;L
Annex 4 - Charges applied to LDNOs with HV/LV end users</firstHeader>
    <firstFooter>&amp;LNote: Where a tariff only has a p/kWh unit rate in Unit Charge 1 then this unit rate applies at all times.&amp;R&amp;P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F39"/>
  <sheetViews>
    <sheetView showGridLines="0" tabSelected="1" topLeftCell="A3" zoomScale="60" zoomScaleNormal="60" zoomScaleSheetLayoutView="100" workbookViewId="0">
      <selection activeCell="F15" sqref="F15"/>
    </sheetView>
  </sheetViews>
  <sheetFormatPr defaultRowHeight="13.2" x14ac:dyDescent="0.25"/>
  <cols>
    <col min="1" max="6" width="24" customWidth="1"/>
  </cols>
  <sheetData>
    <row r="1" spans="1:6" ht="27.75" customHeight="1" x14ac:dyDescent="0.25">
      <c r="A1" s="195" t="s">
        <v>34</v>
      </c>
    </row>
    <row r="2" spans="1:6" ht="44.25" customHeight="1" x14ac:dyDescent="0.25">
      <c r="A2" s="272" t="s">
        <v>312</v>
      </c>
      <c r="B2" s="248"/>
      <c r="C2" s="248"/>
      <c r="D2" s="248"/>
      <c r="E2" s="248"/>
    </row>
    <row r="3" spans="1:6" ht="47.25" customHeight="1" x14ac:dyDescent="0.25">
      <c r="A3" s="226" t="str">
        <f>Overview!B4&amp; " - Illustrative LLFs for year beginning "&amp;Overview!D4</f>
        <v>Fulcrum Electricity Assets Ltd - GSP_H - Illustrative LLFs for year beginning 1 April 2024</v>
      </c>
      <c r="B3" s="226"/>
      <c r="C3" s="226"/>
      <c r="D3" s="226"/>
      <c r="E3" s="226"/>
    </row>
    <row r="4" spans="1:6" ht="19.5" customHeight="1" x14ac:dyDescent="0.25">
      <c r="A4" s="273" t="s">
        <v>38</v>
      </c>
      <c r="B4" s="19" t="s">
        <v>313</v>
      </c>
      <c r="C4" s="19" t="s">
        <v>314</v>
      </c>
      <c r="D4" s="19" t="s">
        <v>315</v>
      </c>
      <c r="E4" s="19" t="s">
        <v>316</v>
      </c>
    </row>
    <row r="5" spans="1:6" ht="19.5" customHeight="1" x14ac:dyDescent="0.25">
      <c r="A5" s="274"/>
      <c r="B5" s="19" t="s">
        <v>317</v>
      </c>
      <c r="C5" s="19" t="s">
        <v>318</v>
      </c>
      <c r="D5" s="19" t="s">
        <v>319</v>
      </c>
      <c r="E5" s="19" t="s">
        <v>320</v>
      </c>
    </row>
    <row r="6" spans="1:6" ht="45" customHeight="1" x14ac:dyDescent="0.25">
      <c r="A6" s="128" t="s">
        <v>321</v>
      </c>
      <c r="B6" s="21" t="s">
        <v>322</v>
      </c>
      <c r="C6" s="21" t="s">
        <v>323</v>
      </c>
      <c r="D6" s="21" t="s">
        <v>324</v>
      </c>
      <c r="E6" s="21" t="s">
        <v>325</v>
      </c>
    </row>
    <row r="7" spans="1:6" ht="45" customHeight="1" x14ac:dyDescent="0.25">
      <c r="A7" s="128" t="s">
        <v>326</v>
      </c>
      <c r="B7" s="189"/>
      <c r="C7" s="189"/>
      <c r="D7" s="20" t="s">
        <v>327</v>
      </c>
      <c r="E7" s="21" t="s">
        <v>325</v>
      </c>
    </row>
    <row r="8" spans="1:6" ht="25.5" customHeight="1" x14ac:dyDescent="0.25">
      <c r="A8" s="128" t="s">
        <v>55</v>
      </c>
      <c r="B8" s="233" t="s">
        <v>56</v>
      </c>
      <c r="C8" s="234"/>
      <c r="D8" s="234"/>
      <c r="E8" s="235"/>
    </row>
    <row r="9" spans="1:6" x14ac:dyDescent="0.25">
      <c r="A9" s="12"/>
      <c r="B9" s="11"/>
      <c r="C9" s="11"/>
      <c r="D9" s="11"/>
      <c r="E9" s="11"/>
    </row>
    <row r="10" spans="1:6" x14ac:dyDescent="0.25">
      <c r="B10" s="11"/>
      <c r="C10" s="11"/>
      <c r="D10" s="11"/>
      <c r="E10" s="11"/>
    </row>
    <row r="11" spans="1:6" ht="22.5" customHeight="1" x14ac:dyDescent="0.25">
      <c r="A11" s="231" t="s">
        <v>328</v>
      </c>
      <c r="B11" s="275"/>
      <c r="C11" s="275"/>
      <c r="D11" s="275"/>
      <c r="E11" s="275"/>
      <c r="F11" s="232"/>
    </row>
    <row r="12" spans="1:6" ht="22.5" customHeight="1" x14ac:dyDescent="0.25">
      <c r="A12" s="231" t="s">
        <v>329</v>
      </c>
      <c r="B12" s="275"/>
      <c r="C12" s="275"/>
      <c r="D12" s="275"/>
      <c r="E12" s="275"/>
      <c r="F12" s="232"/>
    </row>
    <row r="13" spans="1:6" ht="33" customHeight="1" x14ac:dyDescent="0.25">
      <c r="A13" s="19" t="s">
        <v>330</v>
      </c>
      <c r="B13" s="19" t="s">
        <v>313</v>
      </c>
      <c r="C13" s="19" t="s">
        <v>314</v>
      </c>
      <c r="D13" s="19" t="s">
        <v>315</v>
      </c>
      <c r="E13" s="19" t="s">
        <v>316</v>
      </c>
      <c r="F13" s="19" t="s">
        <v>331</v>
      </c>
    </row>
    <row r="14" spans="1:6" ht="79.2" x14ac:dyDescent="0.25">
      <c r="A14" s="1" t="s">
        <v>332</v>
      </c>
      <c r="B14" s="207">
        <v>1.089</v>
      </c>
      <c r="C14" s="207">
        <v>1.083</v>
      </c>
      <c r="D14" s="207">
        <v>1.0760000000000001</v>
      </c>
      <c r="E14" s="207">
        <v>1.073</v>
      </c>
      <c r="F14" s="1" t="s">
        <v>1434</v>
      </c>
    </row>
    <row r="15" spans="1:6" ht="92.4" x14ac:dyDescent="0.25">
      <c r="A15" s="1" t="s">
        <v>333</v>
      </c>
      <c r="B15" s="207">
        <v>1.0429999999999999</v>
      </c>
      <c r="C15" s="207">
        <v>1.0429999999999999</v>
      </c>
      <c r="D15" s="207">
        <v>1.044</v>
      </c>
      <c r="E15" s="207">
        <v>1.048</v>
      </c>
      <c r="F15" s="208" t="s">
        <v>1436</v>
      </c>
    </row>
    <row r="16" spans="1:6" ht="22.5" customHeight="1" x14ac:dyDescent="0.25">
      <c r="A16" s="1" t="s">
        <v>334</v>
      </c>
      <c r="B16" s="207">
        <v>1.0269999999999999</v>
      </c>
      <c r="C16" s="207">
        <v>1.0249999999999999</v>
      </c>
      <c r="D16" s="207">
        <v>1.022</v>
      </c>
      <c r="E16" s="207">
        <v>1.0209999999999999</v>
      </c>
      <c r="F16" s="208"/>
    </row>
    <row r="17" spans="1:6" ht="26.4" x14ac:dyDescent="0.25">
      <c r="A17" s="1" t="s">
        <v>335</v>
      </c>
      <c r="B17" s="207">
        <v>1.018</v>
      </c>
      <c r="C17" s="207">
        <v>1.0169999999999999</v>
      </c>
      <c r="D17" s="207">
        <v>1.016</v>
      </c>
      <c r="E17" s="207">
        <v>1.0149999999999999</v>
      </c>
      <c r="F17" s="208" t="s">
        <v>1435</v>
      </c>
    </row>
    <row r="18" spans="1:6" ht="22.5" customHeight="1" x14ac:dyDescent="0.25">
      <c r="A18" s="1" t="s">
        <v>336</v>
      </c>
      <c r="B18" s="207">
        <v>1.0129999999999999</v>
      </c>
      <c r="C18" s="207">
        <v>1.012</v>
      </c>
      <c r="D18" s="207">
        <v>1.0109999999999999</v>
      </c>
      <c r="E18" s="207">
        <v>1.01</v>
      </c>
      <c r="F18" s="10"/>
    </row>
    <row r="19" spans="1:6" ht="22.5" customHeight="1" x14ac:dyDescent="0.25">
      <c r="A19" s="1" t="s">
        <v>336</v>
      </c>
      <c r="B19" s="207">
        <v>1.0129999999999999</v>
      </c>
      <c r="C19" s="207">
        <v>1.012</v>
      </c>
      <c r="D19" s="207">
        <v>1.0109999999999999</v>
      </c>
      <c r="E19" s="207">
        <v>1.01</v>
      </c>
      <c r="F19" s="10"/>
    </row>
    <row r="20" spans="1:6" ht="22.5" customHeight="1" x14ac:dyDescent="0.25">
      <c r="A20" s="1" t="s">
        <v>337</v>
      </c>
      <c r="B20" s="207">
        <v>1.004</v>
      </c>
      <c r="C20" s="207">
        <v>1.004</v>
      </c>
      <c r="D20" s="207">
        <v>1.0029999999999999</v>
      </c>
      <c r="E20" s="207">
        <v>1.0029999999999999</v>
      </c>
      <c r="F20" s="10"/>
    </row>
    <row r="21" spans="1:6" ht="22.5" customHeight="1" x14ac:dyDescent="0.25">
      <c r="A21" s="1" t="s">
        <v>337</v>
      </c>
      <c r="B21" s="207">
        <v>1.004</v>
      </c>
      <c r="C21" s="207">
        <v>1.004</v>
      </c>
      <c r="D21" s="207">
        <v>1.0029999999999999</v>
      </c>
      <c r="E21" s="207">
        <v>1.0029999999999999</v>
      </c>
      <c r="F21" s="10"/>
    </row>
    <row r="23" spans="1:6" ht="22.5" customHeight="1" x14ac:dyDescent="0.25">
      <c r="A23" s="231" t="s">
        <v>338</v>
      </c>
      <c r="B23" s="275"/>
      <c r="C23" s="275"/>
      <c r="D23" s="275"/>
      <c r="E23" s="275"/>
      <c r="F23" s="232"/>
    </row>
    <row r="24" spans="1:6" ht="22.5" customHeight="1" x14ac:dyDescent="0.25">
      <c r="A24" s="231" t="s">
        <v>339</v>
      </c>
      <c r="B24" s="275"/>
      <c r="C24" s="275"/>
      <c r="D24" s="275"/>
      <c r="E24" s="275"/>
      <c r="F24" s="232"/>
    </row>
    <row r="25" spans="1:6" ht="33" customHeight="1" x14ac:dyDescent="0.25">
      <c r="A25" s="19" t="s">
        <v>340</v>
      </c>
      <c r="B25" s="19" t="s">
        <v>313</v>
      </c>
      <c r="C25" s="19" t="s">
        <v>314</v>
      </c>
      <c r="D25" s="19" t="s">
        <v>315</v>
      </c>
      <c r="E25" s="19" t="s">
        <v>316</v>
      </c>
      <c r="F25" s="19" t="s">
        <v>331</v>
      </c>
    </row>
    <row r="26" spans="1:6" ht="22.5" customHeight="1" x14ac:dyDescent="0.25">
      <c r="A26" s="1" t="s">
        <v>341</v>
      </c>
      <c r="B26" s="10"/>
      <c r="C26" s="10"/>
      <c r="D26" s="10"/>
      <c r="E26" s="10"/>
      <c r="F26" s="10"/>
    </row>
    <row r="27" spans="1:6" ht="22.5" customHeight="1" x14ac:dyDescent="0.25">
      <c r="A27" s="1" t="s">
        <v>342</v>
      </c>
      <c r="B27" s="10"/>
      <c r="C27" s="10"/>
      <c r="D27" s="10"/>
      <c r="E27" s="10"/>
      <c r="F27" s="10"/>
    </row>
    <row r="28" spans="1:6" ht="22.5" customHeight="1" x14ac:dyDescent="0.25">
      <c r="A28" s="1" t="s">
        <v>343</v>
      </c>
      <c r="B28" s="10"/>
      <c r="C28" s="10"/>
      <c r="D28" s="10"/>
      <c r="E28" s="10"/>
      <c r="F28" s="10"/>
    </row>
    <row r="29" spans="1:6" ht="22.5" customHeight="1" x14ac:dyDescent="0.25">
      <c r="A29" s="1" t="s">
        <v>344</v>
      </c>
      <c r="B29" s="10"/>
      <c r="C29" s="10"/>
      <c r="D29" s="10"/>
      <c r="E29" s="10"/>
      <c r="F29" s="10"/>
    </row>
    <row r="30" spans="1:6" ht="22.5" customHeight="1" x14ac:dyDescent="0.25">
      <c r="A30" s="1" t="s">
        <v>345</v>
      </c>
      <c r="B30" s="10"/>
      <c r="C30" s="10"/>
      <c r="D30" s="10"/>
      <c r="E30" s="10"/>
      <c r="F30" s="10"/>
    </row>
    <row r="32" spans="1:6" ht="22.5" customHeight="1" x14ac:dyDescent="0.25">
      <c r="A32" s="231" t="s">
        <v>338</v>
      </c>
      <c r="B32" s="275"/>
      <c r="C32" s="275"/>
      <c r="D32" s="275"/>
      <c r="E32" s="275"/>
      <c r="F32" s="232"/>
    </row>
    <row r="33" spans="1:6" ht="22.5" customHeight="1" x14ac:dyDescent="0.25">
      <c r="A33" s="231" t="s">
        <v>346</v>
      </c>
      <c r="B33" s="275"/>
      <c r="C33" s="275"/>
      <c r="D33" s="275"/>
      <c r="E33" s="275"/>
      <c r="F33" s="232"/>
    </row>
    <row r="34" spans="1:6" ht="33" customHeight="1" x14ac:dyDescent="0.25">
      <c r="A34" s="19" t="s">
        <v>340</v>
      </c>
      <c r="B34" s="19" t="s">
        <v>313</v>
      </c>
      <c r="C34" s="19" t="s">
        <v>314</v>
      </c>
      <c r="D34" s="19" t="s">
        <v>315</v>
      </c>
      <c r="E34" s="19" t="s">
        <v>316</v>
      </c>
      <c r="F34" s="19" t="s">
        <v>331</v>
      </c>
    </row>
    <row r="35" spans="1:6" ht="22.5" customHeight="1" x14ac:dyDescent="0.25">
      <c r="A35" s="1" t="s">
        <v>341</v>
      </c>
      <c r="B35" s="10"/>
      <c r="C35" s="10"/>
      <c r="D35" s="10"/>
      <c r="E35" s="10"/>
      <c r="F35" s="10"/>
    </row>
    <row r="36" spans="1:6" ht="22.5" customHeight="1" x14ac:dyDescent="0.25">
      <c r="A36" s="1" t="s">
        <v>342</v>
      </c>
      <c r="B36" s="10"/>
      <c r="C36" s="10"/>
      <c r="D36" s="10"/>
      <c r="E36" s="10"/>
      <c r="F36" s="10"/>
    </row>
    <row r="37" spans="1:6" ht="22.5" customHeight="1" x14ac:dyDescent="0.25">
      <c r="A37" s="1" t="s">
        <v>343</v>
      </c>
      <c r="B37" s="10"/>
      <c r="C37" s="10"/>
      <c r="D37" s="10"/>
      <c r="E37" s="10"/>
      <c r="F37" s="10"/>
    </row>
    <row r="38" spans="1:6" ht="22.5" customHeight="1" x14ac:dyDescent="0.25">
      <c r="A38" s="1" t="s">
        <v>344</v>
      </c>
      <c r="B38" s="10"/>
      <c r="C38" s="10"/>
      <c r="D38" s="10"/>
      <c r="E38" s="10"/>
      <c r="F38" s="10"/>
    </row>
    <row r="39" spans="1:6" ht="22.5" customHeight="1" x14ac:dyDescent="0.25">
      <c r="A39" s="1" t="s">
        <v>345</v>
      </c>
      <c r="B39" s="10"/>
      <c r="C39" s="10"/>
      <c r="D39" s="10"/>
      <c r="E39" s="10"/>
      <c r="F39" s="10"/>
    </row>
  </sheetData>
  <customSheetViews>
    <customSheetView guid="{5032A364-B81A-48DA-88DA-AB3B86B47EE9}" scale="80" fitToPage="1">
      <pageMargins left="0" right="0" top="0" bottom="0" header="0" footer="0"/>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10">
    <mergeCell ref="A2:E2"/>
    <mergeCell ref="B8:E8"/>
    <mergeCell ref="A3:E3"/>
    <mergeCell ref="A4:A5"/>
    <mergeCell ref="A33:F33"/>
    <mergeCell ref="A11:F11"/>
    <mergeCell ref="A12:F12"/>
    <mergeCell ref="A32:F32"/>
    <mergeCell ref="A23:F23"/>
    <mergeCell ref="A24:F24"/>
  </mergeCells>
  <phoneticPr fontId="12" type="noConversion"/>
  <hyperlinks>
    <hyperlink ref="A1" location="Overview!A1" display="Back to Overview" xr:uid="{00000000-0004-0000-0700-000000000000}"/>
  </hyperlinks>
  <pageMargins left="0.70866141732283472" right="0.70866141732283472" top="0.74803149606299213" bottom="0.74803149606299213" header="0.31496062992125984" footer="0.31496062992125984"/>
  <pageSetup paperSize="9" scale="61" fitToHeight="0" orientation="portrait" r:id="rId2"/>
  <headerFooter differentFirst="1" scaleWithDoc="0">
    <oddFooter>&amp;C&amp;P of &amp;N</oddFooter>
    <firstHeader>&amp;L
Annex 5 – Schedule of Line Loss Factors</first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Q28"/>
  <sheetViews>
    <sheetView zoomScale="60" zoomScaleNormal="60" zoomScaleSheetLayoutView="100" workbookViewId="0">
      <selection activeCell="P2" sqref="P2"/>
    </sheetView>
  </sheetViews>
  <sheetFormatPr defaultColWidth="9.109375" defaultRowHeight="27.75" customHeight="1" x14ac:dyDescent="0.25"/>
  <cols>
    <col min="1" max="2" width="15.5546875" style="2" customWidth="1"/>
    <col min="3" max="3" width="20.44140625" style="2" customWidth="1"/>
    <col min="4" max="4" width="15.5546875" style="2" customWidth="1"/>
    <col min="5" max="5" width="15.5546875" style="3" customWidth="1"/>
    <col min="6" max="6" width="16.44140625" style="3" customWidth="1"/>
    <col min="7" max="7" width="15.5546875" style="2" customWidth="1"/>
    <col min="8" max="10" width="15.5546875" style="3" customWidth="1"/>
    <col min="11" max="11" width="15.5546875" style="8" customWidth="1"/>
    <col min="12" max="13" width="15.5546875" style="4" customWidth="1"/>
    <col min="14" max="17" width="15.5546875" style="2" customWidth="1"/>
    <col min="18" max="16384" width="9.109375" style="2"/>
  </cols>
  <sheetData>
    <row r="1" spans="1:17" ht="100.5" customHeight="1" x14ac:dyDescent="0.25">
      <c r="A1" s="51" t="s">
        <v>34</v>
      </c>
      <c r="B1" s="51"/>
      <c r="C1" s="51"/>
      <c r="D1" s="51"/>
      <c r="G1" s="22"/>
      <c r="H1" s="276" t="s">
        <v>347</v>
      </c>
      <c r="I1" s="277"/>
      <c r="J1" s="277"/>
      <c r="K1" s="277"/>
    </row>
    <row r="2" spans="1:17" ht="27.75" customHeight="1" x14ac:dyDescent="0.25">
      <c r="A2" s="243" t="s">
        <v>348</v>
      </c>
      <c r="B2" s="244"/>
      <c r="C2" s="244"/>
      <c r="D2" s="244"/>
      <c r="E2" s="244"/>
      <c r="F2" s="244"/>
      <c r="G2" s="244"/>
      <c r="H2" s="244"/>
      <c r="I2" s="244"/>
      <c r="J2" s="244"/>
      <c r="K2" s="244"/>
      <c r="L2" s="244"/>
      <c r="M2" s="244"/>
      <c r="N2" s="244"/>
      <c r="O2" s="245"/>
    </row>
    <row r="3" spans="1:17" ht="17.25" customHeight="1" x14ac:dyDescent="0.25">
      <c r="A3" s="51"/>
      <c r="B3" s="51"/>
      <c r="C3" s="51"/>
      <c r="D3" s="51"/>
      <c r="G3" s="22"/>
    </row>
    <row r="4" spans="1:17" s="9" customFormat="1" ht="25.5" customHeight="1" x14ac:dyDescent="0.25">
      <c r="A4" s="243" t="str">
        <f>Overview!B4&amp; " - Effective from "&amp;Overview!D4&amp;" - "&amp;Overview!E4&amp;" new designated EHV charges"</f>
        <v>Fulcrum Electricity Assets Ltd - GSP_H - Effective from 1 April 2024 - Final new designated EHV charges</v>
      </c>
      <c r="B4" s="244"/>
      <c r="C4" s="244"/>
      <c r="D4" s="244"/>
      <c r="E4" s="244"/>
      <c r="F4" s="244"/>
      <c r="G4" s="244"/>
      <c r="H4" s="244"/>
      <c r="I4" s="244"/>
      <c r="J4" s="244"/>
      <c r="K4" s="244"/>
      <c r="L4" s="244"/>
      <c r="M4" s="244"/>
      <c r="N4" s="244"/>
      <c r="O4" s="245"/>
      <c r="P4" s="2"/>
      <c r="Q4" s="2"/>
    </row>
    <row r="5" spans="1:17" ht="69.75" customHeight="1" x14ac:dyDescent="0.25">
      <c r="A5" s="26" t="s">
        <v>349</v>
      </c>
      <c r="B5" s="26" t="s">
        <v>108</v>
      </c>
      <c r="C5" s="26" t="s">
        <v>109</v>
      </c>
      <c r="D5" s="26" t="s">
        <v>110</v>
      </c>
      <c r="E5" s="26" t="s">
        <v>111</v>
      </c>
      <c r="F5" s="74" t="s">
        <v>112</v>
      </c>
      <c r="G5" s="56" t="s">
        <v>113</v>
      </c>
      <c r="H5" s="74" t="str">
        <f>'Annex 2 EHV charges'!G9</f>
        <v>Import
Super Red
unit charge
(p/kWh)</v>
      </c>
      <c r="I5" s="74" t="str">
        <f>'Annex 2 EHV charges'!H9</f>
        <v>Import
fixed charge
(p/day)</v>
      </c>
      <c r="J5" s="74" t="str">
        <f>'Annex 2 EHV charges'!I9</f>
        <v>Import
capacity charge
(p/kVA/day)</v>
      </c>
      <c r="K5" s="74" t="str">
        <f>'Annex 2 EHV charges'!J9</f>
        <v>Import
exceeded capacity charge
(p/kVA/day)</v>
      </c>
      <c r="L5" s="74" t="str">
        <f>'Annex 2 EHV charges'!K9</f>
        <v>Export
Super Red
unit charge
(p/kWh)</v>
      </c>
      <c r="M5" s="74" t="str">
        <f>'Annex 2 EHV charges'!L9</f>
        <v>Export
fixed charge
(p/day)</v>
      </c>
      <c r="N5" s="74" t="str">
        <f>'Annex 2 EHV charges'!M9</f>
        <v>Export
capacity charge
(p/kVA/day)</v>
      </c>
      <c r="O5" s="74" t="str">
        <f>'Annex 2 EHV charges'!N9</f>
        <v>Export
exceeded capacity charge
(p/kVA/day)</v>
      </c>
    </row>
    <row r="6" spans="1:17" ht="22.5" customHeight="1" x14ac:dyDescent="0.25">
      <c r="A6" s="47"/>
      <c r="B6" s="47"/>
      <c r="C6" s="199"/>
      <c r="D6" s="199"/>
      <c r="E6" s="199"/>
      <c r="F6" s="49"/>
      <c r="G6" s="49"/>
      <c r="H6" s="28"/>
      <c r="I6" s="29"/>
      <c r="J6" s="29"/>
      <c r="K6" s="29"/>
      <c r="L6" s="37"/>
      <c r="M6" s="38"/>
      <c r="N6" s="38"/>
      <c r="O6" s="38"/>
    </row>
    <row r="7" spans="1:17" ht="22.5" customHeight="1" x14ac:dyDescent="0.25">
      <c r="A7" s="47"/>
      <c r="B7" s="47"/>
      <c r="C7" s="47"/>
      <c r="D7" s="48"/>
      <c r="E7" s="48"/>
      <c r="F7" s="49"/>
      <c r="G7" s="49"/>
      <c r="H7" s="28"/>
      <c r="I7" s="29"/>
      <c r="J7" s="29"/>
      <c r="K7" s="29"/>
      <c r="L7" s="37"/>
      <c r="M7" s="38"/>
      <c r="N7" s="38"/>
      <c r="O7" s="38"/>
    </row>
    <row r="8" spans="1:17" ht="22.5" customHeight="1" x14ac:dyDescent="0.25">
      <c r="A8" s="47"/>
      <c r="B8" s="47"/>
      <c r="C8" s="47"/>
      <c r="D8" s="48"/>
      <c r="E8" s="48"/>
      <c r="F8" s="49"/>
      <c r="G8" s="49"/>
      <c r="H8" s="28"/>
      <c r="I8" s="29"/>
      <c r="J8" s="29"/>
      <c r="K8" s="29"/>
      <c r="L8" s="37"/>
      <c r="M8" s="38"/>
      <c r="N8" s="38"/>
      <c r="O8" s="38"/>
    </row>
    <row r="9" spans="1:17" ht="22.5" customHeight="1" x14ac:dyDescent="0.25">
      <c r="A9" s="47"/>
      <c r="B9" s="47"/>
      <c r="C9" s="47"/>
      <c r="D9" s="48"/>
      <c r="E9" s="48"/>
      <c r="F9" s="49"/>
      <c r="G9" s="49"/>
      <c r="H9" s="28"/>
      <c r="I9" s="29"/>
      <c r="J9" s="29"/>
      <c r="K9" s="29"/>
      <c r="L9" s="37"/>
      <c r="M9" s="38"/>
      <c r="N9" s="38"/>
      <c r="O9" s="38"/>
    </row>
    <row r="10" spans="1:17" ht="22.5" customHeight="1" x14ac:dyDescent="0.25">
      <c r="A10" s="47"/>
      <c r="B10" s="47"/>
      <c r="C10" s="47"/>
      <c r="D10" s="48"/>
      <c r="E10" s="48"/>
      <c r="F10" s="49"/>
      <c r="G10" s="49"/>
      <c r="H10" s="28"/>
      <c r="I10" s="29"/>
      <c r="J10" s="29"/>
      <c r="K10" s="29"/>
      <c r="L10" s="37"/>
      <c r="M10" s="38"/>
      <c r="N10" s="38"/>
      <c r="O10" s="38"/>
    </row>
    <row r="11" spans="1:17" ht="22.5" customHeight="1" x14ac:dyDescent="0.25">
      <c r="A11" s="47"/>
      <c r="B11" s="47"/>
      <c r="C11" s="47"/>
      <c r="D11" s="48"/>
      <c r="E11" s="48"/>
      <c r="F11" s="49"/>
      <c r="G11" s="49"/>
      <c r="H11" s="28"/>
      <c r="I11" s="29"/>
      <c r="J11" s="29"/>
      <c r="K11" s="29"/>
      <c r="L11" s="37"/>
      <c r="M11" s="38"/>
      <c r="N11" s="38"/>
      <c r="O11" s="38"/>
    </row>
    <row r="12" spans="1:17" ht="22.5" customHeight="1" x14ac:dyDescent="0.25">
      <c r="A12" s="47"/>
      <c r="B12" s="47"/>
      <c r="C12" s="47"/>
      <c r="D12" s="48"/>
      <c r="E12" s="48"/>
      <c r="F12" s="49"/>
      <c r="G12" s="49"/>
      <c r="H12" s="28"/>
      <c r="I12" s="29"/>
      <c r="J12" s="29"/>
      <c r="K12" s="29"/>
      <c r="L12" s="37"/>
      <c r="M12" s="38"/>
      <c r="N12" s="38"/>
      <c r="O12" s="38"/>
    </row>
    <row r="13" spans="1:17" ht="22.5" customHeight="1" x14ac:dyDescent="0.25">
      <c r="A13" s="47"/>
      <c r="B13" s="47"/>
      <c r="C13" s="47"/>
      <c r="D13" s="48"/>
      <c r="E13" s="48"/>
      <c r="F13" s="49"/>
      <c r="G13" s="49"/>
      <c r="H13" s="28"/>
      <c r="I13" s="29"/>
      <c r="J13" s="29"/>
      <c r="K13" s="29"/>
      <c r="L13" s="37"/>
      <c r="M13" s="38"/>
      <c r="N13" s="38"/>
      <c r="O13" s="38"/>
    </row>
    <row r="14" spans="1:17" ht="22.5" customHeight="1" x14ac:dyDescent="0.25">
      <c r="A14" s="47"/>
      <c r="B14" s="47"/>
      <c r="C14" s="47"/>
      <c r="D14" s="48"/>
      <c r="E14" s="48"/>
      <c r="F14" s="49"/>
      <c r="G14" s="49"/>
      <c r="H14" s="28"/>
      <c r="I14" s="29"/>
      <c r="J14" s="29"/>
      <c r="K14" s="29"/>
      <c r="L14" s="37"/>
      <c r="M14" s="38"/>
      <c r="N14" s="38"/>
      <c r="O14" s="38"/>
    </row>
    <row r="15" spans="1:17" ht="22.5" customHeight="1" x14ac:dyDescent="0.25">
      <c r="A15" s="47"/>
      <c r="B15" s="47"/>
      <c r="C15" s="47"/>
      <c r="D15" s="48"/>
      <c r="E15" s="48"/>
      <c r="F15" s="49"/>
      <c r="G15" s="49"/>
      <c r="H15" s="28"/>
      <c r="I15" s="29"/>
      <c r="J15" s="29"/>
      <c r="K15" s="29"/>
      <c r="L15" s="37"/>
      <c r="M15" s="38"/>
      <c r="N15" s="38"/>
      <c r="O15" s="38"/>
    </row>
    <row r="17" spans="1:15" ht="27.75" customHeight="1" x14ac:dyDescent="0.25">
      <c r="A17" s="243" t="str">
        <f>Overview!B4&amp; " - Effective from "&amp;Overview!D4&amp;" - "&amp;Overview!E4&amp;" new designated EHV line loss factors"</f>
        <v>Fulcrum Electricity Assets Ltd - GSP_H - Effective from 1 April 2024 - Final new designated EHV line loss factors</v>
      </c>
      <c r="B17" s="244"/>
      <c r="C17" s="244"/>
      <c r="D17" s="244"/>
      <c r="E17" s="244"/>
      <c r="F17" s="244"/>
      <c r="G17" s="244"/>
      <c r="H17" s="244"/>
      <c r="I17" s="244"/>
      <c r="J17" s="244"/>
      <c r="K17" s="244"/>
      <c r="L17" s="244"/>
      <c r="M17" s="244"/>
      <c r="N17" s="244"/>
      <c r="O17" s="245"/>
    </row>
    <row r="18" spans="1:15" ht="62.25" customHeight="1" x14ac:dyDescent="0.25">
      <c r="A18" s="26" t="s">
        <v>349</v>
      </c>
      <c r="B18" s="26" t="s">
        <v>108</v>
      </c>
      <c r="C18" s="26" t="s">
        <v>109</v>
      </c>
      <c r="D18" s="26" t="s">
        <v>110</v>
      </c>
      <c r="E18" s="26" t="s">
        <v>111</v>
      </c>
      <c r="F18" s="74" t="s">
        <v>112</v>
      </c>
      <c r="G18" s="56" t="s">
        <v>113</v>
      </c>
      <c r="H18" s="32" t="s">
        <v>350</v>
      </c>
      <c r="I18" s="32" t="s">
        <v>351</v>
      </c>
      <c r="J18" s="32" t="s">
        <v>352</v>
      </c>
      <c r="K18" s="32" t="s">
        <v>353</v>
      </c>
      <c r="L18" s="34" t="s">
        <v>354</v>
      </c>
      <c r="M18" s="34" t="s">
        <v>355</v>
      </c>
      <c r="N18" s="34" t="s">
        <v>356</v>
      </c>
      <c r="O18" s="34" t="s">
        <v>357</v>
      </c>
    </row>
    <row r="19" spans="1:15" ht="22.5" customHeight="1" x14ac:dyDescent="0.25">
      <c r="A19" s="47"/>
      <c r="B19" s="47"/>
      <c r="C19" s="200"/>
      <c r="D19" s="48"/>
      <c r="E19" s="48"/>
      <c r="F19" s="49"/>
      <c r="G19" s="49"/>
      <c r="H19" s="201"/>
      <c r="I19" s="201"/>
      <c r="J19" s="201"/>
      <c r="K19" s="201"/>
      <c r="L19" s="201"/>
      <c r="M19" s="201"/>
      <c r="N19" s="201"/>
      <c r="O19" s="201"/>
    </row>
    <row r="20" spans="1:15" ht="22.5" customHeight="1" x14ac:dyDescent="0.25">
      <c r="A20" s="47"/>
      <c r="B20" s="47"/>
      <c r="C20" s="47"/>
      <c r="D20" s="35"/>
      <c r="E20" s="35"/>
      <c r="F20" s="36"/>
      <c r="G20" s="36"/>
      <c r="H20" s="39"/>
      <c r="I20" s="39"/>
      <c r="J20" s="30"/>
      <c r="K20" s="31"/>
      <c r="L20" s="33"/>
      <c r="M20" s="33"/>
      <c r="N20" s="33"/>
      <c r="O20" s="33"/>
    </row>
    <row r="21" spans="1:15" ht="22.5" customHeight="1" x14ac:dyDescent="0.25">
      <c r="A21" s="47"/>
      <c r="B21" s="47"/>
      <c r="C21" s="47"/>
      <c r="D21" s="35"/>
      <c r="E21" s="35"/>
      <c r="F21" s="36"/>
      <c r="G21" s="36"/>
      <c r="H21" s="39"/>
      <c r="I21" s="39"/>
      <c r="J21" s="30"/>
      <c r="K21" s="31"/>
      <c r="L21" s="33"/>
      <c r="M21" s="33"/>
      <c r="N21" s="33"/>
      <c r="O21" s="33"/>
    </row>
    <row r="22" spans="1:15" ht="22.5" customHeight="1" x14ac:dyDescent="0.25">
      <c r="A22" s="47"/>
      <c r="B22" s="47"/>
      <c r="C22" s="47"/>
      <c r="D22" s="35"/>
      <c r="E22" s="35"/>
      <c r="F22" s="36"/>
      <c r="G22" s="36"/>
      <c r="H22" s="39"/>
      <c r="I22" s="39"/>
      <c r="J22" s="30"/>
      <c r="K22" s="31"/>
      <c r="L22" s="33"/>
      <c r="M22" s="33"/>
      <c r="N22" s="33"/>
      <c r="O22" s="33"/>
    </row>
    <row r="23" spans="1:15" ht="22.5" customHeight="1" x14ac:dyDescent="0.25">
      <c r="A23" s="47"/>
      <c r="B23" s="47"/>
      <c r="C23" s="47"/>
      <c r="D23" s="35"/>
      <c r="E23" s="35"/>
      <c r="F23" s="36"/>
      <c r="G23" s="36"/>
      <c r="H23" s="39"/>
      <c r="I23" s="39"/>
      <c r="J23" s="30"/>
      <c r="K23" s="31"/>
      <c r="L23" s="33"/>
      <c r="M23" s="33"/>
      <c r="N23" s="33"/>
      <c r="O23" s="33"/>
    </row>
    <row r="24" spans="1:15" ht="22.5" customHeight="1" x14ac:dyDescent="0.25">
      <c r="A24" s="47"/>
      <c r="B24" s="47"/>
      <c r="C24" s="47"/>
      <c r="D24" s="35"/>
      <c r="E24" s="35"/>
      <c r="F24" s="36"/>
      <c r="G24" s="36"/>
      <c r="H24" s="39"/>
      <c r="I24" s="39"/>
      <c r="J24" s="30"/>
      <c r="K24" s="31"/>
      <c r="L24" s="33"/>
      <c r="M24" s="33"/>
      <c r="N24" s="33"/>
      <c r="O24" s="33"/>
    </row>
    <row r="25" spans="1:15" ht="22.5" customHeight="1" x14ac:dyDescent="0.25">
      <c r="A25" s="47"/>
      <c r="B25" s="47"/>
      <c r="C25" s="47"/>
      <c r="D25" s="35"/>
      <c r="E25" s="35"/>
      <c r="F25" s="36"/>
      <c r="G25" s="36"/>
      <c r="H25" s="39"/>
      <c r="I25" s="39"/>
      <c r="J25" s="30"/>
      <c r="K25" s="31"/>
      <c r="L25" s="33"/>
      <c r="M25" s="33"/>
      <c r="N25" s="33"/>
      <c r="O25" s="33"/>
    </row>
    <row r="26" spans="1:15" ht="22.5" customHeight="1" x14ac:dyDescent="0.25">
      <c r="A26" s="47"/>
      <c r="B26" s="47"/>
      <c r="C26" s="47"/>
      <c r="D26" s="35"/>
      <c r="E26" s="35"/>
      <c r="F26" s="36"/>
      <c r="G26" s="36"/>
      <c r="H26" s="39"/>
      <c r="I26" s="39"/>
      <c r="J26" s="30"/>
      <c r="K26" s="31"/>
      <c r="L26" s="33"/>
      <c r="M26" s="33"/>
      <c r="N26" s="33"/>
      <c r="O26" s="33"/>
    </row>
    <row r="27" spans="1:15" ht="22.5" customHeight="1" x14ac:dyDescent="0.25">
      <c r="A27" s="47"/>
      <c r="B27" s="47"/>
      <c r="C27" s="47"/>
      <c r="D27" s="35"/>
      <c r="E27" s="35"/>
      <c r="F27" s="36"/>
      <c r="G27" s="36"/>
      <c r="H27" s="39"/>
      <c r="I27" s="39"/>
      <c r="J27" s="30"/>
      <c r="K27" s="31"/>
      <c r="L27" s="33"/>
      <c r="M27" s="33"/>
      <c r="N27" s="33"/>
      <c r="O27" s="33"/>
    </row>
    <row r="28" spans="1:15" ht="22.5" customHeight="1" x14ac:dyDescent="0.25">
      <c r="A28" s="47"/>
      <c r="B28" s="47"/>
      <c r="C28" s="47"/>
      <c r="D28" s="35"/>
      <c r="E28" s="35"/>
      <c r="F28" s="36"/>
      <c r="G28" s="36"/>
      <c r="H28" s="39"/>
      <c r="I28" s="39"/>
      <c r="J28" s="30"/>
      <c r="K28" s="31"/>
      <c r="L28" s="33"/>
      <c r="M28" s="33"/>
      <c r="N28" s="33"/>
      <c r="O28" s="33"/>
    </row>
  </sheetData>
  <sheetProtection formatCells="0" formatColumns="0" formatRows="0" sort="0" autoFilter="0"/>
  <customSheetViews>
    <customSheetView guid="{5032A364-B81A-48DA-88DA-AB3B86B47EE9}" scale="80" fitToPage="1">
      <selection activeCell="A4" sqref="A4:M4"/>
      <pageMargins left="0" right="0" top="0" bottom="0" header="0" footer="0"/>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4">
    <mergeCell ref="A2:O2"/>
    <mergeCell ref="A4:O4"/>
    <mergeCell ref="A17:O17"/>
    <mergeCell ref="H1:K1"/>
  </mergeCells>
  <hyperlinks>
    <hyperlink ref="A1" location="Overview!A1" display="Back to Overview" xr:uid="{00000000-0004-0000-0800-000000000000}"/>
  </hyperlinks>
  <pageMargins left="0.39370078740157483" right="0.35433070866141736" top="1.1023622047244095" bottom="0.55118110236220474" header="0.35433070866141736" footer="0.31496062992125984"/>
  <pageSetup paperSize="9" scale="33" fitToHeight="0" orientation="portrait" r:id="rId2"/>
  <headerFooter differentFirst="1" scaleWithDoc="0">
    <oddFooter>&amp;L&amp;8Note: The list of MPANs / MSIDs provided may be incomplete; the DNO reserves the right to apply the listed charges to any other MPANs / MSIDs associated with the site.&amp;R&amp;P of &amp;N</oddFooter>
    <firstHeader>&amp;L
Annex 6 - New Designated EHV Properties. Addendum to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F165"/>
  <sheetViews>
    <sheetView topLeftCell="A12" zoomScale="85" zoomScaleNormal="85" zoomScaleSheetLayoutView="100" workbookViewId="0">
      <selection activeCell="A37" sqref="A37:B42"/>
    </sheetView>
  </sheetViews>
  <sheetFormatPr defaultColWidth="9.109375" defaultRowHeight="27.75" customHeight="1" x14ac:dyDescent="0.25"/>
  <cols>
    <col min="1" max="1" width="49" style="2" bestFit="1" customWidth="1"/>
    <col min="2" max="2" width="17.5546875" style="3" customWidth="1"/>
    <col min="3" max="3" width="6.88671875" style="2" customWidth="1"/>
    <col min="4" max="6" width="17.5546875" style="3" customWidth="1"/>
    <col min="7" max="16384" width="9.109375" style="2"/>
  </cols>
  <sheetData>
    <row r="1" spans="1:6" ht="27.75" customHeight="1" x14ac:dyDescent="0.25">
      <c r="A1" s="51" t="s">
        <v>34</v>
      </c>
      <c r="B1" s="280"/>
      <c r="C1" s="280"/>
      <c r="D1" s="168"/>
      <c r="E1" s="168"/>
      <c r="F1" s="168"/>
    </row>
    <row r="2" spans="1:6" ht="39.9" customHeight="1" x14ac:dyDescent="0.25">
      <c r="A2" s="243" t="str">
        <f>Overview!B4&amp; " - Effective from "&amp;Overview!D4&amp;" - "&amp;Overview!E4&amp;" Supplier of Last Resort and Eligible Bad Debt Pass-Through Costs"</f>
        <v>Fulcrum Electricity Assets Ltd - GSP_H - Effective from 1 April 2024 - Final Supplier of Last Resort and Eligible Bad Debt Pass-Through Costs</v>
      </c>
      <c r="B2" s="278"/>
      <c r="C2" s="278"/>
      <c r="D2" s="278"/>
      <c r="E2" s="278"/>
      <c r="F2" s="279"/>
    </row>
    <row r="3" spans="1:6" s="77" customFormat="1" ht="21" customHeight="1" x14ac:dyDescent="0.25">
      <c r="A3" s="83"/>
      <c r="B3" s="83"/>
      <c r="C3" s="83"/>
      <c r="D3" s="83"/>
      <c r="E3" s="83"/>
      <c r="F3" s="83"/>
    </row>
    <row r="4" spans="1:6" ht="78.75" customHeight="1" x14ac:dyDescent="0.25">
      <c r="A4" s="26" t="s">
        <v>57</v>
      </c>
      <c r="B4" s="13" t="s">
        <v>358</v>
      </c>
      <c r="C4" s="13" t="s">
        <v>59</v>
      </c>
      <c r="D4" s="13" t="s">
        <v>359</v>
      </c>
      <c r="E4" s="13" t="s">
        <v>360</v>
      </c>
      <c r="F4" s="13" t="s">
        <v>361</v>
      </c>
    </row>
    <row r="5" spans="1:6" ht="61.5" customHeight="1" x14ac:dyDescent="0.25">
      <c r="A5" s="15" t="s">
        <v>1431</v>
      </c>
      <c r="B5" s="40" t="s">
        <v>1395</v>
      </c>
      <c r="C5" s="175" t="s">
        <v>69</v>
      </c>
      <c r="D5" s="176">
        <v>0.22715296431333187</v>
      </c>
      <c r="E5" s="176"/>
      <c r="F5" s="176">
        <v>0.5241968534583672</v>
      </c>
    </row>
    <row r="6" spans="1:6" ht="27.6" x14ac:dyDescent="0.25">
      <c r="A6" s="15" t="s">
        <v>1396</v>
      </c>
      <c r="B6" s="44" t="s">
        <v>1397</v>
      </c>
      <c r="C6" s="161" t="s">
        <v>72</v>
      </c>
      <c r="D6" s="177"/>
      <c r="E6" s="177"/>
      <c r="F6" s="176">
        <v>0.5241968534583672</v>
      </c>
    </row>
    <row r="7" spans="1:6" ht="96" customHeight="1" x14ac:dyDescent="0.25">
      <c r="A7" s="15" t="s">
        <v>1398</v>
      </c>
      <c r="B7" s="44" t="s">
        <v>1399</v>
      </c>
      <c r="C7" s="161" t="s">
        <v>72</v>
      </c>
      <c r="D7" s="177"/>
      <c r="E7" s="177"/>
      <c r="F7" s="176">
        <v>0.5241968534583672</v>
      </c>
    </row>
    <row r="8" spans="1:6" ht="89.25" customHeight="1" x14ac:dyDescent="0.25">
      <c r="A8" s="15" t="s">
        <v>1400</v>
      </c>
      <c r="B8" s="44" t="s">
        <v>1401</v>
      </c>
      <c r="C8" s="161" t="s">
        <v>72</v>
      </c>
      <c r="D8" s="177"/>
      <c r="E8" s="177"/>
      <c r="F8" s="176">
        <v>0.5241968534583672</v>
      </c>
    </row>
    <row r="9" spans="1:6" ht="95.25" customHeight="1" x14ac:dyDescent="0.25">
      <c r="A9" s="15" t="s">
        <v>1402</v>
      </c>
      <c r="B9" s="44" t="s">
        <v>1403</v>
      </c>
      <c r="C9" s="161" t="s">
        <v>72</v>
      </c>
      <c r="D9" s="177"/>
      <c r="E9" s="177"/>
      <c r="F9" s="176">
        <v>0.5241968534583672</v>
      </c>
    </row>
    <row r="10" spans="1:6" ht="94.5" customHeight="1" x14ac:dyDescent="0.25">
      <c r="A10" s="15" t="s">
        <v>1404</v>
      </c>
      <c r="B10" s="44" t="s">
        <v>1405</v>
      </c>
      <c r="C10" s="161" t="s">
        <v>72</v>
      </c>
      <c r="D10" s="177"/>
      <c r="E10" s="177"/>
      <c r="F10" s="176">
        <v>0.5241968534583672</v>
      </c>
    </row>
    <row r="11" spans="1:6" ht="99" customHeight="1" x14ac:dyDescent="0.25">
      <c r="A11" s="162" t="s">
        <v>78</v>
      </c>
      <c r="B11" s="43" t="s">
        <v>1374</v>
      </c>
      <c r="C11" s="161">
        <v>0</v>
      </c>
      <c r="D11" s="177"/>
      <c r="E11" s="177"/>
      <c r="F11" s="176">
        <v>0.5241968534583672</v>
      </c>
    </row>
    <row r="12" spans="1:6" ht="27" customHeight="1" x14ac:dyDescent="0.25">
      <c r="A12" s="162" t="s">
        <v>79</v>
      </c>
      <c r="B12" s="43" t="s">
        <v>1375</v>
      </c>
      <c r="C12" s="161">
        <v>0</v>
      </c>
      <c r="D12" s="177"/>
      <c r="E12" s="177"/>
      <c r="F12" s="176">
        <v>0.5241968534583672</v>
      </c>
    </row>
    <row r="13" spans="1:6" ht="27" customHeight="1" x14ac:dyDescent="0.25">
      <c r="A13" s="162" t="s">
        <v>80</v>
      </c>
      <c r="B13" s="43" t="s">
        <v>1376</v>
      </c>
      <c r="C13" s="161">
        <v>0</v>
      </c>
      <c r="D13" s="177"/>
      <c r="E13" s="177"/>
      <c r="F13" s="176">
        <v>0.5241968534583672</v>
      </c>
    </row>
    <row r="14" spans="1:6" ht="27.75" customHeight="1" x14ac:dyDescent="0.25">
      <c r="A14" s="162" t="s">
        <v>81</v>
      </c>
      <c r="B14" s="43" t="s">
        <v>1377</v>
      </c>
      <c r="C14" s="161">
        <v>0</v>
      </c>
      <c r="D14" s="177"/>
      <c r="E14" s="177"/>
      <c r="F14" s="176">
        <v>0.5241968534583672</v>
      </c>
    </row>
    <row r="15" spans="1:6" ht="27.75" customHeight="1" x14ac:dyDescent="0.25">
      <c r="A15" s="165" t="s">
        <v>82</v>
      </c>
      <c r="B15" s="43" t="s">
        <v>1378</v>
      </c>
      <c r="C15" s="161">
        <v>0</v>
      </c>
      <c r="D15" s="177"/>
      <c r="E15" s="177"/>
      <c r="F15" s="176">
        <v>0.5241968534583672</v>
      </c>
    </row>
    <row r="16" spans="1:6" ht="27.75" customHeight="1" x14ac:dyDescent="0.25">
      <c r="A16" s="165" t="s">
        <v>83</v>
      </c>
      <c r="B16" s="43" t="s">
        <v>1357</v>
      </c>
      <c r="C16" s="161">
        <v>0</v>
      </c>
      <c r="D16" s="177"/>
      <c r="E16" s="177"/>
      <c r="F16" s="176">
        <v>0.5241968534583672</v>
      </c>
    </row>
    <row r="17" spans="1:6" ht="27.75" customHeight="1" x14ac:dyDescent="0.25">
      <c r="A17" s="165" t="s">
        <v>84</v>
      </c>
      <c r="B17" s="43" t="s">
        <v>1358</v>
      </c>
      <c r="C17" s="161">
        <v>0</v>
      </c>
      <c r="D17" s="177"/>
      <c r="E17" s="177"/>
      <c r="F17" s="176">
        <v>0.5241968534583672</v>
      </c>
    </row>
    <row r="18" spans="1:6" ht="27.75" customHeight="1" x14ac:dyDescent="0.25">
      <c r="A18" s="165" t="s">
        <v>85</v>
      </c>
      <c r="B18" s="43" t="s">
        <v>1359</v>
      </c>
      <c r="C18" s="161">
        <v>0</v>
      </c>
      <c r="D18" s="177"/>
      <c r="E18" s="177"/>
      <c r="F18" s="176">
        <v>0.5241968534583672</v>
      </c>
    </row>
    <row r="19" spans="1:6" ht="27.75" customHeight="1" x14ac:dyDescent="0.25">
      <c r="A19" s="165" t="s">
        <v>86</v>
      </c>
      <c r="B19" s="43" t="s">
        <v>1360</v>
      </c>
      <c r="C19" s="161">
        <v>0</v>
      </c>
      <c r="D19" s="177"/>
      <c r="E19" s="177"/>
      <c r="F19" s="176">
        <v>0.5241968534583672</v>
      </c>
    </row>
    <row r="20" spans="1:6" ht="27.75" customHeight="1" x14ac:dyDescent="0.25">
      <c r="A20" s="165" t="s">
        <v>87</v>
      </c>
      <c r="B20" s="43" t="s">
        <v>1361</v>
      </c>
      <c r="C20" s="161">
        <v>0</v>
      </c>
      <c r="D20" s="177"/>
      <c r="E20" s="177"/>
      <c r="F20" s="176">
        <v>0.5241968534583672</v>
      </c>
    </row>
    <row r="21" spans="1:6" ht="27.75" customHeight="1" x14ac:dyDescent="0.25">
      <c r="A21" s="165" t="s">
        <v>88</v>
      </c>
      <c r="B21" s="43" t="s">
        <v>1362</v>
      </c>
      <c r="C21" s="161">
        <v>0</v>
      </c>
      <c r="D21" s="177"/>
      <c r="E21" s="177"/>
      <c r="F21" s="176">
        <v>0.5241968534583672</v>
      </c>
    </row>
    <row r="22" spans="1:6" ht="27.75" customHeight="1" x14ac:dyDescent="0.25">
      <c r="A22" s="165" t="s">
        <v>89</v>
      </c>
      <c r="B22" s="43" t="s">
        <v>1363</v>
      </c>
      <c r="C22" s="161">
        <v>0</v>
      </c>
      <c r="D22" s="177"/>
      <c r="E22" s="177"/>
      <c r="F22" s="176">
        <v>0.5241968534583672</v>
      </c>
    </row>
    <row r="23" spans="1:6" ht="27.75" customHeight="1" x14ac:dyDescent="0.25">
      <c r="A23" s="162" t="s">
        <v>90</v>
      </c>
      <c r="B23" s="43" t="s">
        <v>1364</v>
      </c>
      <c r="C23" s="161">
        <v>0</v>
      </c>
      <c r="D23" s="177"/>
      <c r="E23" s="177"/>
      <c r="F23" s="176">
        <v>0.5241968534583672</v>
      </c>
    </row>
    <row r="24" spans="1:6" ht="27.75" customHeight="1" x14ac:dyDescent="0.25">
      <c r="A24" s="162" t="s">
        <v>91</v>
      </c>
      <c r="B24" s="43" t="s">
        <v>1365</v>
      </c>
      <c r="C24" s="161">
        <v>0</v>
      </c>
      <c r="D24" s="177"/>
      <c r="E24" s="177"/>
      <c r="F24" s="176">
        <v>0.5241968534583672</v>
      </c>
    </row>
    <row r="25" spans="1:6" ht="27.75" customHeight="1" x14ac:dyDescent="0.25">
      <c r="A25" s="162" t="s">
        <v>92</v>
      </c>
      <c r="B25" s="43" t="s">
        <v>1366</v>
      </c>
      <c r="C25" s="161">
        <v>0</v>
      </c>
      <c r="D25" s="177"/>
      <c r="E25" s="177"/>
      <c r="F25" s="176">
        <v>0.5241968534583672</v>
      </c>
    </row>
    <row r="26" spans="1:6" ht="27.75" customHeight="1" x14ac:dyDescent="0.25">
      <c r="A26" s="162" t="s">
        <v>1432</v>
      </c>
      <c r="B26" s="43" t="s">
        <v>1407</v>
      </c>
      <c r="C26" s="175" t="s">
        <v>69</v>
      </c>
      <c r="D26" s="176">
        <v>0.22715296431333187</v>
      </c>
      <c r="E26" s="176"/>
      <c r="F26" s="176">
        <v>0.5241968534583672</v>
      </c>
    </row>
    <row r="27" spans="1:6" ht="27.75" customHeight="1" x14ac:dyDescent="0.25">
      <c r="A27" s="162" t="s">
        <v>1409</v>
      </c>
      <c r="B27" s="43" t="s">
        <v>1410</v>
      </c>
      <c r="C27" s="161" t="s">
        <v>72</v>
      </c>
      <c r="D27" s="177"/>
      <c r="E27" s="177"/>
      <c r="F27" s="176">
        <v>0.5241968534583672</v>
      </c>
    </row>
    <row r="28" spans="1:6" ht="27.75" customHeight="1" x14ac:dyDescent="0.25">
      <c r="A28" s="162" t="s">
        <v>1411</v>
      </c>
      <c r="B28" s="43" t="s">
        <v>1412</v>
      </c>
      <c r="C28" s="161" t="s">
        <v>72</v>
      </c>
      <c r="D28" s="177"/>
      <c r="E28" s="177"/>
      <c r="F28" s="176">
        <v>0.5241968534583672</v>
      </c>
    </row>
    <row r="29" spans="1:6" ht="27.75" customHeight="1" x14ac:dyDescent="0.25">
      <c r="A29" s="162" t="s">
        <v>1413</v>
      </c>
      <c r="B29" s="43" t="s">
        <v>1414</v>
      </c>
      <c r="C29" s="161" t="s">
        <v>72</v>
      </c>
      <c r="D29" s="177"/>
      <c r="E29" s="177"/>
      <c r="F29" s="176">
        <v>0.5241968534583672</v>
      </c>
    </row>
    <row r="30" spans="1:6" ht="27.75" customHeight="1" x14ac:dyDescent="0.25">
      <c r="A30" s="162" t="s">
        <v>1415</v>
      </c>
      <c r="B30" s="43" t="s">
        <v>1416</v>
      </c>
      <c r="C30" s="161" t="s">
        <v>72</v>
      </c>
      <c r="D30" s="177"/>
      <c r="E30" s="177"/>
      <c r="F30" s="176">
        <v>0.5241968534583672</v>
      </c>
    </row>
    <row r="31" spans="1:6" ht="27.75" customHeight="1" x14ac:dyDescent="0.25">
      <c r="A31" s="162" t="s">
        <v>1417</v>
      </c>
      <c r="B31" s="43" t="s">
        <v>1418</v>
      </c>
      <c r="C31" s="161" t="s">
        <v>72</v>
      </c>
      <c r="D31" s="177"/>
      <c r="E31" s="177"/>
      <c r="F31" s="176">
        <v>0.5241968534583672</v>
      </c>
    </row>
    <row r="32" spans="1:6" ht="27.75" customHeight="1" x14ac:dyDescent="0.25">
      <c r="A32" s="162" t="s">
        <v>136</v>
      </c>
      <c r="B32" s="43" t="s">
        <v>1374</v>
      </c>
      <c r="C32" s="161">
        <v>0</v>
      </c>
      <c r="D32" s="177"/>
      <c r="E32" s="177"/>
      <c r="F32" s="176">
        <v>0.5241968534583672</v>
      </c>
    </row>
    <row r="33" spans="1:6" ht="27.75" customHeight="1" x14ac:dyDescent="0.25">
      <c r="A33" s="162" t="s">
        <v>137</v>
      </c>
      <c r="B33" s="43" t="s">
        <v>1375</v>
      </c>
      <c r="C33" s="161">
        <v>0</v>
      </c>
      <c r="D33" s="177"/>
      <c r="E33" s="177"/>
      <c r="F33" s="176">
        <v>0.5241968534583672</v>
      </c>
    </row>
    <row r="34" spans="1:6" ht="27.75" customHeight="1" x14ac:dyDescent="0.25">
      <c r="A34" s="162" t="s">
        <v>138</v>
      </c>
      <c r="B34" s="43" t="s">
        <v>1376</v>
      </c>
      <c r="C34" s="161">
        <v>0</v>
      </c>
      <c r="D34" s="177"/>
      <c r="E34" s="177"/>
      <c r="F34" s="176">
        <v>0.5241968534583672</v>
      </c>
    </row>
    <row r="35" spans="1:6" ht="27.75" customHeight="1" x14ac:dyDescent="0.25">
      <c r="A35" s="162" t="s">
        <v>139</v>
      </c>
      <c r="B35" s="43" t="s">
        <v>1377</v>
      </c>
      <c r="C35" s="161">
        <v>0</v>
      </c>
      <c r="D35" s="177"/>
      <c r="E35" s="177"/>
      <c r="F35" s="176">
        <v>0.5241968534583672</v>
      </c>
    </row>
    <row r="36" spans="1:6" ht="27.75" customHeight="1" x14ac:dyDescent="0.25">
      <c r="A36" s="162" t="s">
        <v>140</v>
      </c>
      <c r="B36" s="43" t="s">
        <v>1378</v>
      </c>
      <c r="C36" s="161">
        <v>0</v>
      </c>
      <c r="D36" s="177"/>
      <c r="E36" s="177"/>
      <c r="F36" s="176">
        <v>0.5241968534583672</v>
      </c>
    </row>
    <row r="37" spans="1:6" ht="27.75" customHeight="1" x14ac:dyDescent="0.25">
      <c r="A37" s="165" t="s">
        <v>1433</v>
      </c>
      <c r="B37" s="43" t="s">
        <v>1420</v>
      </c>
      <c r="C37" s="175" t="s">
        <v>69</v>
      </c>
      <c r="D37" s="176">
        <v>0.22715296431333187</v>
      </c>
      <c r="E37" s="176"/>
      <c r="F37" s="176">
        <v>0.5241968534583672</v>
      </c>
    </row>
    <row r="38" spans="1:6" ht="27.75" customHeight="1" x14ac:dyDescent="0.25">
      <c r="A38" s="162" t="s">
        <v>1421</v>
      </c>
      <c r="B38" s="43" t="s">
        <v>1422</v>
      </c>
      <c r="C38" s="161" t="s">
        <v>72</v>
      </c>
      <c r="D38" s="177"/>
      <c r="E38" s="177"/>
      <c r="F38" s="176">
        <v>0.5241968534583672</v>
      </c>
    </row>
    <row r="39" spans="1:6" ht="27.75" customHeight="1" x14ac:dyDescent="0.25">
      <c r="A39" s="162" t="s">
        <v>1423</v>
      </c>
      <c r="B39" s="43" t="s">
        <v>1424</v>
      </c>
      <c r="C39" s="161" t="s">
        <v>72</v>
      </c>
      <c r="D39" s="177"/>
      <c r="E39" s="177"/>
      <c r="F39" s="176">
        <v>0.5241968534583672</v>
      </c>
    </row>
    <row r="40" spans="1:6" ht="27.75" customHeight="1" x14ac:dyDescent="0.25">
      <c r="A40" s="162" t="s">
        <v>1425</v>
      </c>
      <c r="B40" s="43" t="s">
        <v>1426</v>
      </c>
      <c r="C40" s="161" t="s">
        <v>72</v>
      </c>
      <c r="D40" s="177"/>
      <c r="E40" s="177"/>
      <c r="F40" s="176">
        <v>0.5241968534583672</v>
      </c>
    </row>
    <row r="41" spans="1:6" ht="27.75" customHeight="1" x14ac:dyDescent="0.25">
      <c r="A41" s="162" t="s">
        <v>1427</v>
      </c>
      <c r="B41" s="43" t="s">
        <v>1428</v>
      </c>
      <c r="C41" s="161" t="s">
        <v>72</v>
      </c>
      <c r="D41" s="177"/>
      <c r="E41" s="177"/>
      <c r="F41" s="176">
        <v>0.5241968534583672</v>
      </c>
    </row>
    <row r="42" spans="1:6" ht="27.75" customHeight="1" x14ac:dyDescent="0.25">
      <c r="A42" s="162" t="s">
        <v>1429</v>
      </c>
      <c r="B42" s="43" t="s">
        <v>1430</v>
      </c>
      <c r="C42" s="161" t="s">
        <v>72</v>
      </c>
      <c r="D42" s="177"/>
      <c r="E42" s="177"/>
      <c r="F42" s="176">
        <v>0.5241968534583672</v>
      </c>
    </row>
    <row r="43" spans="1:6" ht="27.75" customHeight="1" x14ac:dyDescent="0.25">
      <c r="A43" s="162" t="s">
        <v>146</v>
      </c>
      <c r="B43" s="43" t="s">
        <v>1384</v>
      </c>
      <c r="C43" s="161">
        <v>0</v>
      </c>
      <c r="D43" s="177"/>
      <c r="E43" s="177"/>
      <c r="F43" s="176">
        <v>0.5241968534583672</v>
      </c>
    </row>
    <row r="44" spans="1:6" ht="27.75" customHeight="1" x14ac:dyDescent="0.25">
      <c r="A44" s="162" t="s">
        <v>147</v>
      </c>
      <c r="B44" s="43" t="s">
        <v>1385</v>
      </c>
      <c r="C44" s="161">
        <v>0</v>
      </c>
      <c r="D44" s="177"/>
      <c r="E44" s="177"/>
      <c r="F44" s="176">
        <v>0.5241968534583672</v>
      </c>
    </row>
    <row r="45" spans="1:6" ht="27.75" customHeight="1" x14ac:dyDescent="0.25">
      <c r="A45" s="162" t="s">
        <v>148</v>
      </c>
      <c r="B45" s="43" t="s">
        <v>1386</v>
      </c>
      <c r="C45" s="161">
        <v>0</v>
      </c>
      <c r="D45" s="177"/>
      <c r="E45" s="177"/>
      <c r="F45" s="176">
        <v>0.5241968534583672</v>
      </c>
    </row>
    <row r="46" spans="1:6" ht="27.75" customHeight="1" x14ac:dyDescent="0.25">
      <c r="A46" s="162" t="s">
        <v>149</v>
      </c>
      <c r="B46" s="43" t="s">
        <v>1387</v>
      </c>
      <c r="C46" s="161">
        <v>0</v>
      </c>
      <c r="D46" s="177"/>
      <c r="E46" s="177"/>
      <c r="F46" s="176">
        <v>0.5241968534583672</v>
      </c>
    </row>
    <row r="47" spans="1:6" ht="27.75" customHeight="1" x14ac:dyDescent="0.25">
      <c r="A47" s="162" t="s">
        <v>150</v>
      </c>
      <c r="B47" s="43" t="s">
        <v>1388</v>
      </c>
      <c r="C47" s="161">
        <v>0</v>
      </c>
      <c r="D47" s="177"/>
      <c r="E47" s="177"/>
      <c r="F47" s="176">
        <v>0.5241968534583672</v>
      </c>
    </row>
    <row r="48" spans="1:6" ht="27.75" customHeight="1" x14ac:dyDescent="0.25">
      <c r="A48" s="162" t="s">
        <v>151</v>
      </c>
      <c r="B48" s="43" t="s">
        <v>1357</v>
      </c>
      <c r="C48" s="161">
        <v>0</v>
      </c>
      <c r="D48" s="177"/>
      <c r="E48" s="177"/>
      <c r="F48" s="176">
        <v>0.5241968534583672</v>
      </c>
    </row>
    <row r="49" spans="1:6" ht="27.75" customHeight="1" x14ac:dyDescent="0.25">
      <c r="A49" s="162" t="s">
        <v>152</v>
      </c>
      <c r="B49" s="43" t="s">
        <v>1358</v>
      </c>
      <c r="C49" s="161">
        <v>0</v>
      </c>
      <c r="D49" s="177"/>
      <c r="E49" s="177"/>
      <c r="F49" s="176">
        <v>0.5241968534583672</v>
      </c>
    </row>
    <row r="50" spans="1:6" ht="27.75" customHeight="1" x14ac:dyDescent="0.25">
      <c r="A50" s="162" t="s">
        <v>153</v>
      </c>
      <c r="B50" s="43" t="s">
        <v>1359</v>
      </c>
      <c r="C50" s="161">
        <v>0</v>
      </c>
      <c r="D50" s="177"/>
      <c r="E50" s="177"/>
      <c r="F50" s="176">
        <v>0.5241968534583672</v>
      </c>
    </row>
    <row r="51" spans="1:6" ht="27.75" customHeight="1" x14ac:dyDescent="0.25">
      <c r="A51" s="162" t="s">
        <v>154</v>
      </c>
      <c r="B51" s="43" t="s">
        <v>1360</v>
      </c>
      <c r="C51" s="161">
        <v>0</v>
      </c>
      <c r="D51" s="177"/>
      <c r="E51" s="177"/>
      <c r="F51" s="176">
        <v>0.5241968534583672</v>
      </c>
    </row>
    <row r="52" spans="1:6" ht="27.75" customHeight="1" x14ac:dyDescent="0.25">
      <c r="A52" s="162" t="s">
        <v>155</v>
      </c>
      <c r="B52" s="43" t="s">
        <v>1361</v>
      </c>
      <c r="C52" s="161">
        <v>0</v>
      </c>
      <c r="D52" s="177"/>
      <c r="E52" s="177"/>
      <c r="F52" s="176">
        <v>0.5241968534583672</v>
      </c>
    </row>
    <row r="53" spans="1:6" ht="27.75" customHeight="1" x14ac:dyDescent="0.25">
      <c r="A53" s="162" t="s">
        <v>156</v>
      </c>
      <c r="B53" s="43" t="s">
        <v>1362</v>
      </c>
      <c r="C53" s="161">
        <v>0</v>
      </c>
      <c r="D53" s="177"/>
      <c r="E53" s="177"/>
      <c r="F53" s="176">
        <v>0.5241968534583672</v>
      </c>
    </row>
    <row r="54" spans="1:6" ht="27.75" customHeight="1" x14ac:dyDescent="0.25">
      <c r="A54" s="162" t="s">
        <v>157</v>
      </c>
      <c r="B54" s="43" t="s">
        <v>1363</v>
      </c>
      <c r="C54" s="161">
        <v>0</v>
      </c>
      <c r="D54" s="177"/>
      <c r="E54" s="177"/>
      <c r="F54" s="176">
        <v>0.5241968534583672</v>
      </c>
    </row>
    <row r="55" spans="1:6" ht="27.75" customHeight="1" x14ac:dyDescent="0.25">
      <c r="A55" s="162" t="s">
        <v>158</v>
      </c>
      <c r="B55" s="43" t="s">
        <v>1364</v>
      </c>
      <c r="C55" s="161">
        <v>0</v>
      </c>
      <c r="D55" s="177"/>
      <c r="E55" s="177"/>
      <c r="F55" s="176">
        <v>0.5241968534583672</v>
      </c>
    </row>
    <row r="56" spans="1:6" ht="27.75" customHeight="1" x14ac:dyDescent="0.25">
      <c r="A56" s="162" t="s">
        <v>159</v>
      </c>
      <c r="B56" s="43" t="s">
        <v>1365</v>
      </c>
      <c r="C56" s="161">
        <v>0</v>
      </c>
      <c r="D56" s="177"/>
      <c r="E56" s="177"/>
      <c r="F56" s="176">
        <v>0.5241968534583672</v>
      </c>
    </row>
    <row r="57" spans="1:6" ht="27.75" customHeight="1" x14ac:dyDescent="0.25">
      <c r="A57" s="162" t="s">
        <v>160</v>
      </c>
      <c r="B57" s="43" t="s">
        <v>1366</v>
      </c>
      <c r="C57" s="161">
        <v>0</v>
      </c>
      <c r="D57" s="177"/>
      <c r="E57" s="177"/>
      <c r="F57" s="176">
        <v>0.5241968534583672</v>
      </c>
    </row>
    <row r="58" spans="1:6" ht="27.75" customHeight="1" x14ac:dyDescent="0.25">
      <c r="A58" s="162" t="s">
        <v>363</v>
      </c>
      <c r="B58" s="43" t="e">
        <f>IFERROR(INDEX('[1]Annex 1 LV, HV and UMS charges'!$B$12:$B$43,MATCH($A58,'[1]Annex 1 LV, HV and UMS charges'!$A$12:$A$43,0)),IF(INDEX('[1]Annex 4 LDNO charges'!$B$11:$B$201,MATCH($A58,'[1]Annex 4 LDNO charges'!$A$11:$A$201,0))=0,"",INDEX('[1]Annex 4 LDNO charges'!$B$11:$B$201,MATCH($A58,'[1]Annex 4 LDNO charges'!$A$11:$A$201,0))))</f>
        <v>#N/A</v>
      </c>
      <c r="C58" s="175" t="s">
        <v>69</v>
      </c>
      <c r="D58" s="176">
        <v>0.22715296431333187</v>
      </c>
      <c r="E58" s="176"/>
      <c r="F58" s="176">
        <v>0.5241968534583672</v>
      </c>
    </row>
    <row r="59" spans="1:6" ht="27.75" customHeight="1" x14ac:dyDescent="0.25">
      <c r="A59" s="162" t="s">
        <v>169</v>
      </c>
      <c r="B59" s="43" t="str">
        <f>IFERROR(INDEX('[1]Annex 1 LV, HV and UMS charges'!$B$12:$B$43,MATCH($A59,'[1]Annex 1 LV, HV and UMS charges'!$A$12:$A$43,0)),IF(INDEX('[1]Annex 4 LDNO charges'!$B$11:$B$201,MATCH($A59,'[1]Annex 4 LDNO charges'!$A$11:$A$201,0))=0,"",INDEX('[1]Annex 4 LDNO charges'!$B$11:$B$201,MATCH($A59,'[1]Annex 4 LDNO charges'!$A$11:$A$201,0))))</f>
        <v/>
      </c>
      <c r="C59" s="161" t="s">
        <v>72</v>
      </c>
      <c r="D59" s="177"/>
      <c r="E59" s="177"/>
      <c r="F59" s="176">
        <v>0.5241968534583672</v>
      </c>
    </row>
    <row r="60" spans="1:6" ht="27.75" customHeight="1" x14ac:dyDescent="0.25">
      <c r="A60" s="162" t="s">
        <v>170</v>
      </c>
      <c r="B60" s="43" t="str">
        <f>IFERROR(INDEX('[1]Annex 1 LV, HV and UMS charges'!$B$12:$B$43,MATCH($A60,'[1]Annex 1 LV, HV and UMS charges'!$A$12:$A$43,0)),IF(INDEX('[1]Annex 4 LDNO charges'!$B$11:$B$201,MATCH($A60,'[1]Annex 4 LDNO charges'!$A$11:$A$201,0))=0,"",INDEX('[1]Annex 4 LDNO charges'!$B$11:$B$201,MATCH($A60,'[1]Annex 4 LDNO charges'!$A$11:$A$201,0))))</f>
        <v/>
      </c>
      <c r="C60" s="161" t="s">
        <v>72</v>
      </c>
      <c r="D60" s="177"/>
      <c r="E60" s="177"/>
      <c r="F60" s="176">
        <v>0.5241968534583672</v>
      </c>
    </row>
    <row r="61" spans="1:6" ht="27.75" customHeight="1" x14ac:dyDescent="0.25">
      <c r="A61" s="162" t="s">
        <v>171</v>
      </c>
      <c r="B61" s="43" t="str">
        <f>IFERROR(INDEX('[1]Annex 1 LV, HV and UMS charges'!$B$12:$B$43,MATCH($A61,'[1]Annex 1 LV, HV and UMS charges'!$A$12:$A$43,0)),IF(INDEX('[1]Annex 4 LDNO charges'!$B$11:$B$201,MATCH($A61,'[1]Annex 4 LDNO charges'!$A$11:$A$201,0))=0,"",INDEX('[1]Annex 4 LDNO charges'!$B$11:$B$201,MATCH($A61,'[1]Annex 4 LDNO charges'!$A$11:$A$201,0))))</f>
        <v/>
      </c>
      <c r="C61" s="161" t="s">
        <v>72</v>
      </c>
      <c r="D61" s="177"/>
      <c r="E61" s="177"/>
      <c r="F61" s="176">
        <v>0.5241968534583672</v>
      </c>
    </row>
    <row r="62" spans="1:6" ht="27.75" customHeight="1" x14ac:dyDescent="0.25">
      <c r="A62" s="162" t="s">
        <v>172</v>
      </c>
      <c r="B62" s="43" t="str">
        <f>IFERROR(INDEX('[1]Annex 1 LV, HV and UMS charges'!$B$12:$B$43,MATCH($A62,'[1]Annex 1 LV, HV and UMS charges'!$A$12:$A$43,0)),IF(INDEX('[1]Annex 4 LDNO charges'!$B$11:$B$201,MATCH($A62,'[1]Annex 4 LDNO charges'!$A$11:$A$201,0))=0,"",INDEX('[1]Annex 4 LDNO charges'!$B$11:$B$201,MATCH($A62,'[1]Annex 4 LDNO charges'!$A$11:$A$201,0))))</f>
        <v/>
      </c>
      <c r="C62" s="161" t="s">
        <v>72</v>
      </c>
      <c r="D62" s="177"/>
      <c r="E62" s="177"/>
      <c r="F62" s="176">
        <v>0.5241968534583672</v>
      </c>
    </row>
    <row r="63" spans="1:6" ht="27.75" customHeight="1" x14ac:dyDescent="0.25">
      <c r="A63" s="162" t="s">
        <v>173</v>
      </c>
      <c r="B63" s="43" t="str">
        <f>IFERROR(INDEX('[1]Annex 1 LV, HV and UMS charges'!$B$12:$B$43,MATCH($A63,'[1]Annex 1 LV, HV and UMS charges'!$A$12:$A$43,0)),IF(INDEX('[1]Annex 4 LDNO charges'!$B$11:$B$201,MATCH($A63,'[1]Annex 4 LDNO charges'!$A$11:$A$201,0))=0,"",INDEX('[1]Annex 4 LDNO charges'!$B$11:$B$201,MATCH($A63,'[1]Annex 4 LDNO charges'!$A$11:$A$201,0))))</f>
        <v/>
      </c>
      <c r="C63" s="161" t="s">
        <v>72</v>
      </c>
      <c r="D63" s="177"/>
      <c r="E63" s="177"/>
      <c r="F63" s="176">
        <v>0.5241968534583672</v>
      </c>
    </row>
    <row r="64" spans="1:6" ht="27.75" customHeight="1" x14ac:dyDescent="0.25">
      <c r="A64" s="162" t="s">
        <v>175</v>
      </c>
      <c r="B64" s="43" t="str">
        <f>IFERROR(INDEX('[1]Annex 1 LV, HV and UMS charges'!$B$12:$B$43,MATCH($A64,'[1]Annex 1 LV, HV and UMS charges'!$A$12:$A$43,0)),IF(INDEX('[1]Annex 4 LDNO charges'!$B$11:$B$201,MATCH($A64,'[1]Annex 4 LDNO charges'!$A$11:$A$201,0))=0,"",INDEX('[1]Annex 4 LDNO charges'!$B$11:$B$201,MATCH($A64,'[1]Annex 4 LDNO charges'!$A$11:$A$201,0))))</f>
        <v/>
      </c>
      <c r="C64" s="161">
        <v>0</v>
      </c>
      <c r="D64" s="177"/>
      <c r="E64" s="177"/>
      <c r="F64" s="176">
        <v>0.5241968534583672</v>
      </c>
    </row>
    <row r="65" spans="1:6" ht="27.75" customHeight="1" x14ac:dyDescent="0.25">
      <c r="A65" s="162" t="s">
        <v>176</v>
      </c>
      <c r="B65" s="43" t="str">
        <f>IFERROR(INDEX('[1]Annex 1 LV, HV and UMS charges'!$B$12:$B$43,MATCH($A65,'[1]Annex 1 LV, HV and UMS charges'!$A$12:$A$43,0)),IF(INDEX('[1]Annex 4 LDNO charges'!$B$11:$B$201,MATCH($A65,'[1]Annex 4 LDNO charges'!$A$11:$A$201,0))=0,"",INDEX('[1]Annex 4 LDNO charges'!$B$11:$B$201,MATCH($A65,'[1]Annex 4 LDNO charges'!$A$11:$A$201,0))))</f>
        <v/>
      </c>
      <c r="C65" s="161">
        <v>0</v>
      </c>
      <c r="D65" s="177"/>
      <c r="E65" s="177"/>
      <c r="F65" s="176">
        <v>0.5241968534583672</v>
      </c>
    </row>
    <row r="66" spans="1:6" ht="27.75" customHeight="1" x14ac:dyDescent="0.25">
      <c r="A66" s="162" t="s">
        <v>177</v>
      </c>
      <c r="B66" s="43" t="str">
        <f>IFERROR(INDEX('[1]Annex 1 LV, HV and UMS charges'!$B$12:$B$43,MATCH($A66,'[1]Annex 1 LV, HV and UMS charges'!$A$12:$A$43,0)),IF(INDEX('[1]Annex 4 LDNO charges'!$B$11:$B$201,MATCH($A66,'[1]Annex 4 LDNO charges'!$A$11:$A$201,0))=0,"",INDEX('[1]Annex 4 LDNO charges'!$B$11:$B$201,MATCH($A66,'[1]Annex 4 LDNO charges'!$A$11:$A$201,0))))</f>
        <v/>
      </c>
      <c r="C66" s="161">
        <v>0</v>
      </c>
      <c r="D66" s="177"/>
      <c r="E66" s="177"/>
      <c r="F66" s="176">
        <v>0.5241968534583672</v>
      </c>
    </row>
    <row r="67" spans="1:6" ht="27.75" customHeight="1" x14ac:dyDescent="0.25">
      <c r="A67" s="162" t="s">
        <v>178</v>
      </c>
      <c r="B67" s="43" t="str">
        <f>IFERROR(INDEX('[1]Annex 1 LV, HV and UMS charges'!$B$12:$B$43,MATCH($A67,'[1]Annex 1 LV, HV and UMS charges'!$A$12:$A$43,0)),IF(INDEX('[1]Annex 4 LDNO charges'!$B$11:$B$201,MATCH($A67,'[1]Annex 4 LDNO charges'!$A$11:$A$201,0))=0,"",INDEX('[1]Annex 4 LDNO charges'!$B$11:$B$201,MATCH($A67,'[1]Annex 4 LDNO charges'!$A$11:$A$201,0))))</f>
        <v/>
      </c>
      <c r="C67" s="161">
        <v>0</v>
      </c>
      <c r="D67" s="177"/>
      <c r="E67" s="177"/>
      <c r="F67" s="176">
        <v>0.5241968534583672</v>
      </c>
    </row>
    <row r="68" spans="1:6" ht="27.75" customHeight="1" x14ac:dyDescent="0.25">
      <c r="A68" s="162" t="s">
        <v>179</v>
      </c>
      <c r="B68" s="43" t="str">
        <f>IFERROR(INDEX('[1]Annex 1 LV, HV and UMS charges'!$B$12:$B$43,MATCH($A68,'[1]Annex 1 LV, HV and UMS charges'!$A$12:$A$43,0)),IF(INDEX('[1]Annex 4 LDNO charges'!$B$11:$B$201,MATCH($A68,'[1]Annex 4 LDNO charges'!$A$11:$A$201,0))=0,"",INDEX('[1]Annex 4 LDNO charges'!$B$11:$B$201,MATCH($A68,'[1]Annex 4 LDNO charges'!$A$11:$A$201,0))))</f>
        <v/>
      </c>
      <c r="C68" s="161">
        <v>0</v>
      </c>
      <c r="D68" s="177"/>
      <c r="E68" s="177"/>
      <c r="F68" s="176">
        <v>0.5241968534583672</v>
      </c>
    </row>
    <row r="69" spans="1:6" ht="27.75" customHeight="1" x14ac:dyDescent="0.25">
      <c r="A69" s="162" t="s">
        <v>180</v>
      </c>
      <c r="B69" s="43" t="str">
        <f>IFERROR(INDEX('[1]Annex 1 LV, HV and UMS charges'!$B$12:$B$43,MATCH($A69,'[1]Annex 1 LV, HV and UMS charges'!$A$12:$A$43,0)),IF(INDEX('[1]Annex 4 LDNO charges'!$B$11:$B$201,MATCH($A69,'[1]Annex 4 LDNO charges'!$A$11:$A$201,0))=0,"",INDEX('[1]Annex 4 LDNO charges'!$B$11:$B$201,MATCH($A69,'[1]Annex 4 LDNO charges'!$A$11:$A$201,0))))</f>
        <v/>
      </c>
      <c r="C69" s="161">
        <v>0</v>
      </c>
      <c r="D69" s="177"/>
      <c r="E69" s="177"/>
      <c r="F69" s="176">
        <v>0.5241968534583672</v>
      </c>
    </row>
    <row r="70" spans="1:6" ht="27.75" customHeight="1" x14ac:dyDescent="0.25">
      <c r="A70" s="162" t="s">
        <v>181</v>
      </c>
      <c r="B70" s="43" t="str">
        <f>IFERROR(INDEX('[1]Annex 1 LV, HV and UMS charges'!$B$12:$B$43,MATCH($A70,'[1]Annex 1 LV, HV and UMS charges'!$A$12:$A$43,0)),IF(INDEX('[1]Annex 4 LDNO charges'!$B$11:$B$201,MATCH($A70,'[1]Annex 4 LDNO charges'!$A$11:$A$201,0))=0,"",INDEX('[1]Annex 4 LDNO charges'!$B$11:$B$201,MATCH($A70,'[1]Annex 4 LDNO charges'!$A$11:$A$201,0))))</f>
        <v/>
      </c>
      <c r="C70" s="161">
        <v>0</v>
      </c>
      <c r="D70" s="177"/>
      <c r="E70" s="177"/>
      <c r="F70" s="176">
        <v>0.5241968534583672</v>
      </c>
    </row>
    <row r="71" spans="1:6" ht="27.75" customHeight="1" x14ac:dyDescent="0.25">
      <c r="A71" s="162" t="s">
        <v>182</v>
      </c>
      <c r="B71" s="43" t="str">
        <f>IFERROR(INDEX('[1]Annex 1 LV, HV and UMS charges'!$B$12:$B$43,MATCH($A71,'[1]Annex 1 LV, HV and UMS charges'!$A$12:$A$43,0)),IF(INDEX('[1]Annex 4 LDNO charges'!$B$11:$B$201,MATCH($A71,'[1]Annex 4 LDNO charges'!$A$11:$A$201,0))=0,"",INDEX('[1]Annex 4 LDNO charges'!$B$11:$B$201,MATCH($A71,'[1]Annex 4 LDNO charges'!$A$11:$A$201,0))))</f>
        <v/>
      </c>
      <c r="C71" s="161">
        <v>0</v>
      </c>
      <c r="D71" s="177"/>
      <c r="E71" s="177"/>
      <c r="F71" s="176">
        <v>0.5241968534583672</v>
      </c>
    </row>
    <row r="72" spans="1:6" ht="27.75" customHeight="1" x14ac:dyDescent="0.25">
      <c r="A72" s="162" t="s">
        <v>183</v>
      </c>
      <c r="B72" s="43" t="str">
        <f>IFERROR(INDEX('[1]Annex 1 LV, HV and UMS charges'!$B$12:$B$43,MATCH($A72,'[1]Annex 1 LV, HV and UMS charges'!$A$12:$A$43,0)),IF(INDEX('[1]Annex 4 LDNO charges'!$B$11:$B$201,MATCH($A72,'[1]Annex 4 LDNO charges'!$A$11:$A$201,0))=0,"",INDEX('[1]Annex 4 LDNO charges'!$B$11:$B$201,MATCH($A72,'[1]Annex 4 LDNO charges'!$A$11:$A$201,0))))</f>
        <v/>
      </c>
      <c r="C72" s="161">
        <v>0</v>
      </c>
      <c r="D72" s="177"/>
      <c r="E72" s="177"/>
      <c r="F72" s="176">
        <v>0.5241968534583672</v>
      </c>
    </row>
    <row r="73" spans="1:6" ht="27.75" customHeight="1" x14ac:dyDescent="0.25">
      <c r="A73" s="162" t="s">
        <v>184</v>
      </c>
      <c r="B73" s="43" t="str">
        <f>IFERROR(INDEX('[1]Annex 1 LV, HV and UMS charges'!$B$12:$B$43,MATCH($A73,'[1]Annex 1 LV, HV and UMS charges'!$A$12:$A$43,0)),IF(INDEX('[1]Annex 4 LDNO charges'!$B$11:$B$201,MATCH($A73,'[1]Annex 4 LDNO charges'!$A$11:$A$201,0))=0,"",INDEX('[1]Annex 4 LDNO charges'!$B$11:$B$201,MATCH($A73,'[1]Annex 4 LDNO charges'!$A$11:$A$201,0))))</f>
        <v/>
      </c>
      <c r="C73" s="161">
        <v>0</v>
      </c>
      <c r="D73" s="177"/>
      <c r="E73" s="177"/>
      <c r="F73" s="176">
        <v>0.5241968534583672</v>
      </c>
    </row>
    <row r="74" spans="1:6" ht="27.75" customHeight="1" x14ac:dyDescent="0.25">
      <c r="A74" s="162" t="s">
        <v>185</v>
      </c>
      <c r="B74" s="43" t="str">
        <f>IFERROR(INDEX('[1]Annex 1 LV, HV and UMS charges'!$B$12:$B$43,MATCH($A74,'[1]Annex 1 LV, HV and UMS charges'!$A$12:$A$43,0)),IF(INDEX('[1]Annex 4 LDNO charges'!$B$11:$B$201,MATCH($A74,'[1]Annex 4 LDNO charges'!$A$11:$A$201,0))=0,"",INDEX('[1]Annex 4 LDNO charges'!$B$11:$B$201,MATCH($A74,'[1]Annex 4 LDNO charges'!$A$11:$A$201,0))))</f>
        <v/>
      </c>
      <c r="C74" s="161">
        <v>0</v>
      </c>
      <c r="D74" s="177"/>
      <c r="E74" s="177"/>
      <c r="F74" s="176">
        <v>0.5241968534583672</v>
      </c>
    </row>
    <row r="75" spans="1:6" ht="27.75" customHeight="1" x14ac:dyDescent="0.25">
      <c r="A75" s="162" t="s">
        <v>186</v>
      </c>
      <c r="B75" s="43" t="str">
        <f>IFERROR(INDEX('[1]Annex 1 LV, HV and UMS charges'!$B$12:$B$43,MATCH($A75,'[1]Annex 1 LV, HV and UMS charges'!$A$12:$A$43,0)),IF(INDEX('[1]Annex 4 LDNO charges'!$B$11:$B$201,MATCH($A75,'[1]Annex 4 LDNO charges'!$A$11:$A$201,0))=0,"",INDEX('[1]Annex 4 LDNO charges'!$B$11:$B$201,MATCH($A75,'[1]Annex 4 LDNO charges'!$A$11:$A$201,0))))</f>
        <v/>
      </c>
      <c r="C75" s="161">
        <v>0</v>
      </c>
      <c r="D75" s="177"/>
      <c r="E75" s="177"/>
      <c r="F75" s="176">
        <v>0.5241968534583672</v>
      </c>
    </row>
    <row r="76" spans="1:6" ht="27.75" customHeight="1" x14ac:dyDescent="0.25">
      <c r="A76" s="162" t="s">
        <v>187</v>
      </c>
      <c r="B76" s="43" t="str">
        <f>IFERROR(INDEX('[1]Annex 1 LV, HV and UMS charges'!$B$12:$B$43,MATCH($A76,'[1]Annex 1 LV, HV and UMS charges'!$A$12:$A$43,0)),IF(INDEX('[1]Annex 4 LDNO charges'!$B$11:$B$201,MATCH($A76,'[1]Annex 4 LDNO charges'!$A$11:$A$201,0))=0,"",INDEX('[1]Annex 4 LDNO charges'!$B$11:$B$201,MATCH($A76,'[1]Annex 4 LDNO charges'!$A$11:$A$201,0))))</f>
        <v/>
      </c>
      <c r="C76" s="161">
        <v>0</v>
      </c>
      <c r="D76" s="177"/>
      <c r="E76" s="177"/>
      <c r="F76" s="176">
        <v>0.5241968534583672</v>
      </c>
    </row>
    <row r="77" spans="1:6" ht="27.75" customHeight="1" x14ac:dyDescent="0.25">
      <c r="A77" s="162" t="s">
        <v>188</v>
      </c>
      <c r="B77" s="43" t="str">
        <f>IFERROR(INDEX('[1]Annex 1 LV, HV and UMS charges'!$B$12:$B$43,MATCH($A77,'[1]Annex 1 LV, HV and UMS charges'!$A$12:$A$43,0)),IF(INDEX('[1]Annex 4 LDNO charges'!$B$11:$B$201,MATCH($A77,'[1]Annex 4 LDNO charges'!$A$11:$A$201,0))=0,"",INDEX('[1]Annex 4 LDNO charges'!$B$11:$B$201,MATCH($A77,'[1]Annex 4 LDNO charges'!$A$11:$A$201,0))))</f>
        <v/>
      </c>
      <c r="C77" s="161">
        <v>0</v>
      </c>
      <c r="D77" s="177"/>
      <c r="E77" s="177"/>
      <c r="F77" s="176">
        <v>0.5241968534583672</v>
      </c>
    </row>
    <row r="78" spans="1:6" ht="27.75" customHeight="1" x14ac:dyDescent="0.25">
      <c r="A78" s="162" t="s">
        <v>189</v>
      </c>
      <c r="B78" s="43" t="str">
        <f>IFERROR(INDEX('[1]Annex 1 LV, HV and UMS charges'!$B$12:$B$43,MATCH($A78,'[1]Annex 1 LV, HV and UMS charges'!$A$12:$A$43,0)),IF(INDEX('[1]Annex 4 LDNO charges'!$B$11:$B$201,MATCH($A78,'[1]Annex 4 LDNO charges'!$A$11:$A$201,0))=0,"",INDEX('[1]Annex 4 LDNO charges'!$B$11:$B$201,MATCH($A78,'[1]Annex 4 LDNO charges'!$A$11:$A$201,0))))</f>
        <v/>
      </c>
      <c r="C78" s="161">
        <v>0</v>
      </c>
      <c r="D78" s="177"/>
      <c r="E78" s="177"/>
      <c r="F78" s="176">
        <v>0.5241968534583672</v>
      </c>
    </row>
    <row r="79" spans="1:6" ht="27.75" customHeight="1" x14ac:dyDescent="0.25">
      <c r="A79" s="162" t="s">
        <v>364</v>
      </c>
      <c r="B79" s="43" t="e">
        <f>IFERROR(INDEX('[1]Annex 1 LV, HV and UMS charges'!$B$12:$B$43,MATCH($A79,'[1]Annex 1 LV, HV and UMS charges'!$A$12:$A$43,0)),IF(INDEX('[1]Annex 4 LDNO charges'!$B$11:$B$201,MATCH($A79,'[1]Annex 4 LDNO charges'!$A$11:$A$201,0))=0,"",INDEX('[1]Annex 4 LDNO charges'!$B$11:$B$201,MATCH($A79,'[1]Annex 4 LDNO charges'!$A$11:$A$201,0))))</f>
        <v>#N/A</v>
      </c>
      <c r="C79" s="175" t="s">
        <v>69</v>
      </c>
      <c r="D79" s="176">
        <v>0.22715296431333187</v>
      </c>
      <c r="E79" s="176"/>
      <c r="F79" s="176">
        <v>0.5241968534583672</v>
      </c>
    </row>
    <row r="80" spans="1:6" ht="27.75" customHeight="1" x14ac:dyDescent="0.25">
      <c r="A80" s="162" t="s">
        <v>198</v>
      </c>
      <c r="B80" s="43" t="str">
        <f>IFERROR(INDEX('[1]Annex 1 LV, HV and UMS charges'!$B$12:$B$43,MATCH($A80,'[1]Annex 1 LV, HV and UMS charges'!$A$12:$A$43,0)),IF(INDEX('[1]Annex 4 LDNO charges'!$B$11:$B$201,MATCH($A80,'[1]Annex 4 LDNO charges'!$A$11:$A$201,0))=0,"",INDEX('[1]Annex 4 LDNO charges'!$B$11:$B$201,MATCH($A80,'[1]Annex 4 LDNO charges'!$A$11:$A$201,0))))</f>
        <v/>
      </c>
      <c r="C80" s="161" t="s">
        <v>72</v>
      </c>
      <c r="D80" s="177"/>
      <c r="E80" s="177"/>
      <c r="F80" s="176">
        <v>0.5241968534583672</v>
      </c>
    </row>
    <row r="81" spans="1:6" ht="27.75" customHeight="1" x14ac:dyDescent="0.25">
      <c r="A81" s="162" t="s">
        <v>199</v>
      </c>
      <c r="B81" s="43" t="str">
        <f>IFERROR(INDEX('[1]Annex 1 LV, HV and UMS charges'!$B$12:$B$43,MATCH($A81,'[1]Annex 1 LV, HV and UMS charges'!$A$12:$A$43,0)),IF(INDEX('[1]Annex 4 LDNO charges'!$B$11:$B$201,MATCH($A81,'[1]Annex 4 LDNO charges'!$A$11:$A$201,0))=0,"",INDEX('[1]Annex 4 LDNO charges'!$B$11:$B$201,MATCH($A81,'[1]Annex 4 LDNO charges'!$A$11:$A$201,0))))</f>
        <v/>
      </c>
      <c r="C81" s="161" t="s">
        <v>72</v>
      </c>
      <c r="D81" s="177"/>
      <c r="E81" s="177"/>
      <c r="F81" s="176">
        <v>0.5241968534583672</v>
      </c>
    </row>
    <row r="82" spans="1:6" ht="27.75" customHeight="1" x14ac:dyDescent="0.25">
      <c r="A82" s="162" t="s">
        <v>200</v>
      </c>
      <c r="B82" s="43" t="str">
        <f>IFERROR(INDEX('[1]Annex 1 LV, HV and UMS charges'!$B$12:$B$43,MATCH($A82,'[1]Annex 1 LV, HV and UMS charges'!$A$12:$A$43,0)),IF(INDEX('[1]Annex 4 LDNO charges'!$B$11:$B$201,MATCH($A82,'[1]Annex 4 LDNO charges'!$A$11:$A$201,0))=0,"",INDEX('[1]Annex 4 LDNO charges'!$B$11:$B$201,MATCH($A82,'[1]Annex 4 LDNO charges'!$A$11:$A$201,0))))</f>
        <v/>
      </c>
      <c r="C82" s="161" t="s">
        <v>72</v>
      </c>
      <c r="D82" s="177"/>
      <c r="E82" s="177"/>
      <c r="F82" s="176">
        <v>0.5241968534583672</v>
      </c>
    </row>
    <row r="83" spans="1:6" ht="27.75" customHeight="1" x14ac:dyDescent="0.25">
      <c r="A83" s="162" t="s">
        <v>201</v>
      </c>
      <c r="B83" s="43" t="str">
        <f>IFERROR(INDEX('[1]Annex 1 LV, HV and UMS charges'!$B$12:$B$43,MATCH($A83,'[1]Annex 1 LV, HV and UMS charges'!$A$12:$A$43,0)),IF(INDEX('[1]Annex 4 LDNO charges'!$B$11:$B$201,MATCH($A83,'[1]Annex 4 LDNO charges'!$A$11:$A$201,0))=0,"",INDEX('[1]Annex 4 LDNO charges'!$B$11:$B$201,MATCH($A83,'[1]Annex 4 LDNO charges'!$A$11:$A$201,0))))</f>
        <v/>
      </c>
      <c r="C83" s="161" t="s">
        <v>72</v>
      </c>
      <c r="D83" s="177"/>
      <c r="E83" s="177"/>
      <c r="F83" s="176">
        <v>0.5241968534583672</v>
      </c>
    </row>
    <row r="84" spans="1:6" ht="27.75" customHeight="1" x14ac:dyDescent="0.25">
      <c r="A84" s="162" t="s">
        <v>202</v>
      </c>
      <c r="B84" s="43" t="str">
        <f>IFERROR(INDEX('[1]Annex 1 LV, HV and UMS charges'!$B$12:$B$43,MATCH($A84,'[1]Annex 1 LV, HV and UMS charges'!$A$12:$A$43,0)),IF(INDEX('[1]Annex 4 LDNO charges'!$B$11:$B$201,MATCH($A84,'[1]Annex 4 LDNO charges'!$A$11:$A$201,0))=0,"",INDEX('[1]Annex 4 LDNO charges'!$B$11:$B$201,MATCH($A84,'[1]Annex 4 LDNO charges'!$A$11:$A$201,0))))</f>
        <v/>
      </c>
      <c r="C84" s="161" t="s">
        <v>72</v>
      </c>
      <c r="D84" s="177"/>
      <c r="E84" s="177"/>
      <c r="F84" s="176">
        <v>0.5241968534583672</v>
      </c>
    </row>
    <row r="85" spans="1:6" ht="27.75" customHeight="1" x14ac:dyDescent="0.25">
      <c r="A85" s="162" t="s">
        <v>204</v>
      </c>
      <c r="B85" s="43" t="str">
        <f>IFERROR(INDEX('[1]Annex 1 LV, HV and UMS charges'!$B$12:$B$43,MATCH($A85,'[1]Annex 1 LV, HV and UMS charges'!$A$12:$A$43,0)),IF(INDEX('[1]Annex 4 LDNO charges'!$B$11:$B$201,MATCH($A85,'[1]Annex 4 LDNO charges'!$A$11:$A$201,0))=0,"",INDEX('[1]Annex 4 LDNO charges'!$B$11:$B$201,MATCH($A85,'[1]Annex 4 LDNO charges'!$A$11:$A$201,0))))</f>
        <v/>
      </c>
      <c r="C85" s="161">
        <v>0</v>
      </c>
      <c r="D85" s="177"/>
      <c r="E85" s="177"/>
      <c r="F85" s="176">
        <v>0.5241968534583672</v>
      </c>
    </row>
    <row r="86" spans="1:6" ht="27.75" customHeight="1" x14ac:dyDescent="0.25">
      <c r="A86" s="162" t="s">
        <v>205</v>
      </c>
      <c r="B86" s="43" t="str">
        <f>IFERROR(INDEX('[1]Annex 1 LV, HV and UMS charges'!$B$12:$B$43,MATCH($A86,'[1]Annex 1 LV, HV and UMS charges'!$A$12:$A$43,0)),IF(INDEX('[1]Annex 4 LDNO charges'!$B$11:$B$201,MATCH($A86,'[1]Annex 4 LDNO charges'!$A$11:$A$201,0))=0,"",INDEX('[1]Annex 4 LDNO charges'!$B$11:$B$201,MATCH($A86,'[1]Annex 4 LDNO charges'!$A$11:$A$201,0))))</f>
        <v/>
      </c>
      <c r="C86" s="161">
        <v>0</v>
      </c>
      <c r="D86" s="177"/>
      <c r="E86" s="177"/>
      <c r="F86" s="176">
        <v>0.5241968534583672</v>
      </c>
    </row>
    <row r="87" spans="1:6" ht="27.75" customHeight="1" x14ac:dyDescent="0.25">
      <c r="A87" s="162" t="s">
        <v>206</v>
      </c>
      <c r="B87" s="43" t="str">
        <f>IFERROR(INDEX('[1]Annex 1 LV, HV and UMS charges'!$B$12:$B$43,MATCH($A87,'[1]Annex 1 LV, HV and UMS charges'!$A$12:$A$43,0)),IF(INDEX('[1]Annex 4 LDNO charges'!$B$11:$B$201,MATCH($A87,'[1]Annex 4 LDNO charges'!$A$11:$A$201,0))=0,"",INDEX('[1]Annex 4 LDNO charges'!$B$11:$B$201,MATCH($A87,'[1]Annex 4 LDNO charges'!$A$11:$A$201,0))))</f>
        <v/>
      </c>
      <c r="C87" s="161">
        <v>0</v>
      </c>
      <c r="D87" s="177"/>
      <c r="E87" s="177"/>
      <c r="F87" s="176">
        <v>0.5241968534583672</v>
      </c>
    </row>
    <row r="88" spans="1:6" ht="27.75" customHeight="1" x14ac:dyDescent="0.25">
      <c r="A88" s="162" t="s">
        <v>207</v>
      </c>
      <c r="B88" s="43" t="str">
        <f>IFERROR(INDEX('[1]Annex 1 LV, HV and UMS charges'!$B$12:$B$43,MATCH($A88,'[1]Annex 1 LV, HV and UMS charges'!$A$12:$A$43,0)),IF(INDEX('[1]Annex 4 LDNO charges'!$B$11:$B$201,MATCH($A88,'[1]Annex 4 LDNO charges'!$A$11:$A$201,0))=0,"",INDEX('[1]Annex 4 LDNO charges'!$B$11:$B$201,MATCH($A88,'[1]Annex 4 LDNO charges'!$A$11:$A$201,0))))</f>
        <v/>
      </c>
      <c r="C88" s="161">
        <v>0</v>
      </c>
      <c r="D88" s="177"/>
      <c r="E88" s="177"/>
      <c r="F88" s="176">
        <v>0.5241968534583672</v>
      </c>
    </row>
    <row r="89" spans="1:6" ht="27.75" customHeight="1" x14ac:dyDescent="0.25">
      <c r="A89" s="162" t="s">
        <v>208</v>
      </c>
      <c r="B89" s="43" t="str">
        <f>IFERROR(INDEX('[1]Annex 1 LV, HV and UMS charges'!$B$12:$B$43,MATCH($A89,'[1]Annex 1 LV, HV and UMS charges'!$A$12:$A$43,0)),IF(INDEX('[1]Annex 4 LDNO charges'!$B$11:$B$201,MATCH($A89,'[1]Annex 4 LDNO charges'!$A$11:$A$201,0))=0,"",INDEX('[1]Annex 4 LDNO charges'!$B$11:$B$201,MATCH($A89,'[1]Annex 4 LDNO charges'!$A$11:$A$201,0))))</f>
        <v/>
      </c>
      <c r="C89" s="161">
        <v>0</v>
      </c>
      <c r="D89" s="177"/>
      <c r="E89" s="177"/>
      <c r="F89" s="176">
        <v>0.5241968534583672</v>
      </c>
    </row>
    <row r="90" spans="1:6" ht="27.75" customHeight="1" x14ac:dyDescent="0.25">
      <c r="A90" s="162" t="s">
        <v>209</v>
      </c>
      <c r="B90" s="43" t="str">
        <f>IFERROR(INDEX('[1]Annex 1 LV, HV and UMS charges'!$B$12:$B$43,MATCH($A90,'[1]Annex 1 LV, HV and UMS charges'!$A$12:$A$43,0)),IF(INDEX('[1]Annex 4 LDNO charges'!$B$11:$B$201,MATCH($A90,'[1]Annex 4 LDNO charges'!$A$11:$A$201,0))=0,"",INDEX('[1]Annex 4 LDNO charges'!$B$11:$B$201,MATCH($A90,'[1]Annex 4 LDNO charges'!$A$11:$A$201,0))))</f>
        <v/>
      </c>
      <c r="C90" s="161">
        <v>0</v>
      </c>
      <c r="D90" s="177"/>
      <c r="E90" s="177"/>
      <c r="F90" s="176">
        <v>0.5241968534583672</v>
      </c>
    </row>
    <row r="91" spans="1:6" ht="27.75" customHeight="1" x14ac:dyDescent="0.25">
      <c r="A91" s="162" t="s">
        <v>210</v>
      </c>
      <c r="B91" s="43" t="str">
        <f>IFERROR(INDEX('[1]Annex 1 LV, HV and UMS charges'!$B$12:$B$43,MATCH($A91,'[1]Annex 1 LV, HV and UMS charges'!$A$12:$A$43,0)),IF(INDEX('[1]Annex 4 LDNO charges'!$B$11:$B$201,MATCH($A91,'[1]Annex 4 LDNO charges'!$A$11:$A$201,0))=0,"",INDEX('[1]Annex 4 LDNO charges'!$B$11:$B$201,MATCH($A91,'[1]Annex 4 LDNO charges'!$A$11:$A$201,0))))</f>
        <v/>
      </c>
      <c r="C91" s="161">
        <v>0</v>
      </c>
      <c r="D91" s="177"/>
      <c r="E91" s="177"/>
      <c r="F91" s="176">
        <v>0.5241968534583672</v>
      </c>
    </row>
    <row r="92" spans="1:6" ht="27.75" customHeight="1" x14ac:dyDescent="0.25">
      <c r="A92" s="162" t="s">
        <v>211</v>
      </c>
      <c r="B92" s="43" t="str">
        <f>IFERROR(INDEX('[1]Annex 1 LV, HV and UMS charges'!$B$12:$B$43,MATCH($A92,'[1]Annex 1 LV, HV and UMS charges'!$A$12:$A$43,0)),IF(INDEX('[1]Annex 4 LDNO charges'!$B$11:$B$201,MATCH($A92,'[1]Annex 4 LDNO charges'!$A$11:$A$201,0))=0,"",INDEX('[1]Annex 4 LDNO charges'!$B$11:$B$201,MATCH($A92,'[1]Annex 4 LDNO charges'!$A$11:$A$201,0))))</f>
        <v/>
      </c>
      <c r="C92" s="161">
        <v>0</v>
      </c>
      <c r="D92" s="177"/>
      <c r="E92" s="177"/>
      <c r="F92" s="176">
        <v>0.5241968534583672</v>
      </c>
    </row>
    <row r="93" spans="1:6" ht="27.75" customHeight="1" x14ac:dyDescent="0.25">
      <c r="A93" s="162" t="s">
        <v>212</v>
      </c>
      <c r="B93" s="43" t="str">
        <f>IFERROR(INDEX('[1]Annex 1 LV, HV and UMS charges'!$B$12:$B$43,MATCH($A93,'[1]Annex 1 LV, HV and UMS charges'!$A$12:$A$43,0)),IF(INDEX('[1]Annex 4 LDNO charges'!$B$11:$B$201,MATCH($A93,'[1]Annex 4 LDNO charges'!$A$11:$A$201,0))=0,"",INDEX('[1]Annex 4 LDNO charges'!$B$11:$B$201,MATCH($A93,'[1]Annex 4 LDNO charges'!$A$11:$A$201,0))))</f>
        <v/>
      </c>
      <c r="C93" s="161">
        <v>0</v>
      </c>
      <c r="D93" s="177"/>
      <c r="E93" s="177"/>
      <c r="F93" s="176">
        <v>0.5241968534583672</v>
      </c>
    </row>
    <row r="94" spans="1:6" ht="27.75" customHeight="1" x14ac:dyDescent="0.25">
      <c r="A94" s="162" t="s">
        <v>213</v>
      </c>
      <c r="B94" s="43" t="str">
        <f>IFERROR(INDEX('[1]Annex 1 LV, HV and UMS charges'!$B$12:$B$43,MATCH($A94,'[1]Annex 1 LV, HV and UMS charges'!$A$12:$A$43,0)),IF(INDEX('[1]Annex 4 LDNO charges'!$B$11:$B$201,MATCH($A94,'[1]Annex 4 LDNO charges'!$A$11:$A$201,0))=0,"",INDEX('[1]Annex 4 LDNO charges'!$B$11:$B$201,MATCH($A94,'[1]Annex 4 LDNO charges'!$A$11:$A$201,0))))</f>
        <v/>
      </c>
      <c r="C94" s="161">
        <v>0</v>
      </c>
      <c r="D94" s="177"/>
      <c r="E94" s="177"/>
      <c r="F94" s="176">
        <v>0.5241968534583672</v>
      </c>
    </row>
    <row r="95" spans="1:6" ht="27.75" customHeight="1" x14ac:dyDescent="0.25">
      <c r="A95" s="162" t="s">
        <v>214</v>
      </c>
      <c r="B95" s="43" t="str">
        <f>IFERROR(INDEX('[1]Annex 1 LV, HV and UMS charges'!$B$12:$B$43,MATCH($A95,'[1]Annex 1 LV, HV and UMS charges'!$A$12:$A$43,0)),IF(INDEX('[1]Annex 4 LDNO charges'!$B$11:$B$201,MATCH($A95,'[1]Annex 4 LDNO charges'!$A$11:$A$201,0))=0,"",INDEX('[1]Annex 4 LDNO charges'!$B$11:$B$201,MATCH($A95,'[1]Annex 4 LDNO charges'!$A$11:$A$201,0))))</f>
        <v/>
      </c>
      <c r="C95" s="161">
        <v>0</v>
      </c>
      <c r="D95" s="177"/>
      <c r="E95" s="177"/>
      <c r="F95" s="176">
        <v>0.5241968534583672</v>
      </c>
    </row>
    <row r="96" spans="1:6" ht="27.75" customHeight="1" x14ac:dyDescent="0.25">
      <c r="A96" s="162" t="s">
        <v>215</v>
      </c>
      <c r="B96" s="43" t="str">
        <f>IFERROR(INDEX('[1]Annex 1 LV, HV and UMS charges'!$B$12:$B$43,MATCH($A96,'[1]Annex 1 LV, HV and UMS charges'!$A$12:$A$43,0)),IF(INDEX('[1]Annex 4 LDNO charges'!$B$11:$B$201,MATCH($A96,'[1]Annex 4 LDNO charges'!$A$11:$A$201,0))=0,"",INDEX('[1]Annex 4 LDNO charges'!$B$11:$B$201,MATCH($A96,'[1]Annex 4 LDNO charges'!$A$11:$A$201,0))))</f>
        <v/>
      </c>
      <c r="C96" s="161">
        <v>0</v>
      </c>
      <c r="D96" s="177"/>
      <c r="E96" s="177"/>
      <c r="F96" s="176">
        <v>0.5241968534583672</v>
      </c>
    </row>
    <row r="97" spans="1:6" ht="27.75" customHeight="1" x14ac:dyDescent="0.25">
      <c r="A97" s="162" t="s">
        <v>216</v>
      </c>
      <c r="B97" s="43" t="str">
        <f>IFERROR(INDEX('[1]Annex 1 LV, HV and UMS charges'!$B$12:$B$43,MATCH($A97,'[1]Annex 1 LV, HV and UMS charges'!$A$12:$A$43,0)),IF(INDEX('[1]Annex 4 LDNO charges'!$B$11:$B$201,MATCH($A97,'[1]Annex 4 LDNO charges'!$A$11:$A$201,0))=0,"",INDEX('[1]Annex 4 LDNO charges'!$B$11:$B$201,MATCH($A97,'[1]Annex 4 LDNO charges'!$A$11:$A$201,0))))</f>
        <v/>
      </c>
      <c r="C97" s="161">
        <v>0</v>
      </c>
      <c r="D97" s="177"/>
      <c r="E97" s="177"/>
      <c r="F97" s="176">
        <v>0.5241968534583672</v>
      </c>
    </row>
    <row r="98" spans="1:6" ht="27.75" customHeight="1" x14ac:dyDescent="0.25">
      <c r="A98" s="162" t="s">
        <v>217</v>
      </c>
      <c r="B98" s="43" t="str">
        <f>IFERROR(INDEX('[1]Annex 1 LV, HV and UMS charges'!$B$12:$B$43,MATCH($A98,'[1]Annex 1 LV, HV and UMS charges'!$A$12:$A$43,0)),IF(INDEX('[1]Annex 4 LDNO charges'!$B$11:$B$201,MATCH($A98,'[1]Annex 4 LDNO charges'!$A$11:$A$201,0))=0,"",INDEX('[1]Annex 4 LDNO charges'!$B$11:$B$201,MATCH($A98,'[1]Annex 4 LDNO charges'!$A$11:$A$201,0))))</f>
        <v/>
      </c>
      <c r="C98" s="161">
        <v>0</v>
      </c>
      <c r="D98" s="177"/>
      <c r="E98" s="177"/>
      <c r="F98" s="176">
        <v>0.5241968534583672</v>
      </c>
    </row>
    <row r="99" spans="1:6" ht="27.75" customHeight="1" x14ac:dyDescent="0.25">
      <c r="A99" s="162" t="s">
        <v>218</v>
      </c>
      <c r="B99" s="43" t="str">
        <f>IFERROR(INDEX('[1]Annex 1 LV, HV and UMS charges'!$B$12:$B$43,MATCH($A99,'[1]Annex 1 LV, HV and UMS charges'!$A$12:$A$43,0)),IF(INDEX('[1]Annex 4 LDNO charges'!$B$11:$B$201,MATCH($A99,'[1]Annex 4 LDNO charges'!$A$11:$A$201,0))=0,"",INDEX('[1]Annex 4 LDNO charges'!$B$11:$B$201,MATCH($A99,'[1]Annex 4 LDNO charges'!$A$11:$A$201,0))))</f>
        <v/>
      </c>
      <c r="C99" s="161">
        <v>0</v>
      </c>
      <c r="D99" s="177"/>
      <c r="E99" s="177"/>
      <c r="F99" s="176">
        <v>0.5241968534583672</v>
      </c>
    </row>
    <row r="100" spans="1:6" ht="27.75" customHeight="1" x14ac:dyDescent="0.25">
      <c r="A100" s="162" t="s">
        <v>365</v>
      </c>
      <c r="B100" s="43" t="e">
        <f>IFERROR(INDEX('[1]Annex 1 LV, HV and UMS charges'!$B$12:$B$43,MATCH($A100,'[1]Annex 1 LV, HV and UMS charges'!$A$12:$A$43,0)),IF(INDEX('[1]Annex 4 LDNO charges'!$B$11:$B$201,MATCH($A100,'[1]Annex 4 LDNO charges'!$A$11:$A$201,0))=0,"",INDEX('[1]Annex 4 LDNO charges'!$B$11:$B$201,MATCH($A100,'[1]Annex 4 LDNO charges'!$A$11:$A$201,0))))</f>
        <v>#N/A</v>
      </c>
      <c r="C100" s="175" t="s">
        <v>69</v>
      </c>
      <c r="D100" s="176">
        <v>0.22715296431333187</v>
      </c>
      <c r="E100" s="176"/>
      <c r="F100" s="176">
        <v>0.5241968534583672</v>
      </c>
    </row>
    <row r="101" spans="1:6" ht="27.75" customHeight="1" x14ac:dyDescent="0.25">
      <c r="A101" s="162" t="s">
        <v>227</v>
      </c>
      <c r="B101" s="43" t="str">
        <f>IFERROR(INDEX('[1]Annex 1 LV, HV and UMS charges'!$B$12:$B$43,MATCH($A101,'[1]Annex 1 LV, HV and UMS charges'!$A$12:$A$43,0)),IF(INDEX('[1]Annex 4 LDNO charges'!$B$11:$B$201,MATCH($A101,'[1]Annex 4 LDNO charges'!$A$11:$A$201,0))=0,"",INDEX('[1]Annex 4 LDNO charges'!$B$11:$B$201,MATCH($A101,'[1]Annex 4 LDNO charges'!$A$11:$A$201,0))))</f>
        <v/>
      </c>
      <c r="C101" s="161" t="s">
        <v>72</v>
      </c>
      <c r="D101" s="177"/>
      <c r="E101" s="177"/>
      <c r="F101" s="176">
        <v>0.5241968534583672</v>
      </c>
    </row>
    <row r="102" spans="1:6" ht="27.75" customHeight="1" x14ac:dyDescent="0.25">
      <c r="A102" s="162" t="s">
        <v>228</v>
      </c>
      <c r="B102" s="43" t="str">
        <f>IFERROR(INDEX('[1]Annex 1 LV, HV and UMS charges'!$B$12:$B$43,MATCH($A102,'[1]Annex 1 LV, HV and UMS charges'!$A$12:$A$43,0)),IF(INDEX('[1]Annex 4 LDNO charges'!$B$11:$B$201,MATCH($A102,'[1]Annex 4 LDNO charges'!$A$11:$A$201,0))=0,"",INDEX('[1]Annex 4 LDNO charges'!$B$11:$B$201,MATCH($A102,'[1]Annex 4 LDNO charges'!$A$11:$A$201,0))))</f>
        <v/>
      </c>
      <c r="C102" s="161" t="s">
        <v>72</v>
      </c>
      <c r="D102" s="177"/>
      <c r="E102" s="177"/>
      <c r="F102" s="176">
        <v>0.5241968534583672</v>
      </c>
    </row>
    <row r="103" spans="1:6" ht="27.75" customHeight="1" x14ac:dyDescent="0.25">
      <c r="A103" s="162" t="s">
        <v>229</v>
      </c>
      <c r="B103" s="43" t="str">
        <f>IFERROR(INDEX('[1]Annex 1 LV, HV and UMS charges'!$B$12:$B$43,MATCH($A103,'[1]Annex 1 LV, HV and UMS charges'!$A$12:$A$43,0)),IF(INDEX('[1]Annex 4 LDNO charges'!$B$11:$B$201,MATCH($A103,'[1]Annex 4 LDNO charges'!$A$11:$A$201,0))=0,"",INDEX('[1]Annex 4 LDNO charges'!$B$11:$B$201,MATCH($A103,'[1]Annex 4 LDNO charges'!$A$11:$A$201,0))))</f>
        <v/>
      </c>
      <c r="C103" s="161" t="s">
        <v>72</v>
      </c>
      <c r="D103" s="177"/>
      <c r="E103" s="177"/>
      <c r="F103" s="176">
        <v>0.5241968534583672</v>
      </c>
    </row>
    <row r="104" spans="1:6" ht="27.75" customHeight="1" x14ac:dyDescent="0.25">
      <c r="A104" s="162" t="s">
        <v>230</v>
      </c>
      <c r="B104" s="43" t="str">
        <f>IFERROR(INDEX('[1]Annex 1 LV, HV and UMS charges'!$B$12:$B$43,MATCH($A104,'[1]Annex 1 LV, HV and UMS charges'!$A$12:$A$43,0)),IF(INDEX('[1]Annex 4 LDNO charges'!$B$11:$B$201,MATCH($A104,'[1]Annex 4 LDNO charges'!$A$11:$A$201,0))=0,"",INDEX('[1]Annex 4 LDNO charges'!$B$11:$B$201,MATCH($A104,'[1]Annex 4 LDNO charges'!$A$11:$A$201,0))))</f>
        <v/>
      </c>
      <c r="C104" s="161" t="s">
        <v>72</v>
      </c>
      <c r="D104" s="177"/>
      <c r="E104" s="177"/>
      <c r="F104" s="176">
        <v>0.5241968534583672</v>
      </c>
    </row>
    <row r="105" spans="1:6" ht="27.75" customHeight="1" x14ac:dyDescent="0.25">
      <c r="A105" s="162" t="s">
        <v>231</v>
      </c>
      <c r="B105" s="43" t="str">
        <f>IFERROR(INDEX('[1]Annex 1 LV, HV and UMS charges'!$B$12:$B$43,MATCH($A105,'[1]Annex 1 LV, HV and UMS charges'!$A$12:$A$43,0)),IF(INDEX('[1]Annex 4 LDNO charges'!$B$11:$B$201,MATCH($A105,'[1]Annex 4 LDNO charges'!$A$11:$A$201,0))=0,"",INDEX('[1]Annex 4 LDNO charges'!$B$11:$B$201,MATCH($A105,'[1]Annex 4 LDNO charges'!$A$11:$A$201,0))))</f>
        <v/>
      </c>
      <c r="C105" s="161" t="s">
        <v>72</v>
      </c>
      <c r="D105" s="177"/>
      <c r="E105" s="177"/>
      <c r="F105" s="176">
        <v>0.5241968534583672</v>
      </c>
    </row>
    <row r="106" spans="1:6" ht="27.75" customHeight="1" x14ac:dyDescent="0.25">
      <c r="A106" s="162" t="s">
        <v>233</v>
      </c>
      <c r="B106" s="43" t="str">
        <f>IFERROR(INDEX('[1]Annex 1 LV, HV and UMS charges'!$B$12:$B$43,MATCH($A106,'[1]Annex 1 LV, HV and UMS charges'!$A$12:$A$43,0)),IF(INDEX('[1]Annex 4 LDNO charges'!$B$11:$B$201,MATCH($A106,'[1]Annex 4 LDNO charges'!$A$11:$A$201,0))=0,"",INDEX('[1]Annex 4 LDNO charges'!$B$11:$B$201,MATCH($A106,'[1]Annex 4 LDNO charges'!$A$11:$A$201,0))))</f>
        <v/>
      </c>
      <c r="C106" s="161">
        <v>0</v>
      </c>
      <c r="D106" s="177"/>
      <c r="E106" s="177"/>
      <c r="F106" s="176">
        <v>0.5241968534583672</v>
      </c>
    </row>
    <row r="107" spans="1:6" ht="27.75" customHeight="1" x14ac:dyDescent="0.25">
      <c r="A107" s="162" t="s">
        <v>234</v>
      </c>
      <c r="B107" s="43" t="str">
        <f>IFERROR(INDEX('[1]Annex 1 LV, HV and UMS charges'!$B$12:$B$43,MATCH($A107,'[1]Annex 1 LV, HV and UMS charges'!$A$12:$A$43,0)),IF(INDEX('[1]Annex 4 LDNO charges'!$B$11:$B$201,MATCH($A107,'[1]Annex 4 LDNO charges'!$A$11:$A$201,0))=0,"",INDEX('[1]Annex 4 LDNO charges'!$B$11:$B$201,MATCH($A107,'[1]Annex 4 LDNO charges'!$A$11:$A$201,0))))</f>
        <v/>
      </c>
      <c r="C107" s="161">
        <v>0</v>
      </c>
      <c r="D107" s="177"/>
      <c r="E107" s="177"/>
      <c r="F107" s="176">
        <v>0.5241968534583672</v>
      </c>
    </row>
    <row r="108" spans="1:6" ht="27.75" customHeight="1" x14ac:dyDescent="0.25">
      <c r="A108" s="162" t="s">
        <v>235</v>
      </c>
      <c r="B108" s="43" t="str">
        <f>IFERROR(INDEX('[1]Annex 1 LV, HV and UMS charges'!$B$12:$B$43,MATCH($A108,'[1]Annex 1 LV, HV and UMS charges'!$A$12:$A$43,0)),IF(INDEX('[1]Annex 4 LDNO charges'!$B$11:$B$201,MATCH($A108,'[1]Annex 4 LDNO charges'!$A$11:$A$201,0))=0,"",INDEX('[1]Annex 4 LDNO charges'!$B$11:$B$201,MATCH($A108,'[1]Annex 4 LDNO charges'!$A$11:$A$201,0))))</f>
        <v/>
      </c>
      <c r="C108" s="161">
        <v>0</v>
      </c>
      <c r="D108" s="177"/>
      <c r="E108" s="177"/>
      <c r="F108" s="176">
        <v>0.5241968534583672</v>
      </c>
    </row>
    <row r="109" spans="1:6" ht="27.75" customHeight="1" x14ac:dyDescent="0.25">
      <c r="A109" s="162" t="s">
        <v>236</v>
      </c>
      <c r="B109" s="43" t="str">
        <f>IFERROR(INDEX('[1]Annex 1 LV, HV and UMS charges'!$B$12:$B$43,MATCH($A109,'[1]Annex 1 LV, HV and UMS charges'!$A$12:$A$43,0)),IF(INDEX('[1]Annex 4 LDNO charges'!$B$11:$B$201,MATCH($A109,'[1]Annex 4 LDNO charges'!$A$11:$A$201,0))=0,"",INDEX('[1]Annex 4 LDNO charges'!$B$11:$B$201,MATCH($A109,'[1]Annex 4 LDNO charges'!$A$11:$A$201,0))))</f>
        <v/>
      </c>
      <c r="C109" s="161">
        <v>0</v>
      </c>
      <c r="D109" s="177"/>
      <c r="E109" s="177"/>
      <c r="F109" s="176">
        <v>0.5241968534583672</v>
      </c>
    </row>
    <row r="110" spans="1:6" ht="27.75" customHeight="1" x14ac:dyDescent="0.25">
      <c r="A110" s="162" t="s">
        <v>237</v>
      </c>
      <c r="B110" s="43" t="str">
        <f>IFERROR(INDEX('[1]Annex 1 LV, HV and UMS charges'!$B$12:$B$43,MATCH($A110,'[1]Annex 1 LV, HV and UMS charges'!$A$12:$A$43,0)),IF(INDEX('[1]Annex 4 LDNO charges'!$B$11:$B$201,MATCH($A110,'[1]Annex 4 LDNO charges'!$A$11:$A$201,0))=0,"",INDEX('[1]Annex 4 LDNO charges'!$B$11:$B$201,MATCH($A110,'[1]Annex 4 LDNO charges'!$A$11:$A$201,0))))</f>
        <v/>
      </c>
      <c r="C110" s="161">
        <v>0</v>
      </c>
      <c r="D110" s="177"/>
      <c r="E110" s="177"/>
      <c r="F110" s="176">
        <v>0.5241968534583672</v>
      </c>
    </row>
    <row r="111" spans="1:6" ht="27.75" customHeight="1" x14ac:dyDescent="0.25">
      <c r="A111" s="162" t="s">
        <v>238</v>
      </c>
      <c r="B111" s="43" t="str">
        <f>IFERROR(INDEX('[1]Annex 1 LV, HV and UMS charges'!$B$12:$B$43,MATCH($A111,'[1]Annex 1 LV, HV and UMS charges'!$A$12:$A$43,0)),IF(INDEX('[1]Annex 4 LDNO charges'!$B$11:$B$201,MATCH($A111,'[1]Annex 4 LDNO charges'!$A$11:$A$201,0))=0,"",INDEX('[1]Annex 4 LDNO charges'!$B$11:$B$201,MATCH($A111,'[1]Annex 4 LDNO charges'!$A$11:$A$201,0))))</f>
        <v/>
      </c>
      <c r="C111" s="161">
        <v>0</v>
      </c>
      <c r="D111" s="177"/>
      <c r="E111" s="177"/>
      <c r="F111" s="176">
        <v>0.5241968534583672</v>
      </c>
    </row>
    <row r="112" spans="1:6" ht="27.75" customHeight="1" x14ac:dyDescent="0.25">
      <c r="A112" s="162" t="s">
        <v>239</v>
      </c>
      <c r="B112" s="43" t="str">
        <f>IFERROR(INDEX('[1]Annex 1 LV, HV and UMS charges'!$B$12:$B$43,MATCH($A112,'[1]Annex 1 LV, HV and UMS charges'!$A$12:$A$43,0)),IF(INDEX('[1]Annex 4 LDNO charges'!$B$11:$B$201,MATCH($A112,'[1]Annex 4 LDNO charges'!$A$11:$A$201,0))=0,"",INDEX('[1]Annex 4 LDNO charges'!$B$11:$B$201,MATCH($A112,'[1]Annex 4 LDNO charges'!$A$11:$A$201,0))))</f>
        <v/>
      </c>
      <c r="C112" s="161">
        <v>0</v>
      </c>
      <c r="D112" s="177"/>
      <c r="E112" s="177"/>
      <c r="F112" s="176">
        <v>0.5241968534583672</v>
      </c>
    </row>
    <row r="113" spans="1:6" ht="27.75" customHeight="1" x14ac:dyDescent="0.25">
      <c r="A113" s="162" t="s">
        <v>240</v>
      </c>
      <c r="B113" s="43" t="str">
        <f>IFERROR(INDEX('[1]Annex 1 LV, HV and UMS charges'!$B$12:$B$43,MATCH($A113,'[1]Annex 1 LV, HV and UMS charges'!$A$12:$A$43,0)),IF(INDEX('[1]Annex 4 LDNO charges'!$B$11:$B$201,MATCH($A113,'[1]Annex 4 LDNO charges'!$A$11:$A$201,0))=0,"",INDEX('[1]Annex 4 LDNO charges'!$B$11:$B$201,MATCH($A113,'[1]Annex 4 LDNO charges'!$A$11:$A$201,0))))</f>
        <v/>
      </c>
      <c r="C113" s="161">
        <v>0</v>
      </c>
      <c r="D113" s="177"/>
      <c r="E113" s="177"/>
      <c r="F113" s="176">
        <v>0.5241968534583672</v>
      </c>
    </row>
    <row r="114" spans="1:6" ht="27.75" customHeight="1" x14ac:dyDescent="0.25">
      <c r="A114" s="162" t="s">
        <v>241</v>
      </c>
      <c r="B114" s="43" t="str">
        <f>IFERROR(INDEX('[1]Annex 1 LV, HV and UMS charges'!$B$12:$B$43,MATCH($A114,'[1]Annex 1 LV, HV and UMS charges'!$A$12:$A$43,0)),IF(INDEX('[1]Annex 4 LDNO charges'!$B$11:$B$201,MATCH($A114,'[1]Annex 4 LDNO charges'!$A$11:$A$201,0))=0,"",INDEX('[1]Annex 4 LDNO charges'!$B$11:$B$201,MATCH($A114,'[1]Annex 4 LDNO charges'!$A$11:$A$201,0))))</f>
        <v/>
      </c>
      <c r="C114" s="161">
        <v>0</v>
      </c>
      <c r="D114" s="177"/>
      <c r="E114" s="177"/>
      <c r="F114" s="176">
        <v>0.5241968534583672</v>
      </c>
    </row>
    <row r="115" spans="1:6" ht="27.75" customHeight="1" x14ac:dyDescent="0.25">
      <c r="A115" s="162" t="s">
        <v>242</v>
      </c>
      <c r="B115" s="43" t="str">
        <f>IFERROR(INDEX('[1]Annex 1 LV, HV and UMS charges'!$B$12:$B$43,MATCH($A115,'[1]Annex 1 LV, HV and UMS charges'!$A$12:$A$43,0)),IF(INDEX('[1]Annex 4 LDNO charges'!$B$11:$B$201,MATCH($A115,'[1]Annex 4 LDNO charges'!$A$11:$A$201,0))=0,"",INDEX('[1]Annex 4 LDNO charges'!$B$11:$B$201,MATCH($A115,'[1]Annex 4 LDNO charges'!$A$11:$A$201,0))))</f>
        <v/>
      </c>
      <c r="C115" s="161">
        <v>0</v>
      </c>
      <c r="D115" s="177"/>
      <c r="E115" s="177"/>
      <c r="F115" s="176">
        <v>0.5241968534583672</v>
      </c>
    </row>
    <row r="116" spans="1:6" ht="27.75" customHeight="1" x14ac:dyDescent="0.25">
      <c r="A116" s="162" t="s">
        <v>243</v>
      </c>
      <c r="B116" s="43" t="str">
        <f>IFERROR(INDEX('[1]Annex 1 LV, HV and UMS charges'!$B$12:$B$43,MATCH($A116,'[1]Annex 1 LV, HV and UMS charges'!$A$12:$A$43,0)),IF(INDEX('[1]Annex 4 LDNO charges'!$B$11:$B$201,MATCH($A116,'[1]Annex 4 LDNO charges'!$A$11:$A$201,0))=0,"",INDEX('[1]Annex 4 LDNO charges'!$B$11:$B$201,MATCH($A116,'[1]Annex 4 LDNO charges'!$A$11:$A$201,0))))</f>
        <v/>
      </c>
      <c r="C116" s="161">
        <v>0</v>
      </c>
      <c r="D116" s="177"/>
      <c r="E116" s="177"/>
      <c r="F116" s="176">
        <v>0.5241968534583672</v>
      </c>
    </row>
    <row r="117" spans="1:6" ht="27.75" customHeight="1" x14ac:dyDescent="0.25">
      <c r="A117" s="162" t="s">
        <v>244</v>
      </c>
      <c r="B117" s="43" t="str">
        <f>IFERROR(INDEX('[1]Annex 1 LV, HV and UMS charges'!$B$12:$B$43,MATCH($A117,'[1]Annex 1 LV, HV and UMS charges'!$A$12:$A$43,0)),IF(INDEX('[1]Annex 4 LDNO charges'!$B$11:$B$201,MATCH($A117,'[1]Annex 4 LDNO charges'!$A$11:$A$201,0))=0,"",INDEX('[1]Annex 4 LDNO charges'!$B$11:$B$201,MATCH($A117,'[1]Annex 4 LDNO charges'!$A$11:$A$201,0))))</f>
        <v/>
      </c>
      <c r="C117" s="161">
        <v>0</v>
      </c>
      <c r="D117" s="177"/>
      <c r="E117" s="177"/>
      <c r="F117" s="176">
        <v>0.5241968534583672</v>
      </c>
    </row>
    <row r="118" spans="1:6" ht="27.75" customHeight="1" x14ac:dyDescent="0.25">
      <c r="A118" s="162" t="s">
        <v>245</v>
      </c>
      <c r="B118" s="43" t="str">
        <f>IFERROR(INDEX('[1]Annex 1 LV, HV and UMS charges'!$B$12:$B$43,MATCH($A118,'[1]Annex 1 LV, HV and UMS charges'!$A$12:$A$43,0)),IF(INDEX('[1]Annex 4 LDNO charges'!$B$11:$B$201,MATCH($A118,'[1]Annex 4 LDNO charges'!$A$11:$A$201,0))=0,"",INDEX('[1]Annex 4 LDNO charges'!$B$11:$B$201,MATCH($A118,'[1]Annex 4 LDNO charges'!$A$11:$A$201,0))))</f>
        <v/>
      </c>
      <c r="C118" s="161">
        <v>0</v>
      </c>
      <c r="D118" s="177"/>
      <c r="E118" s="177"/>
      <c r="F118" s="176">
        <v>0.5241968534583672</v>
      </c>
    </row>
    <row r="119" spans="1:6" ht="27.75" customHeight="1" x14ac:dyDescent="0.25">
      <c r="A119" s="162" t="s">
        <v>246</v>
      </c>
      <c r="B119" s="43" t="str">
        <f>IFERROR(INDEX('[1]Annex 1 LV, HV and UMS charges'!$B$12:$B$43,MATCH($A119,'[1]Annex 1 LV, HV and UMS charges'!$A$12:$A$43,0)),IF(INDEX('[1]Annex 4 LDNO charges'!$B$11:$B$201,MATCH($A119,'[1]Annex 4 LDNO charges'!$A$11:$A$201,0))=0,"",INDEX('[1]Annex 4 LDNO charges'!$B$11:$B$201,MATCH($A119,'[1]Annex 4 LDNO charges'!$A$11:$A$201,0))))</f>
        <v/>
      </c>
      <c r="C119" s="161">
        <v>0</v>
      </c>
      <c r="D119" s="177"/>
      <c r="E119" s="177"/>
      <c r="F119" s="176">
        <v>0.5241968534583672</v>
      </c>
    </row>
    <row r="120" spans="1:6" ht="27.75" customHeight="1" x14ac:dyDescent="0.25">
      <c r="A120" s="162" t="s">
        <v>247</v>
      </c>
      <c r="B120" s="43" t="str">
        <f>IFERROR(INDEX('[1]Annex 1 LV, HV and UMS charges'!$B$12:$B$43,MATCH($A120,'[1]Annex 1 LV, HV and UMS charges'!$A$12:$A$43,0)),IF(INDEX('[1]Annex 4 LDNO charges'!$B$11:$B$201,MATCH($A120,'[1]Annex 4 LDNO charges'!$A$11:$A$201,0))=0,"",INDEX('[1]Annex 4 LDNO charges'!$B$11:$B$201,MATCH($A120,'[1]Annex 4 LDNO charges'!$A$11:$A$201,0))))</f>
        <v/>
      </c>
      <c r="C120" s="161">
        <v>0</v>
      </c>
      <c r="D120" s="177"/>
      <c r="E120" s="177"/>
      <c r="F120" s="176">
        <v>0.5241968534583672</v>
      </c>
    </row>
    <row r="121" spans="1:6" ht="27.75" customHeight="1" x14ac:dyDescent="0.25">
      <c r="A121" s="162" t="s">
        <v>366</v>
      </c>
      <c r="B121" s="43" t="e">
        <f>IFERROR(INDEX('[1]Annex 1 LV, HV and UMS charges'!$B$12:$B$43,MATCH($A121,'[1]Annex 1 LV, HV and UMS charges'!$A$12:$A$43,0)),IF(INDEX('[1]Annex 4 LDNO charges'!$B$11:$B$201,MATCH($A121,'[1]Annex 4 LDNO charges'!$A$11:$A$201,0))=0,"",INDEX('[1]Annex 4 LDNO charges'!$B$11:$B$201,MATCH($A121,'[1]Annex 4 LDNO charges'!$A$11:$A$201,0))))</f>
        <v>#N/A</v>
      </c>
      <c r="C121" s="175" t="s">
        <v>69</v>
      </c>
      <c r="D121" s="176">
        <v>0.22715296431333187</v>
      </c>
      <c r="E121" s="176"/>
      <c r="F121" s="176">
        <v>0.5241968534583672</v>
      </c>
    </row>
    <row r="122" spans="1:6" ht="27.75" customHeight="1" x14ac:dyDescent="0.25">
      <c r="A122" s="162" t="s">
        <v>256</v>
      </c>
      <c r="B122" s="43" t="str">
        <f>IFERROR(INDEX('[1]Annex 1 LV, HV and UMS charges'!$B$12:$B$43,MATCH($A122,'[1]Annex 1 LV, HV and UMS charges'!$A$12:$A$43,0)),IF(INDEX('[1]Annex 4 LDNO charges'!$B$11:$B$201,MATCH($A122,'[1]Annex 4 LDNO charges'!$A$11:$A$201,0))=0,"",INDEX('[1]Annex 4 LDNO charges'!$B$11:$B$201,MATCH($A122,'[1]Annex 4 LDNO charges'!$A$11:$A$201,0))))</f>
        <v/>
      </c>
      <c r="C122" s="161" t="s">
        <v>72</v>
      </c>
      <c r="D122" s="177"/>
      <c r="E122" s="177"/>
      <c r="F122" s="176">
        <v>0.5241968534583672</v>
      </c>
    </row>
    <row r="123" spans="1:6" ht="27.75" customHeight="1" x14ac:dyDescent="0.25">
      <c r="A123" s="162" t="s">
        <v>257</v>
      </c>
      <c r="B123" s="43" t="str">
        <f>IFERROR(INDEX('[1]Annex 1 LV, HV and UMS charges'!$B$12:$B$43,MATCH($A123,'[1]Annex 1 LV, HV and UMS charges'!$A$12:$A$43,0)),IF(INDEX('[1]Annex 4 LDNO charges'!$B$11:$B$201,MATCH($A123,'[1]Annex 4 LDNO charges'!$A$11:$A$201,0))=0,"",INDEX('[1]Annex 4 LDNO charges'!$B$11:$B$201,MATCH($A123,'[1]Annex 4 LDNO charges'!$A$11:$A$201,0))))</f>
        <v/>
      </c>
      <c r="C123" s="161" t="s">
        <v>72</v>
      </c>
      <c r="D123" s="177"/>
      <c r="E123" s="177"/>
      <c r="F123" s="176">
        <v>0.5241968534583672</v>
      </c>
    </row>
    <row r="124" spans="1:6" ht="27.75" customHeight="1" x14ac:dyDescent="0.25">
      <c r="A124" s="162" t="s">
        <v>258</v>
      </c>
      <c r="B124" s="43" t="str">
        <f>IFERROR(INDEX('[1]Annex 1 LV, HV and UMS charges'!$B$12:$B$43,MATCH($A124,'[1]Annex 1 LV, HV and UMS charges'!$A$12:$A$43,0)),IF(INDEX('[1]Annex 4 LDNO charges'!$B$11:$B$201,MATCH($A124,'[1]Annex 4 LDNO charges'!$A$11:$A$201,0))=0,"",INDEX('[1]Annex 4 LDNO charges'!$B$11:$B$201,MATCH($A124,'[1]Annex 4 LDNO charges'!$A$11:$A$201,0))))</f>
        <v/>
      </c>
      <c r="C124" s="161" t="s">
        <v>72</v>
      </c>
      <c r="D124" s="177"/>
      <c r="E124" s="177"/>
      <c r="F124" s="176">
        <v>0.5241968534583672</v>
      </c>
    </row>
    <row r="125" spans="1:6" ht="27.75" customHeight="1" x14ac:dyDescent="0.25">
      <c r="A125" s="162" t="s">
        <v>259</v>
      </c>
      <c r="B125" s="43" t="str">
        <f>IFERROR(INDEX('[1]Annex 1 LV, HV and UMS charges'!$B$12:$B$43,MATCH($A125,'[1]Annex 1 LV, HV and UMS charges'!$A$12:$A$43,0)),IF(INDEX('[1]Annex 4 LDNO charges'!$B$11:$B$201,MATCH($A125,'[1]Annex 4 LDNO charges'!$A$11:$A$201,0))=0,"",INDEX('[1]Annex 4 LDNO charges'!$B$11:$B$201,MATCH($A125,'[1]Annex 4 LDNO charges'!$A$11:$A$201,0))))</f>
        <v/>
      </c>
      <c r="C125" s="161" t="s">
        <v>72</v>
      </c>
      <c r="D125" s="177"/>
      <c r="E125" s="177"/>
      <c r="F125" s="176">
        <v>0.5241968534583672</v>
      </c>
    </row>
    <row r="126" spans="1:6" ht="27.75" customHeight="1" x14ac:dyDescent="0.25">
      <c r="A126" s="162" t="s">
        <v>260</v>
      </c>
      <c r="B126" s="43" t="str">
        <f>IFERROR(INDEX('[1]Annex 1 LV, HV and UMS charges'!$B$12:$B$43,MATCH($A126,'[1]Annex 1 LV, HV and UMS charges'!$A$12:$A$43,0)),IF(INDEX('[1]Annex 4 LDNO charges'!$B$11:$B$201,MATCH($A126,'[1]Annex 4 LDNO charges'!$A$11:$A$201,0))=0,"",INDEX('[1]Annex 4 LDNO charges'!$B$11:$B$201,MATCH($A126,'[1]Annex 4 LDNO charges'!$A$11:$A$201,0))))</f>
        <v/>
      </c>
      <c r="C126" s="161" t="s">
        <v>72</v>
      </c>
      <c r="D126" s="177"/>
      <c r="E126" s="177"/>
      <c r="F126" s="176">
        <v>0.5241968534583672</v>
      </c>
    </row>
    <row r="127" spans="1:6" ht="27.75" customHeight="1" x14ac:dyDescent="0.25">
      <c r="A127" s="162" t="s">
        <v>262</v>
      </c>
      <c r="B127" s="43" t="str">
        <f>IFERROR(INDEX('[1]Annex 1 LV, HV and UMS charges'!$B$12:$B$43,MATCH($A127,'[1]Annex 1 LV, HV and UMS charges'!$A$12:$A$43,0)),IF(INDEX('[1]Annex 4 LDNO charges'!$B$11:$B$201,MATCH($A127,'[1]Annex 4 LDNO charges'!$A$11:$A$201,0))=0,"",INDEX('[1]Annex 4 LDNO charges'!$B$11:$B$201,MATCH($A127,'[1]Annex 4 LDNO charges'!$A$11:$A$201,0))))</f>
        <v/>
      </c>
      <c r="C127" s="161">
        <v>0</v>
      </c>
      <c r="D127" s="177"/>
      <c r="E127" s="177"/>
      <c r="F127" s="176">
        <v>0.5241968534583672</v>
      </c>
    </row>
    <row r="128" spans="1:6" ht="27.75" customHeight="1" x14ac:dyDescent="0.25">
      <c r="A128" s="162" t="s">
        <v>263</v>
      </c>
      <c r="B128" s="43" t="str">
        <f>IFERROR(INDEX('[1]Annex 1 LV, HV and UMS charges'!$B$12:$B$43,MATCH($A128,'[1]Annex 1 LV, HV and UMS charges'!$A$12:$A$43,0)),IF(INDEX('[1]Annex 4 LDNO charges'!$B$11:$B$201,MATCH($A128,'[1]Annex 4 LDNO charges'!$A$11:$A$201,0))=0,"",INDEX('[1]Annex 4 LDNO charges'!$B$11:$B$201,MATCH($A128,'[1]Annex 4 LDNO charges'!$A$11:$A$201,0))))</f>
        <v/>
      </c>
      <c r="C128" s="161">
        <v>0</v>
      </c>
      <c r="D128" s="177"/>
      <c r="E128" s="177"/>
      <c r="F128" s="176">
        <v>0.5241968534583672</v>
      </c>
    </row>
    <row r="129" spans="1:6" ht="27.75" customHeight="1" x14ac:dyDescent="0.25">
      <c r="A129" s="162" t="s">
        <v>264</v>
      </c>
      <c r="B129" s="43" t="str">
        <f>IFERROR(INDEX('[1]Annex 1 LV, HV and UMS charges'!$B$12:$B$43,MATCH($A129,'[1]Annex 1 LV, HV and UMS charges'!$A$12:$A$43,0)),IF(INDEX('[1]Annex 4 LDNO charges'!$B$11:$B$201,MATCH($A129,'[1]Annex 4 LDNO charges'!$A$11:$A$201,0))=0,"",INDEX('[1]Annex 4 LDNO charges'!$B$11:$B$201,MATCH($A129,'[1]Annex 4 LDNO charges'!$A$11:$A$201,0))))</f>
        <v/>
      </c>
      <c r="C129" s="161">
        <v>0</v>
      </c>
      <c r="D129" s="177"/>
      <c r="E129" s="177"/>
      <c r="F129" s="176">
        <v>0.5241968534583672</v>
      </c>
    </row>
    <row r="130" spans="1:6" ht="27.75" customHeight="1" x14ac:dyDescent="0.25">
      <c r="A130" s="162" t="s">
        <v>265</v>
      </c>
      <c r="B130" s="43" t="str">
        <f>IFERROR(INDEX('[1]Annex 1 LV, HV and UMS charges'!$B$12:$B$43,MATCH($A130,'[1]Annex 1 LV, HV and UMS charges'!$A$12:$A$43,0)),IF(INDEX('[1]Annex 4 LDNO charges'!$B$11:$B$201,MATCH($A130,'[1]Annex 4 LDNO charges'!$A$11:$A$201,0))=0,"",INDEX('[1]Annex 4 LDNO charges'!$B$11:$B$201,MATCH($A130,'[1]Annex 4 LDNO charges'!$A$11:$A$201,0))))</f>
        <v/>
      </c>
      <c r="C130" s="161">
        <v>0</v>
      </c>
      <c r="D130" s="177"/>
      <c r="E130" s="177"/>
      <c r="F130" s="176">
        <v>0.5241968534583672</v>
      </c>
    </row>
    <row r="131" spans="1:6" ht="27.75" customHeight="1" x14ac:dyDescent="0.25">
      <c r="A131" s="162" t="s">
        <v>266</v>
      </c>
      <c r="B131" s="43" t="str">
        <f>IFERROR(INDEX('[1]Annex 1 LV, HV and UMS charges'!$B$12:$B$43,MATCH($A131,'[1]Annex 1 LV, HV and UMS charges'!$A$12:$A$43,0)),IF(INDEX('[1]Annex 4 LDNO charges'!$B$11:$B$201,MATCH($A131,'[1]Annex 4 LDNO charges'!$A$11:$A$201,0))=0,"",INDEX('[1]Annex 4 LDNO charges'!$B$11:$B$201,MATCH($A131,'[1]Annex 4 LDNO charges'!$A$11:$A$201,0))))</f>
        <v/>
      </c>
      <c r="C131" s="161">
        <v>0</v>
      </c>
      <c r="D131" s="177"/>
      <c r="E131" s="177"/>
      <c r="F131" s="176">
        <v>0.5241968534583672</v>
      </c>
    </row>
    <row r="132" spans="1:6" ht="27.75" customHeight="1" x14ac:dyDescent="0.25">
      <c r="A132" s="162" t="s">
        <v>267</v>
      </c>
      <c r="B132" s="43" t="str">
        <f>IFERROR(INDEX('[1]Annex 1 LV, HV and UMS charges'!$B$12:$B$43,MATCH($A132,'[1]Annex 1 LV, HV and UMS charges'!$A$12:$A$43,0)),IF(INDEX('[1]Annex 4 LDNO charges'!$B$11:$B$201,MATCH($A132,'[1]Annex 4 LDNO charges'!$A$11:$A$201,0))=0,"",INDEX('[1]Annex 4 LDNO charges'!$B$11:$B$201,MATCH($A132,'[1]Annex 4 LDNO charges'!$A$11:$A$201,0))))</f>
        <v/>
      </c>
      <c r="C132" s="161">
        <v>0</v>
      </c>
      <c r="D132" s="177"/>
      <c r="E132" s="177"/>
      <c r="F132" s="176">
        <v>0.5241968534583672</v>
      </c>
    </row>
    <row r="133" spans="1:6" ht="27.75" customHeight="1" x14ac:dyDescent="0.25">
      <c r="A133" s="162" t="s">
        <v>268</v>
      </c>
      <c r="B133" s="43" t="str">
        <f>IFERROR(INDEX('[1]Annex 1 LV, HV and UMS charges'!$B$12:$B$43,MATCH($A133,'[1]Annex 1 LV, HV and UMS charges'!$A$12:$A$43,0)),IF(INDEX('[1]Annex 4 LDNO charges'!$B$11:$B$201,MATCH($A133,'[1]Annex 4 LDNO charges'!$A$11:$A$201,0))=0,"",INDEX('[1]Annex 4 LDNO charges'!$B$11:$B$201,MATCH($A133,'[1]Annex 4 LDNO charges'!$A$11:$A$201,0))))</f>
        <v/>
      </c>
      <c r="C133" s="161">
        <v>0</v>
      </c>
      <c r="D133" s="177"/>
      <c r="E133" s="177"/>
      <c r="F133" s="176">
        <v>0.5241968534583672</v>
      </c>
    </row>
    <row r="134" spans="1:6" ht="27.75" customHeight="1" x14ac:dyDescent="0.25">
      <c r="A134" s="162" t="s">
        <v>269</v>
      </c>
      <c r="B134" s="43" t="str">
        <f>IFERROR(INDEX('[1]Annex 1 LV, HV and UMS charges'!$B$12:$B$43,MATCH($A134,'[1]Annex 1 LV, HV and UMS charges'!$A$12:$A$43,0)),IF(INDEX('[1]Annex 4 LDNO charges'!$B$11:$B$201,MATCH($A134,'[1]Annex 4 LDNO charges'!$A$11:$A$201,0))=0,"",INDEX('[1]Annex 4 LDNO charges'!$B$11:$B$201,MATCH($A134,'[1]Annex 4 LDNO charges'!$A$11:$A$201,0))))</f>
        <v/>
      </c>
      <c r="C134" s="161">
        <v>0</v>
      </c>
      <c r="D134" s="177"/>
      <c r="E134" s="177"/>
      <c r="F134" s="176">
        <v>0.5241968534583672</v>
      </c>
    </row>
    <row r="135" spans="1:6" ht="27.75" customHeight="1" x14ac:dyDescent="0.25">
      <c r="A135" s="162" t="s">
        <v>270</v>
      </c>
      <c r="B135" s="43" t="str">
        <f>IFERROR(INDEX('[1]Annex 1 LV, HV and UMS charges'!$B$12:$B$43,MATCH($A135,'[1]Annex 1 LV, HV and UMS charges'!$A$12:$A$43,0)),IF(INDEX('[1]Annex 4 LDNO charges'!$B$11:$B$201,MATCH($A135,'[1]Annex 4 LDNO charges'!$A$11:$A$201,0))=0,"",INDEX('[1]Annex 4 LDNO charges'!$B$11:$B$201,MATCH($A135,'[1]Annex 4 LDNO charges'!$A$11:$A$201,0))))</f>
        <v/>
      </c>
      <c r="C135" s="161">
        <v>0</v>
      </c>
      <c r="D135" s="177"/>
      <c r="E135" s="177"/>
      <c r="F135" s="176">
        <v>0.5241968534583672</v>
      </c>
    </row>
    <row r="136" spans="1:6" ht="27.75" customHeight="1" x14ac:dyDescent="0.25">
      <c r="A136" s="162" t="s">
        <v>271</v>
      </c>
      <c r="B136" s="43" t="str">
        <f>IFERROR(INDEX('[1]Annex 1 LV, HV and UMS charges'!$B$12:$B$43,MATCH($A136,'[1]Annex 1 LV, HV and UMS charges'!$A$12:$A$43,0)),IF(INDEX('[1]Annex 4 LDNO charges'!$B$11:$B$201,MATCH($A136,'[1]Annex 4 LDNO charges'!$A$11:$A$201,0))=0,"",INDEX('[1]Annex 4 LDNO charges'!$B$11:$B$201,MATCH($A136,'[1]Annex 4 LDNO charges'!$A$11:$A$201,0))))</f>
        <v/>
      </c>
      <c r="C136" s="161">
        <v>0</v>
      </c>
      <c r="D136" s="177"/>
      <c r="E136" s="177"/>
      <c r="F136" s="176">
        <v>0.5241968534583672</v>
      </c>
    </row>
    <row r="137" spans="1:6" ht="27.75" customHeight="1" x14ac:dyDescent="0.25">
      <c r="A137" s="162" t="s">
        <v>272</v>
      </c>
      <c r="B137" s="43" t="str">
        <f>IFERROR(INDEX('[1]Annex 1 LV, HV and UMS charges'!$B$12:$B$43,MATCH($A137,'[1]Annex 1 LV, HV and UMS charges'!$A$12:$A$43,0)),IF(INDEX('[1]Annex 4 LDNO charges'!$B$11:$B$201,MATCH($A137,'[1]Annex 4 LDNO charges'!$A$11:$A$201,0))=0,"",INDEX('[1]Annex 4 LDNO charges'!$B$11:$B$201,MATCH($A137,'[1]Annex 4 LDNO charges'!$A$11:$A$201,0))))</f>
        <v/>
      </c>
      <c r="C137" s="161">
        <v>0</v>
      </c>
      <c r="D137" s="177"/>
      <c r="E137" s="177"/>
      <c r="F137" s="176">
        <v>0.5241968534583672</v>
      </c>
    </row>
    <row r="138" spans="1:6" ht="27.75" customHeight="1" x14ac:dyDescent="0.25">
      <c r="A138" s="162" t="s">
        <v>273</v>
      </c>
      <c r="B138" s="43" t="str">
        <f>IFERROR(INDEX('[1]Annex 1 LV, HV and UMS charges'!$B$12:$B$43,MATCH($A138,'[1]Annex 1 LV, HV and UMS charges'!$A$12:$A$43,0)),IF(INDEX('[1]Annex 4 LDNO charges'!$B$11:$B$201,MATCH($A138,'[1]Annex 4 LDNO charges'!$A$11:$A$201,0))=0,"",INDEX('[1]Annex 4 LDNO charges'!$B$11:$B$201,MATCH($A138,'[1]Annex 4 LDNO charges'!$A$11:$A$201,0))))</f>
        <v/>
      </c>
      <c r="C138" s="161">
        <v>0</v>
      </c>
      <c r="D138" s="177"/>
      <c r="E138" s="177"/>
      <c r="F138" s="176">
        <v>0.5241968534583672</v>
      </c>
    </row>
    <row r="139" spans="1:6" ht="27.75" customHeight="1" x14ac:dyDescent="0.25">
      <c r="A139" s="162" t="s">
        <v>274</v>
      </c>
      <c r="B139" s="43" t="str">
        <f>IFERROR(INDEX('[1]Annex 1 LV, HV and UMS charges'!$B$12:$B$43,MATCH($A139,'[1]Annex 1 LV, HV and UMS charges'!$A$12:$A$43,0)),IF(INDEX('[1]Annex 4 LDNO charges'!$B$11:$B$201,MATCH($A139,'[1]Annex 4 LDNO charges'!$A$11:$A$201,0))=0,"",INDEX('[1]Annex 4 LDNO charges'!$B$11:$B$201,MATCH($A139,'[1]Annex 4 LDNO charges'!$A$11:$A$201,0))))</f>
        <v/>
      </c>
      <c r="C139" s="161">
        <v>0</v>
      </c>
      <c r="D139" s="177"/>
      <c r="E139" s="177"/>
      <c r="F139" s="176">
        <v>0.5241968534583672</v>
      </c>
    </row>
    <row r="140" spans="1:6" ht="27.75" customHeight="1" x14ac:dyDescent="0.25">
      <c r="A140" s="162" t="s">
        <v>275</v>
      </c>
      <c r="B140" s="43" t="str">
        <f>IFERROR(INDEX('[1]Annex 1 LV, HV and UMS charges'!$B$12:$B$43,MATCH($A140,'[1]Annex 1 LV, HV and UMS charges'!$A$12:$A$43,0)),IF(INDEX('[1]Annex 4 LDNO charges'!$B$11:$B$201,MATCH($A140,'[1]Annex 4 LDNO charges'!$A$11:$A$201,0))=0,"",INDEX('[1]Annex 4 LDNO charges'!$B$11:$B$201,MATCH($A140,'[1]Annex 4 LDNO charges'!$A$11:$A$201,0))))</f>
        <v/>
      </c>
      <c r="C140" s="161">
        <v>0</v>
      </c>
      <c r="D140" s="177"/>
      <c r="E140" s="177"/>
      <c r="F140" s="176">
        <v>0.5241968534583672</v>
      </c>
    </row>
    <row r="141" spans="1:6" ht="27.75" customHeight="1" x14ac:dyDescent="0.25">
      <c r="A141" s="162" t="s">
        <v>276</v>
      </c>
      <c r="B141" s="43" t="str">
        <f>IFERROR(INDEX('[1]Annex 1 LV, HV and UMS charges'!$B$12:$B$43,MATCH($A141,'[1]Annex 1 LV, HV and UMS charges'!$A$12:$A$43,0)),IF(INDEX('[1]Annex 4 LDNO charges'!$B$11:$B$201,MATCH($A141,'[1]Annex 4 LDNO charges'!$A$11:$A$201,0))=0,"",INDEX('[1]Annex 4 LDNO charges'!$B$11:$B$201,MATCH($A141,'[1]Annex 4 LDNO charges'!$A$11:$A$201,0))))</f>
        <v/>
      </c>
      <c r="C141" s="161">
        <v>0</v>
      </c>
      <c r="D141" s="177"/>
      <c r="E141" s="177"/>
      <c r="F141" s="176">
        <v>0.5241968534583672</v>
      </c>
    </row>
    <row r="142" spans="1:6" ht="27.75" customHeight="1" x14ac:dyDescent="0.25">
      <c r="A142" s="162" t="s">
        <v>367</v>
      </c>
      <c r="B142" s="43" t="e">
        <f>IFERROR(INDEX('[1]Annex 1 LV, HV and UMS charges'!$B$12:$B$43,MATCH($A142,'[1]Annex 1 LV, HV and UMS charges'!$A$12:$A$43,0)),IF(INDEX('[1]Annex 4 LDNO charges'!$B$11:$B$201,MATCH($A142,'[1]Annex 4 LDNO charges'!$A$11:$A$201,0))=0,"",INDEX('[1]Annex 4 LDNO charges'!$B$11:$B$201,MATCH($A142,'[1]Annex 4 LDNO charges'!$A$11:$A$201,0))))</f>
        <v>#N/A</v>
      </c>
      <c r="C142" s="175" t="s">
        <v>69</v>
      </c>
      <c r="D142" s="176">
        <v>0.22715296431333187</v>
      </c>
      <c r="E142" s="176"/>
      <c r="F142" s="176">
        <v>0.5241968534583672</v>
      </c>
    </row>
    <row r="143" spans="1:6" ht="27.75" customHeight="1" x14ac:dyDescent="0.25">
      <c r="A143" s="162" t="s">
        <v>285</v>
      </c>
      <c r="B143" s="43" t="str">
        <f>IFERROR(INDEX('[1]Annex 1 LV, HV and UMS charges'!$B$12:$B$43,MATCH($A143,'[1]Annex 1 LV, HV and UMS charges'!$A$12:$A$43,0)),IF(INDEX('[1]Annex 4 LDNO charges'!$B$11:$B$201,MATCH($A143,'[1]Annex 4 LDNO charges'!$A$11:$A$201,0))=0,"",INDEX('[1]Annex 4 LDNO charges'!$B$11:$B$201,MATCH($A143,'[1]Annex 4 LDNO charges'!$A$11:$A$201,0))))</f>
        <v/>
      </c>
      <c r="C143" s="161" t="s">
        <v>72</v>
      </c>
      <c r="D143" s="177"/>
      <c r="E143" s="177"/>
      <c r="F143" s="176">
        <v>0.5241968534583672</v>
      </c>
    </row>
    <row r="144" spans="1:6" ht="27.75" customHeight="1" x14ac:dyDescent="0.25">
      <c r="A144" s="162" t="s">
        <v>286</v>
      </c>
      <c r="B144" s="43" t="str">
        <f>IFERROR(INDEX('[1]Annex 1 LV, HV and UMS charges'!$B$12:$B$43,MATCH($A144,'[1]Annex 1 LV, HV and UMS charges'!$A$12:$A$43,0)),IF(INDEX('[1]Annex 4 LDNO charges'!$B$11:$B$201,MATCH($A144,'[1]Annex 4 LDNO charges'!$A$11:$A$201,0))=0,"",INDEX('[1]Annex 4 LDNO charges'!$B$11:$B$201,MATCH($A144,'[1]Annex 4 LDNO charges'!$A$11:$A$201,0))))</f>
        <v/>
      </c>
      <c r="C144" s="161" t="s">
        <v>72</v>
      </c>
      <c r="D144" s="177"/>
      <c r="E144" s="177"/>
      <c r="F144" s="176">
        <v>0.5241968534583672</v>
      </c>
    </row>
    <row r="145" spans="1:6" ht="27.75" customHeight="1" x14ac:dyDescent="0.25">
      <c r="A145" s="162" t="s">
        <v>287</v>
      </c>
      <c r="B145" s="43" t="str">
        <f>IFERROR(INDEX('[1]Annex 1 LV, HV and UMS charges'!$B$12:$B$43,MATCH($A145,'[1]Annex 1 LV, HV and UMS charges'!$A$12:$A$43,0)),IF(INDEX('[1]Annex 4 LDNO charges'!$B$11:$B$201,MATCH($A145,'[1]Annex 4 LDNO charges'!$A$11:$A$201,0))=0,"",INDEX('[1]Annex 4 LDNO charges'!$B$11:$B$201,MATCH($A145,'[1]Annex 4 LDNO charges'!$A$11:$A$201,0))))</f>
        <v/>
      </c>
      <c r="C145" s="161" t="s">
        <v>72</v>
      </c>
      <c r="D145" s="177"/>
      <c r="E145" s="177"/>
      <c r="F145" s="176">
        <v>0.5241968534583672</v>
      </c>
    </row>
    <row r="146" spans="1:6" ht="27.75" customHeight="1" x14ac:dyDescent="0.25">
      <c r="A146" s="162" t="s">
        <v>288</v>
      </c>
      <c r="B146" s="43" t="str">
        <f>IFERROR(INDEX('[1]Annex 1 LV, HV and UMS charges'!$B$12:$B$43,MATCH($A146,'[1]Annex 1 LV, HV and UMS charges'!$A$12:$A$43,0)),IF(INDEX('[1]Annex 4 LDNO charges'!$B$11:$B$201,MATCH($A146,'[1]Annex 4 LDNO charges'!$A$11:$A$201,0))=0,"",INDEX('[1]Annex 4 LDNO charges'!$B$11:$B$201,MATCH($A146,'[1]Annex 4 LDNO charges'!$A$11:$A$201,0))))</f>
        <v/>
      </c>
      <c r="C146" s="161" t="s">
        <v>72</v>
      </c>
      <c r="D146" s="177"/>
      <c r="E146" s="177"/>
      <c r="F146" s="176">
        <v>0.5241968534583672</v>
      </c>
    </row>
    <row r="147" spans="1:6" ht="27.75" customHeight="1" x14ac:dyDescent="0.25">
      <c r="A147" s="162" t="s">
        <v>289</v>
      </c>
      <c r="B147" s="43" t="str">
        <f>IFERROR(INDEX('[1]Annex 1 LV, HV and UMS charges'!$B$12:$B$43,MATCH($A147,'[1]Annex 1 LV, HV and UMS charges'!$A$12:$A$43,0)),IF(INDEX('[1]Annex 4 LDNO charges'!$B$11:$B$201,MATCH($A147,'[1]Annex 4 LDNO charges'!$A$11:$A$201,0))=0,"",INDEX('[1]Annex 4 LDNO charges'!$B$11:$B$201,MATCH($A147,'[1]Annex 4 LDNO charges'!$A$11:$A$201,0))))</f>
        <v/>
      </c>
      <c r="C147" s="161" t="s">
        <v>72</v>
      </c>
      <c r="D147" s="177"/>
      <c r="E147" s="177"/>
      <c r="F147" s="176">
        <v>0.5241968534583672</v>
      </c>
    </row>
    <row r="148" spans="1:6" ht="27.75" customHeight="1" x14ac:dyDescent="0.25">
      <c r="A148" s="162" t="s">
        <v>291</v>
      </c>
      <c r="B148" s="43" t="str">
        <f>IFERROR(INDEX('[1]Annex 1 LV, HV and UMS charges'!$B$12:$B$43,MATCH($A148,'[1]Annex 1 LV, HV and UMS charges'!$A$12:$A$43,0)),IF(INDEX('[1]Annex 4 LDNO charges'!$B$11:$B$201,MATCH($A148,'[1]Annex 4 LDNO charges'!$A$11:$A$201,0))=0,"",INDEX('[1]Annex 4 LDNO charges'!$B$11:$B$201,MATCH($A148,'[1]Annex 4 LDNO charges'!$A$11:$A$201,0))))</f>
        <v/>
      </c>
      <c r="C148" s="161">
        <v>0</v>
      </c>
      <c r="D148" s="177"/>
      <c r="E148" s="177"/>
      <c r="F148" s="176">
        <v>0.5241968534583672</v>
      </c>
    </row>
    <row r="149" spans="1:6" ht="27.75" customHeight="1" x14ac:dyDescent="0.25">
      <c r="A149" s="162" t="s">
        <v>292</v>
      </c>
      <c r="B149" s="43" t="str">
        <f>IFERROR(INDEX('[1]Annex 1 LV, HV and UMS charges'!$B$12:$B$43,MATCH($A149,'[1]Annex 1 LV, HV and UMS charges'!$A$12:$A$43,0)),IF(INDEX('[1]Annex 4 LDNO charges'!$B$11:$B$201,MATCH($A149,'[1]Annex 4 LDNO charges'!$A$11:$A$201,0))=0,"",INDEX('[1]Annex 4 LDNO charges'!$B$11:$B$201,MATCH($A149,'[1]Annex 4 LDNO charges'!$A$11:$A$201,0))))</f>
        <v/>
      </c>
      <c r="C149" s="161">
        <v>0</v>
      </c>
      <c r="D149" s="177"/>
      <c r="E149" s="177"/>
      <c r="F149" s="176">
        <v>0.5241968534583672</v>
      </c>
    </row>
    <row r="150" spans="1:6" ht="27.75" customHeight="1" x14ac:dyDescent="0.25">
      <c r="A150" s="162" t="s">
        <v>293</v>
      </c>
      <c r="B150" s="43" t="str">
        <f>IFERROR(INDEX('[1]Annex 1 LV, HV and UMS charges'!$B$12:$B$43,MATCH($A150,'[1]Annex 1 LV, HV and UMS charges'!$A$12:$A$43,0)),IF(INDEX('[1]Annex 4 LDNO charges'!$B$11:$B$201,MATCH($A150,'[1]Annex 4 LDNO charges'!$A$11:$A$201,0))=0,"",INDEX('[1]Annex 4 LDNO charges'!$B$11:$B$201,MATCH($A150,'[1]Annex 4 LDNO charges'!$A$11:$A$201,0))))</f>
        <v/>
      </c>
      <c r="C150" s="161">
        <v>0</v>
      </c>
      <c r="D150" s="177"/>
      <c r="E150" s="177"/>
      <c r="F150" s="176">
        <v>0.5241968534583672</v>
      </c>
    </row>
    <row r="151" spans="1:6" ht="27.75" customHeight="1" x14ac:dyDescent="0.25">
      <c r="A151" s="162" t="s">
        <v>294</v>
      </c>
      <c r="B151" s="43" t="str">
        <f>IFERROR(INDEX('[1]Annex 1 LV, HV and UMS charges'!$B$12:$B$43,MATCH($A151,'[1]Annex 1 LV, HV and UMS charges'!$A$12:$A$43,0)),IF(INDEX('[1]Annex 4 LDNO charges'!$B$11:$B$201,MATCH($A151,'[1]Annex 4 LDNO charges'!$A$11:$A$201,0))=0,"",INDEX('[1]Annex 4 LDNO charges'!$B$11:$B$201,MATCH($A151,'[1]Annex 4 LDNO charges'!$A$11:$A$201,0))))</f>
        <v/>
      </c>
      <c r="C151" s="161">
        <v>0</v>
      </c>
      <c r="D151" s="177"/>
      <c r="E151" s="177"/>
      <c r="F151" s="176">
        <v>0.5241968534583672</v>
      </c>
    </row>
    <row r="152" spans="1:6" ht="27.75" customHeight="1" x14ac:dyDescent="0.25">
      <c r="A152" s="162" t="s">
        <v>295</v>
      </c>
      <c r="B152" s="43" t="str">
        <f>IFERROR(INDEX('[1]Annex 1 LV, HV and UMS charges'!$B$12:$B$43,MATCH($A152,'[1]Annex 1 LV, HV and UMS charges'!$A$12:$A$43,0)),IF(INDEX('[1]Annex 4 LDNO charges'!$B$11:$B$201,MATCH($A152,'[1]Annex 4 LDNO charges'!$A$11:$A$201,0))=0,"",INDEX('[1]Annex 4 LDNO charges'!$B$11:$B$201,MATCH($A152,'[1]Annex 4 LDNO charges'!$A$11:$A$201,0))))</f>
        <v/>
      </c>
      <c r="C152" s="161">
        <v>0</v>
      </c>
      <c r="D152" s="177"/>
      <c r="E152" s="177"/>
      <c r="F152" s="176">
        <v>0.5241968534583672</v>
      </c>
    </row>
    <row r="153" spans="1:6" ht="27.75" customHeight="1" x14ac:dyDescent="0.25">
      <c r="A153" s="162" t="s">
        <v>296</v>
      </c>
      <c r="B153" s="43" t="str">
        <f>IFERROR(INDEX('[1]Annex 1 LV, HV and UMS charges'!$B$12:$B$43,MATCH($A153,'[1]Annex 1 LV, HV and UMS charges'!$A$12:$A$43,0)),IF(INDEX('[1]Annex 4 LDNO charges'!$B$11:$B$201,MATCH($A153,'[1]Annex 4 LDNO charges'!$A$11:$A$201,0))=0,"",INDEX('[1]Annex 4 LDNO charges'!$B$11:$B$201,MATCH($A153,'[1]Annex 4 LDNO charges'!$A$11:$A$201,0))))</f>
        <v/>
      </c>
      <c r="C153" s="161">
        <v>0</v>
      </c>
      <c r="D153" s="177"/>
      <c r="E153" s="177"/>
      <c r="F153" s="176">
        <v>0.5241968534583672</v>
      </c>
    </row>
    <row r="154" spans="1:6" ht="27.75" customHeight="1" x14ac:dyDescent="0.25">
      <c r="A154" s="162" t="s">
        <v>297</v>
      </c>
      <c r="B154" s="43" t="str">
        <f>IFERROR(INDEX('[1]Annex 1 LV, HV and UMS charges'!$B$12:$B$43,MATCH($A154,'[1]Annex 1 LV, HV and UMS charges'!$A$12:$A$43,0)),IF(INDEX('[1]Annex 4 LDNO charges'!$B$11:$B$201,MATCH($A154,'[1]Annex 4 LDNO charges'!$A$11:$A$201,0))=0,"",INDEX('[1]Annex 4 LDNO charges'!$B$11:$B$201,MATCH($A154,'[1]Annex 4 LDNO charges'!$A$11:$A$201,0))))</f>
        <v/>
      </c>
      <c r="C154" s="161">
        <v>0</v>
      </c>
      <c r="D154" s="177"/>
      <c r="E154" s="177"/>
      <c r="F154" s="176">
        <v>0.5241968534583672</v>
      </c>
    </row>
    <row r="155" spans="1:6" ht="27.75" customHeight="1" x14ac:dyDescent="0.25">
      <c r="A155" s="162" t="s">
        <v>298</v>
      </c>
      <c r="B155" s="43" t="str">
        <f>IFERROR(INDEX('[1]Annex 1 LV, HV and UMS charges'!$B$12:$B$43,MATCH($A155,'[1]Annex 1 LV, HV and UMS charges'!$A$12:$A$43,0)),IF(INDEX('[1]Annex 4 LDNO charges'!$B$11:$B$201,MATCH($A155,'[1]Annex 4 LDNO charges'!$A$11:$A$201,0))=0,"",INDEX('[1]Annex 4 LDNO charges'!$B$11:$B$201,MATCH($A155,'[1]Annex 4 LDNO charges'!$A$11:$A$201,0))))</f>
        <v/>
      </c>
      <c r="C155" s="161">
        <v>0</v>
      </c>
      <c r="D155" s="177"/>
      <c r="E155" s="177"/>
      <c r="F155" s="176">
        <v>0.5241968534583672</v>
      </c>
    </row>
    <row r="156" spans="1:6" ht="27.75" customHeight="1" x14ac:dyDescent="0.25">
      <c r="A156" s="162" t="s">
        <v>299</v>
      </c>
      <c r="B156" s="43" t="str">
        <f>IFERROR(INDEX('[1]Annex 1 LV, HV and UMS charges'!$B$12:$B$43,MATCH($A156,'[1]Annex 1 LV, HV and UMS charges'!$A$12:$A$43,0)),IF(INDEX('[1]Annex 4 LDNO charges'!$B$11:$B$201,MATCH($A156,'[1]Annex 4 LDNO charges'!$A$11:$A$201,0))=0,"",INDEX('[1]Annex 4 LDNO charges'!$B$11:$B$201,MATCH($A156,'[1]Annex 4 LDNO charges'!$A$11:$A$201,0))))</f>
        <v/>
      </c>
      <c r="C156" s="161">
        <v>0</v>
      </c>
      <c r="D156" s="177"/>
      <c r="E156" s="177"/>
      <c r="F156" s="176">
        <v>0.5241968534583672</v>
      </c>
    </row>
    <row r="157" spans="1:6" ht="27.75" customHeight="1" x14ac:dyDescent="0.25">
      <c r="A157" s="162" t="s">
        <v>300</v>
      </c>
      <c r="B157" s="43" t="str">
        <f>IFERROR(INDEX('[1]Annex 1 LV, HV and UMS charges'!$B$12:$B$43,MATCH($A157,'[1]Annex 1 LV, HV and UMS charges'!$A$12:$A$43,0)),IF(INDEX('[1]Annex 4 LDNO charges'!$B$11:$B$201,MATCH($A157,'[1]Annex 4 LDNO charges'!$A$11:$A$201,0))=0,"",INDEX('[1]Annex 4 LDNO charges'!$B$11:$B$201,MATCH($A157,'[1]Annex 4 LDNO charges'!$A$11:$A$201,0))))</f>
        <v/>
      </c>
      <c r="C157" s="161">
        <v>0</v>
      </c>
      <c r="D157" s="177"/>
      <c r="E157" s="177"/>
      <c r="F157" s="176">
        <v>0.5241968534583672</v>
      </c>
    </row>
    <row r="158" spans="1:6" ht="27.75" customHeight="1" x14ac:dyDescent="0.25">
      <c r="A158" s="162" t="s">
        <v>301</v>
      </c>
      <c r="B158" s="43" t="str">
        <f>IFERROR(INDEX('[1]Annex 1 LV, HV and UMS charges'!$B$12:$B$43,MATCH($A158,'[1]Annex 1 LV, HV and UMS charges'!$A$12:$A$43,0)),IF(INDEX('[1]Annex 4 LDNO charges'!$B$11:$B$201,MATCH($A158,'[1]Annex 4 LDNO charges'!$A$11:$A$201,0))=0,"",INDEX('[1]Annex 4 LDNO charges'!$B$11:$B$201,MATCH($A158,'[1]Annex 4 LDNO charges'!$A$11:$A$201,0))))</f>
        <v/>
      </c>
      <c r="C158" s="161">
        <v>0</v>
      </c>
      <c r="D158" s="177"/>
      <c r="E158" s="177"/>
      <c r="F158" s="176">
        <v>0.5241968534583672</v>
      </c>
    </row>
    <row r="159" spans="1:6" ht="27.75" customHeight="1" x14ac:dyDescent="0.25">
      <c r="A159" s="162" t="s">
        <v>302</v>
      </c>
      <c r="B159" s="43" t="str">
        <f>IFERROR(INDEX('[1]Annex 1 LV, HV and UMS charges'!$B$12:$B$43,MATCH($A159,'[1]Annex 1 LV, HV and UMS charges'!$A$12:$A$43,0)),IF(INDEX('[1]Annex 4 LDNO charges'!$B$11:$B$201,MATCH($A159,'[1]Annex 4 LDNO charges'!$A$11:$A$201,0))=0,"",INDEX('[1]Annex 4 LDNO charges'!$B$11:$B$201,MATCH($A159,'[1]Annex 4 LDNO charges'!$A$11:$A$201,0))))</f>
        <v/>
      </c>
      <c r="C159" s="161">
        <v>0</v>
      </c>
      <c r="D159" s="177"/>
      <c r="E159" s="177"/>
      <c r="F159" s="176">
        <v>0.5241968534583672</v>
      </c>
    </row>
    <row r="160" spans="1:6" ht="27.75" customHeight="1" x14ac:dyDescent="0.25">
      <c r="A160" s="162" t="s">
        <v>303</v>
      </c>
      <c r="B160" s="43" t="str">
        <f>IFERROR(INDEX('[1]Annex 1 LV, HV and UMS charges'!$B$12:$B$43,MATCH($A160,'[1]Annex 1 LV, HV and UMS charges'!$A$12:$A$43,0)),IF(INDEX('[1]Annex 4 LDNO charges'!$B$11:$B$201,MATCH($A160,'[1]Annex 4 LDNO charges'!$A$11:$A$201,0))=0,"",INDEX('[1]Annex 4 LDNO charges'!$B$11:$B$201,MATCH($A160,'[1]Annex 4 LDNO charges'!$A$11:$A$201,0))))</f>
        <v/>
      </c>
      <c r="C160" s="161">
        <v>0</v>
      </c>
      <c r="D160" s="177"/>
      <c r="E160" s="177"/>
      <c r="F160" s="176">
        <v>0.5241968534583672</v>
      </c>
    </row>
    <row r="161" spans="1:6" ht="27.75" customHeight="1" x14ac:dyDescent="0.25">
      <c r="A161" s="162" t="s">
        <v>304</v>
      </c>
      <c r="B161" s="43" t="str">
        <f>IFERROR(INDEX('[1]Annex 1 LV, HV and UMS charges'!$B$12:$B$43,MATCH($A161,'[1]Annex 1 LV, HV and UMS charges'!$A$12:$A$43,0)),IF(INDEX('[1]Annex 4 LDNO charges'!$B$11:$B$201,MATCH($A161,'[1]Annex 4 LDNO charges'!$A$11:$A$201,0))=0,"",INDEX('[1]Annex 4 LDNO charges'!$B$11:$B$201,MATCH($A161,'[1]Annex 4 LDNO charges'!$A$11:$A$201,0))))</f>
        <v/>
      </c>
      <c r="C161" s="161">
        <v>0</v>
      </c>
      <c r="D161" s="177"/>
      <c r="E161" s="177"/>
      <c r="F161" s="176">
        <v>0.5241968534583672</v>
      </c>
    </row>
    <row r="162" spans="1:6" ht="27.75" customHeight="1" x14ac:dyDescent="0.25">
      <c r="A162" s="162" t="s">
        <v>305</v>
      </c>
      <c r="B162" s="43" t="str">
        <f>IFERROR(INDEX('[1]Annex 1 LV, HV and UMS charges'!$B$12:$B$43,MATCH($A162,'[1]Annex 1 LV, HV and UMS charges'!$A$12:$A$43,0)),IF(INDEX('[1]Annex 4 LDNO charges'!$B$11:$B$201,MATCH($A162,'[1]Annex 4 LDNO charges'!$A$11:$A$201,0))=0,"",INDEX('[1]Annex 4 LDNO charges'!$B$11:$B$201,MATCH($A162,'[1]Annex 4 LDNO charges'!$A$11:$A$201,0))))</f>
        <v/>
      </c>
      <c r="C162" s="161">
        <v>0</v>
      </c>
      <c r="D162" s="177"/>
      <c r="E162" s="177"/>
      <c r="F162" s="176">
        <v>0.5241968534583672</v>
      </c>
    </row>
    <row r="163" spans="1:6" ht="27.75" customHeight="1" x14ac:dyDescent="0.25">
      <c r="A163" s="2" t="s">
        <v>368</v>
      </c>
      <c r="B163" s="2"/>
      <c r="C163" s="3"/>
    </row>
    <row r="164" spans="1:6" ht="27.75" customHeight="1" x14ac:dyDescent="0.25">
      <c r="A164" s="2" t="s">
        <v>369</v>
      </c>
      <c r="B164" s="2"/>
      <c r="C164" s="3"/>
    </row>
    <row r="165" spans="1:6" ht="27.75" customHeight="1" x14ac:dyDescent="0.25">
      <c r="A165" s="2" t="s">
        <v>370</v>
      </c>
      <c r="B165" s="2"/>
      <c r="C165" s="3"/>
    </row>
  </sheetData>
  <mergeCells count="2">
    <mergeCell ref="A2:F2"/>
    <mergeCell ref="B1:C1"/>
  </mergeCells>
  <hyperlinks>
    <hyperlink ref="A1" location="Overview!A1" display="Back to Overview" xr:uid="{00000000-0004-0000-0900-000000000000}"/>
  </hyperlinks>
  <pageMargins left="0.39370078740157483" right="0.39370078740157483" top="0.9055118110236221" bottom="0.74803149606299213" header="0.51181102362204722" footer="0.51181102362204722"/>
  <pageSetup paperSize="9" scale="77" fitToHeight="10" orientation="portrait" r:id="rId1"/>
  <headerFooter scaleWithDoc="0">
    <oddHeader>&amp;L&amp;"Arial,Bold"
&amp;"Arial,Regular"Annex 7&amp;"Arial,Bold" &amp;"Arial,Regular"- Schedule of Charges to recover Excess Supplier of Last Resort pass-through costs</oddHeader>
    <oddFooter>&amp;R&amp;P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G662"/>
  <sheetViews>
    <sheetView zoomScale="60" zoomScaleNormal="60" zoomScaleSheetLayoutView="100" workbookViewId="0">
      <selection activeCell="E2" sqref="E2"/>
    </sheetView>
  </sheetViews>
  <sheetFormatPr defaultColWidth="9.109375" defaultRowHeight="27.75" customHeight="1" x14ac:dyDescent="0.25"/>
  <cols>
    <col min="1" max="1" width="29.88671875" style="2" customWidth="1"/>
    <col min="2" max="2" width="48.5546875" style="2" customWidth="1"/>
    <col min="3" max="4" width="23.6640625" style="3" customWidth="1"/>
    <col min="5" max="5" width="15.5546875" style="2" customWidth="1"/>
    <col min="6" max="16384" width="9.109375" style="2"/>
  </cols>
  <sheetData>
    <row r="1" spans="1:7" ht="27.75" customHeight="1" x14ac:dyDescent="0.25">
      <c r="A1" s="51" t="s">
        <v>34</v>
      </c>
      <c r="B1" s="3"/>
      <c r="C1" s="2"/>
      <c r="E1" s="8"/>
      <c r="F1" s="4"/>
      <c r="G1" s="4"/>
    </row>
    <row r="2" spans="1:7" s="9" customFormat="1" ht="39.6" customHeight="1" x14ac:dyDescent="0.25">
      <c r="A2" s="243" t="str">
        <f>Overview!B4&amp; " - Effective from "&amp;Overview!D4&amp;" - "&amp;Overview!E4&amp;" Nodal/Zonal charges"</f>
        <v>Fulcrum Electricity Assets Ltd - GSP_H - Effective from 1 April 2024 - Final Nodal/Zonal charges</v>
      </c>
      <c r="B2" s="278"/>
      <c r="C2" s="278"/>
      <c r="D2" s="279"/>
    </row>
    <row r="3" spans="1:7" ht="60.75" customHeight="1" x14ac:dyDescent="0.25">
      <c r="A3" s="19" t="s">
        <v>371</v>
      </c>
      <c r="B3" s="19" t="s">
        <v>372</v>
      </c>
      <c r="C3" s="19" t="s">
        <v>373</v>
      </c>
      <c r="D3" s="19" t="s">
        <v>374</v>
      </c>
    </row>
    <row r="4" spans="1:7" ht="21.75" customHeight="1" x14ac:dyDescent="0.25">
      <c r="A4" s="202">
        <v>1</v>
      </c>
      <c r="B4" s="203" t="s">
        <v>375</v>
      </c>
      <c r="C4" s="196">
        <v>0.6</v>
      </c>
      <c r="D4" s="196">
        <v>0</v>
      </c>
    </row>
    <row r="5" spans="1:7" ht="21.75" customHeight="1" x14ac:dyDescent="0.25">
      <c r="A5" s="202">
        <v>2</v>
      </c>
      <c r="B5" s="203" t="s">
        <v>376</v>
      </c>
      <c r="C5" s="196">
        <v>0</v>
      </c>
      <c r="D5" s="196">
        <v>0</v>
      </c>
    </row>
    <row r="6" spans="1:7" ht="21.75" customHeight="1" x14ac:dyDescent="0.25">
      <c r="A6" s="202">
        <v>3</v>
      </c>
      <c r="B6" s="203" t="s">
        <v>377</v>
      </c>
      <c r="C6" s="196">
        <v>2.1669999999999998</v>
      </c>
      <c r="D6" s="196">
        <v>0</v>
      </c>
    </row>
    <row r="7" spans="1:7" ht="21.75" customHeight="1" x14ac:dyDescent="0.25">
      <c r="A7" s="202">
        <v>4</v>
      </c>
      <c r="B7" s="203" t="s">
        <v>378</v>
      </c>
      <c r="C7" s="196">
        <v>0</v>
      </c>
      <c r="D7" s="196">
        <v>0</v>
      </c>
    </row>
    <row r="8" spans="1:7" ht="21.75" customHeight="1" x14ac:dyDescent="0.25">
      <c r="A8" s="202">
        <v>5</v>
      </c>
      <c r="B8" s="203" t="s">
        <v>379</v>
      </c>
      <c r="C8" s="196">
        <v>0</v>
      </c>
      <c r="D8" s="196">
        <v>0</v>
      </c>
    </row>
    <row r="9" spans="1:7" ht="21.75" customHeight="1" x14ac:dyDescent="0.25">
      <c r="A9" s="202">
        <v>6</v>
      </c>
      <c r="B9" s="203" t="s">
        <v>380</v>
      </c>
      <c r="C9" s="196">
        <v>0.55000000000000004</v>
      </c>
      <c r="D9" s="196">
        <v>0</v>
      </c>
    </row>
    <row r="10" spans="1:7" ht="21.75" customHeight="1" x14ac:dyDescent="0.25">
      <c r="A10" s="202">
        <v>7</v>
      </c>
      <c r="B10" s="203" t="s">
        <v>381</v>
      </c>
      <c r="C10" s="196">
        <v>3.0190000000000001</v>
      </c>
      <c r="D10" s="196">
        <v>0</v>
      </c>
    </row>
    <row r="11" spans="1:7" ht="21.75" customHeight="1" x14ac:dyDescent="0.25">
      <c r="A11" s="202">
        <v>8</v>
      </c>
      <c r="B11" s="203" t="s">
        <v>382</v>
      </c>
      <c r="C11" s="196">
        <v>0</v>
      </c>
      <c r="D11" s="196">
        <v>0</v>
      </c>
    </row>
    <row r="12" spans="1:7" ht="21.75" customHeight="1" x14ac:dyDescent="0.25">
      <c r="A12" s="202">
        <v>9</v>
      </c>
      <c r="B12" s="203" t="s">
        <v>383</v>
      </c>
      <c r="C12" s="196">
        <v>0</v>
      </c>
      <c r="D12" s="196">
        <v>0</v>
      </c>
    </row>
    <row r="13" spans="1:7" ht="21.75" customHeight="1" x14ac:dyDescent="0.25">
      <c r="A13" s="202">
        <v>10</v>
      </c>
      <c r="B13" s="203" t="s">
        <v>384</v>
      </c>
      <c r="C13" s="196">
        <v>0</v>
      </c>
      <c r="D13" s="196">
        <v>0</v>
      </c>
    </row>
    <row r="14" spans="1:7" ht="21.75" customHeight="1" x14ac:dyDescent="0.25">
      <c r="A14" s="202">
        <v>11</v>
      </c>
      <c r="B14" s="203" t="s">
        <v>385</v>
      </c>
      <c r="C14" s="196">
        <v>0</v>
      </c>
      <c r="D14" s="196">
        <v>0</v>
      </c>
    </row>
    <row r="15" spans="1:7" ht="21.75" customHeight="1" x14ac:dyDescent="0.25">
      <c r="A15" s="202">
        <v>12</v>
      </c>
      <c r="B15" s="203" t="s">
        <v>386</v>
      </c>
      <c r="C15" s="196">
        <v>0</v>
      </c>
      <c r="D15" s="196">
        <v>0</v>
      </c>
    </row>
    <row r="16" spans="1:7" ht="21.75" customHeight="1" x14ac:dyDescent="0.25">
      <c r="A16" s="202">
        <v>13</v>
      </c>
      <c r="B16" s="203" t="s">
        <v>387</v>
      </c>
      <c r="C16" s="196">
        <v>1.6080000000000001</v>
      </c>
      <c r="D16" s="196">
        <v>0</v>
      </c>
    </row>
    <row r="17" spans="1:4" ht="21.75" customHeight="1" x14ac:dyDescent="0.25">
      <c r="A17" s="202">
        <v>14</v>
      </c>
      <c r="B17" s="203" t="s">
        <v>388</v>
      </c>
      <c r="C17" s="196">
        <v>3.6259999999999999</v>
      </c>
      <c r="D17" s="196">
        <v>0</v>
      </c>
    </row>
    <row r="18" spans="1:4" ht="21.75" customHeight="1" x14ac:dyDescent="0.25">
      <c r="A18" s="202">
        <v>15</v>
      </c>
      <c r="B18" s="203" t="s">
        <v>389</v>
      </c>
      <c r="C18" s="196">
        <v>0</v>
      </c>
      <c r="D18" s="196">
        <v>0</v>
      </c>
    </row>
    <row r="19" spans="1:4" ht="21.75" customHeight="1" x14ac:dyDescent="0.25">
      <c r="A19" s="202">
        <v>16</v>
      </c>
      <c r="B19" s="203" t="s">
        <v>390</v>
      </c>
      <c r="C19" s="196">
        <v>0</v>
      </c>
      <c r="D19" s="196">
        <v>0</v>
      </c>
    </row>
    <row r="20" spans="1:4" ht="21.75" customHeight="1" x14ac:dyDescent="0.25">
      <c r="A20" s="202">
        <v>17</v>
      </c>
      <c r="B20" s="203" t="s">
        <v>391</v>
      </c>
      <c r="C20" s="196">
        <v>0</v>
      </c>
      <c r="D20" s="196">
        <v>0</v>
      </c>
    </row>
    <row r="21" spans="1:4" ht="21.75" customHeight="1" x14ac:dyDescent="0.25">
      <c r="A21" s="202">
        <v>18</v>
      </c>
      <c r="B21" s="203" t="s">
        <v>392</v>
      </c>
      <c r="C21" s="196">
        <v>0</v>
      </c>
      <c r="D21" s="196">
        <v>0</v>
      </c>
    </row>
    <row r="22" spans="1:4" ht="21.75" customHeight="1" x14ac:dyDescent="0.25">
      <c r="A22" s="202">
        <v>19</v>
      </c>
      <c r="B22" s="203" t="s">
        <v>393</v>
      </c>
      <c r="C22" s="196">
        <v>0</v>
      </c>
      <c r="D22" s="196">
        <v>0</v>
      </c>
    </row>
    <row r="23" spans="1:4" ht="21.75" customHeight="1" x14ac:dyDescent="0.25">
      <c r="A23" s="202">
        <v>20</v>
      </c>
      <c r="B23" s="203" t="s">
        <v>394</v>
      </c>
      <c r="C23" s="196">
        <v>0</v>
      </c>
      <c r="D23" s="196">
        <v>0</v>
      </c>
    </row>
    <row r="24" spans="1:4" ht="21.75" customHeight="1" x14ac:dyDescent="0.25">
      <c r="A24" s="202">
        <v>21</v>
      </c>
      <c r="B24" s="203" t="s">
        <v>395</v>
      </c>
      <c r="C24" s="196">
        <v>0</v>
      </c>
      <c r="D24" s="196">
        <v>0</v>
      </c>
    </row>
    <row r="25" spans="1:4" ht="21.75" customHeight="1" x14ac:dyDescent="0.25">
      <c r="A25" s="202">
        <v>22</v>
      </c>
      <c r="B25" s="203" t="s">
        <v>396</v>
      </c>
      <c r="C25" s="196">
        <v>0</v>
      </c>
      <c r="D25" s="196">
        <v>0</v>
      </c>
    </row>
    <row r="26" spans="1:4" ht="21.75" customHeight="1" x14ac:dyDescent="0.25">
      <c r="A26" s="202">
        <v>27</v>
      </c>
      <c r="B26" s="203" t="s">
        <v>397</v>
      </c>
      <c r="C26" s="196">
        <v>0</v>
      </c>
      <c r="D26" s="196">
        <v>0</v>
      </c>
    </row>
    <row r="27" spans="1:4" ht="27.75" customHeight="1" x14ac:dyDescent="0.25">
      <c r="A27" s="202">
        <v>28</v>
      </c>
      <c r="B27" s="203" t="s">
        <v>398</v>
      </c>
      <c r="C27" s="196">
        <v>0</v>
      </c>
      <c r="D27" s="196">
        <v>0</v>
      </c>
    </row>
    <row r="28" spans="1:4" ht="27.75" customHeight="1" x14ac:dyDescent="0.25">
      <c r="A28" s="202">
        <v>29</v>
      </c>
      <c r="B28" s="203" t="s">
        <v>399</v>
      </c>
      <c r="C28" s="196">
        <v>0</v>
      </c>
      <c r="D28" s="196">
        <v>0</v>
      </c>
    </row>
    <row r="29" spans="1:4" ht="27.75" customHeight="1" x14ac:dyDescent="0.25">
      <c r="A29" s="202">
        <v>30</v>
      </c>
      <c r="B29" s="203" t="s">
        <v>400</v>
      </c>
      <c r="C29" s="196">
        <v>0.25900000000000001</v>
      </c>
      <c r="D29" s="196">
        <v>0</v>
      </c>
    </row>
    <row r="30" spans="1:4" ht="27.75" customHeight="1" x14ac:dyDescent="0.25">
      <c r="A30" s="202">
        <v>31</v>
      </c>
      <c r="B30" s="203" t="s">
        <v>401</v>
      </c>
      <c r="C30" s="196">
        <v>0</v>
      </c>
      <c r="D30" s="196">
        <v>0</v>
      </c>
    </row>
    <row r="31" spans="1:4" ht="27.75" customHeight="1" x14ac:dyDescent="0.25">
      <c r="A31" s="202">
        <v>32</v>
      </c>
      <c r="B31" s="203" t="s">
        <v>402</v>
      </c>
      <c r="C31" s="196">
        <v>0</v>
      </c>
      <c r="D31" s="196">
        <v>2.1669999999999998</v>
      </c>
    </row>
    <row r="32" spans="1:4" ht="27.75" customHeight="1" x14ac:dyDescent="0.25">
      <c r="A32" s="202">
        <v>44</v>
      </c>
      <c r="B32" s="203" t="s">
        <v>403</v>
      </c>
      <c r="C32" s="196">
        <v>0</v>
      </c>
      <c r="D32" s="196">
        <v>2.1669999999999998</v>
      </c>
    </row>
    <row r="33" spans="1:4" ht="27.75" customHeight="1" x14ac:dyDescent="0.25">
      <c r="A33" s="202">
        <v>45</v>
      </c>
      <c r="B33" s="203" t="s">
        <v>404</v>
      </c>
      <c r="C33" s="196">
        <v>0</v>
      </c>
      <c r="D33" s="196">
        <v>2.1669999999999998</v>
      </c>
    </row>
    <row r="34" spans="1:4" ht="27.75" customHeight="1" x14ac:dyDescent="0.25">
      <c r="A34" s="202">
        <v>49</v>
      </c>
      <c r="B34" s="203" t="s">
        <v>405</v>
      </c>
      <c r="C34" s="196">
        <v>0</v>
      </c>
      <c r="D34" s="196">
        <v>0</v>
      </c>
    </row>
    <row r="35" spans="1:4" ht="27.75" customHeight="1" x14ac:dyDescent="0.25">
      <c r="A35" s="202">
        <v>50</v>
      </c>
      <c r="B35" s="203" t="s">
        <v>406</v>
      </c>
      <c r="C35" s="196">
        <v>3.266</v>
      </c>
      <c r="D35" s="196">
        <v>0.6</v>
      </c>
    </row>
    <row r="36" spans="1:4" ht="27.75" customHeight="1" x14ac:dyDescent="0.25">
      <c r="A36" s="202">
        <v>51</v>
      </c>
      <c r="B36" s="203" t="s">
        <v>407</v>
      </c>
      <c r="C36" s="196">
        <v>0</v>
      </c>
      <c r="D36" s="196">
        <v>0</v>
      </c>
    </row>
    <row r="37" spans="1:4" ht="27.75" customHeight="1" x14ac:dyDescent="0.25">
      <c r="A37" s="202">
        <v>52</v>
      </c>
      <c r="B37" s="203" t="s">
        <v>408</v>
      </c>
      <c r="C37" s="196">
        <v>0</v>
      </c>
      <c r="D37" s="196">
        <v>0</v>
      </c>
    </row>
    <row r="38" spans="1:4" ht="27.75" customHeight="1" x14ac:dyDescent="0.25">
      <c r="A38" s="202">
        <v>55</v>
      </c>
      <c r="B38" s="203" t="s">
        <v>409</v>
      </c>
      <c r="C38" s="196">
        <v>0</v>
      </c>
      <c r="D38" s="196">
        <v>3.0190000000000001</v>
      </c>
    </row>
    <row r="39" spans="1:4" ht="27.75" customHeight="1" x14ac:dyDescent="0.25">
      <c r="A39" s="202">
        <v>56</v>
      </c>
      <c r="B39" s="203" t="s">
        <v>410</v>
      </c>
      <c r="C39" s="196">
        <v>0</v>
      </c>
      <c r="D39" s="196">
        <v>3.0190000000000001</v>
      </c>
    </row>
    <row r="40" spans="1:4" ht="27.75" customHeight="1" x14ac:dyDescent="0.25">
      <c r="A40" s="202">
        <v>57</v>
      </c>
      <c r="B40" s="203" t="s">
        <v>411</v>
      </c>
      <c r="C40" s="196">
        <v>0</v>
      </c>
      <c r="D40" s="196">
        <v>3.0190000000000001</v>
      </c>
    </row>
    <row r="41" spans="1:4" ht="27.75" customHeight="1" x14ac:dyDescent="0.25">
      <c r="A41" s="202">
        <v>60</v>
      </c>
      <c r="B41" s="203" t="s">
        <v>412</v>
      </c>
      <c r="C41" s="196">
        <v>0</v>
      </c>
      <c r="D41" s="196">
        <v>1.6080000000000001</v>
      </c>
    </row>
    <row r="42" spans="1:4" ht="27.75" customHeight="1" x14ac:dyDescent="0.25">
      <c r="A42" s="202">
        <v>61</v>
      </c>
      <c r="B42" s="203" t="s">
        <v>413</v>
      </c>
      <c r="C42" s="196">
        <v>0</v>
      </c>
      <c r="D42" s="196">
        <v>0</v>
      </c>
    </row>
    <row r="43" spans="1:4" ht="27.75" customHeight="1" x14ac:dyDescent="0.25">
      <c r="A43" s="202">
        <v>62</v>
      </c>
      <c r="B43" s="203" t="s">
        <v>414</v>
      </c>
      <c r="C43" s="196">
        <v>0</v>
      </c>
      <c r="D43" s="196">
        <v>0</v>
      </c>
    </row>
    <row r="44" spans="1:4" ht="27.75" customHeight="1" x14ac:dyDescent="0.25">
      <c r="A44" s="202">
        <v>63</v>
      </c>
      <c r="B44" s="203" t="s">
        <v>415</v>
      </c>
      <c r="C44" s="196">
        <v>0</v>
      </c>
      <c r="D44" s="196">
        <v>0</v>
      </c>
    </row>
    <row r="45" spans="1:4" ht="27.75" customHeight="1" x14ac:dyDescent="0.25">
      <c r="A45" s="202">
        <v>64</v>
      </c>
      <c r="B45" s="203" t="s">
        <v>416</v>
      </c>
      <c r="C45" s="196">
        <v>0</v>
      </c>
      <c r="D45" s="196">
        <v>2.1669999999999998</v>
      </c>
    </row>
    <row r="46" spans="1:4" ht="27.75" customHeight="1" x14ac:dyDescent="0.25">
      <c r="A46" s="202">
        <v>65</v>
      </c>
      <c r="B46" s="203" t="s">
        <v>417</v>
      </c>
      <c r="C46" s="196">
        <v>0</v>
      </c>
      <c r="D46" s="196">
        <v>2.1669999999999998</v>
      </c>
    </row>
    <row r="47" spans="1:4" ht="27.75" customHeight="1" x14ac:dyDescent="0.25">
      <c r="A47" s="202">
        <v>70</v>
      </c>
      <c r="B47" s="203" t="s">
        <v>418</v>
      </c>
      <c r="C47" s="196">
        <v>0</v>
      </c>
      <c r="D47" s="196">
        <v>2.1669999999999998</v>
      </c>
    </row>
    <row r="48" spans="1:4" ht="27.75" customHeight="1" x14ac:dyDescent="0.25">
      <c r="A48" s="202">
        <v>71</v>
      </c>
      <c r="B48" s="203" t="s">
        <v>419</v>
      </c>
      <c r="C48" s="196">
        <v>0</v>
      </c>
      <c r="D48" s="196">
        <v>2.1669999999999998</v>
      </c>
    </row>
    <row r="49" spans="1:4" ht="27.75" customHeight="1" x14ac:dyDescent="0.25">
      <c r="A49" s="202">
        <v>72</v>
      </c>
      <c r="B49" s="203" t="s">
        <v>420</v>
      </c>
      <c r="C49" s="196">
        <v>1.7829999999999999</v>
      </c>
      <c r="D49" s="196">
        <v>2.1669999999999998</v>
      </c>
    </row>
    <row r="50" spans="1:4" ht="27.75" customHeight="1" x14ac:dyDescent="0.25">
      <c r="A50" s="202">
        <v>73</v>
      </c>
      <c r="B50" s="203" t="s">
        <v>421</v>
      </c>
      <c r="C50" s="196">
        <v>0</v>
      </c>
      <c r="D50" s="196">
        <v>0</v>
      </c>
    </row>
    <row r="51" spans="1:4" ht="27.75" customHeight="1" x14ac:dyDescent="0.25">
      <c r="A51" s="202">
        <v>74</v>
      </c>
      <c r="B51" s="203" t="s">
        <v>422</v>
      </c>
      <c r="C51" s="196">
        <v>0</v>
      </c>
      <c r="D51" s="196">
        <v>0.6</v>
      </c>
    </row>
    <row r="52" spans="1:4" ht="27.75" customHeight="1" x14ac:dyDescent="0.25">
      <c r="A52" s="202">
        <v>75</v>
      </c>
      <c r="B52" s="203" t="s">
        <v>423</v>
      </c>
      <c r="C52" s="196">
        <v>0</v>
      </c>
      <c r="D52" s="196">
        <v>0</v>
      </c>
    </row>
    <row r="53" spans="1:4" ht="27.75" customHeight="1" x14ac:dyDescent="0.25">
      <c r="A53" s="202">
        <v>76</v>
      </c>
      <c r="B53" s="203" t="s">
        <v>424</v>
      </c>
      <c r="C53" s="196">
        <v>0</v>
      </c>
      <c r="D53" s="196">
        <v>1.6080000000000001</v>
      </c>
    </row>
    <row r="54" spans="1:4" ht="27.75" customHeight="1" x14ac:dyDescent="0.25">
      <c r="A54" s="202">
        <v>77</v>
      </c>
      <c r="B54" s="203" t="s">
        <v>425</v>
      </c>
      <c r="C54" s="196">
        <v>0</v>
      </c>
      <c r="D54" s="196">
        <v>1.6080000000000001</v>
      </c>
    </row>
    <row r="55" spans="1:4" ht="27.75" customHeight="1" x14ac:dyDescent="0.25">
      <c r="A55" s="202">
        <v>78</v>
      </c>
      <c r="B55" s="203" t="s">
        <v>426</v>
      </c>
      <c r="C55" s="196">
        <v>0</v>
      </c>
      <c r="D55" s="196">
        <v>0</v>
      </c>
    </row>
    <row r="56" spans="1:4" ht="27.75" customHeight="1" x14ac:dyDescent="0.25">
      <c r="A56" s="202">
        <v>84</v>
      </c>
      <c r="B56" s="203" t="s">
        <v>427</v>
      </c>
      <c r="C56" s="196">
        <v>1.887</v>
      </c>
      <c r="D56" s="196">
        <v>2.1669999999999998</v>
      </c>
    </row>
    <row r="57" spans="1:4" ht="27.75" customHeight="1" x14ac:dyDescent="0.25">
      <c r="A57" s="202">
        <v>85</v>
      </c>
      <c r="B57" s="203" t="s">
        <v>428</v>
      </c>
      <c r="C57" s="196">
        <v>0</v>
      </c>
      <c r="D57" s="196">
        <v>0</v>
      </c>
    </row>
    <row r="58" spans="1:4" ht="27.75" customHeight="1" x14ac:dyDescent="0.25">
      <c r="A58" s="202">
        <v>86</v>
      </c>
      <c r="B58" s="203" t="s">
        <v>429</v>
      </c>
      <c r="C58" s="196">
        <v>0</v>
      </c>
      <c r="D58" s="196">
        <v>3.6259999999999999</v>
      </c>
    </row>
    <row r="59" spans="1:4" ht="27.75" customHeight="1" x14ac:dyDescent="0.25">
      <c r="A59" s="202">
        <v>87</v>
      </c>
      <c r="B59" s="203" t="s">
        <v>430</v>
      </c>
      <c r="C59" s="196">
        <v>0</v>
      </c>
      <c r="D59" s="196">
        <v>0</v>
      </c>
    </row>
    <row r="60" spans="1:4" ht="27.75" customHeight="1" x14ac:dyDescent="0.25">
      <c r="A60" s="202">
        <v>89</v>
      </c>
      <c r="B60" s="203" t="s">
        <v>431</v>
      </c>
      <c r="C60" s="196">
        <v>0</v>
      </c>
      <c r="D60" s="196">
        <v>0</v>
      </c>
    </row>
    <row r="61" spans="1:4" ht="27.75" customHeight="1" x14ac:dyDescent="0.25">
      <c r="A61" s="202">
        <v>90</v>
      </c>
      <c r="B61" s="203" t="s">
        <v>432</v>
      </c>
      <c r="C61" s="196">
        <v>0</v>
      </c>
      <c r="D61" s="196">
        <v>0</v>
      </c>
    </row>
    <row r="62" spans="1:4" ht="27.75" customHeight="1" x14ac:dyDescent="0.25">
      <c r="A62" s="202">
        <v>91</v>
      </c>
      <c r="B62" s="203" t="s">
        <v>433</v>
      </c>
      <c r="C62" s="196">
        <v>0</v>
      </c>
      <c r="D62" s="196">
        <v>0</v>
      </c>
    </row>
    <row r="63" spans="1:4" ht="27.75" customHeight="1" x14ac:dyDescent="0.25">
      <c r="A63" s="202">
        <v>94</v>
      </c>
      <c r="B63" s="203" t="s">
        <v>434</v>
      </c>
      <c r="C63" s="196">
        <v>0</v>
      </c>
      <c r="D63" s="196">
        <v>2.1669999999999998</v>
      </c>
    </row>
    <row r="64" spans="1:4" ht="27.75" customHeight="1" x14ac:dyDescent="0.25">
      <c r="A64" s="202">
        <v>101</v>
      </c>
      <c r="B64" s="203" t="s">
        <v>435</v>
      </c>
      <c r="C64" s="196">
        <v>0</v>
      </c>
      <c r="D64" s="196">
        <v>0.6</v>
      </c>
    </row>
    <row r="65" spans="1:4" ht="27.75" customHeight="1" x14ac:dyDescent="0.25">
      <c r="A65" s="202">
        <v>102</v>
      </c>
      <c r="B65" s="203" t="s">
        <v>436</v>
      </c>
      <c r="C65" s="196">
        <v>0</v>
      </c>
      <c r="D65" s="196">
        <v>0</v>
      </c>
    </row>
    <row r="66" spans="1:4" ht="27.75" customHeight="1" x14ac:dyDescent="0.25">
      <c r="A66" s="202">
        <v>103</v>
      </c>
      <c r="B66" s="203" t="s">
        <v>437</v>
      </c>
      <c r="C66" s="196">
        <v>0</v>
      </c>
      <c r="D66" s="196">
        <v>0</v>
      </c>
    </row>
    <row r="67" spans="1:4" ht="27.75" customHeight="1" x14ac:dyDescent="0.25">
      <c r="A67" s="202">
        <v>104</v>
      </c>
      <c r="B67" s="203" t="s">
        <v>438</v>
      </c>
      <c r="C67" s="196">
        <v>0</v>
      </c>
      <c r="D67" s="196">
        <v>0</v>
      </c>
    </row>
    <row r="68" spans="1:4" ht="27.75" customHeight="1" x14ac:dyDescent="0.25">
      <c r="A68" s="202">
        <v>105</v>
      </c>
      <c r="B68" s="203" t="s">
        <v>439</v>
      </c>
      <c r="C68" s="196">
        <v>0</v>
      </c>
      <c r="D68" s="196">
        <v>1.6080000000000001</v>
      </c>
    </row>
    <row r="69" spans="1:4" ht="27.75" customHeight="1" x14ac:dyDescent="0.25">
      <c r="A69" s="202">
        <v>108</v>
      </c>
      <c r="B69" s="203" t="s">
        <v>440</v>
      </c>
      <c r="C69" s="196">
        <v>0</v>
      </c>
      <c r="D69" s="196">
        <v>1.6080000000000001</v>
      </c>
    </row>
    <row r="70" spans="1:4" ht="27.75" customHeight="1" x14ac:dyDescent="0.25">
      <c r="A70" s="202">
        <v>112</v>
      </c>
      <c r="B70" s="203" t="s">
        <v>441</v>
      </c>
      <c r="C70" s="196">
        <v>0</v>
      </c>
      <c r="D70" s="196">
        <v>0</v>
      </c>
    </row>
    <row r="71" spans="1:4" ht="27.75" customHeight="1" x14ac:dyDescent="0.25">
      <c r="A71" s="202">
        <v>117</v>
      </c>
      <c r="B71" s="203" t="s">
        <v>442</v>
      </c>
      <c r="C71" s="196">
        <v>0</v>
      </c>
      <c r="D71" s="196">
        <v>0</v>
      </c>
    </row>
    <row r="72" spans="1:4" ht="27.75" customHeight="1" x14ac:dyDescent="0.25">
      <c r="A72" s="202">
        <v>118</v>
      </c>
      <c r="B72" s="203" t="s">
        <v>443</v>
      </c>
      <c r="C72" s="196">
        <v>0</v>
      </c>
      <c r="D72" s="196">
        <v>0</v>
      </c>
    </row>
    <row r="73" spans="1:4" ht="27.75" customHeight="1" x14ac:dyDescent="0.25">
      <c r="A73" s="202">
        <v>119</v>
      </c>
      <c r="B73" s="203" t="s">
        <v>444</v>
      </c>
      <c r="C73" s="196">
        <v>0</v>
      </c>
      <c r="D73" s="196">
        <v>0</v>
      </c>
    </row>
    <row r="74" spans="1:4" ht="27.75" customHeight="1" x14ac:dyDescent="0.25">
      <c r="A74" s="202">
        <v>120</v>
      </c>
      <c r="B74" s="203" t="s">
        <v>445</v>
      </c>
      <c r="C74" s="196">
        <v>0</v>
      </c>
      <c r="D74" s="196">
        <v>0</v>
      </c>
    </row>
    <row r="75" spans="1:4" ht="27.75" customHeight="1" x14ac:dyDescent="0.25">
      <c r="A75" s="202">
        <v>121</v>
      </c>
      <c r="B75" s="203" t="s">
        <v>446</v>
      </c>
      <c r="C75" s="196">
        <v>0</v>
      </c>
      <c r="D75" s="196">
        <v>2.1669999999999998</v>
      </c>
    </row>
    <row r="76" spans="1:4" ht="27.75" customHeight="1" x14ac:dyDescent="0.25">
      <c r="A76" s="202">
        <v>122</v>
      </c>
      <c r="B76" s="203" t="s">
        <v>447</v>
      </c>
      <c r="C76" s="196">
        <v>1.625</v>
      </c>
      <c r="D76" s="196">
        <v>0</v>
      </c>
    </row>
    <row r="77" spans="1:4" ht="27.75" customHeight="1" x14ac:dyDescent="0.25">
      <c r="A77" s="202">
        <v>126</v>
      </c>
      <c r="B77" s="203" t="s">
        <v>448</v>
      </c>
      <c r="C77" s="196">
        <v>0</v>
      </c>
      <c r="D77" s="196">
        <v>0.6</v>
      </c>
    </row>
    <row r="78" spans="1:4" ht="27.75" customHeight="1" x14ac:dyDescent="0.25">
      <c r="A78" s="202">
        <v>130</v>
      </c>
      <c r="B78" s="203" t="s">
        <v>449</v>
      </c>
      <c r="C78" s="196">
        <v>0</v>
      </c>
      <c r="D78" s="196">
        <v>0</v>
      </c>
    </row>
    <row r="79" spans="1:4" ht="27.75" customHeight="1" x14ac:dyDescent="0.25">
      <c r="A79" s="202">
        <v>131</v>
      </c>
      <c r="B79" s="203" t="s">
        <v>450</v>
      </c>
      <c r="C79" s="196">
        <v>0</v>
      </c>
      <c r="D79" s="196">
        <v>0</v>
      </c>
    </row>
    <row r="80" spans="1:4" ht="27.75" customHeight="1" x14ac:dyDescent="0.25">
      <c r="A80" s="202">
        <v>132</v>
      </c>
      <c r="B80" s="203" t="s">
        <v>451</v>
      </c>
      <c r="C80" s="196">
        <v>0</v>
      </c>
      <c r="D80" s="196">
        <v>0.6</v>
      </c>
    </row>
    <row r="81" spans="1:4" ht="27.75" customHeight="1" x14ac:dyDescent="0.25">
      <c r="A81" s="202">
        <v>135</v>
      </c>
      <c r="B81" s="203" t="s">
        <v>452</v>
      </c>
      <c r="C81" s="196">
        <v>0</v>
      </c>
      <c r="D81" s="196">
        <v>3.6259999999999999</v>
      </c>
    </row>
    <row r="82" spans="1:4" ht="27.75" customHeight="1" x14ac:dyDescent="0.25">
      <c r="A82" s="202">
        <v>136</v>
      </c>
      <c r="B82" s="203" t="s">
        <v>453</v>
      </c>
      <c r="C82" s="196">
        <v>0</v>
      </c>
      <c r="D82" s="196">
        <v>0</v>
      </c>
    </row>
    <row r="83" spans="1:4" ht="27.75" customHeight="1" x14ac:dyDescent="0.25">
      <c r="A83" s="202">
        <v>137</v>
      </c>
      <c r="B83" s="203" t="s">
        <v>454</v>
      </c>
      <c r="C83" s="196">
        <v>0</v>
      </c>
      <c r="D83" s="196">
        <v>2.1669999999999998</v>
      </c>
    </row>
    <row r="84" spans="1:4" ht="27.75" customHeight="1" x14ac:dyDescent="0.25">
      <c r="A84" s="202">
        <v>138</v>
      </c>
      <c r="B84" s="203" t="s">
        <v>455</v>
      </c>
      <c r="C84" s="196">
        <v>0</v>
      </c>
      <c r="D84" s="196">
        <v>2.1669999999999998</v>
      </c>
    </row>
    <row r="85" spans="1:4" ht="27.75" customHeight="1" x14ac:dyDescent="0.25">
      <c r="A85" s="202">
        <v>139</v>
      </c>
      <c r="B85" s="203" t="s">
        <v>456</v>
      </c>
      <c r="C85" s="196">
        <v>1.43</v>
      </c>
      <c r="D85" s="196">
        <v>2.1669999999999998</v>
      </c>
    </row>
    <row r="86" spans="1:4" ht="27.75" customHeight="1" x14ac:dyDescent="0.25">
      <c r="A86" s="202">
        <v>140</v>
      </c>
      <c r="B86" s="203" t="s">
        <v>457</v>
      </c>
      <c r="C86" s="196">
        <v>0</v>
      </c>
      <c r="D86" s="196">
        <v>2.1669999999999998</v>
      </c>
    </row>
    <row r="87" spans="1:4" ht="27.75" customHeight="1" x14ac:dyDescent="0.25">
      <c r="A87" s="202">
        <v>141</v>
      </c>
      <c r="B87" s="203" t="s">
        <v>458</v>
      </c>
      <c r="C87" s="196">
        <v>0</v>
      </c>
      <c r="D87" s="196">
        <v>0</v>
      </c>
    </row>
    <row r="88" spans="1:4" ht="27.75" customHeight="1" x14ac:dyDescent="0.25">
      <c r="A88" s="202">
        <v>142</v>
      </c>
      <c r="B88" s="203" t="s">
        <v>459</v>
      </c>
      <c r="C88" s="196">
        <v>2.843</v>
      </c>
      <c r="D88" s="196">
        <v>0</v>
      </c>
    </row>
    <row r="89" spans="1:4" ht="27.75" customHeight="1" x14ac:dyDescent="0.25">
      <c r="A89" s="202">
        <v>144</v>
      </c>
      <c r="B89" s="203" t="s">
        <v>460</v>
      </c>
      <c r="C89" s="196">
        <v>1.115</v>
      </c>
      <c r="D89" s="196">
        <v>0</v>
      </c>
    </row>
    <row r="90" spans="1:4" ht="27.75" customHeight="1" x14ac:dyDescent="0.25">
      <c r="A90" s="202">
        <v>145</v>
      </c>
      <c r="B90" s="203" t="s">
        <v>461</v>
      </c>
      <c r="C90" s="196">
        <v>0</v>
      </c>
      <c r="D90" s="196">
        <v>0</v>
      </c>
    </row>
    <row r="91" spans="1:4" ht="27.75" customHeight="1" x14ac:dyDescent="0.25">
      <c r="A91" s="202">
        <v>146</v>
      </c>
      <c r="B91" s="203" t="s">
        <v>462</v>
      </c>
      <c r="C91" s="196">
        <v>0</v>
      </c>
      <c r="D91" s="196">
        <v>0</v>
      </c>
    </row>
    <row r="92" spans="1:4" ht="27.75" customHeight="1" x14ac:dyDescent="0.25">
      <c r="A92" s="202">
        <v>147</v>
      </c>
      <c r="B92" s="203" t="s">
        <v>463</v>
      </c>
      <c r="C92" s="196">
        <v>0</v>
      </c>
      <c r="D92" s="196">
        <v>0</v>
      </c>
    </row>
    <row r="93" spans="1:4" ht="27.75" customHeight="1" x14ac:dyDescent="0.25">
      <c r="A93" s="202">
        <v>148</v>
      </c>
      <c r="B93" s="203" t="s">
        <v>464</v>
      </c>
      <c r="C93" s="196">
        <v>0</v>
      </c>
      <c r="D93" s="196">
        <v>0</v>
      </c>
    </row>
    <row r="94" spans="1:4" ht="27.75" customHeight="1" x14ac:dyDescent="0.25">
      <c r="A94" s="202">
        <v>149</v>
      </c>
      <c r="B94" s="203" t="s">
        <v>465</v>
      </c>
      <c r="C94" s="196">
        <v>0</v>
      </c>
      <c r="D94" s="196">
        <v>0</v>
      </c>
    </row>
    <row r="95" spans="1:4" ht="27.75" customHeight="1" x14ac:dyDescent="0.25">
      <c r="A95" s="202">
        <v>150</v>
      </c>
      <c r="B95" s="203" t="s">
        <v>466</v>
      </c>
      <c r="C95" s="196">
        <v>0</v>
      </c>
      <c r="D95" s="196">
        <v>0</v>
      </c>
    </row>
    <row r="96" spans="1:4" ht="27.75" customHeight="1" x14ac:dyDescent="0.25">
      <c r="A96" s="202">
        <v>151</v>
      </c>
      <c r="B96" s="203" t="s">
        <v>467</v>
      </c>
      <c r="C96" s="196">
        <v>0</v>
      </c>
      <c r="D96" s="196">
        <v>0</v>
      </c>
    </row>
    <row r="97" spans="1:4" ht="27.75" customHeight="1" x14ac:dyDescent="0.25">
      <c r="A97" s="202">
        <v>152</v>
      </c>
      <c r="B97" s="203" t="s">
        <v>468</v>
      </c>
      <c r="C97" s="196">
        <v>0</v>
      </c>
      <c r="D97" s="196">
        <v>0</v>
      </c>
    </row>
    <row r="98" spans="1:4" ht="27.75" customHeight="1" x14ac:dyDescent="0.25">
      <c r="A98" s="202">
        <v>155</v>
      </c>
      <c r="B98" s="203" t="s">
        <v>469</v>
      </c>
      <c r="C98" s="196">
        <v>0</v>
      </c>
      <c r="D98" s="196">
        <v>0</v>
      </c>
    </row>
    <row r="99" spans="1:4" ht="27.75" customHeight="1" x14ac:dyDescent="0.25">
      <c r="A99" s="202">
        <v>157</v>
      </c>
      <c r="B99" s="203" t="s">
        <v>470</v>
      </c>
      <c r="C99" s="196">
        <v>0</v>
      </c>
      <c r="D99" s="196">
        <v>0</v>
      </c>
    </row>
    <row r="100" spans="1:4" ht="27.75" customHeight="1" x14ac:dyDescent="0.25">
      <c r="A100" s="202">
        <v>159</v>
      </c>
      <c r="B100" s="203" t="s">
        <v>471</v>
      </c>
      <c r="C100" s="196">
        <v>0</v>
      </c>
      <c r="D100" s="196">
        <v>0</v>
      </c>
    </row>
    <row r="101" spans="1:4" ht="27.75" customHeight="1" x14ac:dyDescent="0.25">
      <c r="A101" s="202">
        <v>161</v>
      </c>
      <c r="B101" s="203" t="s">
        <v>472</v>
      </c>
      <c r="C101" s="196">
        <v>2.4220000000000002</v>
      </c>
      <c r="D101" s="196">
        <v>0</v>
      </c>
    </row>
    <row r="102" spans="1:4" ht="27.75" customHeight="1" x14ac:dyDescent="0.25">
      <c r="A102" s="202">
        <v>162</v>
      </c>
      <c r="B102" s="203" t="s">
        <v>473</v>
      </c>
      <c r="C102" s="196">
        <v>0</v>
      </c>
      <c r="D102" s="196">
        <v>0</v>
      </c>
    </row>
    <row r="103" spans="1:4" ht="27.75" customHeight="1" x14ac:dyDescent="0.25">
      <c r="A103" s="202">
        <v>164</v>
      </c>
      <c r="B103" s="203" t="s">
        <v>474</v>
      </c>
      <c r="C103" s="196">
        <v>0</v>
      </c>
      <c r="D103" s="196">
        <v>0.6</v>
      </c>
    </row>
    <row r="104" spans="1:4" ht="27.75" customHeight="1" x14ac:dyDescent="0.25">
      <c r="A104" s="202">
        <v>166</v>
      </c>
      <c r="B104" s="203" t="s">
        <v>475</v>
      </c>
      <c r="C104" s="196">
        <v>0</v>
      </c>
      <c r="D104" s="196">
        <v>0</v>
      </c>
    </row>
    <row r="105" spans="1:4" ht="27.75" customHeight="1" x14ac:dyDescent="0.25">
      <c r="A105" s="202">
        <v>167</v>
      </c>
      <c r="B105" s="203" t="s">
        <v>476</v>
      </c>
      <c r="C105" s="196">
        <v>0</v>
      </c>
      <c r="D105" s="196">
        <v>0</v>
      </c>
    </row>
    <row r="106" spans="1:4" ht="27.75" customHeight="1" x14ac:dyDescent="0.25">
      <c r="A106" s="202">
        <v>168</v>
      </c>
      <c r="B106" s="203" t="s">
        <v>477</v>
      </c>
      <c r="C106" s="196">
        <v>0</v>
      </c>
      <c r="D106" s="196">
        <v>0.55000000000000004</v>
      </c>
    </row>
    <row r="107" spans="1:4" ht="27.75" customHeight="1" x14ac:dyDescent="0.25">
      <c r="A107" s="202">
        <v>169</v>
      </c>
      <c r="B107" s="203" t="s">
        <v>478</v>
      </c>
      <c r="C107" s="196">
        <v>0</v>
      </c>
      <c r="D107" s="196">
        <v>0</v>
      </c>
    </row>
    <row r="108" spans="1:4" ht="27.75" customHeight="1" x14ac:dyDescent="0.25">
      <c r="A108" s="202">
        <v>192</v>
      </c>
      <c r="B108" s="203" t="s">
        <v>479</v>
      </c>
      <c r="C108" s="196">
        <v>0</v>
      </c>
      <c r="D108" s="196">
        <v>0</v>
      </c>
    </row>
    <row r="109" spans="1:4" ht="27.75" customHeight="1" x14ac:dyDescent="0.25">
      <c r="A109" s="202">
        <v>193</v>
      </c>
      <c r="B109" s="203" t="s">
        <v>480</v>
      </c>
      <c r="C109" s="196">
        <v>0</v>
      </c>
      <c r="D109" s="196">
        <v>2.1669999999999998</v>
      </c>
    </row>
    <row r="110" spans="1:4" ht="27.75" customHeight="1" x14ac:dyDescent="0.25">
      <c r="A110" s="202">
        <v>194</v>
      </c>
      <c r="B110" s="203" t="s">
        <v>481</v>
      </c>
      <c r="C110" s="196">
        <v>0</v>
      </c>
      <c r="D110" s="196">
        <v>0</v>
      </c>
    </row>
    <row r="111" spans="1:4" ht="27.75" customHeight="1" x14ac:dyDescent="0.25">
      <c r="A111" s="202">
        <v>195</v>
      </c>
      <c r="B111" s="203" t="s">
        <v>482</v>
      </c>
      <c r="C111" s="196">
        <v>0</v>
      </c>
      <c r="D111" s="196">
        <v>0</v>
      </c>
    </row>
    <row r="112" spans="1:4" ht="27.75" customHeight="1" x14ac:dyDescent="0.25">
      <c r="A112" s="202">
        <v>196</v>
      </c>
      <c r="B112" s="203" t="s">
        <v>483</v>
      </c>
      <c r="C112" s="196">
        <v>0</v>
      </c>
      <c r="D112" s="196">
        <v>0</v>
      </c>
    </row>
    <row r="113" spans="1:4" ht="27.75" customHeight="1" x14ac:dyDescent="0.25">
      <c r="A113" s="202">
        <v>197</v>
      </c>
      <c r="B113" s="203" t="s">
        <v>484</v>
      </c>
      <c r="C113" s="196">
        <v>0</v>
      </c>
      <c r="D113" s="196">
        <v>0</v>
      </c>
    </row>
    <row r="114" spans="1:4" ht="27.75" customHeight="1" x14ac:dyDescent="0.25">
      <c r="A114" s="202">
        <v>198</v>
      </c>
      <c r="B114" s="203" t="s">
        <v>485</v>
      </c>
      <c r="C114" s="196">
        <v>1.81</v>
      </c>
      <c r="D114" s="196">
        <v>0</v>
      </c>
    </row>
    <row r="115" spans="1:4" ht="27.75" customHeight="1" x14ac:dyDescent="0.25">
      <c r="A115" s="202">
        <v>199</v>
      </c>
      <c r="B115" s="203" t="s">
        <v>486</v>
      </c>
      <c r="C115" s="196">
        <v>0</v>
      </c>
      <c r="D115" s="196">
        <v>0</v>
      </c>
    </row>
    <row r="116" spans="1:4" ht="27.75" customHeight="1" x14ac:dyDescent="0.25">
      <c r="A116" s="202">
        <v>200</v>
      </c>
      <c r="B116" s="203" t="s">
        <v>487</v>
      </c>
      <c r="C116" s="196">
        <v>0</v>
      </c>
      <c r="D116" s="196">
        <v>0.6</v>
      </c>
    </row>
    <row r="117" spans="1:4" ht="27.75" customHeight="1" x14ac:dyDescent="0.25">
      <c r="A117" s="202">
        <v>201</v>
      </c>
      <c r="B117" s="203" t="s">
        <v>488</v>
      </c>
      <c r="C117" s="196">
        <v>0</v>
      </c>
      <c r="D117" s="196">
        <v>0.25900000000000001</v>
      </c>
    </row>
    <row r="118" spans="1:4" ht="27.75" customHeight="1" x14ac:dyDescent="0.25">
      <c r="A118" s="202">
        <v>202</v>
      </c>
      <c r="B118" s="203" t="s">
        <v>489</v>
      </c>
      <c r="C118" s="196">
        <v>0</v>
      </c>
      <c r="D118" s="196">
        <v>2.1669999999999998</v>
      </c>
    </row>
    <row r="119" spans="1:4" ht="27.75" customHeight="1" x14ac:dyDescent="0.25">
      <c r="A119" s="202">
        <v>203</v>
      </c>
      <c r="B119" s="203" t="s">
        <v>490</v>
      </c>
      <c r="C119" s="196">
        <v>0</v>
      </c>
      <c r="D119" s="196">
        <v>2.1669999999999998</v>
      </c>
    </row>
    <row r="120" spans="1:4" ht="27.75" customHeight="1" x14ac:dyDescent="0.25">
      <c r="A120" s="202">
        <v>204</v>
      </c>
      <c r="B120" s="203" t="s">
        <v>491</v>
      </c>
      <c r="C120" s="196">
        <v>0</v>
      </c>
      <c r="D120" s="196">
        <v>2.1669999999999998</v>
      </c>
    </row>
    <row r="121" spans="1:4" ht="27.75" customHeight="1" x14ac:dyDescent="0.25">
      <c r="A121" s="202">
        <v>206</v>
      </c>
      <c r="B121" s="203" t="s">
        <v>492</v>
      </c>
      <c r="C121" s="196">
        <v>0</v>
      </c>
      <c r="D121" s="196">
        <v>0</v>
      </c>
    </row>
    <row r="122" spans="1:4" ht="27.75" customHeight="1" x14ac:dyDescent="0.25">
      <c r="A122" s="202">
        <v>207</v>
      </c>
      <c r="B122" s="203" t="s">
        <v>493</v>
      </c>
      <c r="C122" s="196">
        <v>0</v>
      </c>
      <c r="D122" s="196">
        <v>0</v>
      </c>
    </row>
    <row r="123" spans="1:4" ht="27.75" customHeight="1" x14ac:dyDescent="0.25">
      <c r="A123" s="202">
        <v>209</v>
      </c>
      <c r="B123" s="203" t="s">
        <v>494</v>
      </c>
      <c r="C123" s="196">
        <v>0</v>
      </c>
      <c r="D123" s="196">
        <v>0</v>
      </c>
    </row>
    <row r="124" spans="1:4" ht="27.75" customHeight="1" x14ac:dyDescent="0.25">
      <c r="A124" s="202">
        <v>211</v>
      </c>
      <c r="B124" s="203" t="s">
        <v>495</v>
      </c>
      <c r="C124" s="196">
        <v>0</v>
      </c>
      <c r="D124" s="196">
        <v>0</v>
      </c>
    </row>
    <row r="125" spans="1:4" ht="27.75" customHeight="1" x14ac:dyDescent="0.25">
      <c r="A125" s="202">
        <v>212</v>
      </c>
      <c r="B125" s="203" t="s">
        <v>496</v>
      </c>
      <c r="C125" s="196">
        <v>0</v>
      </c>
      <c r="D125" s="196">
        <v>1.6080000000000001</v>
      </c>
    </row>
    <row r="126" spans="1:4" ht="27.75" customHeight="1" x14ac:dyDescent="0.25">
      <c r="A126" s="202">
        <v>214</v>
      </c>
      <c r="B126" s="203" t="s">
        <v>497</v>
      </c>
      <c r="C126" s="196">
        <v>0</v>
      </c>
      <c r="D126" s="196">
        <v>0</v>
      </c>
    </row>
    <row r="127" spans="1:4" ht="27.75" customHeight="1" x14ac:dyDescent="0.25">
      <c r="A127" s="202">
        <v>215</v>
      </c>
      <c r="B127" s="203" t="s">
        <v>498</v>
      </c>
      <c r="C127" s="196">
        <v>0</v>
      </c>
      <c r="D127" s="196">
        <v>2.1669999999999998</v>
      </c>
    </row>
    <row r="128" spans="1:4" ht="27.75" customHeight="1" x14ac:dyDescent="0.25">
      <c r="A128" s="202">
        <v>216</v>
      </c>
      <c r="B128" s="203" t="s">
        <v>499</v>
      </c>
      <c r="C128" s="196">
        <v>0</v>
      </c>
      <c r="D128" s="196">
        <v>2.1669999999999998</v>
      </c>
    </row>
    <row r="129" spans="1:4" ht="27.75" customHeight="1" x14ac:dyDescent="0.25">
      <c r="A129" s="202">
        <v>219</v>
      </c>
      <c r="B129" s="203" t="s">
        <v>500</v>
      </c>
      <c r="C129" s="196">
        <v>0</v>
      </c>
      <c r="D129" s="196">
        <v>2.1669999999999998</v>
      </c>
    </row>
    <row r="130" spans="1:4" ht="27.75" customHeight="1" x14ac:dyDescent="0.25">
      <c r="A130" s="202">
        <v>220</v>
      </c>
      <c r="B130" s="203" t="s">
        <v>501</v>
      </c>
      <c r="C130" s="196">
        <v>0</v>
      </c>
      <c r="D130" s="196">
        <v>1.6080000000000001</v>
      </c>
    </row>
    <row r="131" spans="1:4" ht="27.75" customHeight="1" x14ac:dyDescent="0.25">
      <c r="A131" s="202">
        <v>221</v>
      </c>
      <c r="B131" s="203" t="s">
        <v>502</v>
      </c>
      <c r="C131" s="196">
        <v>0</v>
      </c>
      <c r="D131" s="196">
        <v>2.1669999999999998</v>
      </c>
    </row>
    <row r="132" spans="1:4" ht="27.75" customHeight="1" x14ac:dyDescent="0.25">
      <c r="A132" s="202">
        <v>222</v>
      </c>
      <c r="B132" s="203" t="s">
        <v>503</v>
      </c>
      <c r="C132" s="196">
        <v>0</v>
      </c>
      <c r="D132" s="196">
        <v>1.6080000000000001</v>
      </c>
    </row>
    <row r="133" spans="1:4" ht="27.75" customHeight="1" x14ac:dyDescent="0.25">
      <c r="A133" s="202">
        <v>223</v>
      </c>
      <c r="B133" s="203" t="s">
        <v>504</v>
      </c>
      <c r="C133" s="196">
        <v>0</v>
      </c>
      <c r="D133" s="196">
        <v>1.6080000000000001</v>
      </c>
    </row>
    <row r="134" spans="1:4" ht="27.75" customHeight="1" x14ac:dyDescent="0.25">
      <c r="A134" s="202">
        <v>224</v>
      </c>
      <c r="B134" s="203" t="s">
        <v>505</v>
      </c>
      <c r="C134" s="196">
        <v>0</v>
      </c>
      <c r="D134" s="196">
        <v>0</v>
      </c>
    </row>
    <row r="135" spans="1:4" ht="27.75" customHeight="1" x14ac:dyDescent="0.25">
      <c r="A135" s="202">
        <v>225</v>
      </c>
      <c r="B135" s="203" t="s">
        <v>506</v>
      </c>
      <c r="C135" s="196">
        <v>0</v>
      </c>
      <c r="D135" s="196">
        <v>0</v>
      </c>
    </row>
    <row r="136" spans="1:4" ht="27.75" customHeight="1" x14ac:dyDescent="0.25">
      <c r="A136" s="202">
        <v>226</v>
      </c>
      <c r="B136" s="203" t="s">
        <v>507</v>
      </c>
      <c r="C136" s="196">
        <v>0</v>
      </c>
      <c r="D136" s="196">
        <v>1.6080000000000001</v>
      </c>
    </row>
    <row r="137" spans="1:4" ht="27.75" customHeight="1" x14ac:dyDescent="0.25">
      <c r="A137" s="202">
        <v>229</v>
      </c>
      <c r="B137" s="203" t="s">
        <v>508</v>
      </c>
      <c r="C137" s="196">
        <v>0</v>
      </c>
      <c r="D137" s="196">
        <v>0</v>
      </c>
    </row>
    <row r="138" spans="1:4" ht="27.75" customHeight="1" x14ac:dyDescent="0.25">
      <c r="A138" s="202">
        <v>230</v>
      </c>
      <c r="B138" s="203" t="s">
        <v>509</v>
      </c>
      <c r="C138" s="196">
        <v>0</v>
      </c>
      <c r="D138" s="196">
        <v>0</v>
      </c>
    </row>
    <row r="139" spans="1:4" ht="27.75" customHeight="1" x14ac:dyDescent="0.25">
      <c r="A139" s="202">
        <v>231</v>
      </c>
      <c r="B139" s="203" t="s">
        <v>510</v>
      </c>
      <c r="C139" s="196">
        <v>0</v>
      </c>
      <c r="D139" s="196">
        <v>3.6259999999999999</v>
      </c>
    </row>
    <row r="140" spans="1:4" ht="27.75" customHeight="1" x14ac:dyDescent="0.25">
      <c r="A140" s="202">
        <v>232</v>
      </c>
      <c r="B140" s="203" t="s">
        <v>511</v>
      </c>
      <c r="C140" s="196">
        <v>0</v>
      </c>
      <c r="D140" s="196">
        <v>3.6259999999999999</v>
      </c>
    </row>
    <row r="141" spans="1:4" ht="27.75" customHeight="1" x14ac:dyDescent="0.25">
      <c r="A141" s="202">
        <v>233</v>
      </c>
      <c r="B141" s="203" t="s">
        <v>512</v>
      </c>
      <c r="C141" s="196">
        <v>0</v>
      </c>
      <c r="D141" s="196">
        <v>1.6080000000000001</v>
      </c>
    </row>
    <row r="142" spans="1:4" ht="27.75" customHeight="1" x14ac:dyDescent="0.25">
      <c r="A142" s="202">
        <v>234</v>
      </c>
      <c r="B142" s="203" t="s">
        <v>513</v>
      </c>
      <c r="C142" s="196">
        <v>0</v>
      </c>
      <c r="D142" s="196">
        <v>3.6259999999999999</v>
      </c>
    </row>
    <row r="143" spans="1:4" ht="27.75" customHeight="1" x14ac:dyDescent="0.25">
      <c r="A143" s="202">
        <v>235</v>
      </c>
      <c r="B143" s="203" t="s">
        <v>514</v>
      </c>
      <c r="C143" s="196">
        <v>0</v>
      </c>
      <c r="D143" s="196">
        <v>3.6259999999999999</v>
      </c>
    </row>
    <row r="144" spans="1:4" ht="27.75" customHeight="1" x14ac:dyDescent="0.25">
      <c r="A144" s="202">
        <v>236</v>
      </c>
      <c r="B144" s="203" t="s">
        <v>515</v>
      </c>
      <c r="C144" s="196">
        <v>4.3540000000000001</v>
      </c>
      <c r="D144" s="196">
        <v>0</v>
      </c>
    </row>
    <row r="145" spans="1:4" ht="27.75" customHeight="1" x14ac:dyDescent="0.25">
      <c r="A145" s="202">
        <v>237</v>
      </c>
      <c r="B145" s="203" t="s">
        <v>516</v>
      </c>
      <c r="C145" s="196">
        <v>0</v>
      </c>
      <c r="D145" s="196">
        <v>0</v>
      </c>
    </row>
    <row r="146" spans="1:4" ht="27.75" customHeight="1" x14ac:dyDescent="0.25">
      <c r="A146" s="202">
        <v>238</v>
      </c>
      <c r="B146" s="203" t="s">
        <v>517</v>
      </c>
      <c r="C146" s="196">
        <v>0</v>
      </c>
      <c r="D146" s="196">
        <v>0</v>
      </c>
    </row>
    <row r="147" spans="1:4" ht="27.75" customHeight="1" x14ac:dyDescent="0.25">
      <c r="A147" s="202">
        <v>239</v>
      </c>
      <c r="B147" s="203" t="s">
        <v>518</v>
      </c>
      <c r="C147" s="196">
        <v>0</v>
      </c>
      <c r="D147" s="196">
        <v>0</v>
      </c>
    </row>
    <row r="148" spans="1:4" ht="27.75" customHeight="1" x14ac:dyDescent="0.25">
      <c r="A148" s="202">
        <v>240</v>
      </c>
      <c r="B148" s="203" t="s">
        <v>519</v>
      </c>
      <c r="C148" s="196">
        <v>0</v>
      </c>
      <c r="D148" s="196">
        <v>1.6080000000000001</v>
      </c>
    </row>
    <row r="149" spans="1:4" ht="27.75" customHeight="1" x14ac:dyDescent="0.25">
      <c r="A149" s="202">
        <v>241</v>
      </c>
      <c r="B149" s="203" t="s">
        <v>520</v>
      </c>
      <c r="C149" s="196">
        <v>0</v>
      </c>
      <c r="D149" s="196">
        <v>0</v>
      </c>
    </row>
    <row r="150" spans="1:4" ht="27.75" customHeight="1" x14ac:dyDescent="0.25">
      <c r="A150" s="202">
        <v>245</v>
      </c>
      <c r="B150" s="203" t="s">
        <v>521</v>
      </c>
      <c r="C150" s="196">
        <v>0</v>
      </c>
      <c r="D150" s="196">
        <v>0</v>
      </c>
    </row>
    <row r="151" spans="1:4" ht="27.75" customHeight="1" x14ac:dyDescent="0.25">
      <c r="A151" s="202">
        <v>247</v>
      </c>
      <c r="B151" s="203" t="s">
        <v>522</v>
      </c>
      <c r="C151" s="196">
        <v>0</v>
      </c>
      <c r="D151" s="196">
        <v>0</v>
      </c>
    </row>
    <row r="152" spans="1:4" ht="27.75" customHeight="1" x14ac:dyDescent="0.25">
      <c r="A152" s="202">
        <v>248</v>
      </c>
      <c r="B152" s="203" t="s">
        <v>523</v>
      </c>
      <c r="C152" s="196">
        <v>0</v>
      </c>
      <c r="D152" s="196">
        <v>0</v>
      </c>
    </row>
    <row r="153" spans="1:4" ht="27.75" customHeight="1" x14ac:dyDescent="0.25">
      <c r="A153" s="202">
        <v>249</v>
      </c>
      <c r="B153" s="203" t="s">
        <v>524</v>
      </c>
      <c r="C153" s="196">
        <v>0</v>
      </c>
      <c r="D153" s="196">
        <v>0</v>
      </c>
    </row>
    <row r="154" spans="1:4" ht="27.75" customHeight="1" x14ac:dyDescent="0.25">
      <c r="A154" s="202">
        <v>250</v>
      </c>
      <c r="B154" s="203" t="s">
        <v>525</v>
      </c>
      <c r="C154" s="196">
        <v>0</v>
      </c>
      <c r="D154" s="196">
        <v>0</v>
      </c>
    </row>
    <row r="155" spans="1:4" ht="27.75" customHeight="1" x14ac:dyDescent="0.25">
      <c r="A155" s="202">
        <v>251</v>
      </c>
      <c r="B155" s="203" t="s">
        <v>526</v>
      </c>
      <c r="C155" s="196">
        <v>0</v>
      </c>
      <c r="D155" s="196">
        <v>0</v>
      </c>
    </row>
    <row r="156" spans="1:4" ht="27.75" customHeight="1" x14ac:dyDescent="0.25">
      <c r="A156" s="202">
        <v>252</v>
      </c>
      <c r="B156" s="203" t="s">
        <v>527</v>
      </c>
      <c r="C156" s="196">
        <v>0</v>
      </c>
      <c r="D156" s="196">
        <v>0</v>
      </c>
    </row>
    <row r="157" spans="1:4" ht="27.75" customHeight="1" x14ac:dyDescent="0.25">
      <c r="A157" s="202">
        <v>253</v>
      </c>
      <c r="B157" s="203" t="s">
        <v>528</v>
      </c>
      <c r="C157" s="196">
        <v>0</v>
      </c>
      <c r="D157" s="196">
        <v>0</v>
      </c>
    </row>
    <row r="158" spans="1:4" ht="27.75" customHeight="1" x14ac:dyDescent="0.25">
      <c r="A158" s="202">
        <v>254</v>
      </c>
      <c r="B158" s="203" t="s">
        <v>529</v>
      </c>
      <c r="C158" s="196">
        <v>0</v>
      </c>
      <c r="D158" s="196">
        <v>0</v>
      </c>
    </row>
    <row r="159" spans="1:4" ht="27.75" customHeight="1" x14ac:dyDescent="0.25">
      <c r="A159" s="202">
        <v>255</v>
      </c>
      <c r="B159" s="203" t="s">
        <v>530</v>
      </c>
      <c r="C159" s="196">
        <v>0</v>
      </c>
      <c r="D159" s="196">
        <v>2.1669999999999998</v>
      </c>
    </row>
    <row r="160" spans="1:4" ht="27.75" customHeight="1" x14ac:dyDescent="0.25">
      <c r="A160" s="202">
        <v>256</v>
      </c>
      <c r="B160" s="203" t="s">
        <v>531</v>
      </c>
      <c r="C160" s="196">
        <v>0</v>
      </c>
      <c r="D160" s="196">
        <v>0.6</v>
      </c>
    </row>
    <row r="161" spans="1:4" ht="27.75" customHeight="1" x14ac:dyDescent="0.25">
      <c r="A161" s="202">
        <v>257</v>
      </c>
      <c r="B161" s="203" t="s">
        <v>532</v>
      </c>
      <c r="C161" s="196">
        <v>0</v>
      </c>
      <c r="D161" s="196">
        <v>1.6080000000000001</v>
      </c>
    </row>
    <row r="162" spans="1:4" ht="27.75" customHeight="1" x14ac:dyDescent="0.25">
      <c r="A162" s="202">
        <v>258</v>
      </c>
      <c r="B162" s="203" t="s">
        <v>533</v>
      </c>
      <c r="C162" s="196">
        <v>0</v>
      </c>
      <c r="D162" s="196">
        <v>2.1669999999999998</v>
      </c>
    </row>
    <row r="163" spans="1:4" ht="27.75" customHeight="1" x14ac:dyDescent="0.25">
      <c r="A163" s="202">
        <v>259</v>
      </c>
      <c r="B163" s="203" t="s">
        <v>534</v>
      </c>
      <c r="C163" s="196">
        <v>0</v>
      </c>
      <c r="D163" s="196">
        <v>0</v>
      </c>
    </row>
    <row r="164" spans="1:4" ht="27.75" customHeight="1" x14ac:dyDescent="0.25">
      <c r="A164" s="202">
        <v>260</v>
      </c>
      <c r="B164" s="203" t="s">
        <v>535</v>
      </c>
      <c r="C164" s="196">
        <v>0</v>
      </c>
      <c r="D164" s="196">
        <v>3.6259999999999999</v>
      </c>
    </row>
    <row r="165" spans="1:4" ht="27.75" customHeight="1" x14ac:dyDescent="0.25">
      <c r="A165" s="202">
        <v>261</v>
      </c>
      <c r="B165" s="203" t="s">
        <v>536</v>
      </c>
      <c r="C165" s="196">
        <v>0</v>
      </c>
      <c r="D165" s="196">
        <v>3.6259999999999999</v>
      </c>
    </row>
    <row r="166" spans="1:4" ht="27.75" customHeight="1" x14ac:dyDescent="0.25">
      <c r="A166" s="202">
        <v>262</v>
      </c>
      <c r="B166" s="203" t="s">
        <v>537</v>
      </c>
      <c r="C166" s="196">
        <v>0</v>
      </c>
      <c r="D166" s="196">
        <v>3.6259999999999999</v>
      </c>
    </row>
    <row r="167" spans="1:4" ht="27.75" customHeight="1" x14ac:dyDescent="0.25">
      <c r="A167" s="202">
        <v>263</v>
      </c>
      <c r="B167" s="203" t="s">
        <v>538</v>
      </c>
      <c r="C167" s="196">
        <v>0</v>
      </c>
      <c r="D167" s="196">
        <v>2.1669999999999998</v>
      </c>
    </row>
    <row r="168" spans="1:4" ht="27.75" customHeight="1" x14ac:dyDescent="0.25">
      <c r="A168" s="202">
        <v>265</v>
      </c>
      <c r="B168" s="203" t="s">
        <v>539</v>
      </c>
      <c r="C168" s="196">
        <v>0</v>
      </c>
      <c r="D168" s="196">
        <v>2.1669999999999998</v>
      </c>
    </row>
    <row r="169" spans="1:4" ht="27.75" customHeight="1" x14ac:dyDescent="0.25">
      <c r="A169" s="202">
        <v>266</v>
      </c>
      <c r="B169" s="203" t="s">
        <v>540</v>
      </c>
      <c r="C169" s="196">
        <v>0</v>
      </c>
      <c r="D169" s="196">
        <v>0</v>
      </c>
    </row>
    <row r="170" spans="1:4" ht="27.75" customHeight="1" x14ac:dyDescent="0.25">
      <c r="A170" s="202">
        <v>269</v>
      </c>
      <c r="B170" s="203" t="s">
        <v>541</v>
      </c>
      <c r="C170" s="196">
        <v>0</v>
      </c>
      <c r="D170" s="196">
        <v>1.6080000000000001</v>
      </c>
    </row>
    <row r="171" spans="1:4" ht="27.75" customHeight="1" x14ac:dyDescent="0.25">
      <c r="A171" s="202">
        <v>270</v>
      </c>
      <c r="B171" s="203" t="s">
        <v>542</v>
      </c>
      <c r="C171" s="196">
        <v>0</v>
      </c>
      <c r="D171" s="196">
        <v>2.1669999999999998</v>
      </c>
    </row>
    <row r="172" spans="1:4" ht="27.75" customHeight="1" x14ac:dyDescent="0.25">
      <c r="A172" s="202">
        <v>271</v>
      </c>
      <c r="B172" s="203" t="s">
        <v>543</v>
      </c>
      <c r="C172" s="196">
        <v>0</v>
      </c>
      <c r="D172" s="196">
        <v>2.1669999999999998</v>
      </c>
    </row>
    <row r="173" spans="1:4" ht="27.75" customHeight="1" x14ac:dyDescent="0.25">
      <c r="A173" s="202">
        <v>272</v>
      </c>
      <c r="B173" s="203" t="s">
        <v>544</v>
      </c>
      <c r="C173" s="196">
        <v>0</v>
      </c>
      <c r="D173" s="196">
        <v>1.6080000000000001</v>
      </c>
    </row>
    <row r="174" spans="1:4" ht="27.75" customHeight="1" x14ac:dyDescent="0.25">
      <c r="A174" s="202">
        <v>273</v>
      </c>
      <c r="B174" s="203" t="s">
        <v>545</v>
      </c>
      <c r="C174" s="196">
        <v>0</v>
      </c>
      <c r="D174" s="196">
        <v>1.6080000000000001</v>
      </c>
    </row>
    <row r="175" spans="1:4" ht="27.75" customHeight="1" x14ac:dyDescent="0.25">
      <c r="A175" s="202">
        <v>274</v>
      </c>
      <c r="B175" s="203" t="s">
        <v>546</v>
      </c>
      <c r="C175" s="196">
        <v>0</v>
      </c>
      <c r="D175" s="196">
        <v>0</v>
      </c>
    </row>
    <row r="176" spans="1:4" ht="27.75" customHeight="1" x14ac:dyDescent="0.25">
      <c r="A176" s="202">
        <v>275</v>
      </c>
      <c r="B176" s="203" t="s">
        <v>547</v>
      </c>
      <c r="C176" s="196">
        <v>0</v>
      </c>
      <c r="D176" s="196">
        <v>0</v>
      </c>
    </row>
    <row r="177" spans="1:4" ht="27.75" customHeight="1" x14ac:dyDescent="0.25">
      <c r="A177" s="202">
        <v>276</v>
      </c>
      <c r="B177" s="203" t="s">
        <v>548</v>
      </c>
      <c r="C177" s="196">
        <v>0</v>
      </c>
      <c r="D177" s="196">
        <v>0</v>
      </c>
    </row>
    <row r="178" spans="1:4" ht="27.75" customHeight="1" x14ac:dyDescent="0.25">
      <c r="A178" s="202">
        <v>277</v>
      </c>
      <c r="B178" s="203" t="s">
        <v>549</v>
      </c>
      <c r="C178" s="196">
        <v>0</v>
      </c>
      <c r="D178" s="196">
        <v>0</v>
      </c>
    </row>
    <row r="179" spans="1:4" ht="27.75" customHeight="1" x14ac:dyDescent="0.25">
      <c r="A179" s="202">
        <v>278</v>
      </c>
      <c r="B179" s="203" t="s">
        <v>550</v>
      </c>
      <c r="C179" s="196">
        <v>0</v>
      </c>
      <c r="D179" s="196">
        <v>0</v>
      </c>
    </row>
    <row r="180" spans="1:4" ht="27.75" customHeight="1" x14ac:dyDescent="0.25">
      <c r="A180" s="202">
        <v>279</v>
      </c>
      <c r="B180" s="203" t="s">
        <v>551</v>
      </c>
      <c r="C180" s="196">
        <v>0</v>
      </c>
      <c r="D180" s="196">
        <v>2.1669999999999998</v>
      </c>
    </row>
    <row r="181" spans="1:4" ht="27.75" customHeight="1" x14ac:dyDescent="0.25">
      <c r="A181" s="202">
        <v>280</v>
      </c>
      <c r="B181" s="203" t="s">
        <v>552</v>
      </c>
      <c r="C181" s="196">
        <v>0</v>
      </c>
      <c r="D181" s="196">
        <v>0</v>
      </c>
    </row>
    <row r="182" spans="1:4" ht="27.75" customHeight="1" x14ac:dyDescent="0.25">
      <c r="A182" s="202">
        <v>282</v>
      </c>
      <c r="B182" s="203" t="s">
        <v>553</v>
      </c>
      <c r="C182" s="196">
        <v>0</v>
      </c>
      <c r="D182" s="196">
        <v>0</v>
      </c>
    </row>
    <row r="183" spans="1:4" ht="27.75" customHeight="1" x14ac:dyDescent="0.25">
      <c r="A183" s="202">
        <v>284</v>
      </c>
      <c r="B183" s="203" t="s">
        <v>554</v>
      </c>
      <c r="C183" s="196">
        <v>0</v>
      </c>
      <c r="D183" s="196">
        <v>2.1669999999999998</v>
      </c>
    </row>
    <row r="184" spans="1:4" ht="27.75" customHeight="1" x14ac:dyDescent="0.25">
      <c r="A184" s="202">
        <v>285</v>
      </c>
      <c r="B184" s="203" t="s">
        <v>555</v>
      </c>
      <c r="C184" s="196">
        <v>0</v>
      </c>
      <c r="D184" s="196">
        <v>2.1669999999999998</v>
      </c>
    </row>
    <row r="185" spans="1:4" ht="27.75" customHeight="1" x14ac:dyDescent="0.25">
      <c r="A185" s="202">
        <v>286</v>
      </c>
      <c r="B185" s="203" t="s">
        <v>556</v>
      </c>
      <c r="C185" s="196">
        <v>0</v>
      </c>
      <c r="D185" s="196">
        <v>0</v>
      </c>
    </row>
    <row r="186" spans="1:4" ht="27.75" customHeight="1" x14ac:dyDescent="0.25">
      <c r="A186" s="202">
        <v>287</v>
      </c>
      <c r="B186" s="203" t="s">
        <v>557</v>
      </c>
      <c r="C186" s="196">
        <v>0</v>
      </c>
      <c r="D186" s="196">
        <v>2.1669999999999998</v>
      </c>
    </row>
    <row r="187" spans="1:4" ht="27.75" customHeight="1" x14ac:dyDescent="0.25">
      <c r="A187" s="202">
        <v>288</v>
      </c>
      <c r="B187" s="203" t="s">
        <v>558</v>
      </c>
      <c r="C187" s="196">
        <v>0</v>
      </c>
      <c r="D187" s="196">
        <v>2.1669999999999998</v>
      </c>
    </row>
    <row r="188" spans="1:4" ht="27.75" customHeight="1" x14ac:dyDescent="0.25">
      <c r="A188" s="202">
        <v>289</v>
      </c>
      <c r="B188" s="203" t="s">
        <v>559</v>
      </c>
      <c r="C188" s="196">
        <v>0</v>
      </c>
      <c r="D188" s="196">
        <v>2.1669999999999998</v>
      </c>
    </row>
    <row r="189" spans="1:4" ht="27.75" customHeight="1" x14ac:dyDescent="0.25">
      <c r="A189" s="202">
        <v>290</v>
      </c>
      <c r="B189" s="203" t="s">
        <v>560</v>
      </c>
      <c r="C189" s="196">
        <v>0</v>
      </c>
      <c r="D189" s="196">
        <v>2.1669999999999998</v>
      </c>
    </row>
    <row r="190" spans="1:4" ht="27.75" customHeight="1" x14ac:dyDescent="0.25">
      <c r="A190" s="202">
        <v>291</v>
      </c>
      <c r="B190" s="203" t="s">
        <v>561</v>
      </c>
      <c r="C190" s="196">
        <v>0</v>
      </c>
      <c r="D190" s="196">
        <v>2.1669999999999998</v>
      </c>
    </row>
    <row r="191" spans="1:4" ht="27.75" customHeight="1" x14ac:dyDescent="0.25">
      <c r="A191" s="202">
        <v>292</v>
      </c>
      <c r="B191" s="203" t="s">
        <v>562</v>
      </c>
      <c r="C191" s="196">
        <v>0</v>
      </c>
      <c r="D191" s="196">
        <v>3.597</v>
      </c>
    </row>
    <row r="192" spans="1:4" ht="27.75" customHeight="1" x14ac:dyDescent="0.25">
      <c r="A192" s="202">
        <v>293</v>
      </c>
      <c r="B192" s="203" t="s">
        <v>563</v>
      </c>
      <c r="C192" s="196">
        <v>0</v>
      </c>
      <c r="D192" s="196">
        <v>1.6080000000000001</v>
      </c>
    </row>
    <row r="193" spans="1:4" ht="27.75" customHeight="1" x14ac:dyDescent="0.25">
      <c r="A193" s="202">
        <v>295</v>
      </c>
      <c r="B193" s="203" t="s">
        <v>564</v>
      </c>
      <c r="C193" s="196">
        <v>0</v>
      </c>
      <c r="D193" s="196">
        <v>0</v>
      </c>
    </row>
    <row r="194" spans="1:4" ht="27.75" customHeight="1" x14ac:dyDescent="0.25">
      <c r="A194" s="202">
        <v>299</v>
      </c>
      <c r="B194" s="203" t="s">
        <v>565</v>
      </c>
      <c r="C194" s="196">
        <v>0</v>
      </c>
      <c r="D194" s="196">
        <v>0</v>
      </c>
    </row>
    <row r="195" spans="1:4" ht="27.75" customHeight="1" x14ac:dyDescent="0.25">
      <c r="A195" s="202">
        <v>302</v>
      </c>
      <c r="B195" s="203" t="s">
        <v>566</v>
      </c>
      <c r="C195" s="196">
        <v>0</v>
      </c>
      <c r="D195" s="196">
        <v>0</v>
      </c>
    </row>
    <row r="196" spans="1:4" ht="27.75" customHeight="1" x14ac:dyDescent="0.25">
      <c r="A196" s="202">
        <v>303</v>
      </c>
      <c r="B196" s="203" t="s">
        <v>567</v>
      </c>
      <c r="C196" s="196">
        <v>0</v>
      </c>
      <c r="D196" s="196">
        <v>2.1669999999999998</v>
      </c>
    </row>
    <row r="197" spans="1:4" ht="27.75" customHeight="1" x14ac:dyDescent="0.25">
      <c r="A197" s="202">
        <v>304</v>
      </c>
      <c r="B197" s="203" t="s">
        <v>568</v>
      </c>
      <c r="C197" s="196">
        <v>0</v>
      </c>
      <c r="D197" s="196">
        <v>0</v>
      </c>
    </row>
    <row r="198" spans="1:4" ht="27.75" customHeight="1" x14ac:dyDescent="0.25">
      <c r="A198" s="202">
        <v>308</v>
      </c>
      <c r="B198" s="203" t="s">
        <v>569</v>
      </c>
      <c r="C198" s="196">
        <v>0</v>
      </c>
      <c r="D198" s="196">
        <v>0</v>
      </c>
    </row>
    <row r="199" spans="1:4" ht="27.75" customHeight="1" x14ac:dyDescent="0.25">
      <c r="A199" s="202">
        <v>309</v>
      </c>
      <c r="B199" s="203" t="s">
        <v>570</v>
      </c>
      <c r="C199" s="196">
        <v>0</v>
      </c>
      <c r="D199" s="196">
        <v>1.6080000000000001</v>
      </c>
    </row>
    <row r="200" spans="1:4" ht="27.75" customHeight="1" x14ac:dyDescent="0.25">
      <c r="A200" s="202">
        <v>310</v>
      </c>
      <c r="B200" s="203" t="s">
        <v>571</v>
      </c>
      <c r="C200" s="196">
        <v>0</v>
      </c>
      <c r="D200" s="196">
        <v>0</v>
      </c>
    </row>
    <row r="201" spans="1:4" ht="27.75" customHeight="1" x14ac:dyDescent="0.25">
      <c r="A201" s="202">
        <v>311</v>
      </c>
      <c r="B201" s="203" t="s">
        <v>572</v>
      </c>
      <c r="C201" s="196">
        <v>0</v>
      </c>
      <c r="D201" s="196">
        <v>0</v>
      </c>
    </row>
    <row r="202" spans="1:4" ht="27.75" customHeight="1" x14ac:dyDescent="0.25">
      <c r="A202" s="202">
        <v>312</v>
      </c>
      <c r="B202" s="203" t="s">
        <v>573</v>
      </c>
      <c r="C202" s="196">
        <v>0</v>
      </c>
      <c r="D202" s="196">
        <v>0</v>
      </c>
    </row>
    <row r="203" spans="1:4" ht="27.75" customHeight="1" x14ac:dyDescent="0.25">
      <c r="A203" s="202">
        <v>316</v>
      </c>
      <c r="B203" s="203" t="s">
        <v>574</v>
      </c>
      <c r="C203" s="196">
        <v>0</v>
      </c>
      <c r="D203" s="196">
        <v>0</v>
      </c>
    </row>
    <row r="204" spans="1:4" ht="27.75" customHeight="1" x14ac:dyDescent="0.25">
      <c r="A204" s="202">
        <v>317</v>
      </c>
      <c r="B204" s="203" t="s">
        <v>575</v>
      </c>
      <c r="C204" s="196">
        <v>0</v>
      </c>
      <c r="D204" s="196">
        <v>2.1669999999999998</v>
      </c>
    </row>
    <row r="205" spans="1:4" ht="27.75" customHeight="1" x14ac:dyDescent="0.25">
      <c r="A205" s="202">
        <v>318</v>
      </c>
      <c r="B205" s="203" t="s">
        <v>576</v>
      </c>
      <c r="C205" s="196">
        <v>0</v>
      </c>
      <c r="D205" s="196">
        <v>0</v>
      </c>
    </row>
    <row r="206" spans="1:4" ht="27.75" customHeight="1" x14ac:dyDescent="0.25">
      <c r="A206" s="202">
        <v>319</v>
      </c>
      <c r="B206" s="203" t="s">
        <v>577</v>
      </c>
      <c r="C206" s="196">
        <v>0</v>
      </c>
      <c r="D206" s="196">
        <v>1.6080000000000001</v>
      </c>
    </row>
    <row r="207" spans="1:4" ht="27.75" customHeight="1" x14ac:dyDescent="0.25">
      <c r="A207" s="202">
        <v>320</v>
      </c>
      <c r="B207" s="203" t="s">
        <v>578</v>
      </c>
      <c r="C207" s="196">
        <v>0</v>
      </c>
      <c r="D207" s="196">
        <v>1.6080000000000001</v>
      </c>
    </row>
    <row r="208" spans="1:4" ht="27.75" customHeight="1" x14ac:dyDescent="0.25">
      <c r="A208" s="202">
        <v>321</v>
      </c>
      <c r="B208" s="203" t="s">
        <v>579</v>
      </c>
      <c r="C208" s="196">
        <v>0</v>
      </c>
      <c r="D208" s="196">
        <v>0</v>
      </c>
    </row>
    <row r="209" spans="1:4" ht="27.75" customHeight="1" x14ac:dyDescent="0.25">
      <c r="A209" s="202">
        <v>322</v>
      </c>
      <c r="B209" s="203" t="s">
        <v>580</v>
      </c>
      <c r="C209" s="196">
        <v>0</v>
      </c>
      <c r="D209" s="196">
        <v>0</v>
      </c>
    </row>
    <row r="210" spans="1:4" ht="27.75" customHeight="1" x14ac:dyDescent="0.25">
      <c r="A210" s="202">
        <v>324</v>
      </c>
      <c r="B210" s="203" t="s">
        <v>581</v>
      </c>
      <c r="C210" s="196">
        <v>0</v>
      </c>
      <c r="D210" s="196">
        <v>0</v>
      </c>
    </row>
    <row r="211" spans="1:4" ht="27.75" customHeight="1" x14ac:dyDescent="0.25">
      <c r="A211" s="202">
        <v>325</v>
      </c>
      <c r="B211" s="203" t="s">
        <v>582</v>
      </c>
      <c r="C211" s="196">
        <v>0</v>
      </c>
      <c r="D211" s="196">
        <v>1.6080000000000001</v>
      </c>
    </row>
    <row r="212" spans="1:4" ht="27.75" customHeight="1" x14ac:dyDescent="0.25">
      <c r="A212" s="202">
        <v>326</v>
      </c>
      <c r="B212" s="203" t="s">
        <v>583</v>
      </c>
      <c r="C212" s="196">
        <v>0</v>
      </c>
      <c r="D212" s="196">
        <v>1.6080000000000001</v>
      </c>
    </row>
    <row r="213" spans="1:4" ht="27.75" customHeight="1" x14ac:dyDescent="0.25">
      <c r="A213" s="202">
        <v>327</v>
      </c>
      <c r="B213" s="203" t="s">
        <v>584</v>
      </c>
      <c r="C213" s="196">
        <v>0</v>
      </c>
      <c r="D213" s="196">
        <v>0</v>
      </c>
    </row>
    <row r="214" spans="1:4" ht="27.75" customHeight="1" x14ac:dyDescent="0.25">
      <c r="A214" s="202">
        <v>340</v>
      </c>
      <c r="B214" s="203" t="s">
        <v>585</v>
      </c>
      <c r="C214" s="196">
        <v>0</v>
      </c>
      <c r="D214" s="196">
        <v>3.867</v>
      </c>
    </row>
    <row r="215" spans="1:4" ht="27.75" customHeight="1" x14ac:dyDescent="0.25">
      <c r="A215" s="202">
        <v>341</v>
      </c>
      <c r="B215" s="203" t="s">
        <v>586</v>
      </c>
      <c r="C215" s="196">
        <v>0</v>
      </c>
      <c r="D215" s="196">
        <v>3.867</v>
      </c>
    </row>
    <row r="216" spans="1:4" ht="27.75" customHeight="1" x14ac:dyDescent="0.25">
      <c r="A216" s="202">
        <v>342</v>
      </c>
      <c r="B216" s="203" t="s">
        <v>587</v>
      </c>
      <c r="C216" s="196">
        <v>0</v>
      </c>
      <c r="D216" s="196">
        <v>3.867</v>
      </c>
    </row>
    <row r="217" spans="1:4" ht="27.75" customHeight="1" x14ac:dyDescent="0.25">
      <c r="A217" s="202">
        <v>343</v>
      </c>
      <c r="B217" s="203" t="s">
        <v>588</v>
      </c>
      <c r="C217" s="196">
        <v>0</v>
      </c>
      <c r="D217" s="196">
        <v>3.867</v>
      </c>
    </row>
    <row r="218" spans="1:4" ht="27.75" customHeight="1" x14ac:dyDescent="0.25">
      <c r="A218" s="202">
        <v>344</v>
      </c>
      <c r="B218" s="203" t="s">
        <v>589</v>
      </c>
      <c r="C218" s="196">
        <v>0</v>
      </c>
      <c r="D218" s="196">
        <v>3.867</v>
      </c>
    </row>
    <row r="219" spans="1:4" ht="27.75" customHeight="1" x14ac:dyDescent="0.25">
      <c r="A219" s="202">
        <v>345</v>
      </c>
      <c r="B219" s="203" t="s">
        <v>590</v>
      </c>
      <c r="C219" s="196">
        <v>0</v>
      </c>
      <c r="D219" s="196">
        <v>3.867</v>
      </c>
    </row>
    <row r="220" spans="1:4" ht="27.75" customHeight="1" x14ac:dyDescent="0.25">
      <c r="A220" s="202">
        <v>346</v>
      </c>
      <c r="B220" s="203" t="s">
        <v>591</v>
      </c>
      <c r="C220" s="196">
        <v>0</v>
      </c>
      <c r="D220" s="196">
        <v>3.867</v>
      </c>
    </row>
    <row r="221" spans="1:4" ht="27.75" customHeight="1" x14ac:dyDescent="0.25">
      <c r="A221" s="202">
        <v>347</v>
      </c>
      <c r="B221" s="203" t="s">
        <v>592</v>
      </c>
      <c r="C221" s="196">
        <v>0</v>
      </c>
      <c r="D221" s="196">
        <v>3.867</v>
      </c>
    </row>
    <row r="222" spans="1:4" ht="27.75" customHeight="1" x14ac:dyDescent="0.25">
      <c r="A222" s="202">
        <v>348</v>
      </c>
      <c r="B222" s="203" t="s">
        <v>593</v>
      </c>
      <c r="C222" s="196">
        <v>0</v>
      </c>
      <c r="D222" s="196">
        <v>3.867</v>
      </c>
    </row>
    <row r="223" spans="1:4" ht="27.75" customHeight="1" x14ac:dyDescent="0.25">
      <c r="A223" s="202">
        <v>351</v>
      </c>
      <c r="B223" s="203" t="s">
        <v>594</v>
      </c>
      <c r="C223" s="196">
        <v>0</v>
      </c>
      <c r="D223" s="196">
        <v>3.867</v>
      </c>
    </row>
    <row r="224" spans="1:4" ht="27.75" customHeight="1" x14ac:dyDescent="0.25">
      <c r="A224" s="202">
        <v>352</v>
      </c>
      <c r="B224" s="203" t="s">
        <v>595</v>
      </c>
      <c r="C224" s="196">
        <v>0</v>
      </c>
      <c r="D224" s="196">
        <v>0.6</v>
      </c>
    </row>
    <row r="225" spans="1:4" ht="27.75" customHeight="1" x14ac:dyDescent="0.25">
      <c r="A225" s="202">
        <v>353</v>
      </c>
      <c r="B225" s="203" t="s">
        <v>596</v>
      </c>
      <c r="C225" s="196">
        <v>0</v>
      </c>
      <c r="D225" s="196">
        <v>0.6</v>
      </c>
    </row>
    <row r="226" spans="1:4" ht="27.75" customHeight="1" x14ac:dyDescent="0.25">
      <c r="A226" s="202">
        <v>354</v>
      </c>
      <c r="B226" s="203" t="s">
        <v>597</v>
      </c>
      <c r="C226" s="196">
        <v>0</v>
      </c>
      <c r="D226" s="196">
        <v>0.6</v>
      </c>
    </row>
    <row r="227" spans="1:4" ht="27.75" customHeight="1" x14ac:dyDescent="0.25">
      <c r="A227" s="202">
        <v>355</v>
      </c>
      <c r="B227" s="203" t="s">
        <v>598</v>
      </c>
      <c r="C227" s="196">
        <v>0</v>
      </c>
      <c r="D227" s="196">
        <v>0.6</v>
      </c>
    </row>
    <row r="228" spans="1:4" ht="27.75" customHeight="1" x14ac:dyDescent="0.25">
      <c r="A228" s="202">
        <v>356</v>
      </c>
      <c r="B228" s="203" t="s">
        <v>599</v>
      </c>
      <c r="C228" s="196">
        <v>0</v>
      </c>
      <c r="D228" s="196">
        <v>0.6</v>
      </c>
    </row>
    <row r="229" spans="1:4" ht="27.75" customHeight="1" x14ac:dyDescent="0.25">
      <c r="A229" s="202">
        <v>357</v>
      </c>
      <c r="B229" s="203" t="s">
        <v>600</v>
      </c>
      <c r="C229" s="196">
        <v>0</v>
      </c>
      <c r="D229" s="196">
        <v>0.6</v>
      </c>
    </row>
    <row r="230" spans="1:4" ht="27.75" customHeight="1" x14ac:dyDescent="0.25">
      <c r="A230" s="202">
        <v>358</v>
      </c>
      <c r="B230" s="203" t="s">
        <v>601</v>
      </c>
      <c r="C230" s="196">
        <v>0</v>
      </c>
      <c r="D230" s="196">
        <v>0.6</v>
      </c>
    </row>
    <row r="231" spans="1:4" ht="27.75" customHeight="1" x14ac:dyDescent="0.25">
      <c r="A231" s="202">
        <v>359</v>
      </c>
      <c r="B231" s="203" t="s">
        <v>602</v>
      </c>
      <c r="C231" s="196">
        <v>0</v>
      </c>
      <c r="D231" s="196">
        <v>0.6</v>
      </c>
    </row>
    <row r="232" spans="1:4" ht="27.75" customHeight="1" x14ac:dyDescent="0.25">
      <c r="A232" s="202">
        <v>360</v>
      </c>
      <c r="B232" s="203" t="s">
        <v>603</v>
      </c>
      <c r="C232" s="196">
        <v>0</v>
      </c>
      <c r="D232" s="196">
        <v>0.6</v>
      </c>
    </row>
    <row r="233" spans="1:4" ht="27.75" customHeight="1" x14ac:dyDescent="0.25">
      <c r="A233" s="202">
        <v>361</v>
      </c>
      <c r="B233" s="203" t="s">
        <v>604</v>
      </c>
      <c r="C233" s="196">
        <v>0</v>
      </c>
      <c r="D233" s="196">
        <v>0.6</v>
      </c>
    </row>
    <row r="234" spans="1:4" ht="27.75" customHeight="1" x14ac:dyDescent="0.25">
      <c r="A234" s="202">
        <v>362</v>
      </c>
      <c r="B234" s="203" t="s">
        <v>605</v>
      </c>
      <c r="C234" s="196">
        <v>0</v>
      </c>
      <c r="D234" s="196">
        <v>0.6</v>
      </c>
    </row>
    <row r="235" spans="1:4" ht="27.75" customHeight="1" x14ac:dyDescent="0.25">
      <c r="A235" s="202">
        <v>363</v>
      </c>
      <c r="B235" s="203" t="s">
        <v>606</v>
      </c>
      <c r="C235" s="196">
        <v>0</v>
      </c>
      <c r="D235" s="196">
        <v>0</v>
      </c>
    </row>
    <row r="236" spans="1:4" ht="27.75" customHeight="1" x14ac:dyDescent="0.25">
      <c r="A236" s="202">
        <v>367</v>
      </c>
      <c r="B236" s="203" t="s">
        <v>607</v>
      </c>
      <c r="C236" s="196">
        <v>0</v>
      </c>
      <c r="D236" s="196">
        <v>0.6</v>
      </c>
    </row>
    <row r="237" spans="1:4" ht="27.75" customHeight="1" x14ac:dyDescent="0.25">
      <c r="A237" s="202">
        <v>368</v>
      </c>
      <c r="B237" s="203" t="s">
        <v>608</v>
      </c>
      <c r="C237" s="196">
        <v>0</v>
      </c>
      <c r="D237" s="196">
        <v>0.6</v>
      </c>
    </row>
    <row r="238" spans="1:4" ht="27.75" customHeight="1" x14ac:dyDescent="0.25">
      <c r="A238" s="202">
        <v>369</v>
      </c>
      <c r="B238" s="203" t="s">
        <v>609</v>
      </c>
      <c r="C238" s="196">
        <v>0</v>
      </c>
      <c r="D238" s="196">
        <v>0.6</v>
      </c>
    </row>
    <row r="239" spans="1:4" ht="27.75" customHeight="1" x14ac:dyDescent="0.25">
      <c r="A239" s="202">
        <v>370</v>
      </c>
      <c r="B239" s="203" t="s">
        <v>610</v>
      </c>
      <c r="C239" s="196">
        <v>0</v>
      </c>
      <c r="D239" s="196">
        <v>0.6</v>
      </c>
    </row>
    <row r="240" spans="1:4" ht="27.75" customHeight="1" x14ac:dyDescent="0.25">
      <c r="A240" s="202">
        <v>371</v>
      </c>
      <c r="B240" s="203" t="s">
        <v>611</v>
      </c>
      <c r="C240" s="196">
        <v>0</v>
      </c>
      <c r="D240" s="196">
        <v>0.6</v>
      </c>
    </row>
    <row r="241" spans="1:4" ht="27.75" customHeight="1" x14ac:dyDescent="0.25">
      <c r="A241" s="202">
        <v>372</v>
      </c>
      <c r="B241" s="203" t="s">
        <v>612</v>
      </c>
      <c r="C241" s="196">
        <v>0</v>
      </c>
      <c r="D241" s="196">
        <v>0.6</v>
      </c>
    </row>
    <row r="242" spans="1:4" ht="27.75" customHeight="1" x14ac:dyDescent="0.25">
      <c r="A242" s="202">
        <v>373</v>
      </c>
      <c r="B242" s="203" t="s">
        <v>613</v>
      </c>
      <c r="C242" s="196">
        <v>0</v>
      </c>
      <c r="D242" s="196">
        <v>0.6</v>
      </c>
    </row>
    <row r="243" spans="1:4" ht="27.75" customHeight="1" x14ac:dyDescent="0.25">
      <c r="A243" s="202">
        <v>374</v>
      </c>
      <c r="B243" s="203" t="s">
        <v>614</v>
      </c>
      <c r="C243" s="196">
        <v>0</v>
      </c>
      <c r="D243" s="196">
        <v>0.6</v>
      </c>
    </row>
    <row r="244" spans="1:4" ht="27.75" customHeight="1" x14ac:dyDescent="0.25">
      <c r="A244" s="202">
        <v>375</v>
      </c>
      <c r="B244" s="203" t="s">
        <v>615</v>
      </c>
      <c r="C244" s="196">
        <v>0</v>
      </c>
      <c r="D244" s="196">
        <v>0.6</v>
      </c>
    </row>
    <row r="245" spans="1:4" ht="27.75" customHeight="1" x14ac:dyDescent="0.25">
      <c r="A245" s="202">
        <v>380</v>
      </c>
      <c r="B245" s="203" t="s">
        <v>616</v>
      </c>
      <c r="C245" s="196">
        <v>0</v>
      </c>
      <c r="D245" s="196">
        <v>0.6</v>
      </c>
    </row>
    <row r="246" spans="1:4" ht="27.75" customHeight="1" x14ac:dyDescent="0.25">
      <c r="A246" s="202">
        <v>381</v>
      </c>
      <c r="B246" s="203" t="s">
        <v>617</v>
      </c>
      <c r="C246" s="196">
        <v>0</v>
      </c>
      <c r="D246" s="196">
        <v>0.6</v>
      </c>
    </row>
    <row r="247" spans="1:4" ht="27.75" customHeight="1" x14ac:dyDescent="0.25">
      <c r="A247" s="202">
        <v>382</v>
      </c>
      <c r="B247" s="203" t="s">
        <v>618</v>
      </c>
      <c r="C247" s="196">
        <v>0</v>
      </c>
      <c r="D247" s="196">
        <v>0.6</v>
      </c>
    </row>
    <row r="248" spans="1:4" ht="27.75" customHeight="1" x14ac:dyDescent="0.25">
      <c r="A248" s="202">
        <v>383</v>
      </c>
      <c r="B248" s="203" t="s">
        <v>619</v>
      </c>
      <c r="C248" s="196">
        <v>0</v>
      </c>
      <c r="D248" s="196">
        <v>0.6</v>
      </c>
    </row>
    <row r="249" spans="1:4" ht="27.75" customHeight="1" x14ac:dyDescent="0.25">
      <c r="A249" s="202">
        <v>384</v>
      </c>
      <c r="B249" s="203" t="s">
        <v>620</v>
      </c>
      <c r="C249" s="196">
        <v>0</v>
      </c>
      <c r="D249" s="196">
        <v>0.6</v>
      </c>
    </row>
    <row r="250" spans="1:4" ht="27.75" customHeight="1" x14ac:dyDescent="0.25">
      <c r="A250" s="202">
        <v>385</v>
      </c>
      <c r="B250" s="203" t="s">
        <v>621</v>
      </c>
      <c r="C250" s="196">
        <v>0</v>
      </c>
      <c r="D250" s="196">
        <v>0.6</v>
      </c>
    </row>
    <row r="251" spans="1:4" ht="27.75" customHeight="1" x14ac:dyDescent="0.25">
      <c r="A251" s="202">
        <v>386</v>
      </c>
      <c r="B251" s="203" t="s">
        <v>622</v>
      </c>
      <c r="C251" s="196">
        <v>0</v>
      </c>
      <c r="D251" s="196">
        <v>0.6</v>
      </c>
    </row>
    <row r="252" spans="1:4" ht="27.75" customHeight="1" x14ac:dyDescent="0.25">
      <c r="A252" s="202">
        <v>387</v>
      </c>
      <c r="B252" s="203" t="s">
        <v>623</v>
      </c>
      <c r="C252" s="196">
        <v>0</v>
      </c>
      <c r="D252" s="196">
        <v>0.6</v>
      </c>
    </row>
    <row r="253" spans="1:4" ht="27.75" customHeight="1" x14ac:dyDescent="0.25">
      <c r="A253" s="202">
        <v>388</v>
      </c>
      <c r="B253" s="203" t="s">
        <v>624</v>
      </c>
      <c r="C253" s="196">
        <v>0</v>
      </c>
      <c r="D253" s="196">
        <v>0.6</v>
      </c>
    </row>
    <row r="254" spans="1:4" ht="27.75" customHeight="1" x14ac:dyDescent="0.25">
      <c r="A254" s="202">
        <v>389</v>
      </c>
      <c r="B254" s="203" t="s">
        <v>625</v>
      </c>
      <c r="C254" s="196">
        <v>0</v>
      </c>
      <c r="D254" s="196">
        <v>0.6</v>
      </c>
    </row>
    <row r="255" spans="1:4" ht="27.75" customHeight="1" x14ac:dyDescent="0.25">
      <c r="A255" s="202">
        <v>390</v>
      </c>
      <c r="B255" s="203" t="s">
        <v>626</v>
      </c>
      <c r="C255" s="196">
        <v>0</v>
      </c>
      <c r="D255" s="196">
        <v>0.6</v>
      </c>
    </row>
    <row r="256" spans="1:4" ht="27.75" customHeight="1" x14ac:dyDescent="0.25">
      <c r="A256" s="202">
        <v>391</v>
      </c>
      <c r="B256" s="203" t="s">
        <v>627</v>
      </c>
      <c r="C256" s="196">
        <v>0</v>
      </c>
      <c r="D256" s="196">
        <v>0.6</v>
      </c>
    </row>
    <row r="257" spans="1:4" ht="27.75" customHeight="1" x14ac:dyDescent="0.25">
      <c r="A257" s="202">
        <v>397</v>
      </c>
      <c r="B257" s="203" t="s">
        <v>628</v>
      </c>
      <c r="C257" s="196">
        <v>0</v>
      </c>
      <c r="D257" s="196">
        <v>0.6</v>
      </c>
    </row>
    <row r="258" spans="1:4" ht="27.75" customHeight="1" x14ac:dyDescent="0.25">
      <c r="A258" s="202">
        <v>400</v>
      </c>
      <c r="B258" s="203" t="s">
        <v>629</v>
      </c>
      <c r="C258" s="196">
        <v>0</v>
      </c>
      <c r="D258" s="196">
        <v>0</v>
      </c>
    </row>
    <row r="259" spans="1:4" ht="27.75" customHeight="1" x14ac:dyDescent="0.25">
      <c r="A259" s="202">
        <v>401</v>
      </c>
      <c r="B259" s="203" t="s">
        <v>630</v>
      </c>
      <c r="C259" s="196">
        <v>0</v>
      </c>
      <c r="D259" s="196">
        <v>0</v>
      </c>
    </row>
    <row r="260" spans="1:4" ht="27.75" customHeight="1" x14ac:dyDescent="0.25">
      <c r="A260" s="202">
        <v>402</v>
      </c>
      <c r="B260" s="203" t="s">
        <v>631</v>
      </c>
      <c r="C260" s="196">
        <v>0</v>
      </c>
      <c r="D260" s="196">
        <v>0</v>
      </c>
    </row>
    <row r="261" spans="1:4" ht="27.75" customHeight="1" x14ac:dyDescent="0.25">
      <c r="A261" s="202">
        <v>403</v>
      </c>
      <c r="B261" s="203" t="s">
        <v>632</v>
      </c>
      <c r="C261" s="196">
        <v>0</v>
      </c>
      <c r="D261" s="196">
        <v>0</v>
      </c>
    </row>
    <row r="262" spans="1:4" ht="27.75" customHeight="1" x14ac:dyDescent="0.25">
      <c r="A262" s="202">
        <v>404</v>
      </c>
      <c r="B262" s="203" t="s">
        <v>633</v>
      </c>
      <c r="C262" s="196">
        <v>0</v>
      </c>
      <c r="D262" s="196">
        <v>0</v>
      </c>
    </row>
    <row r="263" spans="1:4" ht="27.75" customHeight="1" x14ac:dyDescent="0.25">
      <c r="A263" s="202">
        <v>405</v>
      </c>
      <c r="B263" s="203" t="s">
        <v>634</v>
      </c>
      <c r="C263" s="196">
        <v>0</v>
      </c>
      <c r="D263" s="196">
        <v>0</v>
      </c>
    </row>
    <row r="264" spans="1:4" ht="27.75" customHeight="1" x14ac:dyDescent="0.25">
      <c r="A264" s="202">
        <v>406</v>
      </c>
      <c r="B264" s="203" t="s">
        <v>635</v>
      </c>
      <c r="C264" s="196">
        <v>0</v>
      </c>
      <c r="D264" s="196">
        <v>0</v>
      </c>
    </row>
    <row r="265" spans="1:4" ht="27.75" customHeight="1" x14ac:dyDescent="0.25">
      <c r="A265" s="202">
        <v>407</v>
      </c>
      <c r="B265" s="203" t="s">
        <v>636</v>
      </c>
      <c r="C265" s="196">
        <v>0</v>
      </c>
      <c r="D265" s="196">
        <v>0</v>
      </c>
    </row>
    <row r="266" spans="1:4" ht="27.75" customHeight="1" x14ac:dyDescent="0.25">
      <c r="A266" s="202">
        <v>408</v>
      </c>
      <c r="B266" s="203" t="s">
        <v>637</v>
      </c>
      <c r="C266" s="196">
        <v>0</v>
      </c>
      <c r="D266" s="196">
        <v>0</v>
      </c>
    </row>
    <row r="267" spans="1:4" ht="27.75" customHeight="1" x14ac:dyDescent="0.25">
      <c r="A267" s="202">
        <v>409</v>
      </c>
      <c r="B267" s="203" t="s">
        <v>638</v>
      </c>
      <c r="C267" s="196">
        <v>0</v>
      </c>
      <c r="D267" s="196">
        <v>0</v>
      </c>
    </row>
    <row r="268" spans="1:4" ht="27.75" customHeight="1" x14ac:dyDescent="0.25">
      <c r="A268" s="202">
        <v>410</v>
      </c>
      <c r="B268" s="203" t="s">
        <v>639</v>
      </c>
      <c r="C268" s="196">
        <v>0</v>
      </c>
      <c r="D268" s="196">
        <v>0</v>
      </c>
    </row>
    <row r="269" spans="1:4" ht="27.75" customHeight="1" x14ac:dyDescent="0.25">
      <c r="A269" s="202">
        <v>411</v>
      </c>
      <c r="B269" s="203" t="s">
        <v>640</v>
      </c>
      <c r="C269" s="196">
        <v>0</v>
      </c>
      <c r="D269" s="196">
        <v>0</v>
      </c>
    </row>
    <row r="270" spans="1:4" ht="27.75" customHeight="1" x14ac:dyDescent="0.25">
      <c r="A270" s="202">
        <v>412</v>
      </c>
      <c r="B270" s="203" t="s">
        <v>641</v>
      </c>
      <c r="C270" s="196">
        <v>0</v>
      </c>
      <c r="D270" s="196">
        <v>0</v>
      </c>
    </row>
    <row r="271" spans="1:4" ht="27.75" customHeight="1" x14ac:dyDescent="0.25">
      <c r="A271" s="202">
        <v>417</v>
      </c>
      <c r="B271" s="203" t="s">
        <v>642</v>
      </c>
      <c r="C271" s="196">
        <v>0</v>
      </c>
      <c r="D271" s="196">
        <v>0</v>
      </c>
    </row>
    <row r="272" spans="1:4" ht="27.75" customHeight="1" x14ac:dyDescent="0.25">
      <c r="A272" s="202">
        <v>418</v>
      </c>
      <c r="B272" s="203" t="s">
        <v>643</v>
      </c>
      <c r="C272" s="196">
        <v>0</v>
      </c>
      <c r="D272" s="196">
        <v>0</v>
      </c>
    </row>
    <row r="273" spans="1:4" ht="27.75" customHeight="1" x14ac:dyDescent="0.25">
      <c r="A273" s="202">
        <v>419</v>
      </c>
      <c r="B273" s="203" t="s">
        <v>644</v>
      </c>
      <c r="C273" s="196">
        <v>0</v>
      </c>
      <c r="D273" s="196">
        <v>0</v>
      </c>
    </row>
    <row r="274" spans="1:4" ht="27.75" customHeight="1" x14ac:dyDescent="0.25">
      <c r="A274" s="202">
        <v>421</v>
      </c>
      <c r="B274" s="203" t="s">
        <v>645</v>
      </c>
      <c r="C274" s="196">
        <v>0</v>
      </c>
      <c r="D274" s="196">
        <v>0.6</v>
      </c>
    </row>
    <row r="275" spans="1:4" ht="27.75" customHeight="1" x14ac:dyDescent="0.25">
      <c r="A275" s="202">
        <v>422</v>
      </c>
      <c r="B275" s="203" t="s">
        <v>646</v>
      </c>
      <c r="C275" s="196">
        <v>0</v>
      </c>
      <c r="D275" s="196">
        <v>0</v>
      </c>
    </row>
    <row r="276" spans="1:4" ht="27.75" customHeight="1" x14ac:dyDescent="0.25">
      <c r="A276" s="202">
        <v>423</v>
      </c>
      <c r="B276" s="203" t="s">
        <v>647</v>
      </c>
      <c r="C276" s="196">
        <v>0</v>
      </c>
      <c r="D276" s="196">
        <v>0.6</v>
      </c>
    </row>
    <row r="277" spans="1:4" ht="27.75" customHeight="1" x14ac:dyDescent="0.25">
      <c r="A277" s="202">
        <v>424</v>
      </c>
      <c r="B277" s="203" t="s">
        <v>648</v>
      </c>
      <c r="C277" s="196">
        <v>0</v>
      </c>
      <c r="D277" s="196">
        <v>0.6</v>
      </c>
    </row>
    <row r="278" spans="1:4" ht="27.75" customHeight="1" x14ac:dyDescent="0.25">
      <c r="A278" s="202">
        <v>425</v>
      </c>
      <c r="B278" s="203" t="s">
        <v>649</v>
      </c>
      <c r="C278" s="196">
        <v>0</v>
      </c>
      <c r="D278" s="196">
        <v>0.6</v>
      </c>
    </row>
    <row r="279" spans="1:4" ht="27.75" customHeight="1" x14ac:dyDescent="0.25">
      <c r="A279" s="202">
        <v>426</v>
      </c>
      <c r="B279" s="203" t="s">
        <v>650</v>
      </c>
      <c r="C279" s="196">
        <v>0</v>
      </c>
      <c r="D279" s="196">
        <v>0</v>
      </c>
    </row>
    <row r="280" spans="1:4" ht="27.75" customHeight="1" x14ac:dyDescent="0.25">
      <c r="A280" s="202">
        <v>427</v>
      </c>
      <c r="B280" s="203" t="s">
        <v>651</v>
      </c>
      <c r="C280" s="196">
        <v>0</v>
      </c>
      <c r="D280" s="196">
        <v>0</v>
      </c>
    </row>
    <row r="281" spans="1:4" ht="27.75" customHeight="1" x14ac:dyDescent="0.25">
      <c r="A281" s="202">
        <v>428</v>
      </c>
      <c r="B281" s="203" t="s">
        <v>652</v>
      </c>
      <c r="C281" s="196">
        <v>0</v>
      </c>
      <c r="D281" s="196">
        <v>0</v>
      </c>
    </row>
    <row r="282" spans="1:4" ht="27.75" customHeight="1" x14ac:dyDescent="0.25">
      <c r="A282" s="202">
        <v>429</v>
      </c>
      <c r="B282" s="203" t="s">
        <v>653</v>
      </c>
      <c r="C282" s="196">
        <v>0</v>
      </c>
      <c r="D282" s="196">
        <v>0</v>
      </c>
    </row>
    <row r="283" spans="1:4" ht="27.75" customHeight="1" x14ac:dyDescent="0.25">
      <c r="A283" s="202">
        <v>430</v>
      </c>
      <c r="B283" s="203" t="s">
        <v>654</v>
      </c>
      <c r="C283" s="196">
        <v>0</v>
      </c>
      <c r="D283" s="196">
        <v>1.6080000000000001</v>
      </c>
    </row>
    <row r="284" spans="1:4" ht="27.75" customHeight="1" x14ac:dyDescent="0.25">
      <c r="A284" s="202">
        <v>431</v>
      </c>
      <c r="B284" s="203" t="s">
        <v>655</v>
      </c>
      <c r="C284" s="196">
        <v>0</v>
      </c>
      <c r="D284" s="196">
        <v>1.6080000000000001</v>
      </c>
    </row>
    <row r="285" spans="1:4" ht="27.75" customHeight="1" x14ac:dyDescent="0.25">
      <c r="A285" s="202">
        <v>432</v>
      </c>
      <c r="B285" s="203" t="s">
        <v>656</v>
      </c>
      <c r="C285" s="196">
        <v>0</v>
      </c>
      <c r="D285" s="196">
        <v>1.6080000000000001</v>
      </c>
    </row>
    <row r="286" spans="1:4" ht="27.75" customHeight="1" x14ac:dyDescent="0.25">
      <c r="A286" s="202">
        <v>433</v>
      </c>
      <c r="B286" s="203" t="s">
        <v>657</v>
      </c>
      <c r="C286" s="196">
        <v>0</v>
      </c>
      <c r="D286" s="196">
        <v>1.6080000000000001</v>
      </c>
    </row>
    <row r="287" spans="1:4" ht="27.75" customHeight="1" x14ac:dyDescent="0.25">
      <c r="A287" s="202">
        <v>434</v>
      </c>
      <c r="B287" s="203" t="s">
        <v>658</v>
      </c>
      <c r="C287" s="196">
        <v>0</v>
      </c>
      <c r="D287" s="196">
        <v>1.6080000000000001</v>
      </c>
    </row>
    <row r="288" spans="1:4" ht="27.75" customHeight="1" x14ac:dyDescent="0.25">
      <c r="A288" s="202">
        <v>435</v>
      </c>
      <c r="B288" s="203" t="s">
        <v>659</v>
      </c>
      <c r="C288" s="196">
        <v>0</v>
      </c>
      <c r="D288" s="196">
        <v>1.6080000000000001</v>
      </c>
    </row>
    <row r="289" spans="1:4" ht="27.75" customHeight="1" x14ac:dyDescent="0.25">
      <c r="A289" s="202">
        <v>436</v>
      </c>
      <c r="B289" s="203" t="s">
        <v>660</v>
      </c>
      <c r="C289" s="196">
        <v>0</v>
      </c>
      <c r="D289" s="196">
        <v>1.6080000000000001</v>
      </c>
    </row>
    <row r="290" spans="1:4" ht="27.75" customHeight="1" x14ac:dyDescent="0.25">
      <c r="A290" s="202">
        <v>437</v>
      </c>
      <c r="B290" s="203" t="s">
        <v>661</v>
      </c>
      <c r="C290" s="196">
        <v>0</v>
      </c>
      <c r="D290" s="196">
        <v>3.6259999999999999</v>
      </c>
    </row>
    <row r="291" spans="1:4" ht="27.75" customHeight="1" x14ac:dyDescent="0.25">
      <c r="A291" s="202">
        <v>438</v>
      </c>
      <c r="B291" s="203" t="s">
        <v>662</v>
      </c>
      <c r="C291" s="196">
        <v>0</v>
      </c>
      <c r="D291" s="196">
        <v>3.6259999999999999</v>
      </c>
    </row>
    <row r="292" spans="1:4" ht="27.75" customHeight="1" x14ac:dyDescent="0.25">
      <c r="A292" s="202">
        <v>439</v>
      </c>
      <c r="B292" s="203" t="s">
        <v>663</v>
      </c>
      <c r="C292" s="196">
        <v>0</v>
      </c>
      <c r="D292" s="196">
        <v>3.6259999999999999</v>
      </c>
    </row>
    <row r="293" spans="1:4" ht="27.75" customHeight="1" x14ac:dyDescent="0.25">
      <c r="A293" s="202">
        <v>440</v>
      </c>
      <c r="B293" s="203" t="s">
        <v>664</v>
      </c>
      <c r="C293" s="196">
        <v>0</v>
      </c>
      <c r="D293" s="196">
        <v>3.6259999999999999</v>
      </c>
    </row>
    <row r="294" spans="1:4" ht="27.75" customHeight="1" x14ac:dyDescent="0.25">
      <c r="A294" s="202">
        <v>441</v>
      </c>
      <c r="B294" s="203" t="s">
        <v>665</v>
      </c>
      <c r="C294" s="196">
        <v>0</v>
      </c>
      <c r="D294" s="196">
        <v>3.6259999999999999</v>
      </c>
    </row>
    <row r="295" spans="1:4" ht="27.75" customHeight="1" x14ac:dyDescent="0.25">
      <c r="A295" s="202">
        <v>442</v>
      </c>
      <c r="B295" s="203" t="s">
        <v>666</v>
      </c>
      <c r="C295" s="196">
        <v>0</v>
      </c>
      <c r="D295" s="196">
        <v>3.6259999999999999</v>
      </c>
    </row>
    <row r="296" spans="1:4" ht="27.75" customHeight="1" x14ac:dyDescent="0.25">
      <c r="A296" s="202">
        <v>443</v>
      </c>
      <c r="B296" s="203" t="s">
        <v>667</v>
      </c>
      <c r="C296" s="196">
        <v>0</v>
      </c>
      <c r="D296" s="196">
        <v>3.6259999999999999</v>
      </c>
    </row>
    <row r="297" spans="1:4" ht="27.75" customHeight="1" x14ac:dyDescent="0.25">
      <c r="A297" s="202">
        <v>445</v>
      </c>
      <c r="B297" s="203" t="s">
        <v>668</v>
      </c>
      <c r="C297" s="196">
        <v>10.087999999999999</v>
      </c>
      <c r="D297" s="196">
        <v>1.6080000000000001</v>
      </c>
    </row>
    <row r="298" spans="1:4" ht="27.75" customHeight="1" x14ac:dyDescent="0.25">
      <c r="A298" s="202">
        <v>446</v>
      </c>
      <c r="B298" s="203" t="s">
        <v>669</v>
      </c>
      <c r="C298" s="196">
        <v>0</v>
      </c>
      <c r="D298" s="196">
        <v>0</v>
      </c>
    </row>
    <row r="299" spans="1:4" ht="27.75" customHeight="1" x14ac:dyDescent="0.25">
      <c r="A299" s="202">
        <v>447</v>
      </c>
      <c r="B299" s="203" t="s">
        <v>670</v>
      </c>
      <c r="C299" s="196">
        <v>0</v>
      </c>
      <c r="D299" s="196">
        <v>0</v>
      </c>
    </row>
    <row r="300" spans="1:4" ht="27.75" customHeight="1" x14ac:dyDescent="0.25">
      <c r="A300" s="202">
        <v>448</v>
      </c>
      <c r="B300" s="203" t="s">
        <v>671</v>
      </c>
      <c r="C300" s="196">
        <v>0</v>
      </c>
      <c r="D300" s="196">
        <v>1.6080000000000001</v>
      </c>
    </row>
    <row r="301" spans="1:4" ht="27.75" customHeight="1" x14ac:dyDescent="0.25">
      <c r="A301" s="202">
        <v>449</v>
      </c>
      <c r="B301" s="203" t="s">
        <v>672</v>
      </c>
      <c r="C301" s="196">
        <v>0</v>
      </c>
      <c r="D301" s="196">
        <v>0</v>
      </c>
    </row>
    <row r="302" spans="1:4" ht="27.75" customHeight="1" x14ac:dyDescent="0.25">
      <c r="A302" s="202">
        <v>450</v>
      </c>
      <c r="B302" s="203" t="s">
        <v>673</v>
      </c>
      <c r="C302" s="196">
        <v>0</v>
      </c>
      <c r="D302" s="196">
        <v>1.6080000000000001</v>
      </c>
    </row>
    <row r="303" spans="1:4" ht="27.75" customHeight="1" x14ac:dyDescent="0.25">
      <c r="A303" s="202">
        <v>451</v>
      </c>
      <c r="B303" s="203" t="s">
        <v>674</v>
      </c>
      <c r="C303" s="196">
        <v>0</v>
      </c>
      <c r="D303" s="196">
        <v>1.6080000000000001</v>
      </c>
    </row>
    <row r="304" spans="1:4" ht="27.75" customHeight="1" x14ac:dyDescent="0.25">
      <c r="A304" s="202">
        <v>452</v>
      </c>
      <c r="B304" s="203" t="s">
        <v>675</v>
      </c>
      <c r="C304" s="196">
        <v>0</v>
      </c>
      <c r="D304" s="196">
        <v>0</v>
      </c>
    </row>
    <row r="305" spans="1:4" ht="27.75" customHeight="1" x14ac:dyDescent="0.25">
      <c r="A305" s="202">
        <v>453</v>
      </c>
      <c r="B305" s="203" t="s">
        <v>676</v>
      </c>
      <c r="C305" s="196">
        <v>0</v>
      </c>
      <c r="D305" s="196">
        <v>0</v>
      </c>
    </row>
    <row r="306" spans="1:4" ht="27.75" customHeight="1" x14ac:dyDescent="0.25">
      <c r="A306" s="202">
        <v>455</v>
      </c>
      <c r="B306" s="203" t="s">
        <v>677</v>
      </c>
      <c r="C306" s="196">
        <v>0</v>
      </c>
      <c r="D306" s="196">
        <v>1.6080000000000001</v>
      </c>
    </row>
    <row r="307" spans="1:4" ht="27.75" customHeight="1" x14ac:dyDescent="0.25">
      <c r="A307" s="202">
        <v>456</v>
      </c>
      <c r="B307" s="203" t="s">
        <v>678</v>
      </c>
      <c r="C307" s="196">
        <v>0</v>
      </c>
      <c r="D307" s="196">
        <v>1.6080000000000001</v>
      </c>
    </row>
    <row r="308" spans="1:4" ht="27.75" customHeight="1" x14ac:dyDescent="0.25">
      <c r="A308" s="202">
        <v>457</v>
      </c>
      <c r="B308" s="203" t="s">
        <v>679</v>
      </c>
      <c r="C308" s="196">
        <v>0</v>
      </c>
      <c r="D308" s="196">
        <v>1.6080000000000001</v>
      </c>
    </row>
    <row r="309" spans="1:4" ht="27.75" customHeight="1" x14ac:dyDescent="0.25">
      <c r="A309" s="202">
        <v>458</v>
      </c>
      <c r="B309" s="203" t="s">
        <v>680</v>
      </c>
      <c r="C309" s="196">
        <v>0</v>
      </c>
      <c r="D309" s="196">
        <v>1.6080000000000001</v>
      </c>
    </row>
    <row r="310" spans="1:4" ht="27.75" customHeight="1" x14ac:dyDescent="0.25">
      <c r="A310" s="202">
        <v>459</v>
      </c>
      <c r="B310" s="203" t="s">
        <v>681</v>
      </c>
      <c r="C310" s="196">
        <v>0</v>
      </c>
      <c r="D310" s="196">
        <v>1.6080000000000001</v>
      </c>
    </row>
    <row r="311" spans="1:4" ht="27.75" customHeight="1" x14ac:dyDescent="0.25">
      <c r="A311" s="202">
        <v>460</v>
      </c>
      <c r="B311" s="203" t="s">
        <v>682</v>
      </c>
      <c r="C311" s="196">
        <v>0</v>
      </c>
      <c r="D311" s="196">
        <v>1.6080000000000001</v>
      </c>
    </row>
    <row r="312" spans="1:4" ht="27.75" customHeight="1" x14ac:dyDescent="0.25">
      <c r="A312" s="202">
        <v>461</v>
      </c>
      <c r="B312" s="203" t="s">
        <v>683</v>
      </c>
      <c r="C312" s="196">
        <v>0</v>
      </c>
      <c r="D312" s="196">
        <v>1.6080000000000001</v>
      </c>
    </row>
    <row r="313" spans="1:4" ht="27.75" customHeight="1" x14ac:dyDescent="0.25">
      <c r="A313" s="202">
        <v>462</v>
      </c>
      <c r="B313" s="203" t="s">
        <v>684</v>
      </c>
      <c r="C313" s="196">
        <v>0</v>
      </c>
      <c r="D313" s="196">
        <v>1.6080000000000001</v>
      </c>
    </row>
    <row r="314" spans="1:4" ht="27.75" customHeight="1" x14ac:dyDescent="0.25">
      <c r="A314" s="202">
        <v>463</v>
      </c>
      <c r="B314" s="203" t="s">
        <v>685</v>
      </c>
      <c r="C314" s="196">
        <v>0</v>
      </c>
      <c r="D314" s="196">
        <v>3.6259999999999999</v>
      </c>
    </row>
    <row r="315" spans="1:4" ht="27.75" customHeight="1" x14ac:dyDescent="0.25">
      <c r="A315" s="202">
        <v>464</v>
      </c>
      <c r="B315" s="203" t="s">
        <v>686</v>
      </c>
      <c r="C315" s="196">
        <v>0</v>
      </c>
      <c r="D315" s="196">
        <v>3.6259999999999999</v>
      </c>
    </row>
    <row r="316" spans="1:4" ht="27.75" customHeight="1" x14ac:dyDescent="0.25">
      <c r="A316" s="202">
        <v>465</v>
      </c>
      <c r="B316" s="203" t="s">
        <v>687</v>
      </c>
      <c r="C316" s="196">
        <v>0</v>
      </c>
      <c r="D316" s="196">
        <v>3.6259999999999999</v>
      </c>
    </row>
    <row r="317" spans="1:4" ht="27.75" customHeight="1" x14ac:dyDescent="0.25">
      <c r="A317" s="202">
        <v>466</v>
      </c>
      <c r="B317" s="203" t="s">
        <v>688</v>
      </c>
      <c r="C317" s="196">
        <v>0</v>
      </c>
      <c r="D317" s="196">
        <v>3.6259999999999999</v>
      </c>
    </row>
    <row r="318" spans="1:4" ht="27.75" customHeight="1" x14ac:dyDescent="0.25">
      <c r="A318" s="202">
        <v>467</v>
      </c>
      <c r="B318" s="203" t="s">
        <v>689</v>
      </c>
      <c r="C318" s="196">
        <v>0</v>
      </c>
      <c r="D318" s="196">
        <v>3.6259999999999999</v>
      </c>
    </row>
    <row r="319" spans="1:4" ht="27.75" customHeight="1" x14ac:dyDescent="0.25">
      <c r="A319" s="202">
        <v>468</v>
      </c>
      <c r="B319" s="203" t="s">
        <v>690</v>
      </c>
      <c r="C319" s="196">
        <v>0</v>
      </c>
      <c r="D319" s="196">
        <v>3.6259999999999999</v>
      </c>
    </row>
    <row r="320" spans="1:4" ht="27.75" customHeight="1" x14ac:dyDescent="0.25">
      <c r="A320" s="202">
        <v>469</v>
      </c>
      <c r="B320" s="203" t="s">
        <v>691</v>
      </c>
      <c r="C320" s="196">
        <v>0</v>
      </c>
      <c r="D320" s="196">
        <v>0</v>
      </c>
    </row>
    <row r="321" spans="1:4" ht="27.75" customHeight="1" x14ac:dyDescent="0.25">
      <c r="A321" s="202">
        <v>470</v>
      </c>
      <c r="B321" s="203" t="s">
        <v>692</v>
      </c>
      <c r="C321" s="196">
        <v>0</v>
      </c>
      <c r="D321" s="196">
        <v>0</v>
      </c>
    </row>
    <row r="322" spans="1:4" ht="27.75" customHeight="1" x14ac:dyDescent="0.25">
      <c r="A322" s="202">
        <v>471</v>
      </c>
      <c r="B322" s="203" t="s">
        <v>693</v>
      </c>
      <c r="C322" s="196">
        <v>0</v>
      </c>
      <c r="D322" s="196">
        <v>0</v>
      </c>
    </row>
    <row r="323" spans="1:4" ht="27.75" customHeight="1" x14ac:dyDescent="0.25">
      <c r="A323" s="202">
        <v>472</v>
      </c>
      <c r="B323" s="203" t="s">
        <v>694</v>
      </c>
      <c r="C323" s="196">
        <v>0</v>
      </c>
      <c r="D323" s="196">
        <v>0</v>
      </c>
    </row>
    <row r="324" spans="1:4" ht="27.75" customHeight="1" x14ac:dyDescent="0.25">
      <c r="A324" s="202">
        <v>473</v>
      </c>
      <c r="B324" s="203" t="s">
        <v>695</v>
      </c>
      <c r="C324" s="196">
        <v>0</v>
      </c>
      <c r="D324" s="196">
        <v>0</v>
      </c>
    </row>
    <row r="325" spans="1:4" ht="27.75" customHeight="1" x14ac:dyDescent="0.25">
      <c r="A325" s="202">
        <v>474</v>
      </c>
      <c r="B325" s="203" t="s">
        <v>696</v>
      </c>
      <c r="C325" s="196">
        <v>0</v>
      </c>
      <c r="D325" s="196">
        <v>2.1669999999999998</v>
      </c>
    </row>
    <row r="326" spans="1:4" ht="27.75" customHeight="1" x14ac:dyDescent="0.25">
      <c r="A326" s="202">
        <v>475</v>
      </c>
      <c r="B326" s="203" t="s">
        <v>697</v>
      </c>
      <c r="C326" s="196">
        <v>0</v>
      </c>
      <c r="D326" s="196">
        <v>0</v>
      </c>
    </row>
    <row r="327" spans="1:4" ht="27.75" customHeight="1" x14ac:dyDescent="0.25">
      <c r="A327" s="202">
        <v>476</v>
      </c>
      <c r="B327" s="203" t="s">
        <v>698</v>
      </c>
      <c r="C327" s="196">
        <v>0</v>
      </c>
      <c r="D327" s="196">
        <v>0</v>
      </c>
    </row>
    <row r="328" spans="1:4" ht="27.75" customHeight="1" x14ac:dyDescent="0.25">
      <c r="A328" s="202">
        <v>477</v>
      </c>
      <c r="B328" s="203" t="s">
        <v>699</v>
      </c>
      <c r="C328" s="196">
        <v>0</v>
      </c>
      <c r="D328" s="196">
        <v>0</v>
      </c>
    </row>
    <row r="329" spans="1:4" ht="27.75" customHeight="1" x14ac:dyDescent="0.25">
      <c r="A329" s="202">
        <v>478</v>
      </c>
      <c r="B329" s="203" t="s">
        <v>700</v>
      </c>
      <c r="C329" s="196">
        <v>0</v>
      </c>
      <c r="D329" s="196">
        <v>0</v>
      </c>
    </row>
    <row r="330" spans="1:4" ht="27.75" customHeight="1" x14ac:dyDescent="0.25">
      <c r="A330" s="202">
        <v>479</v>
      </c>
      <c r="B330" s="203" t="s">
        <v>701</v>
      </c>
      <c r="C330" s="196">
        <v>0</v>
      </c>
      <c r="D330" s="196">
        <v>0</v>
      </c>
    </row>
    <row r="331" spans="1:4" ht="27.75" customHeight="1" x14ac:dyDescent="0.25">
      <c r="A331" s="202">
        <v>480</v>
      </c>
      <c r="B331" s="203" t="s">
        <v>702</v>
      </c>
      <c r="C331" s="196">
        <v>0</v>
      </c>
      <c r="D331" s="196">
        <v>0</v>
      </c>
    </row>
    <row r="332" spans="1:4" ht="27.75" customHeight="1" x14ac:dyDescent="0.25">
      <c r="A332" s="202">
        <v>481</v>
      </c>
      <c r="B332" s="203" t="s">
        <v>703</v>
      </c>
      <c r="C332" s="196">
        <v>0</v>
      </c>
      <c r="D332" s="196">
        <v>0</v>
      </c>
    </row>
    <row r="333" spans="1:4" ht="27.75" customHeight="1" x14ac:dyDescent="0.25">
      <c r="A333" s="202">
        <v>482</v>
      </c>
      <c r="B333" s="203" t="s">
        <v>704</v>
      </c>
      <c r="C333" s="196">
        <v>0</v>
      </c>
      <c r="D333" s="196">
        <v>0</v>
      </c>
    </row>
    <row r="334" spans="1:4" ht="27.75" customHeight="1" x14ac:dyDescent="0.25">
      <c r="A334" s="202">
        <v>483</v>
      </c>
      <c r="B334" s="203" t="s">
        <v>705</v>
      </c>
      <c r="C334" s="196">
        <v>0</v>
      </c>
      <c r="D334" s="196">
        <v>0</v>
      </c>
    </row>
    <row r="335" spans="1:4" ht="27.75" customHeight="1" x14ac:dyDescent="0.25">
      <c r="A335" s="202">
        <v>484</v>
      </c>
      <c r="B335" s="203" t="s">
        <v>706</v>
      </c>
      <c r="C335" s="196">
        <v>0</v>
      </c>
      <c r="D335" s="196">
        <v>0</v>
      </c>
    </row>
    <row r="336" spans="1:4" ht="27.75" customHeight="1" x14ac:dyDescent="0.25">
      <c r="A336" s="202">
        <v>485</v>
      </c>
      <c r="B336" s="203" t="s">
        <v>707</v>
      </c>
      <c r="C336" s="196">
        <v>0</v>
      </c>
      <c r="D336" s="196">
        <v>0</v>
      </c>
    </row>
    <row r="337" spans="1:4" ht="27.75" customHeight="1" x14ac:dyDescent="0.25">
      <c r="A337" s="202">
        <v>486</v>
      </c>
      <c r="B337" s="203" t="s">
        <v>708</v>
      </c>
      <c r="C337" s="196">
        <v>0</v>
      </c>
      <c r="D337" s="196">
        <v>2.1669999999999998</v>
      </c>
    </row>
    <row r="338" spans="1:4" ht="27.75" customHeight="1" x14ac:dyDescent="0.25">
      <c r="A338" s="202">
        <v>487</v>
      </c>
      <c r="B338" s="203" t="s">
        <v>709</v>
      </c>
      <c r="C338" s="196">
        <v>0</v>
      </c>
      <c r="D338" s="196">
        <v>2.1669999999999998</v>
      </c>
    </row>
    <row r="339" spans="1:4" ht="27.75" customHeight="1" x14ac:dyDescent="0.25">
      <c r="A339" s="202">
        <v>488</v>
      </c>
      <c r="B339" s="203" t="s">
        <v>710</v>
      </c>
      <c r="C339" s="196">
        <v>0</v>
      </c>
      <c r="D339" s="196">
        <v>2.1669999999999998</v>
      </c>
    </row>
    <row r="340" spans="1:4" ht="27.75" customHeight="1" x14ac:dyDescent="0.25">
      <c r="A340" s="202">
        <v>489</v>
      </c>
      <c r="B340" s="203" t="s">
        <v>711</v>
      </c>
      <c r="C340" s="196">
        <v>0</v>
      </c>
      <c r="D340" s="196">
        <v>2.1669999999999998</v>
      </c>
    </row>
    <row r="341" spans="1:4" ht="27.75" customHeight="1" x14ac:dyDescent="0.25">
      <c r="A341" s="202">
        <v>490</v>
      </c>
      <c r="B341" s="203" t="s">
        <v>712</v>
      </c>
      <c r="C341" s="196">
        <v>0</v>
      </c>
      <c r="D341" s="196">
        <v>2.1669999999999998</v>
      </c>
    </row>
    <row r="342" spans="1:4" ht="27.75" customHeight="1" x14ac:dyDescent="0.25">
      <c r="A342" s="202">
        <v>491</v>
      </c>
      <c r="B342" s="203" t="s">
        <v>713</v>
      </c>
      <c r="C342" s="196">
        <v>0</v>
      </c>
      <c r="D342" s="196">
        <v>2.1669999999999998</v>
      </c>
    </row>
    <row r="343" spans="1:4" ht="27.75" customHeight="1" x14ac:dyDescent="0.25">
      <c r="A343" s="202">
        <v>492</v>
      </c>
      <c r="B343" s="203" t="s">
        <v>714</v>
      </c>
      <c r="C343" s="196">
        <v>0</v>
      </c>
      <c r="D343" s="196">
        <v>2.1669999999999998</v>
      </c>
    </row>
    <row r="344" spans="1:4" ht="27.75" customHeight="1" x14ac:dyDescent="0.25">
      <c r="A344" s="202">
        <v>493</v>
      </c>
      <c r="B344" s="203" t="s">
        <v>715</v>
      </c>
      <c r="C344" s="196">
        <v>0</v>
      </c>
      <c r="D344" s="196">
        <v>2.1669999999999998</v>
      </c>
    </row>
    <row r="345" spans="1:4" ht="27.75" customHeight="1" x14ac:dyDescent="0.25">
      <c r="A345" s="202">
        <v>494</v>
      </c>
      <c r="B345" s="203" t="s">
        <v>716</v>
      </c>
      <c r="C345" s="196">
        <v>0</v>
      </c>
      <c r="D345" s="196">
        <v>2.1669999999999998</v>
      </c>
    </row>
    <row r="346" spans="1:4" ht="27.75" customHeight="1" x14ac:dyDescent="0.25">
      <c r="A346" s="202">
        <v>495</v>
      </c>
      <c r="B346" s="203" t="s">
        <v>717</v>
      </c>
      <c r="C346" s="196">
        <v>0</v>
      </c>
      <c r="D346" s="196">
        <v>2.1669999999999998</v>
      </c>
    </row>
    <row r="347" spans="1:4" ht="27.75" customHeight="1" x14ac:dyDescent="0.25">
      <c r="A347" s="202">
        <v>496</v>
      </c>
      <c r="B347" s="203" t="s">
        <v>718</v>
      </c>
      <c r="C347" s="196">
        <v>0</v>
      </c>
      <c r="D347" s="196">
        <v>2.1669999999999998</v>
      </c>
    </row>
    <row r="348" spans="1:4" ht="27.75" customHeight="1" x14ac:dyDescent="0.25">
      <c r="A348" s="202">
        <v>497</v>
      </c>
      <c r="B348" s="203" t="s">
        <v>719</v>
      </c>
      <c r="C348" s="196">
        <v>0</v>
      </c>
      <c r="D348" s="196">
        <v>2.1669999999999998</v>
      </c>
    </row>
    <row r="349" spans="1:4" ht="27.75" customHeight="1" x14ac:dyDescent="0.25">
      <c r="A349" s="202">
        <v>498</v>
      </c>
      <c r="B349" s="203" t="s">
        <v>720</v>
      </c>
      <c r="C349" s="196">
        <v>0</v>
      </c>
      <c r="D349" s="196">
        <v>2.1669999999999998</v>
      </c>
    </row>
    <row r="350" spans="1:4" ht="27.75" customHeight="1" x14ac:dyDescent="0.25">
      <c r="A350" s="202">
        <v>499</v>
      </c>
      <c r="B350" s="203" t="s">
        <v>721</v>
      </c>
      <c r="C350" s="196">
        <v>0</v>
      </c>
      <c r="D350" s="196">
        <v>3.597</v>
      </c>
    </row>
    <row r="351" spans="1:4" ht="27.75" customHeight="1" x14ac:dyDescent="0.25">
      <c r="A351" s="202">
        <v>500</v>
      </c>
      <c r="B351" s="203" t="s">
        <v>722</v>
      </c>
      <c r="C351" s="196">
        <v>0</v>
      </c>
      <c r="D351" s="196">
        <v>0</v>
      </c>
    </row>
    <row r="352" spans="1:4" ht="27.75" customHeight="1" x14ac:dyDescent="0.25">
      <c r="A352" s="202">
        <v>501</v>
      </c>
      <c r="B352" s="203" t="s">
        <v>723</v>
      </c>
      <c r="C352" s="196">
        <v>0</v>
      </c>
      <c r="D352" s="196">
        <v>0</v>
      </c>
    </row>
    <row r="353" spans="1:4" ht="27.75" customHeight="1" x14ac:dyDescent="0.25">
      <c r="A353" s="202">
        <v>502</v>
      </c>
      <c r="B353" s="203" t="s">
        <v>724</v>
      </c>
      <c r="C353" s="196">
        <v>0</v>
      </c>
      <c r="D353" s="196">
        <v>0</v>
      </c>
    </row>
    <row r="354" spans="1:4" ht="27.75" customHeight="1" x14ac:dyDescent="0.25">
      <c r="A354" s="202">
        <v>503</v>
      </c>
      <c r="B354" s="203" t="s">
        <v>725</v>
      </c>
      <c r="C354" s="196">
        <v>0</v>
      </c>
      <c r="D354" s="196">
        <v>0</v>
      </c>
    </row>
    <row r="355" spans="1:4" ht="27.75" customHeight="1" x14ac:dyDescent="0.25">
      <c r="A355" s="202">
        <v>504</v>
      </c>
      <c r="B355" s="203" t="s">
        <v>726</v>
      </c>
      <c r="C355" s="196">
        <v>0</v>
      </c>
      <c r="D355" s="196">
        <v>0</v>
      </c>
    </row>
    <row r="356" spans="1:4" ht="27.75" customHeight="1" x14ac:dyDescent="0.25">
      <c r="A356" s="202">
        <v>505</v>
      </c>
      <c r="B356" s="203" t="s">
        <v>727</v>
      </c>
      <c r="C356" s="196">
        <v>0</v>
      </c>
      <c r="D356" s="196">
        <v>0</v>
      </c>
    </row>
    <row r="357" spans="1:4" ht="27.75" customHeight="1" x14ac:dyDescent="0.25">
      <c r="A357" s="202">
        <v>506</v>
      </c>
      <c r="B357" s="203" t="s">
        <v>728</v>
      </c>
      <c r="C357" s="196">
        <v>0</v>
      </c>
      <c r="D357" s="196">
        <v>0</v>
      </c>
    </row>
    <row r="358" spans="1:4" ht="27.75" customHeight="1" x14ac:dyDescent="0.25">
      <c r="A358" s="202">
        <v>507</v>
      </c>
      <c r="B358" s="203" t="s">
        <v>729</v>
      </c>
      <c r="C358" s="196">
        <v>0</v>
      </c>
      <c r="D358" s="196">
        <v>0</v>
      </c>
    </row>
    <row r="359" spans="1:4" ht="27.75" customHeight="1" x14ac:dyDescent="0.25">
      <c r="A359" s="202">
        <v>508</v>
      </c>
      <c r="B359" s="203" t="s">
        <v>730</v>
      </c>
      <c r="C359" s="196">
        <v>0</v>
      </c>
      <c r="D359" s="196">
        <v>0</v>
      </c>
    </row>
    <row r="360" spans="1:4" ht="27.75" customHeight="1" x14ac:dyDescent="0.25">
      <c r="A360" s="202">
        <v>509</v>
      </c>
      <c r="B360" s="203" t="s">
        <v>731</v>
      </c>
      <c r="C360" s="196">
        <v>0</v>
      </c>
      <c r="D360" s="196">
        <v>0</v>
      </c>
    </row>
    <row r="361" spans="1:4" ht="27.75" customHeight="1" x14ac:dyDescent="0.25">
      <c r="A361" s="202">
        <v>510</v>
      </c>
      <c r="B361" s="203" t="s">
        <v>732</v>
      </c>
      <c r="C361" s="196">
        <v>0</v>
      </c>
      <c r="D361" s="196">
        <v>0</v>
      </c>
    </row>
    <row r="362" spans="1:4" ht="27.75" customHeight="1" x14ac:dyDescent="0.25">
      <c r="A362" s="202">
        <v>511</v>
      </c>
      <c r="B362" s="203" t="s">
        <v>733</v>
      </c>
      <c r="C362" s="196">
        <v>0</v>
      </c>
      <c r="D362" s="196">
        <v>0</v>
      </c>
    </row>
    <row r="363" spans="1:4" ht="27.75" customHeight="1" x14ac:dyDescent="0.25">
      <c r="A363" s="202">
        <v>512</v>
      </c>
      <c r="B363" s="203" t="s">
        <v>734</v>
      </c>
      <c r="C363" s="196">
        <v>0</v>
      </c>
      <c r="D363" s="196">
        <v>0</v>
      </c>
    </row>
    <row r="364" spans="1:4" ht="27.75" customHeight="1" x14ac:dyDescent="0.25">
      <c r="A364" s="202">
        <v>513</v>
      </c>
      <c r="B364" s="203" t="s">
        <v>735</v>
      </c>
      <c r="C364" s="196">
        <v>0</v>
      </c>
      <c r="D364" s="196">
        <v>0</v>
      </c>
    </row>
    <row r="365" spans="1:4" ht="27.75" customHeight="1" x14ac:dyDescent="0.25">
      <c r="A365" s="202">
        <v>514</v>
      </c>
      <c r="B365" s="203" t="s">
        <v>736</v>
      </c>
      <c r="C365" s="196">
        <v>0</v>
      </c>
      <c r="D365" s="196">
        <v>2.1669999999999998</v>
      </c>
    </row>
    <row r="366" spans="1:4" ht="27.75" customHeight="1" x14ac:dyDescent="0.25">
      <c r="A366" s="202">
        <v>515</v>
      </c>
      <c r="B366" s="203" t="s">
        <v>737</v>
      </c>
      <c r="C366" s="196">
        <v>0</v>
      </c>
      <c r="D366" s="196">
        <v>3.597</v>
      </c>
    </row>
    <row r="367" spans="1:4" ht="27.75" customHeight="1" x14ac:dyDescent="0.25">
      <c r="A367" s="202">
        <v>516</v>
      </c>
      <c r="B367" s="203" t="s">
        <v>738</v>
      </c>
      <c r="C367" s="196">
        <v>0</v>
      </c>
      <c r="D367" s="196">
        <v>2.1669999999999998</v>
      </c>
    </row>
    <row r="368" spans="1:4" ht="27.75" customHeight="1" x14ac:dyDescent="0.25">
      <c r="A368" s="202">
        <v>517</v>
      </c>
      <c r="B368" s="203" t="s">
        <v>739</v>
      </c>
      <c r="C368" s="196">
        <v>0</v>
      </c>
      <c r="D368" s="196">
        <v>2.1669999999999998</v>
      </c>
    </row>
    <row r="369" spans="1:4" ht="27.75" customHeight="1" x14ac:dyDescent="0.25">
      <c r="A369" s="202">
        <v>518</v>
      </c>
      <c r="B369" s="203" t="s">
        <v>740</v>
      </c>
      <c r="C369" s="196">
        <v>0</v>
      </c>
      <c r="D369" s="196">
        <v>2.1669999999999998</v>
      </c>
    </row>
    <row r="370" spans="1:4" ht="27.75" customHeight="1" x14ac:dyDescent="0.25">
      <c r="A370" s="202">
        <v>519</v>
      </c>
      <c r="B370" s="203" t="s">
        <v>741</v>
      </c>
      <c r="C370" s="196">
        <v>0</v>
      </c>
      <c r="D370" s="196">
        <v>3.597</v>
      </c>
    </row>
    <row r="371" spans="1:4" ht="27.75" customHeight="1" x14ac:dyDescent="0.25">
      <c r="A371" s="202">
        <v>520</v>
      </c>
      <c r="B371" s="203" t="s">
        <v>742</v>
      </c>
      <c r="C371" s="196">
        <v>0</v>
      </c>
      <c r="D371" s="196">
        <v>3.597</v>
      </c>
    </row>
    <row r="372" spans="1:4" ht="27.75" customHeight="1" x14ac:dyDescent="0.25">
      <c r="A372" s="202">
        <v>521</v>
      </c>
      <c r="B372" s="203" t="s">
        <v>743</v>
      </c>
      <c r="C372" s="196">
        <v>0</v>
      </c>
      <c r="D372" s="196">
        <v>3.597</v>
      </c>
    </row>
    <row r="373" spans="1:4" ht="27.75" customHeight="1" x14ac:dyDescent="0.25">
      <c r="A373" s="202">
        <v>522</v>
      </c>
      <c r="B373" s="203" t="s">
        <v>744</v>
      </c>
      <c r="C373" s="196">
        <v>0</v>
      </c>
      <c r="D373" s="196">
        <v>3.597</v>
      </c>
    </row>
    <row r="374" spans="1:4" ht="27.75" customHeight="1" x14ac:dyDescent="0.25">
      <c r="A374" s="202">
        <v>523</v>
      </c>
      <c r="B374" s="203" t="s">
        <v>745</v>
      </c>
      <c r="C374" s="196">
        <v>0</v>
      </c>
      <c r="D374" s="196">
        <v>3.597</v>
      </c>
    </row>
    <row r="375" spans="1:4" ht="27.75" customHeight="1" x14ac:dyDescent="0.25">
      <c r="A375" s="202">
        <v>524</v>
      </c>
      <c r="B375" s="203" t="s">
        <v>746</v>
      </c>
      <c r="C375" s="196">
        <v>0</v>
      </c>
      <c r="D375" s="196">
        <v>3.597</v>
      </c>
    </row>
    <row r="376" spans="1:4" ht="27.75" customHeight="1" x14ac:dyDescent="0.25">
      <c r="A376" s="202">
        <v>525</v>
      </c>
      <c r="B376" s="203" t="s">
        <v>747</v>
      </c>
      <c r="C376" s="196">
        <v>0</v>
      </c>
      <c r="D376" s="196">
        <v>2.1669999999999998</v>
      </c>
    </row>
    <row r="377" spans="1:4" ht="27.75" customHeight="1" x14ac:dyDescent="0.25">
      <c r="A377" s="202">
        <v>526</v>
      </c>
      <c r="B377" s="203" t="s">
        <v>748</v>
      </c>
      <c r="C377" s="196">
        <v>0</v>
      </c>
      <c r="D377" s="196">
        <v>2.1669999999999998</v>
      </c>
    </row>
    <row r="378" spans="1:4" ht="27.75" customHeight="1" x14ac:dyDescent="0.25">
      <c r="A378" s="202">
        <v>527</v>
      </c>
      <c r="B378" s="203" t="s">
        <v>749</v>
      </c>
      <c r="C378" s="196">
        <v>0</v>
      </c>
      <c r="D378" s="196">
        <v>2.1669999999999998</v>
      </c>
    </row>
    <row r="379" spans="1:4" ht="27.75" customHeight="1" x14ac:dyDescent="0.25">
      <c r="A379" s="202">
        <v>528</v>
      </c>
      <c r="B379" s="203" t="s">
        <v>750</v>
      </c>
      <c r="C379" s="196">
        <v>0</v>
      </c>
      <c r="D379" s="196">
        <v>2.1669999999999998</v>
      </c>
    </row>
    <row r="380" spans="1:4" ht="27.75" customHeight="1" x14ac:dyDescent="0.25">
      <c r="A380" s="202">
        <v>529</v>
      </c>
      <c r="B380" s="203" t="s">
        <v>751</v>
      </c>
      <c r="C380" s="196">
        <v>0</v>
      </c>
      <c r="D380" s="196">
        <v>2.1669999999999998</v>
      </c>
    </row>
    <row r="381" spans="1:4" ht="27.75" customHeight="1" x14ac:dyDescent="0.25">
      <c r="A381" s="202">
        <v>530</v>
      </c>
      <c r="B381" s="203" t="s">
        <v>752</v>
      </c>
      <c r="C381" s="196">
        <v>0</v>
      </c>
      <c r="D381" s="196">
        <v>2.1669999999999998</v>
      </c>
    </row>
    <row r="382" spans="1:4" ht="27.75" customHeight="1" x14ac:dyDescent="0.25">
      <c r="A382" s="202">
        <v>531</v>
      </c>
      <c r="B382" s="203" t="s">
        <v>753</v>
      </c>
      <c r="C382" s="196">
        <v>0</v>
      </c>
      <c r="D382" s="196">
        <v>2.1669999999999998</v>
      </c>
    </row>
    <row r="383" spans="1:4" ht="27.75" customHeight="1" x14ac:dyDescent="0.25">
      <c r="A383" s="202">
        <v>532</v>
      </c>
      <c r="B383" s="203" t="s">
        <v>754</v>
      </c>
      <c r="C383" s="196">
        <v>0</v>
      </c>
      <c r="D383" s="196">
        <v>3.597</v>
      </c>
    </row>
    <row r="384" spans="1:4" ht="27.75" customHeight="1" x14ac:dyDescent="0.25">
      <c r="A384" s="202">
        <v>533</v>
      </c>
      <c r="B384" s="203" t="s">
        <v>755</v>
      </c>
      <c r="C384" s="196">
        <v>0</v>
      </c>
      <c r="D384" s="196">
        <v>3.0190000000000001</v>
      </c>
    </row>
    <row r="385" spans="1:4" ht="27.75" customHeight="1" x14ac:dyDescent="0.25">
      <c r="A385" s="202">
        <v>534</v>
      </c>
      <c r="B385" s="203" t="s">
        <v>756</v>
      </c>
      <c r="C385" s="196">
        <v>0</v>
      </c>
      <c r="D385" s="196">
        <v>3.0190000000000001</v>
      </c>
    </row>
    <row r="386" spans="1:4" ht="27.75" customHeight="1" x14ac:dyDescent="0.25">
      <c r="A386" s="202">
        <v>535</v>
      </c>
      <c r="B386" s="203" t="s">
        <v>757</v>
      </c>
      <c r="C386" s="196">
        <v>0</v>
      </c>
      <c r="D386" s="196">
        <v>3.0190000000000001</v>
      </c>
    </row>
    <row r="387" spans="1:4" ht="27.75" customHeight="1" x14ac:dyDescent="0.25">
      <c r="A387" s="202">
        <v>536</v>
      </c>
      <c r="B387" s="203" t="s">
        <v>758</v>
      </c>
      <c r="C387" s="196">
        <v>0</v>
      </c>
      <c r="D387" s="196">
        <v>3.0190000000000001</v>
      </c>
    </row>
    <row r="388" spans="1:4" ht="27.75" customHeight="1" x14ac:dyDescent="0.25">
      <c r="A388" s="202">
        <v>537</v>
      </c>
      <c r="B388" s="203" t="s">
        <v>759</v>
      </c>
      <c r="C388" s="196">
        <v>0</v>
      </c>
      <c r="D388" s="196">
        <v>3.0190000000000001</v>
      </c>
    </row>
    <row r="389" spans="1:4" ht="27.75" customHeight="1" x14ac:dyDescent="0.25">
      <c r="A389" s="202">
        <v>538</v>
      </c>
      <c r="B389" s="203" t="s">
        <v>760</v>
      </c>
      <c r="C389" s="196">
        <v>0</v>
      </c>
      <c r="D389" s="196">
        <v>4.0549999999999997</v>
      </c>
    </row>
    <row r="390" spans="1:4" ht="27.75" customHeight="1" x14ac:dyDescent="0.25">
      <c r="A390" s="202">
        <v>539</v>
      </c>
      <c r="B390" s="203" t="s">
        <v>761</v>
      </c>
      <c r="C390" s="196">
        <v>0</v>
      </c>
      <c r="D390" s="196">
        <v>3.0190000000000001</v>
      </c>
    </row>
    <row r="391" spans="1:4" ht="27.75" customHeight="1" x14ac:dyDescent="0.25">
      <c r="A391" s="202">
        <v>540</v>
      </c>
      <c r="B391" s="203" t="s">
        <v>762</v>
      </c>
      <c r="C391" s="196">
        <v>0</v>
      </c>
      <c r="D391" s="196">
        <v>3.0190000000000001</v>
      </c>
    </row>
    <row r="392" spans="1:4" ht="27.75" customHeight="1" x14ac:dyDescent="0.25">
      <c r="A392" s="202">
        <v>541</v>
      </c>
      <c r="B392" s="203" t="s">
        <v>763</v>
      </c>
      <c r="C392" s="196">
        <v>0</v>
      </c>
      <c r="D392" s="196">
        <v>3.0190000000000001</v>
      </c>
    </row>
    <row r="393" spans="1:4" ht="27.75" customHeight="1" x14ac:dyDescent="0.25">
      <c r="A393" s="202">
        <v>542</v>
      </c>
      <c r="B393" s="203" t="s">
        <v>764</v>
      </c>
      <c r="C393" s="196">
        <v>0</v>
      </c>
      <c r="D393" s="196">
        <v>3.0190000000000001</v>
      </c>
    </row>
    <row r="394" spans="1:4" ht="27.75" customHeight="1" x14ac:dyDescent="0.25">
      <c r="A394" s="202">
        <v>543</v>
      </c>
      <c r="B394" s="203" t="s">
        <v>765</v>
      </c>
      <c r="C394" s="196">
        <v>0</v>
      </c>
      <c r="D394" s="196">
        <v>3.0190000000000001</v>
      </c>
    </row>
    <row r="395" spans="1:4" ht="27.75" customHeight="1" x14ac:dyDescent="0.25">
      <c r="A395" s="202">
        <v>546</v>
      </c>
      <c r="B395" s="203" t="s">
        <v>766</v>
      </c>
      <c r="C395" s="196">
        <v>0</v>
      </c>
      <c r="D395" s="196">
        <v>2.1669999999999998</v>
      </c>
    </row>
    <row r="396" spans="1:4" ht="27.75" customHeight="1" x14ac:dyDescent="0.25">
      <c r="A396" s="202">
        <v>547</v>
      </c>
      <c r="B396" s="203" t="s">
        <v>767</v>
      </c>
      <c r="C396" s="196">
        <v>0</v>
      </c>
      <c r="D396" s="196">
        <v>2.1669999999999998</v>
      </c>
    </row>
    <row r="397" spans="1:4" ht="27.75" customHeight="1" x14ac:dyDescent="0.25">
      <c r="A397" s="202">
        <v>548</v>
      </c>
      <c r="B397" s="203" t="s">
        <v>768</v>
      </c>
      <c r="C397" s="196">
        <v>0</v>
      </c>
      <c r="D397" s="196">
        <v>2.1669999999999998</v>
      </c>
    </row>
    <row r="398" spans="1:4" ht="27.75" customHeight="1" x14ac:dyDescent="0.25">
      <c r="A398" s="202">
        <v>549</v>
      </c>
      <c r="B398" s="203" t="s">
        <v>769</v>
      </c>
      <c r="C398" s="196">
        <v>0</v>
      </c>
      <c r="D398" s="196">
        <v>2.1669999999999998</v>
      </c>
    </row>
    <row r="399" spans="1:4" ht="27.75" customHeight="1" x14ac:dyDescent="0.25">
      <c r="A399" s="202">
        <v>550</v>
      </c>
      <c r="B399" s="203" t="s">
        <v>770</v>
      </c>
      <c r="C399" s="196">
        <v>0</v>
      </c>
      <c r="D399" s="196">
        <v>2.1669999999999998</v>
      </c>
    </row>
    <row r="400" spans="1:4" ht="27.75" customHeight="1" x14ac:dyDescent="0.25">
      <c r="A400" s="202">
        <v>551</v>
      </c>
      <c r="B400" s="203" t="s">
        <v>771</v>
      </c>
      <c r="C400" s="196">
        <v>0</v>
      </c>
      <c r="D400" s="196">
        <v>2.1669999999999998</v>
      </c>
    </row>
    <row r="401" spans="1:4" ht="27.75" customHeight="1" x14ac:dyDescent="0.25">
      <c r="A401" s="202">
        <v>552</v>
      </c>
      <c r="B401" s="203" t="s">
        <v>772</v>
      </c>
      <c r="C401" s="196">
        <v>0</v>
      </c>
      <c r="D401" s="196">
        <v>2.1669999999999998</v>
      </c>
    </row>
    <row r="402" spans="1:4" ht="27.75" customHeight="1" x14ac:dyDescent="0.25">
      <c r="A402" s="202">
        <v>553</v>
      </c>
      <c r="B402" s="203" t="s">
        <v>773</v>
      </c>
      <c r="C402" s="196">
        <v>0</v>
      </c>
      <c r="D402" s="196">
        <v>2.1669999999999998</v>
      </c>
    </row>
    <row r="403" spans="1:4" ht="27.75" customHeight="1" x14ac:dyDescent="0.25">
      <c r="A403" s="202">
        <v>554</v>
      </c>
      <c r="B403" s="203" t="s">
        <v>774</v>
      </c>
      <c r="C403" s="196">
        <v>0</v>
      </c>
      <c r="D403" s="196">
        <v>2.1669999999999998</v>
      </c>
    </row>
    <row r="404" spans="1:4" ht="27.75" customHeight="1" x14ac:dyDescent="0.25">
      <c r="A404" s="202">
        <v>555</v>
      </c>
      <c r="B404" s="203" t="s">
        <v>775</v>
      </c>
      <c r="C404" s="196">
        <v>0</v>
      </c>
      <c r="D404" s="196">
        <v>2.1669999999999998</v>
      </c>
    </row>
    <row r="405" spans="1:4" ht="27.75" customHeight="1" x14ac:dyDescent="0.25">
      <c r="A405" s="202">
        <v>556</v>
      </c>
      <c r="B405" s="203" t="s">
        <v>776</v>
      </c>
      <c r="C405" s="196">
        <v>0</v>
      </c>
      <c r="D405" s="196">
        <v>2.1669999999999998</v>
      </c>
    </row>
    <row r="406" spans="1:4" ht="27.75" customHeight="1" x14ac:dyDescent="0.25">
      <c r="A406" s="202">
        <v>557</v>
      </c>
      <c r="B406" s="203" t="s">
        <v>777</v>
      </c>
      <c r="C406" s="196">
        <v>0</v>
      </c>
      <c r="D406" s="196">
        <v>3.9510000000000001</v>
      </c>
    </row>
    <row r="407" spans="1:4" ht="27.75" customHeight="1" x14ac:dyDescent="0.25">
      <c r="A407" s="202">
        <v>558</v>
      </c>
      <c r="B407" s="203" t="s">
        <v>778</v>
      </c>
      <c r="C407" s="196">
        <v>0</v>
      </c>
      <c r="D407" s="196">
        <v>3.9510000000000001</v>
      </c>
    </row>
    <row r="408" spans="1:4" ht="27.75" customHeight="1" x14ac:dyDescent="0.25">
      <c r="A408" s="202">
        <v>559</v>
      </c>
      <c r="B408" s="203" t="s">
        <v>779</v>
      </c>
      <c r="C408" s="196">
        <v>0</v>
      </c>
      <c r="D408" s="196">
        <v>3.9510000000000001</v>
      </c>
    </row>
    <row r="409" spans="1:4" ht="27.75" customHeight="1" x14ac:dyDescent="0.25">
      <c r="A409" s="202">
        <v>560</v>
      </c>
      <c r="B409" s="203" t="s">
        <v>780</v>
      </c>
      <c r="C409" s="196">
        <v>0</v>
      </c>
      <c r="D409" s="196">
        <v>2.1669999999999998</v>
      </c>
    </row>
    <row r="410" spans="1:4" ht="27.75" customHeight="1" x14ac:dyDescent="0.25">
      <c r="A410" s="202">
        <v>561</v>
      </c>
      <c r="B410" s="203" t="s">
        <v>781</v>
      </c>
      <c r="C410" s="196">
        <v>0</v>
      </c>
      <c r="D410" s="196">
        <v>3.9510000000000001</v>
      </c>
    </row>
    <row r="411" spans="1:4" ht="27.75" customHeight="1" x14ac:dyDescent="0.25">
      <c r="A411" s="202">
        <v>562</v>
      </c>
      <c r="B411" s="203" t="s">
        <v>782</v>
      </c>
      <c r="C411" s="196">
        <v>0</v>
      </c>
      <c r="D411" s="196">
        <v>3.9510000000000001</v>
      </c>
    </row>
    <row r="412" spans="1:4" ht="27.75" customHeight="1" x14ac:dyDescent="0.25">
      <c r="A412" s="202">
        <v>563</v>
      </c>
      <c r="B412" s="203" t="s">
        <v>783</v>
      </c>
      <c r="C412" s="196">
        <v>0</v>
      </c>
      <c r="D412" s="196">
        <v>2.1669999999999998</v>
      </c>
    </row>
    <row r="413" spans="1:4" ht="27.75" customHeight="1" x14ac:dyDescent="0.25">
      <c r="A413" s="202">
        <v>564</v>
      </c>
      <c r="B413" s="203" t="s">
        <v>784</v>
      </c>
      <c r="C413" s="196">
        <v>0</v>
      </c>
      <c r="D413" s="196">
        <v>4.0549999999999997</v>
      </c>
    </row>
    <row r="414" spans="1:4" ht="27.75" customHeight="1" x14ac:dyDescent="0.25">
      <c r="A414" s="202">
        <v>565</v>
      </c>
      <c r="B414" s="203" t="s">
        <v>785</v>
      </c>
      <c r="C414" s="196">
        <v>0</v>
      </c>
      <c r="D414" s="196">
        <v>4.0549999999999997</v>
      </c>
    </row>
    <row r="415" spans="1:4" ht="27.75" customHeight="1" x14ac:dyDescent="0.25">
      <c r="A415" s="202">
        <v>566</v>
      </c>
      <c r="B415" s="203" t="s">
        <v>786</v>
      </c>
      <c r="C415" s="196">
        <v>0</v>
      </c>
      <c r="D415" s="196">
        <v>4.0549999999999997</v>
      </c>
    </row>
    <row r="416" spans="1:4" ht="27.75" customHeight="1" x14ac:dyDescent="0.25">
      <c r="A416" s="202">
        <v>567</v>
      </c>
      <c r="B416" s="203" t="s">
        <v>787</v>
      </c>
      <c r="C416" s="196">
        <v>0</v>
      </c>
      <c r="D416" s="196">
        <v>4.0549999999999997</v>
      </c>
    </row>
    <row r="417" spans="1:4" ht="27.75" customHeight="1" x14ac:dyDescent="0.25">
      <c r="A417" s="202">
        <v>568</v>
      </c>
      <c r="B417" s="203" t="s">
        <v>788</v>
      </c>
      <c r="C417" s="196">
        <v>0</v>
      </c>
      <c r="D417" s="196">
        <v>4.0549999999999997</v>
      </c>
    </row>
    <row r="418" spans="1:4" ht="27.75" customHeight="1" x14ac:dyDescent="0.25">
      <c r="A418" s="202">
        <v>569</v>
      </c>
      <c r="B418" s="203" t="s">
        <v>789</v>
      </c>
      <c r="C418" s="196">
        <v>0</v>
      </c>
      <c r="D418" s="196">
        <v>4.0549999999999997</v>
      </c>
    </row>
    <row r="419" spans="1:4" ht="27.75" customHeight="1" x14ac:dyDescent="0.25">
      <c r="A419" s="202">
        <v>572</v>
      </c>
      <c r="B419" s="203" t="s">
        <v>790</v>
      </c>
      <c r="C419" s="196">
        <v>0</v>
      </c>
      <c r="D419" s="196">
        <v>2.1669999999999998</v>
      </c>
    </row>
    <row r="420" spans="1:4" ht="27.75" customHeight="1" x14ac:dyDescent="0.25">
      <c r="A420" s="202">
        <v>573</v>
      </c>
      <c r="B420" s="203" t="s">
        <v>791</v>
      </c>
      <c r="C420" s="196">
        <v>0</v>
      </c>
      <c r="D420" s="196">
        <v>2.1669999999999998</v>
      </c>
    </row>
    <row r="421" spans="1:4" ht="27.75" customHeight="1" x14ac:dyDescent="0.25">
      <c r="A421" s="202">
        <v>574</v>
      </c>
      <c r="B421" s="203" t="s">
        <v>792</v>
      </c>
      <c r="C421" s="196">
        <v>0</v>
      </c>
      <c r="D421" s="196">
        <v>2.1669999999999998</v>
      </c>
    </row>
    <row r="422" spans="1:4" ht="27.75" customHeight="1" x14ac:dyDescent="0.25">
      <c r="A422" s="202">
        <v>575</v>
      </c>
      <c r="B422" s="203" t="s">
        <v>793</v>
      </c>
      <c r="C422" s="196">
        <v>0</v>
      </c>
      <c r="D422" s="196">
        <v>2.1669999999999998</v>
      </c>
    </row>
    <row r="423" spans="1:4" ht="27.75" customHeight="1" x14ac:dyDescent="0.25">
      <c r="A423" s="202">
        <v>576</v>
      </c>
      <c r="B423" s="203" t="s">
        <v>794</v>
      </c>
      <c r="C423" s="196">
        <v>0</v>
      </c>
      <c r="D423" s="196">
        <v>0</v>
      </c>
    </row>
    <row r="424" spans="1:4" ht="27.75" customHeight="1" x14ac:dyDescent="0.25">
      <c r="A424" s="202">
        <v>577</v>
      </c>
      <c r="B424" s="203" t="s">
        <v>795</v>
      </c>
      <c r="C424" s="196">
        <v>0</v>
      </c>
      <c r="D424" s="196">
        <v>0</v>
      </c>
    </row>
    <row r="425" spans="1:4" ht="27.75" customHeight="1" x14ac:dyDescent="0.25">
      <c r="A425" s="202">
        <v>578</v>
      </c>
      <c r="B425" s="203" t="s">
        <v>796</v>
      </c>
      <c r="C425" s="196">
        <v>0</v>
      </c>
      <c r="D425" s="196">
        <v>0</v>
      </c>
    </row>
    <row r="426" spans="1:4" ht="27.75" customHeight="1" x14ac:dyDescent="0.25">
      <c r="A426" s="202">
        <v>579</v>
      </c>
      <c r="B426" s="203" t="s">
        <v>797</v>
      </c>
      <c r="C426" s="196">
        <v>0</v>
      </c>
      <c r="D426" s="196">
        <v>0</v>
      </c>
    </row>
    <row r="427" spans="1:4" ht="27.75" customHeight="1" x14ac:dyDescent="0.25">
      <c r="A427" s="202">
        <v>580</v>
      </c>
      <c r="B427" s="203" t="s">
        <v>798</v>
      </c>
      <c r="C427" s="196">
        <v>0</v>
      </c>
      <c r="D427" s="196">
        <v>0</v>
      </c>
    </row>
    <row r="428" spans="1:4" ht="27.75" customHeight="1" x14ac:dyDescent="0.25">
      <c r="A428" s="202">
        <v>581</v>
      </c>
      <c r="B428" s="203" t="s">
        <v>799</v>
      </c>
      <c r="C428" s="196">
        <v>0</v>
      </c>
      <c r="D428" s="196">
        <v>0</v>
      </c>
    </row>
    <row r="429" spans="1:4" ht="27.75" customHeight="1" x14ac:dyDescent="0.25">
      <c r="A429" s="202">
        <v>582</v>
      </c>
      <c r="B429" s="203" t="s">
        <v>800</v>
      </c>
      <c r="C429" s="196">
        <v>0</v>
      </c>
      <c r="D429" s="196">
        <v>0</v>
      </c>
    </row>
    <row r="430" spans="1:4" ht="27.75" customHeight="1" x14ac:dyDescent="0.25">
      <c r="A430" s="202">
        <v>583</v>
      </c>
      <c r="B430" s="203" t="s">
        <v>801</v>
      </c>
      <c r="C430" s="196">
        <v>0</v>
      </c>
      <c r="D430" s="196">
        <v>0</v>
      </c>
    </row>
    <row r="431" spans="1:4" ht="27.75" customHeight="1" x14ac:dyDescent="0.25">
      <c r="A431" s="202">
        <v>584</v>
      </c>
      <c r="B431" s="203" t="s">
        <v>802</v>
      </c>
      <c r="C431" s="196">
        <v>0</v>
      </c>
      <c r="D431" s="196">
        <v>0</v>
      </c>
    </row>
    <row r="432" spans="1:4" ht="27.75" customHeight="1" x14ac:dyDescent="0.25">
      <c r="A432" s="202">
        <v>585</v>
      </c>
      <c r="B432" s="203" t="s">
        <v>803</v>
      </c>
      <c r="C432" s="196">
        <v>0</v>
      </c>
      <c r="D432" s="196">
        <v>0</v>
      </c>
    </row>
    <row r="433" spans="1:4" ht="27.75" customHeight="1" x14ac:dyDescent="0.25">
      <c r="A433" s="202">
        <v>586</v>
      </c>
      <c r="B433" s="203" t="s">
        <v>804</v>
      </c>
      <c r="C433" s="196">
        <v>0</v>
      </c>
      <c r="D433" s="196">
        <v>0</v>
      </c>
    </row>
    <row r="434" spans="1:4" ht="27.75" customHeight="1" x14ac:dyDescent="0.25">
      <c r="A434" s="202">
        <v>587</v>
      </c>
      <c r="B434" s="203" t="s">
        <v>805</v>
      </c>
      <c r="C434" s="196">
        <v>0</v>
      </c>
      <c r="D434" s="196">
        <v>0</v>
      </c>
    </row>
    <row r="435" spans="1:4" ht="27.75" customHeight="1" x14ac:dyDescent="0.25">
      <c r="A435" s="202">
        <v>589</v>
      </c>
      <c r="B435" s="203" t="s">
        <v>806</v>
      </c>
      <c r="C435" s="196">
        <v>0</v>
      </c>
      <c r="D435" s="196">
        <v>0</v>
      </c>
    </row>
    <row r="436" spans="1:4" ht="27.75" customHeight="1" x14ac:dyDescent="0.25">
      <c r="A436" s="202">
        <v>590</v>
      </c>
      <c r="B436" s="203" t="s">
        <v>807</v>
      </c>
      <c r="C436" s="196">
        <v>0</v>
      </c>
      <c r="D436" s="196">
        <v>0</v>
      </c>
    </row>
    <row r="437" spans="1:4" ht="27.75" customHeight="1" x14ac:dyDescent="0.25">
      <c r="A437" s="202">
        <v>591</v>
      </c>
      <c r="B437" s="203" t="s">
        <v>808</v>
      </c>
      <c r="C437" s="196">
        <v>0</v>
      </c>
      <c r="D437" s="196">
        <v>0</v>
      </c>
    </row>
    <row r="438" spans="1:4" ht="27.75" customHeight="1" x14ac:dyDescent="0.25">
      <c r="A438" s="202">
        <v>592</v>
      </c>
      <c r="B438" s="203" t="s">
        <v>809</v>
      </c>
      <c r="C438" s="196">
        <v>0</v>
      </c>
      <c r="D438" s="196">
        <v>0</v>
      </c>
    </row>
    <row r="439" spans="1:4" ht="27.75" customHeight="1" x14ac:dyDescent="0.25">
      <c r="A439" s="202">
        <v>593</v>
      </c>
      <c r="B439" s="203" t="s">
        <v>810</v>
      </c>
      <c r="C439" s="196">
        <v>0</v>
      </c>
      <c r="D439" s="196">
        <v>0</v>
      </c>
    </row>
    <row r="440" spans="1:4" ht="27.75" customHeight="1" x14ac:dyDescent="0.25">
      <c r="A440" s="202">
        <v>594</v>
      </c>
      <c r="B440" s="203" t="s">
        <v>811</v>
      </c>
      <c r="C440" s="196">
        <v>0</v>
      </c>
      <c r="D440" s="196">
        <v>0</v>
      </c>
    </row>
    <row r="441" spans="1:4" ht="27.75" customHeight="1" x14ac:dyDescent="0.25">
      <c r="A441" s="202">
        <v>596</v>
      </c>
      <c r="B441" s="203" t="s">
        <v>812</v>
      </c>
      <c r="C441" s="196">
        <v>0</v>
      </c>
      <c r="D441" s="196">
        <v>0</v>
      </c>
    </row>
    <row r="442" spans="1:4" ht="27.75" customHeight="1" x14ac:dyDescent="0.25">
      <c r="A442" s="202">
        <v>597</v>
      </c>
      <c r="B442" s="203" t="s">
        <v>813</v>
      </c>
      <c r="C442" s="196">
        <v>0</v>
      </c>
      <c r="D442" s="196">
        <v>0</v>
      </c>
    </row>
    <row r="443" spans="1:4" ht="27.75" customHeight="1" x14ac:dyDescent="0.25">
      <c r="A443" s="202">
        <v>598</v>
      </c>
      <c r="B443" s="203" t="s">
        <v>814</v>
      </c>
      <c r="C443" s="196">
        <v>0</v>
      </c>
      <c r="D443" s="196">
        <v>0</v>
      </c>
    </row>
    <row r="444" spans="1:4" ht="27.75" customHeight="1" x14ac:dyDescent="0.25">
      <c r="A444" s="202">
        <v>599</v>
      </c>
      <c r="B444" s="203" t="s">
        <v>815</v>
      </c>
      <c r="C444" s="196">
        <v>0</v>
      </c>
      <c r="D444" s="196">
        <v>0</v>
      </c>
    </row>
    <row r="445" spans="1:4" ht="27.75" customHeight="1" x14ac:dyDescent="0.25">
      <c r="A445" s="202">
        <v>600</v>
      </c>
      <c r="B445" s="203" t="s">
        <v>816</v>
      </c>
      <c r="C445" s="196">
        <v>0</v>
      </c>
      <c r="D445" s="196">
        <v>0</v>
      </c>
    </row>
    <row r="446" spans="1:4" ht="27.75" customHeight="1" x14ac:dyDescent="0.25">
      <c r="A446" s="202">
        <v>601</v>
      </c>
      <c r="B446" s="203" t="s">
        <v>817</v>
      </c>
      <c r="C446" s="196">
        <v>0</v>
      </c>
      <c r="D446" s="196">
        <v>0</v>
      </c>
    </row>
    <row r="447" spans="1:4" ht="27.75" customHeight="1" x14ac:dyDescent="0.25">
      <c r="A447" s="202">
        <v>602</v>
      </c>
      <c r="B447" s="203" t="s">
        <v>818</v>
      </c>
      <c r="C447" s="196">
        <v>0</v>
      </c>
      <c r="D447" s="196">
        <v>0</v>
      </c>
    </row>
    <row r="448" spans="1:4" ht="27.75" customHeight="1" x14ac:dyDescent="0.25">
      <c r="A448" s="202">
        <v>603</v>
      </c>
      <c r="B448" s="203" t="s">
        <v>819</v>
      </c>
      <c r="C448" s="196">
        <v>0</v>
      </c>
      <c r="D448" s="196">
        <v>0</v>
      </c>
    </row>
    <row r="449" spans="1:4" ht="27.75" customHeight="1" x14ac:dyDescent="0.25">
      <c r="A449" s="202">
        <v>604</v>
      </c>
      <c r="B449" s="203" t="s">
        <v>820</v>
      </c>
      <c r="C449" s="196">
        <v>0</v>
      </c>
      <c r="D449" s="196">
        <v>0</v>
      </c>
    </row>
    <row r="450" spans="1:4" ht="27.75" customHeight="1" x14ac:dyDescent="0.25">
      <c r="A450" s="202">
        <v>605</v>
      </c>
      <c r="B450" s="203" t="s">
        <v>821</v>
      </c>
      <c r="C450" s="196">
        <v>0</v>
      </c>
      <c r="D450" s="196">
        <v>0</v>
      </c>
    </row>
    <row r="451" spans="1:4" ht="27.75" customHeight="1" x14ac:dyDescent="0.25">
      <c r="A451" s="202">
        <v>606</v>
      </c>
      <c r="B451" s="203" t="s">
        <v>822</v>
      </c>
      <c r="C451" s="196">
        <v>0</v>
      </c>
      <c r="D451" s="196">
        <v>0</v>
      </c>
    </row>
    <row r="452" spans="1:4" ht="27.75" customHeight="1" x14ac:dyDescent="0.25">
      <c r="A452" s="202">
        <v>607</v>
      </c>
      <c r="B452" s="203" t="s">
        <v>823</v>
      </c>
      <c r="C452" s="196">
        <v>0</v>
      </c>
      <c r="D452" s="196">
        <v>0</v>
      </c>
    </row>
    <row r="453" spans="1:4" ht="27.75" customHeight="1" x14ac:dyDescent="0.25">
      <c r="A453" s="202">
        <v>608</v>
      </c>
      <c r="B453" s="203" t="s">
        <v>824</v>
      </c>
      <c r="C453" s="196">
        <v>0</v>
      </c>
      <c r="D453" s="196">
        <v>0</v>
      </c>
    </row>
    <row r="454" spans="1:4" ht="27.75" customHeight="1" x14ac:dyDescent="0.25">
      <c r="A454" s="202">
        <v>609</v>
      </c>
      <c r="B454" s="203" t="s">
        <v>825</v>
      </c>
      <c r="C454" s="196">
        <v>0</v>
      </c>
      <c r="D454" s="196">
        <v>0</v>
      </c>
    </row>
    <row r="455" spans="1:4" ht="27.75" customHeight="1" x14ac:dyDescent="0.25">
      <c r="A455" s="202">
        <v>610</v>
      </c>
      <c r="B455" s="203" t="s">
        <v>826</v>
      </c>
      <c r="C455" s="196">
        <v>0</v>
      </c>
      <c r="D455" s="196">
        <v>0</v>
      </c>
    </row>
    <row r="456" spans="1:4" ht="27.75" customHeight="1" x14ac:dyDescent="0.25">
      <c r="A456" s="202">
        <v>611</v>
      </c>
      <c r="B456" s="203" t="s">
        <v>827</v>
      </c>
      <c r="C456" s="196">
        <v>0</v>
      </c>
      <c r="D456" s="196">
        <v>0</v>
      </c>
    </row>
    <row r="457" spans="1:4" ht="27.75" customHeight="1" x14ac:dyDescent="0.25">
      <c r="A457" s="202">
        <v>612</v>
      </c>
      <c r="B457" s="203" t="s">
        <v>828</v>
      </c>
      <c r="C457" s="196">
        <v>0</v>
      </c>
      <c r="D457" s="196">
        <v>2.4220000000000002</v>
      </c>
    </row>
    <row r="458" spans="1:4" ht="27.75" customHeight="1" x14ac:dyDescent="0.25">
      <c r="A458" s="202">
        <v>613</v>
      </c>
      <c r="B458" s="203" t="s">
        <v>829</v>
      </c>
      <c r="C458" s="196">
        <v>0</v>
      </c>
      <c r="D458" s="196">
        <v>0</v>
      </c>
    </row>
    <row r="459" spans="1:4" ht="27.75" customHeight="1" x14ac:dyDescent="0.25">
      <c r="A459" s="202">
        <v>614</v>
      </c>
      <c r="B459" s="203" t="s">
        <v>830</v>
      </c>
      <c r="C459" s="196">
        <v>0</v>
      </c>
      <c r="D459" s="196">
        <v>0</v>
      </c>
    </row>
    <row r="460" spans="1:4" ht="27.75" customHeight="1" x14ac:dyDescent="0.25">
      <c r="A460" s="202">
        <v>615</v>
      </c>
      <c r="B460" s="203" t="s">
        <v>831</v>
      </c>
      <c r="C460" s="196">
        <v>0</v>
      </c>
      <c r="D460" s="196">
        <v>0</v>
      </c>
    </row>
    <row r="461" spans="1:4" ht="27.75" customHeight="1" x14ac:dyDescent="0.25">
      <c r="A461" s="202">
        <v>616</v>
      </c>
      <c r="B461" s="203" t="s">
        <v>832</v>
      </c>
      <c r="C461" s="196">
        <v>0</v>
      </c>
      <c r="D461" s="196">
        <v>0</v>
      </c>
    </row>
    <row r="462" spans="1:4" ht="27.75" customHeight="1" x14ac:dyDescent="0.25">
      <c r="A462" s="202">
        <v>617</v>
      </c>
      <c r="B462" s="203" t="s">
        <v>833</v>
      </c>
      <c r="C462" s="196">
        <v>0</v>
      </c>
      <c r="D462" s="196">
        <v>0</v>
      </c>
    </row>
    <row r="463" spans="1:4" ht="27.75" customHeight="1" x14ac:dyDescent="0.25">
      <c r="A463" s="202">
        <v>618</v>
      </c>
      <c r="B463" s="203" t="s">
        <v>834</v>
      </c>
      <c r="C463" s="196">
        <v>0</v>
      </c>
      <c r="D463" s="196">
        <v>0</v>
      </c>
    </row>
    <row r="464" spans="1:4" ht="27.75" customHeight="1" x14ac:dyDescent="0.25">
      <c r="A464" s="202">
        <v>619</v>
      </c>
      <c r="B464" s="203" t="s">
        <v>835</v>
      </c>
      <c r="C464" s="196">
        <v>0</v>
      </c>
      <c r="D464" s="196">
        <v>0</v>
      </c>
    </row>
    <row r="465" spans="1:4" ht="27.75" customHeight="1" x14ac:dyDescent="0.25">
      <c r="A465" s="202">
        <v>621</v>
      </c>
      <c r="B465" s="203" t="s">
        <v>836</v>
      </c>
      <c r="C465" s="196">
        <v>0</v>
      </c>
      <c r="D465" s="196">
        <v>2.4220000000000002</v>
      </c>
    </row>
    <row r="466" spans="1:4" ht="27.75" customHeight="1" x14ac:dyDescent="0.25">
      <c r="A466" s="202">
        <v>622</v>
      </c>
      <c r="B466" s="203" t="s">
        <v>837</v>
      </c>
      <c r="C466" s="196">
        <v>0</v>
      </c>
      <c r="D466" s="196">
        <v>2.4220000000000002</v>
      </c>
    </row>
    <row r="467" spans="1:4" ht="27.75" customHeight="1" x14ac:dyDescent="0.25">
      <c r="A467" s="202">
        <v>623</v>
      </c>
      <c r="B467" s="203" t="s">
        <v>838</v>
      </c>
      <c r="C467" s="196">
        <v>0</v>
      </c>
      <c r="D467" s="196">
        <v>2.4220000000000002</v>
      </c>
    </row>
    <row r="468" spans="1:4" ht="27.75" customHeight="1" x14ac:dyDescent="0.25">
      <c r="A468" s="202">
        <v>624</v>
      </c>
      <c r="B468" s="203" t="s">
        <v>839</v>
      </c>
      <c r="C468" s="196">
        <v>0</v>
      </c>
      <c r="D468" s="196">
        <v>2.4220000000000002</v>
      </c>
    </row>
    <row r="469" spans="1:4" ht="27.75" customHeight="1" x14ac:dyDescent="0.25">
      <c r="A469" s="202">
        <v>625</v>
      </c>
      <c r="B469" s="203" t="s">
        <v>840</v>
      </c>
      <c r="C469" s="196">
        <v>0</v>
      </c>
      <c r="D469" s="196">
        <v>2.4220000000000002</v>
      </c>
    </row>
    <row r="470" spans="1:4" ht="27.75" customHeight="1" x14ac:dyDescent="0.25">
      <c r="A470" s="202">
        <v>627</v>
      </c>
      <c r="B470" s="203" t="s">
        <v>841</v>
      </c>
      <c r="C470" s="196">
        <v>0</v>
      </c>
      <c r="D470" s="196">
        <v>0</v>
      </c>
    </row>
    <row r="471" spans="1:4" ht="27.75" customHeight="1" x14ac:dyDescent="0.25">
      <c r="A471" s="202">
        <v>628</v>
      </c>
      <c r="B471" s="203" t="s">
        <v>842</v>
      </c>
      <c r="C471" s="196">
        <v>0</v>
      </c>
      <c r="D471" s="196">
        <v>0</v>
      </c>
    </row>
    <row r="472" spans="1:4" ht="27.75" customHeight="1" x14ac:dyDescent="0.25">
      <c r="A472" s="202">
        <v>629</v>
      </c>
      <c r="B472" s="203" t="s">
        <v>843</v>
      </c>
      <c r="C472" s="196">
        <v>0</v>
      </c>
      <c r="D472" s="196">
        <v>0</v>
      </c>
    </row>
    <row r="473" spans="1:4" ht="27.75" customHeight="1" x14ac:dyDescent="0.25">
      <c r="A473" s="202">
        <v>630</v>
      </c>
      <c r="B473" s="203" t="s">
        <v>844</v>
      </c>
      <c r="C473" s="196">
        <v>0</v>
      </c>
      <c r="D473" s="196">
        <v>0</v>
      </c>
    </row>
    <row r="474" spans="1:4" ht="27.75" customHeight="1" x14ac:dyDescent="0.25">
      <c r="A474" s="202">
        <v>631</v>
      </c>
      <c r="B474" s="203" t="s">
        <v>845</v>
      </c>
      <c r="C474" s="196">
        <v>0</v>
      </c>
      <c r="D474" s="196">
        <v>0</v>
      </c>
    </row>
    <row r="475" spans="1:4" ht="27.75" customHeight="1" x14ac:dyDescent="0.25">
      <c r="A475" s="202">
        <v>632</v>
      </c>
      <c r="B475" s="203" t="s">
        <v>846</v>
      </c>
      <c r="C475" s="196">
        <v>0</v>
      </c>
      <c r="D475" s="196">
        <v>0</v>
      </c>
    </row>
    <row r="476" spans="1:4" ht="27.75" customHeight="1" x14ac:dyDescent="0.25">
      <c r="A476" s="202">
        <v>633</v>
      </c>
      <c r="B476" s="203" t="s">
        <v>847</v>
      </c>
      <c r="C476" s="196">
        <v>0</v>
      </c>
      <c r="D476" s="196">
        <v>0</v>
      </c>
    </row>
    <row r="477" spans="1:4" ht="27.75" customHeight="1" x14ac:dyDescent="0.25">
      <c r="A477" s="202">
        <v>634</v>
      </c>
      <c r="B477" s="203" t="s">
        <v>848</v>
      </c>
      <c r="C477" s="196">
        <v>0</v>
      </c>
      <c r="D477" s="196">
        <v>0</v>
      </c>
    </row>
    <row r="478" spans="1:4" ht="27.75" customHeight="1" x14ac:dyDescent="0.25">
      <c r="A478" s="202">
        <v>635</v>
      </c>
      <c r="B478" s="203" t="s">
        <v>849</v>
      </c>
      <c r="C478" s="196">
        <v>0</v>
      </c>
      <c r="D478" s="196">
        <v>0</v>
      </c>
    </row>
    <row r="479" spans="1:4" ht="27.75" customHeight="1" x14ac:dyDescent="0.25">
      <c r="A479" s="202">
        <v>636</v>
      </c>
      <c r="B479" s="203" t="s">
        <v>850</v>
      </c>
      <c r="C479" s="196">
        <v>0</v>
      </c>
      <c r="D479" s="196">
        <v>0</v>
      </c>
    </row>
    <row r="480" spans="1:4" ht="27.75" customHeight="1" x14ac:dyDescent="0.25">
      <c r="A480" s="202">
        <v>638</v>
      </c>
      <c r="B480" s="203" t="s">
        <v>851</v>
      </c>
      <c r="C480" s="196">
        <v>0</v>
      </c>
      <c r="D480" s="196">
        <v>0</v>
      </c>
    </row>
    <row r="481" spans="1:4" ht="27.75" customHeight="1" x14ac:dyDescent="0.25">
      <c r="A481" s="202">
        <v>639</v>
      </c>
      <c r="B481" s="203" t="s">
        <v>852</v>
      </c>
      <c r="C481" s="196">
        <v>0</v>
      </c>
      <c r="D481" s="196">
        <v>0</v>
      </c>
    </row>
    <row r="482" spans="1:4" ht="27.75" customHeight="1" x14ac:dyDescent="0.25">
      <c r="A482" s="202">
        <v>640</v>
      </c>
      <c r="B482" s="203" t="s">
        <v>853</v>
      </c>
      <c r="C482" s="196">
        <v>0</v>
      </c>
      <c r="D482" s="196">
        <v>0</v>
      </c>
    </row>
    <row r="483" spans="1:4" ht="27.75" customHeight="1" x14ac:dyDescent="0.25">
      <c r="A483" s="202">
        <v>641</v>
      </c>
      <c r="B483" s="203" t="s">
        <v>854</v>
      </c>
      <c r="C483" s="196">
        <v>0</v>
      </c>
      <c r="D483" s="196">
        <v>0</v>
      </c>
    </row>
    <row r="484" spans="1:4" ht="27.75" customHeight="1" x14ac:dyDescent="0.25">
      <c r="A484" s="202">
        <v>642</v>
      </c>
      <c r="B484" s="203" t="s">
        <v>855</v>
      </c>
      <c r="C484" s="196">
        <v>0</v>
      </c>
      <c r="D484" s="196">
        <v>0</v>
      </c>
    </row>
    <row r="485" spans="1:4" ht="27.75" customHeight="1" x14ac:dyDescent="0.25">
      <c r="A485" s="202">
        <v>643</v>
      </c>
      <c r="B485" s="203" t="s">
        <v>856</v>
      </c>
      <c r="C485" s="196">
        <v>0</v>
      </c>
      <c r="D485" s="196">
        <v>0</v>
      </c>
    </row>
    <row r="486" spans="1:4" ht="27.75" customHeight="1" x14ac:dyDescent="0.25">
      <c r="A486" s="202">
        <v>645</v>
      </c>
      <c r="B486" s="203" t="s">
        <v>857</v>
      </c>
      <c r="C486" s="196">
        <v>0</v>
      </c>
      <c r="D486" s="196">
        <v>2.843</v>
      </c>
    </row>
    <row r="487" spans="1:4" ht="27.75" customHeight="1" x14ac:dyDescent="0.25">
      <c r="A487" s="202">
        <v>646</v>
      </c>
      <c r="B487" s="203" t="s">
        <v>858</v>
      </c>
      <c r="C487" s="196">
        <v>0</v>
      </c>
      <c r="D487" s="196">
        <v>2.843</v>
      </c>
    </row>
    <row r="488" spans="1:4" ht="27.75" customHeight="1" x14ac:dyDescent="0.25">
      <c r="A488" s="202">
        <v>647</v>
      </c>
      <c r="B488" s="203" t="s">
        <v>859</v>
      </c>
      <c r="C488" s="196">
        <v>0</v>
      </c>
      <c r="D488" s="196">
        <v>2.843</v>
      </c>
    </row>
    <row r="489" spans="1:4" ht="27.75" customHeight="1" x14ac:dyDescent="0.25">
      <c r="A489" s="202">
        <v>648</v>
      </c>
      <c r="B489" s="203" t="s">
        <v>860</v>
      </c>
      <c r="C489" s="196">
        <v>0</v>
      </c>
      <c r="D489" s="196">
        <v>2.843</v>
      </c>
    </row>
    <row r="490" spans="1:4" ht="27.75" customHeight="1" x14ac:dyDescent="0.25">
      <c r="A490" s="202">
        <v>649</v>
      </c>
      <c r="B490" s="203" t="s">
        <v>861</v>
      </c>
      <c r="C490" s="196">
        <v>0</v>
      </c>
      <c r="D490" s="196">
        <v>2.843</v>
      </c>
    </row>
    <row r="491" spans="1:4" ht="27.75" customHeight="1" x14ac:dyDescent="0.25">
      <c r="A491" s="202">
        <v>650</v>
      </c>
      <c r="B491" s="203" t="s">
        <v>862</v>
      </c>
      <c r="C491" s="196">
        <v>0</v>
      </c>
      <c r="D491" s="196">
        <v>2.843</v>
      </c>
    </row>
    <row r="492" spans="1:4" ht="27.75" customHeight="1" x14ac:dyDescent="0.25">
      <c r="A492" s="202">
        <v>651</v>
      </c>
      <c r="B492" s="203" t="s">
        <v>863</v>
      </c>
      <c r="C492" s="196">
        <v>0</v>
      </c>
      <c r="D492" s="196">
        <v>2.843</v>
      </c>
    </row>
    <row r="493" spans="1:4" ht="27.75" customHeight="1" x14ac:dyDescent="0.25">
      <c r="A493" s="202">
        <v>654</v>
      </c>
      <c r="B493" s="203" t="s">
        <v>864</v>
      </c>
      <c r="C493" s="196">
        <v>0</v>
      </c>
      <c r="D493" s="196">
        <v>0</v>
      </c>
    </row>
    <row r="494" spans="1:4" ht="27.75" customHeight="1" x14ac:dyDescent="0.25">
      <c r="A494" s="202">
        <v>655</v>
      </c>
      <c r="B494" s="203" t="s">
        <v>865</v>
      </c>
      <c r="C494" s="196">
        <v>0</v>
      </c>
      <c r="D494" s="196">
        <v>0</v>
      </c>
    </row>
    <row r="495" spans="1:4" ht="27.75" customHeight="1" x14ac:dyDescent="0.25">
      <c r="A495" s="202">
        <v>656</v>
      </c>
      <c r="B495" s="203" t="s">
        <v>866</v>
      </c>
      <c r="C495" s="196">
        <v>0</v>
      </c>
      <c r="D495" s="196">
        <v>0</v>
      </c>
    </row>
    <row r="496" spans="1:4" ht="27.75" customHeight="1" x14ac:dyDescent="0.25">
      <c r="A496" s="202">
        <v>657</v>
      </c>
      <c r="B496" s="203" t="s">
        <v>867</v>
      </c>
      <c r="C496" s="196">
        <v>0</v>
      </c>
      <c r="D496" s="196">
        <v>0</v>
      </c>
    </row>
    <row r="497" spans="1:4" ht="27.75" customHeight="1" x14ac:dyDescent="0.25">
      <c r="A497" s="202">
        <v>658</v>
      </c>
      <c r="B497" s="203" t="s">
        <v>868</v>
      </c>
      <c r="C497" s="196">
        <v>0</v>
      </c>
      <c r="D497" s="196">
        <v>0</v>
      </c>
    </row>
    <row r="498" spans="1:4" ht="27.75" customHeight="1" x14ac:dyDescent="0.25">
      <c r="A498" s="202">
        <v>659</v>
      </c>
      <c r="B498" s="203" t="s">
        <v>869</v>
      </c>
      <c r="C498" s="196">
        <v>0</v>
      </c>
      <c r="D498" s="196">
        <v>0</v>
      </c>
    </row>
    <row r="499" spans="1:4" ht="27.75" customHeight="1" x14ac:dyDescent="0.25">
      <c r="A499" s="202">
        <v>660</v>
      </c>
      <c r="B499" s="203" t="s">
        <v>870</v>
      </c>
      <c r="C499" s="196">
        <v>0</v>
      </c>
      <c r="D499" s="196">
        <v>0</v>
      </c>
    </row>
    <row r="500" spans="1:4" ht="27.75" customHeight="1" x14ac:dyDescent="0.25">
      <c r="A500" s="202">
        <v>661</v>
      </c>
      <c r="B500" s="203" t="s">
        <v>871</v>
      </c>
      <c r="C500" s="196">
        <v>0</v>
      </c>
      <c r="D500" s="196">
        <v>0</v>
      </c>
    </row>
    <row r="501" spans="1:4" ht="27.75" customHeight="1" x14ac:dyDescent="0.25">
      <c r="A501" s="202">
        <v>662</v>
      </c>
      <c r="B501" s="203" t="s">
        <v>872</v>
      </c>
      <c r="C501" s="196">
        <v>0</v>
      </c>
      <c r="D501" s="196">
        <v>0</v>
      </c>
    </row>
    <row r="502" spans="1:4" ht="27.75" customHeight="1" x14ac:dyDescent="0.25">
      <c r="A502" s="202">
        <v>663</v>
      </c>
      <c r="B502" s="203" t="s">
        <v>873</v>
      </c>
      <c r="C502" s="196">
        <v>0</v>
      </c>
      <c r="D502" s="196">
        <v>0</v>
      </c>
    </row>
    <row r="503" spans="1:4" ht="27.75" customHeight="1" x14ac:dyDescent="0.25">
      <c r="A503" s="202">
        <v>664</v>
      </c>
      <c r="B503" s="203" t="s">
        <v>874</v>
      </c>
      <c r="C503" s="196">
        <v>0</v>
      </c>
      <c r="D503" s="196">
        <v>0</v>
      </c>
    </row>
    <row r="504" spans="1:4" ht="27.75" customHeight="1" x14ac:dyDescent="0.25">
      <c r="A504" s="202">
        <v>665</v>
      </c>
      <c r="B504" s="203" t="s">
        <v>875</v>
      </c>
      <c r="C504" s="196">
        <v>0</v>
      </c>
      <c r="D504" s="196">
        <v>0</v>
      </c>
    </row>
    <row r="505" spans="1:4" ht="27.75" customHeight="1" x14ac:dyDescent="0.25">
      <c r="A505" s="202">
        <v>666</v>
      </c>
      <c r="B505" s="203" t="s">
        <v>876</v>
      </c>
      <c r="C505" s="196">
        <v>0</v>
      </c>
      <c r="D505" s="196">
        <v>0</v>
      </c>
    </row>
    <row r="506" spans="1:4" ht="27.75" customHeight="1" x14ac:dyDescent="0.25">
      <c r="A506" s="202">
        <v>667</v>
      </c>
      <c r="B506" s="203" t="s">
        <v>877</v>
      </c>
      <c r="C506" s="196">
        <v>0</v>
      </c>
      <c r="D506" s="196">
        <v>0</v>
      </c>
    </row>
    <row r="507" spans="1:4" ht="27.75" customHeight="1" x14ac:dyDescent="0.25">
      <c r="A507" s="202">
        <v>668</v>
      </c>
      <c r="B507" s="203" t="s">
        <v>878</v>
      </c>
      <c r="C507" s="196">
        <v>0</v>
      </c>
      <c r="D507" s="196">
        <v>0</v>
      </c>
    </row>
    <row r="508" spans="1:4" ht="27.75" customHeight="1" x14ac:dyDescent="0.25">
      <c r="A508" s="202">
        <v>669</v>
      </c>
      <c r="B508" s="203" t="s">
        <v>879</v>
      </c>
      <c r="C508" s="196">
        <v>0</v>
      </c>
      <c r="D508" s="196">
        <v>0</v>
      </c>
    </row>
    <row r="509" spans="1:4" ht="27.75" customHeight="1" x14ac:dyDescent="0.25">
      <c r="A509" s="202">
        <v>670</v>
      </c>
      <c r="B509" s="203" t="s">
        <v>880</v>
      </c>
      <c r="C509" s="196">
        <v>0</v>
      </c>
      <c r="D509" s="196">
        <v>0</v>
      </c>
    </row>
    <row r="510" spans="1:4" ht="27.75" customHeight="1" x14ac:dyDescent="0.25">
      <c r="A510" s="202">
        <v>671</v>
      </c>
      <c r="B510" s="203" t="s">
        <v>881</v>
      </c>
      <c r="C510" s="196">
        <v>0</v>
      </c>
      <c r="D510" s="196">
        <v>0</v>
      </c>
    </row>
    <row r="511" spans="1:4" ht="27.75" customHeight="1" x14ac:dyDescent="0.25">
      <c r="A511" s="202">
        <v>672</v>
      </c>
      <c r="B511" s="203" t="s">
        <v>882</v>
      </c>
      <c r="C511" s="196">
        <v>0</v>
      </c>
      <c r="D511" s="196">
        <v>0</v>
      </c>
    </row>
    <row r="512" spans="1:4" ht="27.75" customHeight="1" x14ac:dyDescent="0.25">
      <c r="A512" s="202">
        <v>673</v>
      </c>
      <c r="B512" s="203" t="s">
        <v>883</v>
      </c>
      <c r="C512" s="196">
        <v>0</v>
      </c>
      <c r="D512" s="196">
        <v>0</v>
      </c>
    </row>
    <row r="513" spans="1:4" ht="27.75" customHeight="1" x14ac:dyDescent="0.25">
      <c r="A513" s="202">
        <v>674</v>
      </c>
      <c r="B513" s="203" t="s">
        <v>884</v>
      </c>
      <c r="C513" s="196">
        <v>0</v>
      </c>
      <c r="D513" s="196">
        <v>0</v>
      </c>
    </row>
    <row r="514" spans="1:4" ht="27.75" customHeight="1" x14ac:dyDescent="0.25">
      <c r="A514" s="202">
        <v>675</v>
      </c>
      <c r="B514" s="203" t="s">
        <v>885</v>
      </c>
      <c r="C514" s="196">
        <v>0</v>
      </c>
      <c r="D514" s="196">
        <v>0</v>
      </c>
    </row>
    <row r="515" spans="1:4" ht="27.75" customHeight="1" x14ac:dyDescent="0.25">
      <c r="A515" s="202">
        <v>678</v>
      </c>
      <c r="B515" s="203" t="s">
        <v>886</v>
      </c>
      <c r="C515" s="196">
        <v>0</v>
      </c>
      <c r="D515" s="196">
        <v>0</v>
      </c>
    </row>
    <row r="516" spans="1:4" ht="27.75" customHeight="1" x14ac:dyDescent="0.25">
      <c r="A516" s="202">
        <v>679</v>
      </c>
      <c r="B516" s="203" t="s">
        <v>887</v>
      </c>
      <c r="C516" s="196">
        <v>0</v>
      </c>
      <c r="D516" s="196">
        <v>0</v>
      </c>
    </row>
    <row r="517" spans="1:4" ht="27.75" customHeight="1" x14ac:dyDescent="0.25">
      <c r="A517" s="202">
        <v>680</v>
      </c>
      <c r="B517" s="203" t="s">
        <v>888</v>
      </c>
      <c r="C517" s="196">
        <v>0</v>
      </c>
      <c r="D517" s="196">
        <v>0</v>
      </c>
    </row>
    <row r="518" spans="1:4" ht="27.75" customHeight="1" x14ac:dyDescent="0.25">
      <c r="A518" s="202">
        <v>681</v>
      </c>
      <c r="B518" s="203" t="s">
        <v>889</v>
      </c>
      <c r="C518" s="196">
        <v>0</v>
      </c>
      <c r="D518" s="196">
        <v>0</v>
      </c>
    </row>
    <row r="519" spans="1:4" ht="27.75" customHeight="1" x14ac:dyDescent="0.25">
      <c r="A519" s="202">
        <v>682</v>
      </c>
      <c r="B519" s="203" t="s">
        <v>890</v>
      </c>
      <c r="C519" s="196">
        <v>0</v>
      </c>
      <c r="D519" s="196">
        <v>0</v>
      </c>
    </row>
    <row r="520" spans="1:4" ht="27.75" customHeight="1" x14ac:dyDescent="0.25">
      <c r="A520" s="202">
        <v>683</v>
      </c>
      <c r="B520" s="203" t="s">
        <v>891</v>
      </c>
      <c r="C520" s="196">
        <v>0</v>
      </c>
      <c r="D520" s="196">
        <v>0</v>
      </c>
    </row>
    <row r="521" spans="1:4" ht="27.75" customHeight="1" x14ac:dyDescent="0.25">
      <c r="A521" s="202">
        <v>684</v>
      </c>
      <c r="B521" s="203" t="s">
        <v>892</v>
      </c>
      <c r="C521" s="196">
        <v>0</v>
      </c>
      <c r="D521" s="196">
        <v>0</v>
      </c>
    </row>
    <row r="522" spans="1:4" ht="27.75" customHeight="1" x14ac:dyDescent="0.25">
      <c r="A522" s="202">
        <v>686</v>
      </c>
      <c r="B522" s="203" t="s">
        <v>893</v>
      </c>
      <c r="C522" s="196">
        <v>0</v>
      </c>
      <c r="D522" s="196">
        <v>1.625</v>
      </c>
    </row>
    <row r="523" spans="1:4" ht="27.75" customHeight="1" x14ac:dyDescent="0.25">
      <c r="A523" s="202">
        <v>687</v>
      </c>
      <c r="B523" s="203" t="s">
        <v>894</v>
      </c>
      <c r="C523" s="196">
        <v>0</v>
      </c>
      <c r="D523" s="196">
        <v>1.625</v>
      </c>
    </row>
    <row r="524" spans="1:4" ht="27.75" customHeight="1" x14ac:dyDescent="0.25">
      <c r="A524" s="202">
        <v>688</v>
      </c>
      <c r="B524" s="203" t="s">
        <v>895</v>
      </c>
      <c r="C524" s="196">
        <v>0</v>
      </c>
      <c r="D524" s="196">
        <v>1.625</v>
      </c>
    </row>
    <row r="525" spans="1:4" ht="27.75" customHeight="1" x14ac:dyDescent="0.25">
      <c r="A525" s="202">
        <v>689</v>
      </c>
      <c r="B525" s="203" t="s">
        <v>896</v>
      </c>
      <c r="C525" s="196">
        <v>0</v>
      </c>
      <c r="D525" s="196">
        <v>1.625</v>
      </c>
    </row>
    <row r="526" spans="1:4" ht="27.75" customHeight="1" x14ac:dyDescent="0.25">
      <c r="A526" s="202">
        <v>690</v>
      </c>
      <c r="B526" s="203" t="s">
        <v>897</v>
      </c>
      <c r="C526" s="196">
        <v>0</v>
      </c>
      <c r="D526" s="196">
        <v>1.625</v>
      </c>
    </row>
    <row r="527" spans="1:4" ht="27.75" customHeight="1" x14ac:dyDescent="0.25">
      <c r="A527" s="202">
        <v>691</v>
      </c>
      <c r="B527" s="203" t="s">
        <v>898</v>
      </c>
      <c r="C527" s="196">
        <v>0</v>
      </c>
      <c r="D527" s="196">
        <v>1.625</v>
      </c>
    </row>
    <row r="528" spans="1:4" ht="27.75" customHeight="1" x14ac:dyDescent="0.25">
      <c r="A528" s="202">
        <v>692</v>
      </c>
      <c r="B528" s="203" t="s">
        <v>899</v>
      </c>
      <c r="C528" s="196">
        <v>0</v>
      </c>
      <c r="D528" s="196">
        <v>1.625</v>
      </c>
    </row>
    <row r="529" spans="1:4" ht="27.75" customHeight="1" x14ac:dyDescent="0.25">
      <c r="A529" s="202">
        <v>693</v>
      </c>
      <c r="B529" s="203" t="s">
        <v>900</v>
      </c>
      <c r="C529" s="196">
        <v>0</v>
      </c>
      <c r="D529" s="196">
        <v>1.625</v>
      </c>
    </row>
    <row r="530" spans="1:4" ht="27.75" customHeight="1" x14ac:dyDescent="0.25">
      <c r="A530" s="202">
        <v>694</v>
      </c>
      <c r="B530" s="203" t="s">
        <v>901</v>
      </c>
      <c r="C530" s="196">
        <v>0</v>
      </c>
      <c r="D530" s="196">
        <v>1.625</v>
      </c>
    </row>
    <row r="531" spans="1:4" ht="27.75" customHeight="1" x14ac:dyDescent="0.25">
      <c r="A531" s="202">
        <v>695</v>
      </c>
      <c r="B531" s="203" t="s">
        <v>902</v>
      </c>
      <c r="C531" s="196">
        <v>0</v>
      </c>
      <c r="D531" s="196">
        <v>1.625</v>
      </c>
    </row>
    <row r="532" spans="1:4" ht="27.75" customHeight="1" x14ac:dyDescent="0.25">
      <c r="A532" s="202">
        <v>696</v>
      </c>
      <c r="B532" s="203" t="s">
        <v>903</v>
      </c>
      <c r="C532" s="196">
        <v>0</v>
      </c>
      <c r="D532" s="196">
        <v>1.625</v>
      </c>
    </row>
    <row r="533" spans="1:4" ht="27.75" customHeight="1" x14ac:dyDescent="0.25">
      <c r="A533" s="202">
        <v>697</v>
      </c>
      <c r="B533" s="203" t="s">
        <v>904</v>
      </c>
      <c r="C533" s="196">
        <v>0</v>
      </c>
      <c r="D533" s="196">
        <v>1.625</v>
      </c>
    </row>
    <row r="534" spans="1:4" ht="27.75" customHeight="1" x14ac:dyDescent="0.25">
      <c r="A534" s="202">
        <v>701</v>
      </c>
      <c r="B534" s="203" t="s">
        <v>905</v>
      </c>
      <c r="C534" s="196">
        <v>0</v>
      </c>
      <c r="D534" s="196">
        <v>1.115</v>
      </c>
    </row>
    <row r="535" spans="1:4" ht="27.75" customHeight="1" x14ac:dyDescent="0.25">
      <c r="A535" s="202">
        <v>702</v>
      </c>
      <c r="B535" s="203" t="s">
        <v>906</v>
      </c>
      <c r="C535" s="196">
        <v>0</v>
      </c>
      <c r="D535" s="196">
        <v>1.115</v>
      </c>
    </row>
    <row r="536" spans="1:4" ht="27.75" customHeight="1" x14ac:dyDescent="0.25">
      <c r="A536" s="202">
        <v>703</v>
      </c>
      <c r="B536" s="203" t="s">
        <v>907</v>
      </c>
      <c r="C536" s="196">
        <v>0</v>
      </c>
      <c r="D536" s="196">
        <v>1.115</v>
      </c>
    </row>
    <row r="537" spans="1:4" ht="27.75" customHeight="1" x14ac:dyDescent="0.25">
      <c r="A537" s="202">
        <v>704</v>
      </c>
      <c r="B537" s="203" t="s">
        <v>908</v>
      </c>
      <c r="C537" s="196">
        <v>0</v>
      </c>
      <c r="D537" s="196">
        <v>1.115</v>
      </c>
    </row>
    <row r="538" spans="1:4" ht="27.75" customHeight="1" x14ac:dyDescent="0.25">
      <c r="A538" s="202">
        <v>705</v>
      </c>
      <c r="B538" s="203" t="s">
        <v>909</v>
      </c>
      <c r="C538" s="196">
        <v>0</v>
      </c>
      <c r="D538" s="196">
        <v>1.115</v>
      </c>
    </row>
    <row r="539" spans="1:4" ht="27.75" customHeight="1" x14ac:dyDescent="0.25">
      <c r="A539" s="202">
        <v>706</v>
      </c>
      <c r="B539" s="203" t="s">
        <v>910</v>
      </c>
      <c r="C539" s="196">
        <v>0</v>
      </c>
      <c r="D539" s="196">
        <v>1.115</v>
      </c>
    </row>
    <row r="540" spans="1:4" ht="27.75" customHeight="1" x14ac:dyDescent="0.25">
      <c r="A540" s="202">
        <v>707</v>
      </c>
      <c r="B540" s="203" t="s">
        <v>911</v>
      </c>
      <c r="C540" s="196">
        <v>0</v>
      </c>
      <c r="D540" s="196">
        <v>1.115</v>
      </c>
    </row>
    <row r="541" spans="1:4" ht="27.75" customHeight="1" x14ac:dyDescent="0.25">
      <c r="A541" s="202">
        <v>708</v>
      </c>
      <c r="B541" s="203" t="s">
        <v>912</v>
      </c>
      <c r="C541" s="196">
        <v>0</v>
      </c>
      <c r="D541" s="196">
        <v>1.115</v>
      </c>
    </row>
    <row r="542" spans="1:4" ht="27.75" customHeight="1" x14ac:dyDescent="0.25">
      <c r="A542" s="202">
        <v>710</v>
      </c>
      <c r="B542" s="203" t="s">
        <v>913</v>
      </c>
      <c r="C542" s="196">
        <v>0</v>
      </c>
      <c r="D542" s="196">
        <v>0</v>
      </c>
    </row>
    <row r="543" spans="1:4" ht="27.75" customHeight="1" x14ac:dyDescent="0.25">
      <c r="A543" s="202">
        <v>711</v>
      </c>
      <c r="B543" s="203" t="s">
        <v>914</v>
      </c>
      <c r="C543" s="196">
        <v>0</v>
      </c>
      <c r="D543" s="196">
        <v>0</v>
      </c>
    </row>
    <row r="544" spans="1:4" ht="27.75" customHeight="1" x14ac:dyDescent="0.25">
      <c r="A544" s="202">
        <v>712</v>
      </c>
      <c r="B544" s="203" t="s">
        <v>915</v>
      </c>
      <c r="C544" s="196">
        <v>0</v>
      </c>
      <c r="D544" s="196">
        <v>0</v>
      </c>
    </row>
    <row r="545" spans="1:4" ht="27.75" customHeight="1" x14ac:dyDescent="0.25">
      <c r="A545" s="202">
        <v>713</v>
      </c>
      <c r="B545" s="203" t="s">
        <v>916</v>
      </c>
      <c r="C545" s="196">
        <v>0</v>
      </c>
      <c r="D545" s="196">
        <v>0</v>
      </c>
    </row>
    <row r="546" spans="1:4" ht="27.75" customHeight="1" x14ac:dyDescent="0.25">
      <c r="A546" s="202">
        <v>714</v>
      </c>
      <c r="B546" s="203" t="s">
        <v>917</v>
      </c>
      <c r="C546" s="196">
        <v>0</v>
      </c>
      <c r="D546" s="196">
        <v>0</v>
      </c>
    </row>
    <row r="547" spans="1:4" ht="27.75" customHeight="1" x14ac:dyDescent="0.25">
      <c r="A547" s="202">
        <v>715</v>
      </c>
      <c r="B547" s="203" t="s">
        <v>918</v>
      </c>
      <c r="C547" s="196">
        <v>0</v>
      </c>
      <c r="D547" s="196">
        <v>0</v>
      </c>
    </row>
    <row r="548" spans="1:4" ht="27.75" customHeight="1" x14ac:dyDescent="0.25">
      <c r="A548" s="202">
        <v>716</v>
      </c>
      <c r="B548" s="203" t="s">
        <v>919</v>
      </c>
      <c r="C548" s="196">
        <v>0</v>
      </c>
      <c r="D548" s="196">
        <v>0</v>
      </c>
    </row>
    <row r="549" spans="1:4" ht="27.75" customHeight="1" x14ac:dyDescent="0.25">
      <c r="A549" s="202">
        <v>717</v>
      </c>
      <c r="B549" s="203" t="s">
        <v>920</v>
      </c>
      <c r="C549" s="196">
        <v>0</v>
      </c>
      <c r="D549" s="196">
        <v>0</v>
      </c>
    </row>
    <row r="550" spans="1:4" ht="27.75" customHeight="1" x14ac:dyDescent="0.25">
      <c r="A550" s="202">
        <v>718</v>
      </c>
      <c r="B550" s="203" t="s">
        <v>921</v>
      </c>
      <c r="C550" s="196">
        <v>0</v>
      </c>
      <c r="D550" s="196">
        <v>0</v>
      </c>
    </row>
    <row r="551" spans="1:4" ht="27.75" customHeight="1" x14ac:dyDescent="0.25">
      <c r="A551" s="202">
        <v>719</v>
      </c>
      <c r="B551" s="203" t="s">
        <v>922</v>
      </c>
      <c r="C551" s="196">
        <v>0</v>
      </c>
      <c r="D551" s="196">
        <v>0</v>
      </c>
    </row>
    <row r="552" spans="1:4" ht="27.75" customHeight="1" x14ac:dyDescent="0.25">
      <c r="A552" s="202">
        <v>720</v>
      </c>
      <c r="B552" s="203" t="s">
        <v>923</v>
      </c>
      <c r="C552" s="196">
        <v>0</v>
      </c>
      <c r="D552" s="196">
        <v>0</v>
      </c>
    </row>
    <row r="553" spans="1:4" ht="27.75" customHeight="1" x14ac:dyDescent="0.25">
      <c r="A553" s="202">
        <v>721</v>
      </c>
      <c r="B553" s="203" t="s">
        <v>924</v>
      </c>
      <c r="C553" s="196">
        <v>0</v>
      </c>
      <c r="D553" s="196">
        <v>0</v>
      </c>
    </row>
    <row r="554" spans="1:4" ht="27.75" customHeight="1" x14ac:dyDescent="0.25">
      <c r="A554" s="202">
        <v>722</v>
      </c>
      <c r="B554" s="203" t="s">
        <v>925</v>
      </c>
      <c r="C554" s="196">
        <v>0</v>
      </c>
      <c r="D554" s="196">
        <v>0</v>
      </c>
    </row>
    <row r="555" spans="1:4" ht="27.75" customHeight="1" x14ac:dyDescent="0.25">
      <c r="A555" s="202">
        <v>723</v>
      </c>
      <c r="B555" s="203" t="s">
        <v>926</v>
      </c>
      <c r="C555" s="196">
        <v>0</v>
      </c>
      <c r="D555" s="196">
        <v>0</v>
      </c>
    </row>
    <row r="556" spans="1:4" ht="27.75" customHeight="1" x14ac:dyDescent="0.25">
      <c r="A556" s="202">
        <v>724</v>
      </c>
      <c r="B556" s="203" t="s">
        <v>927</v>
      </c>
      <c r="C556" s="196">
        <v>0</v>
      </c>
      <c r="D556" s="196">
        <v>0.55000000000000004</v>
      </c>
    </row>
    <row r="557" spans="1:4" ht="27.75" customHeight="1" x14ac:dyDescent="0.25">
      <c r="A557" s="202">
        <v>725</v>
      </c>
      <c r="B557" s="203" t="s">
        <v>928</v>
      </c>
      <c r="C557" s="196">
        <v>0</v>
      </c>
      <c r="D557" s="196">
        <v>0</v>
      </c>
    </row>
    <row r="558" spans="1:4" ht="27.75" customHeight="1" x14ac:dyDescent="0.25">
      <c r="A558" s="202">
        <v>726</v>
      </c>
      <c r="B558" s="203" t="s">
        <v>929</v>
      </c>
      <c r="C558" s="196">
        <v>0</v>
      </c>
      <c r="D558" s="196">
        <v>0</v>
      </c>
    </row>
    <row r="559" spans="1:4" ht="27.75" customHeight="1" x14ac:dyDescent="0.25">
      <c r="A559" s="202">
        <v>727</v>
      </c>
      <c r="B559" s="203" t="s">
        <v>930</v>
      </c>
      <c r="C559" s="196">
        <v>0</v>
      </c>
      <c r="D559" s="196">
        <v>0</v>
      </c>
    </row>
    <row r="560" spans="1:4" ht="27.75" customHeight="1" x14ac:dyDescent="0.25">
      <c r="A560" s="202">
        <v>728</v>
      </c>
      <c r="B560" s="203" t="s">
        <v>931</v>
      </c>
      <c r="C560" s="196">
        <v>0</v>
      </c>
      <c r="D560" s="196">
        <v>0</v>
      </c>
    </row>
    <row r="561" spans="1:4" ht="27.75" customHeight="1" x14ac:dyDescent="0.25">
      <c r="A561" s="202">
        <v>731</v>
      </c>
      <c r="B561" s="203" t="s">
        <v>932</v>
      </c>
      <c r="C561" s="196">
        <v>0</v>
      </c>
      <c r="D561" s="196">
        <v>0</v>
      </c>
    </row>
    <row r="562" spans="1:4" ht="27.75" customHeight="1" x14ac:dyDescent="0.25">
      <c r="A562" s="202">
        <v>732</v>
      </c>
      <c r="B562" s="203" t="s">
        <v>933</v>
      </c>
      <c r="C562" s="196">
        <v>0</v>
      </c>
      <c r="D562" s="196">
        <v>0</v>
      </c>
    </row>
    <row r="563" spans="1:4" ht="27.75" customHeight="1" x14ac:dyDescent="0.25">
      <c r="A563" s="202">
        <v>733</v>
      </c>
      <c r="B563" s="203" t="s">
        <v>934</v>
      </c>
      <c r="C563" s="196">
        <v>0</v>
      </c>
      <c r="D563" s="196">
        <v>0</v>
      </c>
    </row>
    <row r="564" spans="1:4" ht="27.75" customHeight="1" x14ac:dyDescent="0.25">
      <c r="A564" s="202">
        <v>734</v>
      </c>
      <c r="B564" s="203" t="s">
        <v>935</v>
      </c>
      <c r="C564" s="196">
        <v>0</v>
      </c>
      <c r="D564" s="196">
        <v>0</v>
      </c>
    </row>
    <row r="565" spans="1:4" ht="27.75" customHeight="1" x14ac:dyDescent="0.25">
      <c r="A565" s="202">
        <v>735</v>
      </c>
      <c r="B565" s="203" t="s">
        <v>936</v>
      </c>
      <c r="C565" s="196">
        <v>0</v>
      </c>
      <c r="D565" s="196">
        <v>0</v>
      </c>
    </row>
    <row r="566" spans="1:4" ht="27.75" customHeight="1" x14ac:dyDescent="0.25">
      <c r="A566" s="202">
        <v>736</v>
      </c>
      <c r="B566" s="203" t="s">
        <v>937</v>
      </c>
      <c r="C566" s="196">
        <v>0</v>
      </c>
      <c r="D566" s="196">
        <v>0</v>
      </c>
    </row>
    <row r="567" spans="1:4" ht="27.75" customHeight="1" x14ac:dyDescent="0.25">
      <c r="A567" s="202">
        <v>739</v>
      </c>
      <c r="B567" s="203" t="s">
        <v>938</v>
      </c>
      <c r="C567" s="196">
        <v>0</v>
      </c>
      <c r="D567" s="196">
        <v>0</v>
      </c>
    </row>
    <row r="568" spans="1:4" ht="27.75" customHeight="1" x14ac:dyDescent="0.25">
      <c r="A568" s="202">
        <v>740</v>
      </c>
      <c r="B568" s="203" t="s">
        <v>939</v>
      </c>
      <c r="C568" s="196">
        <v>0</v>
      </c>
      <c r="D568" s="196">
        <v>0</v>
      </c>
    </row>
    <row r="569" spans="1:4" ht="27.75" customHeight="1" x14ac:dyDescent="0.25">
      <c r="A569" s="202">
        <v>741</v>
      </c>
      <c r="B569" s="203" t="s">
        <v>940</v>
      </c>
      <c r="C569" s="196">
        <v>0</v>
      </c>
      <c r="D569" s="196">
        <v>0</v>
      </c>
    </row>
    <row r="570" spans="1:4" ht="27.75" customHeight="1" x14ac:dyDescent="0.25">
      <c r="A570" s="202">
        <v>742</v>
      </c>
      <c r="B570" s="203" t="s">
        <v>941</v>
      </c>
      <c r="C570" s="196">
        <v>0</v>
      </c>
      <c r="D570" s="196">
        <v>0</v>
      </c>
    </row>
    <row r="571" spans="1:4" ht="27.75" customHeight="1" x14ac:dyDescent="0.25">
      <c r="A571" s="202">
        <v>743</v>
      </c>
      <c r="B571" s="203" t="s">
        <v>942</v>
      </c>
      <c r="C571" s="196">
        <v>0</v>
      </c>
      <c r="D571" s="196">
        <v>0</v>
      </c>
    </row>
    <row r="572" spans="1:4" ht="27.75" customHeight="1" x14ac:dyDescent="0.25">
      <c r="A572" s="202">
        <v>748</v>
      </c>
      <c r="B572" s="203" t="s">
        <v>943</v>
      </c>
      <c r="C572" s="196">
        <v>0</v>
      </c>
      <c r="D572" s="196">
        <v>0</v>
      </c>
    </row>
    <row r="573" spans="1:4" ht="27.75" customHeight="1" x14ac:dyDescent="0.25">
      <c r="A573" s="202">
        <v>749</v>
      </c>
      <c r="B573" s="203" t="s">
        <v>944</v>
      </c>
      <c r="C573" s="196">
        <v>0</v>
      </c>
      <c r="D573" s="196">
        <v>0</v>
      </c>
    </row>
    <row r="574" spans="1:4" ht="27.75" customHeight="1" x14ac:dyDescent="0.25">
      <c r="A574" s="202">
        <v>750</v>
      </c>
      <c r="B574" s="203" t="s">
        <v>945</v>
      </c>
      <c r="C574" s="196">
        <v>0</v>
      </c>
      <c r="D574" s="196">
        <v>0</v>
      </c>
    </row>
    <row r="575" spans="1:4" ht="27.75" customHeight="1" x14ac:dyDescent="0.25">
      <c r="A575" s="202">
        <v>751</v>
      </c>
      <c r="B575" s="203" t="s">
        <v>946</v>
      </c>
      <c r="C575" s="196">
        <v>0</v>
      </c>
      <c r="D575" s="196">
        <v>0</v>
      </c>
    </row>
    <row r="576" spans="1:4" ht="27.75" customHeight="1" x14ac:dyDescent="0.25">
      <c r="A576" s="202">
        <v>752</v>
      </c>
      <c r="B576" s="203" t="s">
        <v>947</v>
      </c>
      <c r="C576" s="196">
        <v>0</v>
      </c>
      <c r="D576" s="196">
        <v>0</v>
      </c>
    </row>
    <row r="577" spans="1:4" ht="27.75" customHeight="1" x14ac:dyDescent="0.25">
      <c r="A577" s="202">
        <v>753</v>
      </c>
      <c r="B577" s="203" t="s">
        <v>948</v>
      </c>
      <c r="C577" s="196">
        <v>0</v>
      </c>
      <c r="D577" s="196">
        <v>0</v>
      </c>
    </row>
    <row r="578" spans="1:4" ht="27.75" customHeight="1" x14ac:dyDescent="0.25">
      <c r="A578" s="202">
        <v>754</v>
      </c>
      <c r="B578" s="203" t="s">
        <v>949</v>
      </c>
      <c r="C578" s="196">
        <v>0</v>
      </c>
      <c r="D578" s="196">
        <v>0</v>
      </c>
    </row>
    <row r="579" spans="1:4" ht="27.75" customHeight="1" x14ac:dyDescent="0.25">
      <c r="A579" s="202">
        <v>757</v>
      </c>
      <c r="B579" s="203" t="s">
        <v>950</v>
      </c>
      <c r="C579" s="196">
        <v>0</v>
      </c>
      <c r="D579" s="196">
        <v>0.55000000000000004</v>
      </c>
    </row>
    <row r="580" spans="1:4" ht="27.75" customHeight="1" x14ac:dyDescent="0.25">
      <c r="A580" s="202">
        <v>758</v>
      </c>
      <c r="B580" s="203" t="s">
        <v>951</v>
      </c>
      <c r="C580" s="196">
        <v>0</v>
      </c>
      <c r="D580" s="196">
        <v>0.55000000000000004</v>
      </c>
    </row>
    <row r="581" spans="1:4" ht="27.75" customHeight="1" x14ac:dyDescent="0.25">
      <c r="A581" s="202">
        <v>759</v>
      </c>
      <c r="B581" s="203" t="s">
        <v>952</v>
      </c>
      <c r="C581" s="196">
        <v>0</v>
      </c>
      <c r="D581" s="196">
        <v>0.55000000000000004</v>
      </c>
    </row>
    <row r="582" spans="1:4" ht="27.75" customHeight="1" x14ac:dyDescent="0.25">
      <c r="A582" s="202">
        <v>760</v>
      </c>
      <c r="B582" s="203" t="s">
        <v>953</v>
      </c>
      <c r="C582" s="196">
        <v>0</v>
      </c>
      <c r="D582" s="196">
        <v>0.55000000000000004</v>
      </c>
    </row>
    <row r="583" spans="1:4" ht="27.75" customHeight="1" x14ac:dyDescent="0.25">
      <c r="A583" s="202">
        <v>761</v>
      </c>
      <c r="B583" s="203" t="s">
        <v>954</v>
      </c>
      <c r="C583" s="196">
        <v>0</v>
      </c>
      <c r="D583" s="196">
        <v>0.55000000000000004</v>
      </c>
    </row>
    <row r="584" spans="1:4" ht="27.75" customHeight="1" x14ac:dyDescent="0.25">
      <c r="A584" s="202">
        <v>762</v>
      </c>
      <c r="B584" s="203" t="s">
        <v>955</v>
      </c>
      <c r="C584" s="196">
        <v>0</v>
      </c>
      <c r="D584" s="196">
        <v>0.55000000000000004</v>
      </c>
    </row>
    <row r="585" spans="1:4" ht="27.75" customHeight="1" x14ac:dyDescent="0.25">
      <c r="A585" s="202">
        <v>763</v>
      </c>
      <c r="B585" s="203" t="s">
        <v>956</v>
      </c>
      <c r="C585" s="196">
        <v>0</v>
      </c>
      <c r="D585" s="196">
        <v>0.55000000000000004</v>
      </c>
    </row>
    <row r="586" spans="1:4" ht="27.75" customHeight="1" x14ac:dyDescent="0.25">
      <c r="A586" s="202">
        <v>764</v>
      </c>
      <c r="B586" s="203" t="s">
        <v>957</v>
      </c>
      <c r="C586" s="196">
        <v>0</v>
      </c>
      <c r="D586" s="196">
        <v>0.55000000000000004</v>
      </c>
    </row>
    <row r="587" spans="1:4" ht="27.75" customHeight="1" x14ac:dyDescent="0.25">
      <c r="A587" s="202">
        <v>765</v>
      </c>
      <c r="B587" s="203" t="s">
        <v>958</v>
      </c>
      <c r="C587" s="196">
        <v>0</v>
      </c>
      <c r="D587" s="196">
        <v>0.55000000000000004</v>
      </c>
    </row>
    <row r="588" spans="1:4" ht="27.75" customHeight="1" x14ac:dyDescent="0.25">
      <c r="A588" s="202">
        <v>766</v>
      </c>
      <c r="B588" s="203" t="s">
        <v>959</v>
      </c>
      <c r="C588" s="196">
        <v>0</v>
      </c>
      <c r="D588" s="196">
        <v>0.55000000000000004</v>
      </c>
    </row>
    <row r="589" spans="1:4" ht="27.75" customHeight="1" x14ac:dyDescent="0.25">
      <c r="A589" s="202">
        <v>771</v>
      </c>
      <c r="B589" s="203" t="s">
        <v>960</v>
      </c>
      <c r="C589" s="196">
        <v>0</v>
      </c>
      <c r="D589" s="196">
        <v>0</v>
      </c>
    </row>
    <row r="590" spans="1:4" ht="27.75" customHeight="1" x14ac:dyDescent="0.25">
      <c r="A590" s="202">
        <v>772</v>
      </c>
      <c r="B590" s="203" t="s">
        <v>961</v>
      </c>
      <c r="C590" s="196">
        <v>0</v>
      </c>
      <c r="D590" s="196">
        <v>0.55000000000000004</v>
      </c>
    </row>
    <row r="591" spans="1:4" ht="27.75" customHeight="1" x14ac:dyDescent="0.25">
      <c r="A591" s="202">
        <v>774</v>
      </c>
      <c r="B591" s="203" t="s">
        <v>962</v>
      </c>
      <c r="C591" s="196">
        <v>0</v>
      </c>
      <c r="D591" s="196">
        <v>0</v>
      </c>
    </row>
    <row r="592" spans="1:4" ht="27.75" customHeight="1" x14ac:dyDescent="0.25">
      <c r="A592" s="202">
        <v>775</v>
      </c>
      <c r="B592" s="203" t="s">
        <v>963</v>
      </c>
      <c r="C592" s="196">
        <v>0</v>
      </c>
      <c r="D592" s="196">
        <v>0</v>
      </c>
    </row>
    <row r="593" spans="1:4" ht="27.75" customHeight="1" x14ac:dyDescent="0.25">
      <c r="A593" s="202">
        <v>776</v>
      </c>
      <c r="B593" s="203" t="s">
        <v>964</v>
      </c>
      <c r="C593" s="196">
        <v>0</v>
      </c>
      <c r="D593" s="196">
        <v>0</v>
      </c>
    </row>
    <row r="594" spans="1:4" ht="27.75" customHeight="1" x14ac:dyDescent="0.25">
      <c r="A594" s="202">
        <v>777</v>
      </c>
      <c r="B594" s="203" t="s">
        <v>965</v>
      </c>
      <c r="C594" s="196">
        <v>0</v>
      </c>
      <c r="D594" s="196">
        <v>0.25900000000000001</v>
      </c>
    </row>
    <row r="595" spans="1:4" ht="27.75" customHeight="1" x14ac:dyDescent="0.25">
      <c r="A595" s="202">
        <v>778</v>
      </c>
      <c r="B595" s="203" t="s">
        <v>966</v>
      </c>
      <c r="C595" s="196">
        <v>0</v>
      </c>
      <c r="D595" s="196">
        <v>0</v>
      </c>
    </row>
    <row r="596" spans="1:4" ht="27.75" customHeight="1" x14ac:dyDescent="0.25">
      <c r="A596" s="202">
        <v>779</v>
      </c>
      <c r="B596" s="203" t="s">
        <v>967</v>
      </c>
      <c r="C596" s="196">
        <v>0</v>
      </c>
      <c r="D596" s="196">
        <v>0</v>
      </c>
    </row>
    <row r="597" spans="1:4" ht="27.75" customHeight="1" x14ac:dyDescent="0.25">
      <c r="A597" s="202">
        <v>780</v>
      </c>
      <c r="B597" s="203" t="s">
        <v>968</v>
      </c>
      <c r="C597" s="196">
        <v>0</v>
      </c>
      <c r="D597" s="196">
        <v>0</v>
      </c>
    </row>
    <row r="598" spans="1:4" ht="27.75" customHeight="1" x14ac:dyDescent="0.25">
      <c r="A598" s="202">
        <v>781</v>
      </c>
      <c r="B598" s="203" t="s">
        <v>969</v>
      </c>
      <c r="C598" s="196">
        <v>0</v>
      </c>
      <c r="D598" s="196">
        <v>0</v>
      </c>
    </row>
    <row r="599" spans="1:4" ht="27.75" customHeight="1" x14ac:dyDescent="0.25">
      <c r="A599" s="202">
        <v>782</v>
      </c>
      <c r="B599" s="203" t="s">
        <v>970</v>
      </c>
      <c r="C599" s="196">
        <v>0</v>
      </c>
      <c r="D599" s="196">
        <v>0</v>
      </c>
    </row>
    <row r="600" spans="1:4" ht="27.75" customHeight="1" x14ac:dyDescent="0.25">
      <c r="A600" s="202">
        <v>785</v>
      </c>
      <c r="B600" s="203" t="s">
        <v>971</v>
      </c>
      <c r="C600" s="196">
        <v>0</v>
      </c>
      <c r="D600" s="196">
        <v>0</v>
      </c>
    </row>
    <row r="601" spans="1:4" ht="27.75" customHeight="1" x14ac:dyDescent="0.25">
      <c r="A601" s="202">
        <v>786</v>
      </c>
      <c r="B601" s="203" t="s">
        <v>972</v>
      </c>
      <c r="C601" s="196">
        <v>0</v>
      </c>
      <c r="D601" s="196">
        <v>0</v>
      </c>
    </row>
    <row r="602" spans="1:4" ht="27.75" customHeight="1" x14ac:dyDescent="0.25">
      <c r="A602" s="202">
        <v>787</v>
      </c>
      <c r="B602" s="203" t="s">
        <v>973</v>
      </c>
      <c r="C602" s="196">
        <v>0</v>
      </c>
      <c r="D602" s="196">
        <v>0</v>
      </c>
    </row>
    <row r="603" spans="1:4" ht="27.75" customHeight="1" x14ac:dyDescent="0.25">
      <c r="A603" s="202">
        <v>788</v>
      </c>
      <c r="B603" s="203" t="s">
        <v>974</v>
      </c>
      <c r="C603" s="196">
        <v>0</v>
      </c>
      <c r="D603" s="196">
        <v>0</v>
      </c>
    </row>
    <row r="604" spans="1:4" ht="27.75" customHeight="1" x14ac:dyDescent="0.25">
      <c r="A604" s="202">
        <v>789</v>
      </c>
      <c r="B604" s="203" t="s">
        <v>975</v>
      </c>
      <c r="C604" s="196">
        <v>0</v>
      </c>
      <c r="D604" s="196">
        <v>0</v>
      </c>
    </row>
    <row r="605" spans="1:4" ht="27.75" customHeight="1" x14ac:dyDescent="0.25">
      <c r="A605" s="202">
        <v>790</v>
      </c>
      <c r="B605" s="203" t="s">
        <v>976</v>
      </c>
      <c r="C605" s="196">
        <v>0</v>
      </c>
      <c r="D605" s="196">
        <v>0</v>
      </c>
    </row>
    <row r="606" spans="1:4" ht="27.75" customHeight="1" x14ac:dyDescent="0.25">
      <c r="A606" s="202">
        <v>791</v>
      </c>
      <c r="B606" s="203" t="s">
        <v>977</v>
      </c>
      <c r="C606" s="196">
        <v>0</v>
      </c>
      <c r="D606" s="196">
        <v>0</v>
      </c>
    </row>
    <row r="607" spans="1:4" ht="27.75" customHeight="1" x14ac:dyDescent="0.25">
      <c r="A607" s="202">
        <v>792</v>
      </c>
      <c r="B607" s="203" t="s">
        <v>978</v>
      </c>
      <c r="C607" s="196">
        <v>0</v>
      </c>
      <c r="D607" s="196">
        <v>0</v>
      </c>
    </row>
    <row r="608" spans="1:4" ht="27.75" customHeight="1" x14ac:dyDescent="0.25">
      <c r="A608" s="202">
        <v>793</v>
      </c>
      <c r="B608" s="203" t="s">
        <v>979</v>
      </c>
      <c r="C608" s="196">
        <v>0</v>
      </c>
      <c r="D608" s="196">
        <v>0</v>
      </c>
    </row>
    <row r="609" spans="1:4" ht="27.75" customHeight="1" x14ac:dyDescent="0.25">
      <c r="A609" s="202">
        <v>794</v>
      </c>
      <c r="B609" s="203" t="s">
        <v>980</v>
      </c>
      <c r="C609" s="196">
        <v>0</v>
      </c>
      <c r="D609" s="196">
        <v>0</v>
      </c>
    </row>
    <row r="610" spans="1:4" ht="27.75" customHeight="1" x14ac:dyDescent="0.25">
      <c r="A610" s="202">
        <v>795</v>
      </c>
      <c r="B610" s="203" t="s">
        <v>981</v>
      </c>
      <c r="C610" s="196">
        <v>0</v>
      </c>
      <c r="D610" s="196">
        <v>0</v>
      </c>
    </row>
    <row r="611" spans="1:4" ht="27.75" customHeight="1" x14ac:dyDescent="0.25">
      <c r="A611" s="202">
        <v>796</v>
      </c>
      <c r="B611" s="203" t="s">
        <v>982</v>
      </c>
      <c r="C611" s="196">
        <v>0</v>
      </c>
      <c r="D611" s="196">
        <v>0</v>
      </c>
    </row>
    <row r="612" spans="1:4" ht="27.75" customHeight="1" x14ac:dyDescent="0.25">
      <c r="A612" s="202">
        <v>797</v>
      </c>
      <c r="B612" s="203" t="s">
        <v>983</v>
      </c>
      <c r="C612" s="196">
        <v>0</v>
      </c>
      <c r="D612" s="196">
        <v>0</v>
      </c>
    </row>
    <row r="613" spans="1:4" ht="27.75" customHeight="1" x14ac:dyDescent="0.25">
      <c r="A613" s="202">
        <v>798</v>
      </c>
      <c r="B613" s="203" t="s">
        <v>984</v>
      </c>
      <c r="C613" s="196">
        <v>0</v>
      </c>
      <c r="D613" s="196">
        <v>0</v>
      </c>
    </row>
    <row r="614" spans="1:4" ht="27.75" customHeight="1" x14ac:dyDescent="0.25">
      <c r="A614" s="202">
        <v>799</v>
      </c>
      <c r="B614" s="203" t="s">
        <v>985</v>
      </c>
      <c r="C614" s="196">
        <v>0</v>
      </c>
      <c r="D614" s="196">
        <v>0</v>
      </c>
    </row>
    <row r="615" spans="1:4" ht="27.75" customHeight="1" x14ac:dyDescent="0.25">
      <c r="A615" s="202">
        <v>800</v>
      </c>
      <c r="B615" s="203" t="s">
        <v>986</v>
      </c>
      <c r="C615" s="196">
        <v>0</v>
      </c>
      <c r="D615" s="196">
        <v>0</v>
      </c>
    </row>
    <row r="616" spans="1:4" ht="27.75" customHeight="1" x14ac:dyDescent="0.25">
      <c r="A616" s="202">
        <v>801</v>
      </c>
      <c r="B616" s="203" t="s">
        <v>987</v>
      </c>
      <c r="C616" s="196">
        <v>0</v>
      </c>
      <c r="D616" s="196">
        <v>0</v>
      </c>
    </row>
    <row r="617" spans="1:4" ht="27.75" customHeight="1" x14ac:dyDescent="0.25">
      <c r="A617" s="202">
        <v>802</v>
      </c>
      <c r="B617" s="203" t="s">
        <v>988</v>
      </c>
      <c r="C617" s="196">
        <v>0</v>
      </c>
      <c r="D617" s="196">
        <v>0</v>
      </c>
    </row>
    <row r="618" spans="1:4" ht="27.75" customHeight="1" x14ac:dyDescent="0.25">
      <c r="A618" s="202">
        <v>803</v>
      </c>
      <c r="B618" s="203" t="s">
        <v>989</v>
      </c>
      <c r="C618" s="196">
        <v>0</v>
      </c>
      <c r="D618" s="196">
        <v>0</v>
      </c>
    </row>
    <row r="619" spans="1:4" ht="27.75" customHeight="1" x14ac:dyDescent="0.25">
      <c r="A619" s="202">
        <v>804</v>
      </c>
      <c r="B619" s="203" t="s">
        <v>990</v>
      </c>
      <c r="C619" s="196">
        <v>0</v>
      </c>
      <c r="D619" s="196">
        <v>0</v>
      </c>
    </row>
    <row r="620" spans="1:4" ht="27.75" customHeight="1" x14ac:dyDescent="0.25">
      <c r="A620" s="202">
        <v>805</v>
      </c>
      <c r="B620" s="203" t="s">
        <v>991</v>
      </c>
      <c r="C620" s="196">
        <v>0</v>
      </c>
      <c r="D620" s="196">
        <v>0</v>
      </c>
    </row>
    <row r="621" spans="1:4" ht="27.75" customHeight="1" x14ac:dyDescent="0.25">
      <c r="A621" s="202">
        <v>806</v>
      </c>
      <c r="B621" s="203" t="s">
        <v>992</v>
      </c>
      <c r="C621" s="196">
        <v>0</v>
      </c>
      <c r="D621" s="196">
        <v>0</v>
      </c>
    </row>
    <row r="622" spans="1:4" ht="27.75" customHeight="1" x14ac:dyDescent="0.25">
      <c r="A622" s="202">
        <v>807</v>
      </c>
      <c r="B622" s="203" t="s">
        <v>993</v>
      </c>
      <c r="C622" s="196">
        <v>0</v>
      </c>
      <c r="D622" s="196">
        <v>0</v>
      </c>
    </row>
    <row r="623" spans="1:4" ht="27.75" customHeight="1" x14ac:dyDescent="0.25">
      <c r="A623" s="202">
        <v>808</v>
      </c>
      <c r="B623" s="203" t="s">
        <v>994</v>
      </c>
      <c r="C623" s="196">
        <v>0</v>
      </c>
      <c r="D623" s="196">
        <v>0</v>
      </c>
    </row>
    <row r="624" spans="1:4" ht="27.75" customHeight="1" x14ac:dyDescent="0.25">
      <c r="A624" s="202">
        <v>809</v>
      </c>
      <c r="B624" s="203" t="s">
        <v>995</v>
      </c>
      <c r="C624" s="196">
        <v>0</v>
      </c>
      <c r="D624" s="196">
        <v>0</v>
      </c>
    </row>
    <row r="625" spans="1:4" ht="27.75" customHeight="1" x14ac:dyDescent="0.25">
      <c r="A625" s="202">
        <v>810</v>
      </c>
      <c r="B625" s="203" t="s">
        <v>996</v>
      </c>
      <c r="C625" s="196">
        <v>0</v>
      </c>
      <c r="D625" s="196">
        <v>0</v>
      </c>
    </row>
    <row r="626" spans="1:4" ht="27.75" customHeight="1" x14ac:dyDescent="0.25">
      <c r="A626" s="202">
        <v>811</v>
      </c>
      <c r="B626" s="203" t="s">
        <v>997</v>
      </c>
      <c r="C626" s="196">
        <v>0</v>
      </c>
      <c r="D626" s="196">
        <v>0</v>
      </c>
    </row>
    <row r="627" spans="1:4" ht="27.75" customHeight="1" x14ac:dyDescent="0.25">
      <c r="A627" s="202">
        <v>812</v>
      </c>
      <c r="B627" s="203" t="s">
        <v>998</v>
      </c>
      <c r="C627" s="196">
        <v>0</v>
      </c>
      <c r="D627" s="196">
        <v>0</v>
      </c>
    </row>
    <row r="628" spans="1:4" ht="27.75" customHeight="1" x14ac:dyDescent="0.25">
      <c r="A628" s="202">
        <v>813</v>
      </c>
      <c r="B628" s="203" t="s">
        <v>999</v>
      </c>
      <c r="C628" s="196">
        <v>0</v>
      </c>
      <c r="D628" s="196">
        <v>0</v>
      </c>
    </row>
    <row r="629" spans="1:4" ht="27.75" customHeight="1" x14ac:dyDescent="0.25">
      <c r="A629" s="202">
        <v>814</v>
      </c>
      <c r="B629" s="203" t="s">
        <v>1000</v>
      </c>
      <c r="C629" s="196">
        <v>0</v>
      </c>
      <c r="D629" s="196">
        <v>0</v>
      </c>
    </row>
    <row r="630" spans="1:4" ht="27.75" customHeight="1" x14ac:dyDescent="0.25">
      <c r="A630" s="202">
        <v>815</v>
      </c>
      <c r="B630" s="203" t="s">
        <v>1001</v>
      </c>
      <c r="C630" s="196">
        <v>0</v>
      </c>
      <c r="D630" s="196">
        <v>0</v>
      </c>
    </row>
    <row r="631" spans="1:4" ht="27.75" customHeight="1" x14ac:dyDescent="0.25">
      <c r="A631" s="202">
        <v>820</v>
      </c>
      <c r="B631" s="203" t="s">
        <v>1002</v>
      </c>
      <c r="C631" s="196">
        <v>0</v>
      </c>
      <c r="D631" s="196">
        <v>0</v>
      </c>
    </row>
    <row r="632" spans="1:4" ht="27.75" customHeight="1" x14ac:dyDescent="0.25">
      <c r="A632" s="202">
        <v>821</v>
      </c>
      <c r="B632" s="203" t="s">
        <v>1003</v>
      </c>
      <c r="C632" s="196">
        <v>0</v>
      </c>
      <c r="D632" s="196">
        <v>0</v>
      </c>
    </row>
    <row r="633" spans="1:4" ht="27.75" customHeight="1" x14ac:dyDescent="0.25">
      <c r="A633" s="202">
        <v>822</v>
      </c>
      <c r="B633" s="203" t="s">
        <v>1004</v>
      </c>
      <c r="C633" s="196">
        <v>0</v>
      </c>
      <c r="D633" s="196">
        <v>0</v>
      </c>
    </row>
    <row r="634" spans="1:4" ht="27.75" customHeight="1" x14ac:dyDescent="0.25">
      <c r="A634" s="202">
        <v>823</v>
      </c>
      <c r="B634" s="203" t="s">
        <v>1005</v>
      </c>
      <c r="C634" s="196">
        <v>3.7930000000000001</v>
      </c>
      <c r="D634" s="196">
        <v>0</v>
      </c>
    </row>
    <row r="635" spans="1:4" ht="27.75" customHeight="1" x14ac:dyDescent="0.25">
      <c r="A635" s="202">
        <v>824</v>
      </c>
      <c r="B635" s="203" t="s">
        <v>1006</v>
      </c>
      <c r="C635" s="196">
        <v>0</v>
      </c>
      <c r="D635" s="196">
        <v>0</v>
      </c>
    </row>
    <row r="636" spans="1:4" ht="27.75" customHeight="1" x14ac:dyDescent="0.25">
      <c r="A636" s="202">
        <v>825</v>
      </c>
      <c r="B636" s="203" t="s">
        <v>1007</v>
      </c>
      <c r="C636" s="196">
        <v>0</v>
      </c>
      <c r="D636" s="196">
        <v>0</v>
      </c>
    </row>
    <row r="637" spans="1:4" ht="27.75" customHeight="1" x14ac:dyDescent="0.25">
      <c r="A637" s="202">
        <v>826</v>
      </c>
      <c r="B637" s="203" t="s">
        <v>1008</v>
      </c>
      <c r="C637" s="196">
        <v>0</v>
      </c>
      <c r="D637" s="196">
        <v>0</v>
      </c>
    </row>
    <row r="638" spans="1:4" ht="27.75" customHeight="1" x14ac:dyDescent="0.25">
      <c r="A638" s="202">
        <v>827</v>
      </c>
      <c r="B638" s="203" t="s">
        <v>1009</v>
      </c>
      <c r="C638" s="196">
        <v>0</v>
      </c>
      <c r="D638" s="196">
        <v>0</v>
      </c>
    </row>
    <row r="639" spans="1:4" ht="27.75" customHeight="1" x14ac:dyDescent="0.25">
      <c r="A639" s="202">
        <v>828</v>
      </c>
      <c r="B639" s="203" t="s">
        <v>1010</v>
      </c>
      <c r="C639" s="196">
        <v>0</v>
      </c>
      <c r="D639" s="196">
        <v>0</v>
      </c>
    </row>
    <row r="640" spans="1:4" ht="27.75" customHeight="1" x14ac:dyDescent="0.25">
      <c r="A640" s="202">
        <v>829</v>
      </c>
      <c r="B640" s="203" t="s">
        <v>1011</v>
      </c>
      <c r="C640" s="196">
        <v>0</v>
      </c>
      <c r="D640" s="196">
        <v>1.81</v>
      </c>
    </row>
    <row r="641" spans="1:4" ht="27.75" customHeight="1" x14ac:dyDescent="0.25">
      <c r="A641" s="202">
        <v>830</v>
      </c>
      <c r="B641" s="203" t="s">
        <v>1012</v>
      </c>
      <c r="C641" s="196">
        <v>0</v>
      </c>
      <c r="D641" s="196">
        <v>1.81</v>
      </c>
    </row>
    <row r="642" spans="1:4" ht="27.75" customHeight="1" x14ac:dyDescent="0.25">
      <c r="A642" s="202">
        <v>831</v>
      </c>
      <c r="B642" s="203" t="s">
        <v>1013</v>
      </c>
      <c r="C642" s="196">
        <v>0</v>
      </c>
      <c r="D642" s="196">
        <v>1.81</v>
      </c>
    </row>
    <row r="643" spans="1:4" ht="27.75" customHeight="1" x14ac:dyDescent="0.25">
      <c r="A643" s="202">
        <v>832</v>
      </c>
      <c r="B643" s="203" t="s">
        <v>1014</v>
      </c>
      <c r="C643" s="196">
        <v>0</v>
      </c>
      <c r="D643" s="196">
        <v>0</v>
      </c>
    </row>
    <row r="644" spans="1:4" ht="27.75" customHeight="1" x14ac:dyDescent="0.25">
      <c r="A644" s="202">
        <v>833</v>
      </c>
      <c r="B644" s="203" t="s">
        <v>1015</v>
      </c>
      <c r="C644" s="196">
        <v>0</v>
      </c>
      <c r="D644" s="196">
        <v>0</v>
      </c>
    </row>
    <row r="645" spans="1:4" ht="27.75" customHeight="1" x14ac:dyDescent="0.25">
      <c r="A645" s="202">
        <v>834</v>
      </c>
      <c r="B645" s="203" t="s">
        <v>1016</v>
      </c>
      <c r="C645" s="196">
        <v>0</v>
      </c>
      <c r="D645" s="196">
        <v>0</v>
      </c>
    </row>
    <row r="646" spans="1:4" ht="27.75" customHeight="1" x14ac:dyDescent="0.25">
      <c r="A646" s="202">
        <v>835</v>
      </c>
      <c r="B646" s="203" t="s">
        <v>1017</v>
      </c>
      <c r="C646" s="196">
        <v>5.1680000000000001</v>
      </c>
      <c r="D646" s="196">
        <v>0</v>
      </c>
    </row>
    <row r="647" spans="1:4" ht="27.75" customHeight="1" x14ac:dyDescent="0.25">
      <c r="A647" s="202">
        <v>836</v>
      </c>
      <c r="B647" s="203" t="s">
        <v>1018</v>
      </c>
      <c r="C647" s="196">
        <v>0</v>
      </c>
      <c r="D647" s="196">
        <v>0</v>
      </c>
    </row>
    <row r="648" spans="1:4" ht="27.75" customHeight="1" x14ac:dyDescent="0.25">
      <c r="A648" s="202">
        <v>837</v>
      </c>
      <c r="B648" s="203" t="s">
        <v>1019</v>
      </c>
      <c r="C648" s="196">
        <v>0</v>
      </c>
      <c r="D648" s="196">
        <v>0</v>
      </c>
    </row>
    <row r="649" spans="1:4" ht="27.75" customHeight="1" x14ac:dyDescent="0.25">
      <c r="A649" s="202">
        <v>838</v>
      </c>
      <c r="B649" s="203" t="s">
        <v>1020</v>
      </c>
      <c r="C649" s="196">
        <v>0</v>
      </c>
      <c r="D649" s="196">
        <v>0</v>
      </c>
    </row>
    <row r="650" spans="1:4" ht="27.75" customHeight="1" x14ac:dyDescent="0.25">
      <c r="A650" s="202">
        <v>839</v>
      </c>
      <c r="B650" s="203" t="s">
        <v>1021</v>
      </c>
      <c r="C650" s="196">
        <v>0</v>
      </c>
      <c r="D650" s="196">
        <v>0</v>
      </c>
    </row>
    <row r="651" spans="1:4" ht="27.75" customHeight="1" x14ac:dyDescent="0.25">
      <c r="A651" s="202">
        <v>840</v>
      </c>
      <c r="B651" s="203" t="s">
        <v>1022</v>
      </c>
      <c r="C651" s="196">
        <v>0</v>
      </c>
      <c r="D651" s="196">
        <v>0</v>
      </c>
    </row>
    <row r="652" spans="1:4" ht="27.75" customHeight="1" x14ac:dyDescent="0.25">
      <c r="A652" s="202">
        <v>841</v>
      </c>
      <c r="B652" s="203" t="s">
        <v>1023</v>
      </c>
      <c r="C652" s="196">
        <v>0</v>
      </c>
      <c r="D652" s="196">
        <v>0</v>
      </c>
    </row>
    <row r="653" spans="1:4" ht="27.75" customHeight="1" x14ac:dyDescent="0.25">
      <c r="A653" s="202">
        <v>842</v>
      </c>
      <c r="B653" s="203" t="s">
        <v>1024</v>
      </c>
      <c r="C653" s="196">
        <v>0</v>
      </c>
      <c r="D653" s="196">
        <v>0</v>
      </c>
    </row>
    <row r="654" spans="1:4" ht="27.75" customHeight="1" x14ac:dyDescent="0.25">
      <c r="A654" s="202">
        <v>843</v>
      </c>
      <c r="B654" s="203" t="s">
        <v>1025</v>
      </c>
      <c r="C654" s="196">
        <v>0</v>
      </c>
      <c r="D654" s="196">
        <v>0</v>
      </c>
    </row>
    <row r="655" spans="1:4" ht="27.75" customHeight="1" x14ac:dyDescent="0.25">
      <c r="A655" s="202">
        <v>844</v>
      </c>
      <c r="B655" s="203" t="s">
        <v>1026</v>
      </c>
      <c r="C655" s="196">
        <v>0</v>
      </c>
      <c r="D655" s="196">
        <v>0</v>
      </c>
    </row>
    <row r="656" spans="1:4" ht="27.75" customHeight="1" x14ac:dyDescent="0.25">
      <c r="A656" s="202">
        <v>845</v>
      </c>
      <c r="B656" s="203" t="s">
        <v>1027</v>
      </c>
      <c r="C656" s="196">
        <v>0</v>
      </c>
      <c r="D656" s="196">
        <v>0</v>
      </c>
    </row>
    <row r="657" spans="1:4" ht="27.75" customHeight="1" x14ac:dyDescent="0.25">
      <c r="A657" s="202">
        <v>846</v>
      </c>
      <c r="B657" s="203" t="s">
        <v>1028</v>
      </c>
      <c r="C657" s="196">
        <v>0</v>
      </c>
      <c r="D657" s="196">
        <v>0</v>
      </c>
    </row>
    <row r="658" spans="1:4" ht="27.75" customHeight="1" x14ac:dyDescent="0.25">
      <c r="A658" s="202">
        <v>847</v>
      </c>
      <c r="B658" s="203" t="s">
        <v>1029</v>
      </c>
      <c r="C658" s="196">
        <v>0</v>
      </c>
      <c r="D658" s="196">
        <v>0</v>
      </c>
    </row>
    <row r="659" spans="1:4" ht="27.75" customHeight="1" x14ac:dyDescent="0.25">
      <c r="A659" s="202">
        <v>848</v>
      </c>
      <c r="B659" s="203" t="s">
        <v>1030</v>
      </c>
      <c r="C659" s="196">
        <v>0</v>
      </c>
      <c r="D659" s="196">
        <v>0</v>
      </c>
    </row>
    <row r="660" spans="1:4" ht="27.75" customHeight="1" x14ac:dyDescent="0.25">
      <c r="A660" s="202">
        <v>849</v>
      </c>
      <c r="B660" s="203" t="s">
        <v>1031</v>
      </c>
      <c r="C660" s="196">
        <v>0</v>
      </c>
      <c r="D660" s="196">
        <v>0</v>
      </c>
    </row>
    <row r="661" spans="1:4" ht="27.75" customHeight="1" x14ac:dyDescent="0.25">
      <c r="A661" s="202">
        <v>850</v>
      </c>
      <c r="B661" s="203" t="s">
        <v>1032</v>
      </c>
      <c r="C661" s="196">
        <v>0</v>
      </c>
      <c r="D661" s="196">
        <v>0</v>
      </c>
    </row>
    <row r="662" spans="1:4" ht="27.75" customHeight="1" x14ac:dyDescent="0.25">
      <c r="A662" s="202">
        <v>851</v>
      </c>
      <c r="B662" s="203" t="s">
        <v>1033</v>
      </c>
      <c r="C662" s="196">
        <v>0</v>
      </c>
      <c r="D662" s="196">
        <v>0</v>
      </c>
    </row>
  </sheetData>
  <sheetProtection selectLockedCells="1" selectUnlockedCells="1"/>
  <customSheetViews>
    <customSheetView guid="{5032A364-B81A-48DA-88DA-AB3B86B47EE9}" scale="70" fitToPage="1">
      <selection activeCell="A2" sqref="A2:XFD3"/>
      <pageMargins left="0" right="0" top="0" bottom="0" header="0" footer="0"/>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1">
    <mergeCell ref="A2:D2"/>
  </mergeCells>
  <phoneticPr fontId="7" type="noConversion"/>
  <hyperlinks>
    <hyperlink ref="A1" location="Overview!A1" display="Back to Overview" xr:uid="{00000000-0004-0000-0A00-000000000000}"/>
  </hyperlinks>
  <pageMargins left="0.39370078740157483" right="0.35433070866141736" top="0.82677165354330717" bottom="0.74803149606299213" header="0.51181102362204722" footer="0.51181102362204722"/>
  <pageSetup paperSize="9" scale="77" fitToHeight="0" orientation="portrait" r:id="rId2"/>
  <headerFooter differentFirst="1" scaleWithDoc="0">
    <oddFooter>&amp;C&amp;P of &amp;N</oddFooter>
    <firstHeader>&amp;LUn-scaled [nodal /network group] costs</firstHeader>
    <firstFooter>&amp;C&amp;P of &amp;N</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H764"/>
  <sheetViews>
    <sheetView zoomScale="70" zoomScaleNormal="70" zoomScaleSheetLayoutView="100" workbookViewId="0">
      <selection activeCell="G2" sqref="G2"/>
    </sheetView>
  </sheetViews>
  <sheetFormatPr defaultColWidth="11.5546875" defaultRowHeight="13.2" x14ac:dyDescent="0.25"/>
  <cols>
    <col min="1" max="1" width="13.88671875" style="150" customWidth="1"/>
    <col min="2" max="2" width="37.44140625" style="150" bestFit="1" customWidth="1"/>
    <col min="3" max="3" width="19" style="151" customWidth="1"/>
    <col min="4" max="4" width="5.33203125" style="150" bestFit="1" customWidth="1"/>
    <col min="5" max="5" width="4.6640625" style="150" customWidth="1"/>
    <col min="6" max="6" width="29.109375" style="150" bestFit="1" customWidth="1"/>
    <col min="7" max="7" width="11.5546875" style="150"/>
    <col min="8" max="8" width="64.5546875" style="150" bestFit="1" customWidth="1"/>
    <col min="9" max="16384" width="11.5546875" style="150"/>
  </cols>
  <sheetData>
    <row r="1" spans="1:8" ht="26.25" customHeight="1" x14ac:dyDescent="0.4">
      <c r="A1" s="153" t="s">
        <v>34</v>
      </c>
      <c r="H1" s="152"/>
    </row>
    <row r="2" spans="1:8" ht="12.75" customHeight="1" x14ac:dyDescent="0.25">
      <c r="A2" s="153"/>
    </row>
    <row r="3" spans="1:8" ht="12.75" customHeight="1" x14ac:dyDescent="0.25">
      <c r="A3" s="153"/>
    </row>
    <row r="4" spans="1:8" ht="12.75" customHeight="1" x14ac:dyDescent="0.25">
      <c r="A4" s="153"/>
    </row>
    <row r="5" spans="1:8" ht="12.75" customHeight="1" x14ac:dyDescent="0.25">
      <c r="A5" s="153"/>
    </row>
    <row r="6" spans="1:8" ht="12.75" customHeight="1" x14ac:dyDescent="0.25">
      <c r="A6" s="153"/>
    </row>
    <row r="7" spans="1:8" ht="12.75" customHeight="1" x14ac:dyDescent="0.25">
      <c r="A7" s="153"/>
    </row>
    <row r="8" spans="1:8" ht="12.75" customHeight="1" x14ac:dyDescent="0.25">
      <c r="A8" s="153"/>
    </row>
    <row r="9" spans="1:8" ht="12.75" customHeight="1" x14ac:dyDescent="0.25">
      <c r="A9" s="153"/>
    </row>
    <row r="10" spans="1:8" ht="12.75" customHeight="1" x14ac:dyDescent="0.25">
      <c r="A10" s="153"/>
    </row>
    <row r="11" spans="1:8" ht="12.75" customHeight="1" x14ac:dyDescent="0.25">
      <c r="A11" s="153"/>
    </row>
    <row r="12" spans="1:8" ht="12.75" customHeight="1" x14ac:dyDescent="0.25">
      <c r="A12" s="153"/>
    </row>
    <row r="13" spans="1:8" ht="12.75" customHeight="1" x14ac:dyDescent="0.25">
      <c r="A13" s="153"/>
    </row>
    <row r="14" spans="1:8" ht="12.75" customHeight="1" x14ac:dyDescent="0.25">
      <c r="A14" s="153"/>
    </row>
    <row r="15" spans="1:8" ht="12.75" customHeight="1" x14ac:dyDescent="0.25">
      <c r="A15" s="153"/>
    </row>
    <row r="16" spans="1:8" ht="12.75" customHeight="1" x14ac:dyDescent="0.25">
      <c r="A16" s="153"/>
    </row>
    <row r="17" spans="1:8" ht="12.75" customHeight="1" x14ac:dyDescent="0.25">
      <c r="A17" s="153"/>
    </row>
    <row r="18" spans="1:8" ht="12.75" customHeight="1" x14ac:dyDescent="0.25">
      <c r="A18" s="153"/>
    </row>
    <row r="19" spans="1:8" ht="12.75" customHeight="1" x14ac:dyDescent="0.25">
      <c r="A19" s="153"/>
    </row>
    <row r="20" spans="1:8" ht="12.75" customHeight="1" x14ac:dyDescent="0.25">
      <c r="A20" s="153"/>
    </row>
    <row r="21" spans="1:8" ht="12.75" customHeight="1" x14ac:dyDescent="0.25">
      <c r="A21" s="153"/>
    </row>
    <row r="22" spans="1:8" ht="12.75" customHeight="1" x14ac:dyDescent="0.25">
      <c r="A22" s="153"/>
    </row>
    <row r="23" spans="1:8" ht="12.75" customHeight="1" x14ac:dyDescent="0.25">
      <c r="A23" s="153"/>
    </row>
    <row r="24" spans="1:8" ht="12.75" customHeight="1" x14ac:dyDescent="0.25">
      <c r="A24" s="153"/>
    </row>
    <row r="25" spans="1:8" ht="12.75" customHeight="1" x14ac:dyDescent="0.25">
      <c r="A25" s="153"/>
    </row>
    <row r="26" spans="1:8" ht="12.75" customHeight="1" x14ac:dyDescent="0.25">
      <c r="A26" s="153"/>
    </row>
    <row r="27" spans="1:8" ht="12.75" customHeight="1" x14ac:dyDescent="0.25">
      <c r="A27" s="153"/>
    </row>
    <row r="28" spans="1:8" s="155" customFormat="1" ht="52.8" x14ac:dyDescent="0.25">
      <c r="A28" s="55" t="s">
        <v>1034</v>
      </c>
      <c r="B28" s="55" t="s">
        <v>1035</v>
      </c>
      <c r="C28" s="55" t="s">
        <v>1036</v>
      </c>
      <c r="D28" s="154"/>
      <c r="E28" s="154"/>
      <c r="F28" s="55" t="s">
        <v>1037</v>
      </c>
      <c r="G28" s="55" t="s">
        <v>1038</v>
      </c>
      <c r="H28" s="55" t="s">
        <v>1039</v>
      </c>
    </row>
    <row r="29" spans="1:8" x14ac:dyDescent="0.25">
      <c r="A29" s="160">
        <v>3</v>
      </c>
      <c r="B29" s="156" t="s">
        <v>1040</v>
      </c>
      <c r="C29" s="159" t="s">
        <v>1041</v>
      </c>
      <c r="F29" s="150" t="s">
        <v>1042</v>
      </c>
      <c r="G29" s="157">
        <v>43626</v>
      </c>
      <c r="H29" s="150" t="s">
        <v>1043</v>
      </c>
    </row>
    <row r="30" spans="1:8" x14ac:dyDescent="0.25">
      <c r="A30" s="160">
        <v>4</v>
      </c>
      <c r="B30" s="156" t="s">
        <v>1040</v>
      </c>
      <c r="C30" s="159" t="s">
        <v>1041</v>
      </c>
      <c r="F30" s="150" t="s">
        <v>1044</v>
      </c>
      <c r="G30" s="157">
        <v>43626</v>
      </c>
      <c r="H30" s="150" t="s">
        <v>1043</v>
      </c>
    </row>
    <row r="31" spans="1:8" x14ac:dyDescent="0.25">
      <c r="A31" s="160">
        <v>5</v>
      </c>
      <c r="B31" s="156" t="s">
        <v>1045</v>
      </c>
      <c r="C31" s="159" t="s">
        <v>1041</v>
      </c>
      <c r="F31" s="150" t="s">
        <v>1046</v>
      </c>
      <c r="G31" s="157">
        <v>43626</v>
      </c>
      <c r="H31" s="150" t="s">
        <v>1043</v>
      </c>
    </row>
    <row r="32" spans="1:8" x14ac:dyDescent="0.25">
      <c r="A32" s="160">
        <v>6</v>
      </c>
      <c r="B32" s="156" t="s">
        <v>1047</v>
      </c>
      <c r="C32" s="159" t="s">
        <v>1041</v>
      </c>
      <c r="F32" s="150" t="s">
        <v>1048</v>
      </c>
      <c r="G32" s="157">
        <v>43626</v>
      </c>
      <c r="H32" s="150" t="s">
        <v>1049</v>
      </c>
    </row>
    <row r="33" spans="1:8" x14ac:dyDescent="0.25">
      <c r="A33" s="160">
        <v>7</v>
      </c>
      <c r="B33" s="156" t="s">
        <v>1047</v>
      </c>
      <c r="C33" s="159" t="s">
        <v>1041</v>
      </c>
      <c r="G33" s="157"/>
      <c r="H33" s="158"/>
    </row>
    <row r="34" spans="1:8" x14ac:dyDescent="0.25">
      <c r="A34" s="160">
        <v>8</v>
      </c>
      <c r="B34" s="156" t="s">
        <v>1047</v>
      </c>
      <c r="C34" s="159" t="s">
        <v>1041</v>
      </c>
      <c r="F34" s="158"/>
      <c r="G34" s="157"/>
    </row>
    <row r="35" spans="1:8" x14ac:dyDescent="0.25">
      <c r="A35" s="160">
        <v>9</v>
      </c>
      <c r="B35" s="156" t="s">
        <v>1047</v>
      </c>
      <c r="C35" s="159" t="s">
        <v>1041</v>
      </c>
      <c r="G35" s="157"/>
      <c r="H35" s="158"/>
    </row>
    <row r="36" spans="1:8" x14ac:dyDescent="0.25">
      <c r="A36" s="160">
        <v>10</v>
      </c>
      <c r="B36" s="156" t="s">
        <v>1047</v>
      </c>
      <c r="C36" s="159" t="s">
        <v>1041</v>
      </c>
      <c r="G36" s="157"/>
      <c r="H36" s="158"/>
    </row>
    <row r="37" spans="1:8" x14ac:dyDescent="0.25">
      <c r="A37" s="160">
        <v>11</v>
      </c>
      <c r="B37" s="156" t="s">
        <v>1047</v>
      </c>
      <c r="C37" s="159" t="s">
        <v>1041</v>
      </c>
      <c r="G37" s="157"/>
    </row>
    <row r="38" spans="1:8" x14ac:dyDescent="0.25">
      <c r="A38" s="160">
        <v>12</v>
      </c>
      <c r="B38" s="156" t="s">
        <v>1047</v>
      </c>
      <c r="C38" s="159" t="s">
        <v>1041</v>
      </c>
      <c r="G38" s="157"/>
    </row>
    <row r="39" spans="1:8" x14ac:dyDescent="0.25">
      <c r="A39" s="160">
        <v>13</v>
      </c>
      <c r="B39" s="156" t="s">
        <v>1050</v>
      </c>
      <c r="C39" s="159" t="s">
        <v>1041</v>
      </c>
      <c r="G39" s="157"/>
    </row>
    <row r="40" spans="1:8" x14ac:dyDescent="0.25">
      <c r="A40" s="160">
        <v>15</v>
      </c>
      <c r="B40" s="156" t="s">
        <v>1050</v>
      </c>
      <c r="C40" s="159" t="s">
        <v>1041</v>
      </c>
      <c r="F40" s="158"/>
      <c r="G40" s="157"/>
      <c r="H40" s="158"/>
    </row>
    <row r="41" spans="1:8" x14ac:dyDescent="0.25">
      <c r="A41" s="160">
        <v>16</v>
      </c>
      <c r="B41" s="156" t="s">
        <v>1051</v>
      </c>
      <c r="C41" s="159" t="s">
        <v>1041</v>
      </c>
      <c r="G41" s="157"/>
      <c r="H41" s="158"/>
    </row>
    <row r="42" spans="1:8" x14ac:dyDescent="0.25">
      <c r="A42" s="160">
        <v>17</v>
      </c>
      <c r="B42" s="156" t="s">
        <v>1051</v>
      </c>
      <c r="C42" s="159" t="s">
        <v>1041</v>
      </c>
      <c r="G42" s="157"/>
    </row>
    <row r="43" spans="1:8" x14ac:dyDescent="0.25">
      <c r="A43" s="160">
        <v>18</v>
      </c>
      <c r="B43" s="156" t="s">
        <v>1051</v>
      </c>
      <c r="C43" s="159" t="s">
        <v>1041</v>
      </c>
      <c r="G43" s="157"/>
    </row>
    <row r="44" spans="1:8" x14ac:dyDescent="0.25">
      <c r="A44" s="160">
        <v>19</v>
      </c>
      <c r="B44" s="156" t="s">
        <v>1051</v>
      </c>
      <c r="C44" s="159" t="s">
        <v>1041</v>
      </c>
      <c r="G44" s="157"/>
    </row>
    <row r="45" spans="1:8" x14ac:dyDescent="0.25">
      <c r="A45" s="160">
        <v>20</v>
      </c>
      <c r="B45" s="156" t="s">
        <v>1051</v>
      </c>
      <c r="C45" s="159" t="s">
        <v>1041</v>
      </c>
      <c r="G45" s="157"/>
    </row>
    <row r="46" spans="1:8" x14ac:dyDescent="0.25">
      <c r="A46" s="160">
        <v>21</v>
      </c>
      <c r="B46" s="156" t="s">
        <v>1051</v>
      </c>
      <c r="C46" s="159" t="s">
        <v>1041</v>
      </c>
      <c r="G46" s="157"/>
    </row>
    <row r="47" spans="1:8" x14ac:dyDescent="0.25">
      <c r="A47" s="160">
        <v>22</v>
      </c>
      <c r="B47" s="156" t="s">
        <v>1051</v>
      </c>
      <c r="C47" s="159" t="s">
        <v>1041</v>
      </c>
      <c r="G47" s="157"/>
    </row>
    <row r="48" spans="1:8" x14ac:dyDescent="0.25">
      <c r="A48" s="160">
        <v>23</v>
      </c>
      <c r="B48" s="156" t="s">
        <v>1052</v>
      </c>
      <c r="C48" s="159" t="s">
        <v>1041</v>
      </c>
      <c r="G48" s="157"/>
    </row>
    <row r="49" spans="1:8" x14ac:dyDescent="0.25">
      <c r="A49" s="160">
        <v>24</v>
      </c>
      <c r="B49" s="156" t="s">
        <v>1052</v>
      </c>
      <c r="C49" s="159" t="s">
        <v>1041</v>
      </c>
      <c r="G49" s="157"/>
    </row>
    <row r="50" spans="1:8" x14ac:dyDescent="0.25">
      <c r="A50" s="160">
        <v>25</v>
      </c>
      <c r="B50" s="156" t="s">
        <v>1052</v>
      </c>
      <c r="C50" s="159" t="s">
        <v>1041</v>
      </c>
      <c r="G50" s="157"/>
    </row>
    <row r="51" spans="1:8" x14ac:dyDescent="0.25">
      <c r="A51" s="160">
        <v>26</v>
      </c>
      <c r="B51" s="156" t="s">
        <v>1052</v>
      </c>
      <c r="C51" s="159" t="s">
        <v>1041</v>
      </c>
      <c r="G51" s="157"/>
    </row>
    <row r="52" spans="1:8" x14ac:dyDescent="0.25">
      <c r="A52" s="160">
        <v>28</v>
      </c>
      <c r="B52" s="156" t="s">
        <v>1052</v>
      </c>
      <c r="C52" s="159" t="s">
        <v>1041</v>
      </c>
      <c r="G52" s="157"/>
    </row>
    <row r="53" spans="1:8" x14ac:dyDescent="0.25">
      <c r="A53" s="160">
        <v>29</v>
      </c>
      <c r="B53" s="156" t="s">
        <v>1052</v>
      </c>
      <c r="C53" s="159" t="s">
        <v>1041</v>
      </c>
      <c r="G53" s="157"/>
    </row>
    <row r="54" spans="1:8" x14ac:dyDescent="0.25">
      <c r="A54" s="160">
        <v>30</v>
      </c>
      <c r="B54" s="156" t="s">
        <v>1052</v>
      </c>
      <c r="C54" s="159" t="s">
        <v>1041</v>
      </c>
      <c r="G54" s="157"/>
    </row>
    <row r="55" spans="1:8" x14ac:dyDescent="0.25">
      <c r="A55" s="160">
        <v>31</v>
      </c>
      <c r="B55" s="156" t="s">
        <v>1052</v>
      </c>
      <c r="C55" s="159" t="s">
        <v>1041</v>
      </c>
      <c r="G55" s="157"/>
    </row>
    <row r="56" spans="1:8" x14ac:dyDescent="0.25">
      <c r="A56" s="160">
        <v>32</v>
      </c>
      <c r="B56" s="156" t="s">
        <v>1052</v>
      </c>
      <c r="C56" s="159" t="s">
        <v>1041</v>
      </c>
      <c r="F56" s="158"/>
      <c r="G56" s="157"/>
      <c r="H56" s="158"/>
    </row>
    <row r="57" spans="1:8" x14ac:dyDescent="0.25">
      <c r="A57" s="160">
        <v>33</v>
      </c>
      <c r="B57" s="156" t="s">
        <v>1052</v>
      </c>
      <c r="C57" s="159" t="s">
        <v>1041</v>
      </c>
      <c r="F57" s="158"/>
      <c r="G57" s="157"/>
      <c r="H57" s="158"/>
    </row>
    <row r="58" spans="1:8" x14ac:dyDescent="0.25">
      <c r="A58" s="160">
        <v>34</v>
      </c>
      <c r="B58" s="156" t="s">
        <v>1052</v>
      </c>
      <c r="C58" s="159" t="s">
        <v>1041</v>
      </c>
      <c r="F58" s="158"/>
      <c r="G58" s="157"/>
      <c r="H58" s="158"/>
    </row>
    <row r="59" spans="1:8" x14ac:dyDescent="0.25">
      <c r="A59" s="160">
        <v>35</v>
      </c>
      <c r="B59" s="156" t="s">
        <v>1052</v>
      </c>
      <c r="C59" s="159" t="s">
        <v>1041</v>
      </c>
      <c r="F59" s="158"/>
      <c r="G59" s="157"/>
      <c r="H59" s="158"/>
    </row>
    <row r="60" spans="1:8" x14ac:dyDescent="0.25">
      <c r="A60" s="160">
        <v>36</v>
      </c>
      <c r="B60" s="156" t="s">
        <v>1052</v>
      </c>
      <c r="C60" s="159" t="s">
        <v>1041</v>
      </c>
      <c r="F60" s="158"/>
      <c r="G60" s="157"/>
      <c r="H60" s="158"/>
    </row>
    <row r="61" spans="1:8" x14ac:dyDescent="0.25">
      <c r="A61" s="160">
        <v>37</v>
      </c>
      <c r="B61" s="156" t="s">
        <v>1052</v>
      </c>
      <c r="C61" s="159" t="s">
        <v>1041</v>
      </c>
      <c r="F61" s="158"/>
      <c r="G61" s="157"/>
      <c r="H61" s="158"/>
    </row>
    <row r="62" spans="1:8" x14ac:dyDescent="0.25">
      <c r="A62" s="160">
        <v>38</v>
      </c>
      <c r="B62" s="156" t="s">
        <v>1052</v>
      </c>
      <c r="C62" s="159" t="s">
        <v>1041</v>
      </c>
      <c r="F62" s="158"/>
      <c r="G62" s="157"/>
      <c r="H62" s="158"/>
    </row>
    <row r="63" spans="1:8" x14ac:dyDescent="0.25">
      <c r="A63" s="160">
        <v>39</v>
      </c>
      <c r="B63" s="156" t="s">
        <v>1052</v>
      </c>
      <c r="C63" s="159" t="s">
        <v>1041</v>
      </c>
      <c r="F63" s="158"/>
      <c r="G63" s="157"/>
      <c r="H63" s="158"/>
    </row>
    <row r="64" spans="1:8" x14ac:dyDescent="0.25">
      <c r="A64" s="160">
        <v>40</v>
      </c>
      <c r="B64" s="156" t="s">
        <v>1051</v>
      </c>
      <c r="C64" s="159" t="s">
        <v>1041</v>
      </c>
      <c r="F64" s="158"/>
      <c r="G64" s="157"/>
      <c r="H64" s="158"/>
    </row>
    <row r="65" spans="1:8" x14ac:dyDescent="0.25">
      <c r="A65" s="160">
        <v>41</v>
      </c>
      <c r="B65" s="156" t="s">
        <v>1053</v>
      </c>
      <c r="C65" s="159" t="s">
        <v>1041</v>
      </c>
      <c r="F65" s="158"/>
      <c r="G65" s="157"/>
      <c r="H65" s="158"/>
    </row>
    <row r="66" spans="1:8" x14ac:dyDescent="0.25">
      <c r="A66" s="160">
        <v>42</v>
      </c>
      <c r="B66" s="156" t="s">
        <v>1054</v>
      </c>
      <c r="C66" s="159" t="s">
        <v>1041</v>
      </c>
      <c r="F66" s="158"/>
      <c r="G66" s="157"/>
      <c r="H66" s="158"/>
    </row>
    <row r="67" spans="1:8" x14ac:dyDescent="0.25">
      <c r="A67" s="160">
        <v>43</v>
      </c>
      <c r="B67" s="156" t="s">
        <v>1054</v>
      </c>
      <c r="C67" s="159" t="s">
        <v>1041</v>
      </c>
      <c r="F67" s="158"/>
      <c r="G67" s="157"/>
      <c r="H67" s="158"/>
    </row>
    <row r="68" spans="1:8" x14ac:dyDescent="0.25">
      <c r="A68" s="160">
        <v>44</v>
      </c>
      <c r="B68" s="156" t="s">
        <v>1053</v>
      </c>
      <c r="C68" s="159" t="s">
        <v>1041</v>
      </c>
      <c r="F68" s="158"/>
      <c r="G68" s="157"/>
      <c r="H68" s="158"/>
    </row>
    <row r="69" spans="1:8" x14ac:dyDescent="0.25">
      <c r="A69" s="160">
        <v>45</v>
      </c>
      <c r="B69" s="156" t="s">
        <v>1055</v>
      </c>
      <c r="C69" s="159" t="s">
        <v>1041</v>
      </c>
      <c r="F69" s="158"/>
      <c r="G69" s="157"/>
      <c r="H69" s="158"/>
    </row>
    <row r="70" spans="1:8" x14ac:dyDescent="0.25">
      <c r="A70" s="160">
        <v>46</v>
      </c>
      <c r="B70" s="156" t="s">
        <v>1056</v>
      </c>
      <c r="C70" s="159" t="s">
        <v>1041</v>
      </c>
      <c r="F70" s="158"/>
      <c r="G70" s="157"/>
      <c r="H70" s="158"/>
    </row>
    <row r="71" spans="1:8" x14ac:dyDescent="0.25">
      <c r="A71" s="160">
        <v>47</v>
      </c>
      <c r="B71" s="156" t="s">
        <v>1057</v>
      </c>
      <c r="C71" s="159" t="s">
        <v>1041</v>
      </c>
      <c r="F71" s="158"/>
      <c r="G71" s="157"/>
      <c r="H71" s="158"/>
    </row>
    <row r="72" spans="1:8" x14ac:dyDescent="0.25">
      <c r="A72" s="160">
        <v>48</v>
      </c>
      <c r="B72" s="156" t="s">
        <v>1058</v>
      </c>
      <c r="C72" s="159" t="s">
        <v>1041</v>
      </c>
      <c r="F72" s="158"/>
      <c r="G72" s="157"/>
      <c r="H72" s="158"/>
    </row>
    <row r="73" spans="1:8" x14ac:dyDescent="0.25">
      <c r="A73" s="160">
        <v>49</v>
      </c>
      <c r="B73" s="156" t="s">
        <v>1051</v>
      </c>
      <c r="C73" s="159" t="s">
        <v>1041</v>
      </c>
      <c r="F73" s="158"/>
      <c r="G73" s="157"/>
      <c r="H73" s="158"/>
    </row>
    <row r="74" spans="1:8" x14ac:dyDescent="0.25">
      <c r="A74" s="160">
        <v>50</v>
      </c>
      <c r="B74" s="156" t="s">
        <v>1059</v>
      </c>
      <c r="C74" s="159" t="s">
        <v>1041</v>
      </c>
      <c r="F74" s="158"/>
      <c r="G74" s="157"/>
      <c r="H74" s="158"/>
    </row>
    <row r="75" spans="1:8" x14ac:dyDescent="0.25">
      <c r="A75" s="160">
        <v>51</v>
      </c>
      <c r="B75" s="156" t="s">
        <v>1060</v>
      </c>
      <c r="C75" s="159" t="s">
        <v>1061</v>
      </c>
      <c r="F75" s="158"/>
      <c r="G75" s="157"/>
      <c r="H75" s="158"/>
    </row>
    <row r="76" spans="1:8" x14ac:dyDescent="0.25">
      <c r="A76" s="160">
        <v>52</v>
      </c>
      <c r="B76" s="156" t="s">
        <v>1062</v>
      </c>
      <c r="C76" s="159" t="s">
        <v>1041</v>
      </c>
      <c r="F76" s="158"/>
      <c r="G76" s="157"/>
      <c r="H76" s="158"/>
    </row>
    <row r="77" spans="1:8" x14ac:dyDescent="0.25">
      <c r="A77" s="160">
        <v>53</v>
      </c>
      <c r="B77" s="156" t="s">
        <v>1062</v>
      </c>
      <c r="C77" s="159" t="s">
        <v>1041</v>
      </c>
      <c r="F77" s="158"/>
      <c r="G77" s="157"/>
      <c r="H77" s="158"/>
    </row>
    <row r="78" spans="1:8" x14ac:dyDescent="0.25">
      <c r="A78" s="160">
        <v>55</v>
      </c>
      <c r="B78" s="156" t="s">
        <v>1062</v>
      </c>
      <c r="C78" s="159" t="s">
        <v>1041</v>
      </c>
      <c r="F78" s="158"/>
      <c r="G78" s="157"/>
      <c r="H78" s="158"/>
    </row>
    <row r="79" spans="1:8" x14ac:dyDescent="0.25">
      <c r="A79" s="160">
        <v>56</v>
      </c>
      <c r="B79" s="156" t="s">
        <v>1062</v>
      </c>
      <c r="C79" s="159" t="s">
        <v>1041</v>
      </c>
      <c r="F79" s="158"/>
      <c r="G79" s="157"/>
      <c r="H79" s="158"/>
    </row>
    <row r="80" spans="1:8" x14ac:dyDescent="0.25">
      <c r="A80" s="160">
        <v>57</v>
      </c>
      <c r="B80" s="156" t="s">
        <v>1062</v>
      </c>
      <c r="C80" s="159" t="s">
        <v>1041</v>
      </c>
      <c r="F80" s="158"/>
      <c r="G80" s="157"/>
      <c r="H80" s="158"/>
    </row>
    <row r="81" spans="1:8" x14ac:dyDescent="0.25">
      <c r="A81" s="160">
        <v>58</v>
      </c>
      <c r="B81" s="156" t="s">
        <v>1063</v>
      </c>
      <c r="C81" s="159" t="s">
        <v>1061</v>
      </c>
      <c r="F81" s="158"/>
      <c r="G81" s="157"/>
      <c r="H81" s="158"/>
    </row>
    <row r="82" spans="1:8" x14ac:dyDescent="0.25">
      <c r="A82" s="160">
        <v>59</v>
      </c>
      <c r="B82" s="156" t="s">
        <v>1062</v>
      </c>
      <c r="C82" s="159" t="s">
        <v>1041</v>
      </c>
      <c r="F82" s="158"/>
      <c r="G82" s="157"/>
      <c r="H82" s="158"/>
    </row>
    <row r="83" spans="1:8" x14ac:dyDescent="0.25">
      <c r="A83" s="160">
        <v>60</v>
      </c>
      <c r="B83" s="156" t="s">
        <v>1062</v>
      </c>
      <c r="C83" s="159" t="s">
        <v>1041</v>
      </c>
      <c r="F83" s="158"/>
      <c r="G83" s="157"/>
      <c r="H83" s="158"/>
    </row>
    <row r="84" spans="1:8" x14ac:dyDescent="0.25">
      <c r="A84" s="160">
        <v>62</v>
      </c>
      <c r="B84" s="156" t="s">
        <v>1064</v>
      </c>
      <c r="C84" s="159" t="s">
        <v>1061</v>
      </c>
    </row>
    <row r="85" spans="1:8" x14ac:dyDescent="0.25">
      <c r="A85" s="160">
        <v>63</v>
      </c>
      <c r="B85" s="156" t="s">
        <v>1054</v>
      </c>
      <c r="C85" s="159" t="s">
        <v>1041</v>
      </c>
    </row>
    <row r="86" spans="1:8" x14ac:dyDescent="0.25">
      <c r="A86" s="160">
        <v>64</v>
      </c>
      <c r="B86" s="156" t="s">
        <v>1062</v>
      </c>
      <c r="C86" s="159" t="s">
        <v>1041</v>
      </c>
    </row>
    <row r="87" spans="1:8" x14ac:dyDescent="0.25">
      <c r="A87" s="160">
        <v>65</v>
      </c>
      <c r="B87" s="156" t="s">
        <v>1065</v>
      </c>
      <c r="C87" s="159" t="s">
        <v>1041</v>
      </c>
    </row>
    <row r="88" spans="1:8" x14ac:dyDescent="0.25">
      <c r="A88" s="160">
        <v>66</v>
      </c>
      <c r="B88" s="156" t="s">
        <v>1065</v>
      </c>
      <c r="C88" s="159" t="s">
        <v>1041</v>
      </c>
    </row>
    <row r="89" spans="1:8" x14ac:dyDescent="0.25">
      <c r="A89" s="160">
        <v>67</v>
      </c>
      <c r="B89" s="156" t="s">
        <v>1066</v>
      </c>
      <c r="C89" s="159" t="s">
        <v>1041</v>
      </c>
    </row>
    <row r="90" spans="1:8" x14ac:dyDescent="0.25">
      <c r="A90" s="160">
        <v>71</v>
      </c>
      <c r="B90" s="156" t="s">
        <v>1066</v>
      </c>
      <c r="C90" s="159" t="s">
        <v>1041</v>
      </c>
    </row>
    <row r="91" spans="1:8" x14ac:dyDescent="0.25">
      <c r="A91" s="160">
        <v>72</v>
      </c>
      <c r="B91" s="156" t="s">
        <v>1066</v>
      </c>
      <c r="C91" s="159" t="s">
        <v>1041</v>
      </c>
    </row>
    <row r="92" spans="1:8" x14ac:dyDescent="0.25">
      <c r="A92" s="160">
        <v>73</v>
      </c>
      <c r="B92" s="156" t="s">
        <v>1066</v>
      </c>
      <c r="C92" s="159" t="s">
        <v>1041</v>
      </c>
    </row>
    <row r="93" spans="1:8" x14ac:dyDescent="0.25">
      <c r="A93" s="160">
        <v>74</v>
      </c>
      <c r="B93" s="156" t="s">
        <v>1067</v>
      </c>
      <c r="C93" s="159" t="s">
        <v>1041</v>
      </c>
    </row>
    <row r="94" spans="1:8" x14ac:dyDescent="0.25">
      <c r="A94" s="160">
        <v>75</v>
      </c>
      <c r="B94" s="156" t="s">
        <v>1068</v>
      </c>
      <c r="C94" s="159" t="s">
        <v>1041</v>
      </c>
    </row>
    <row r="95" spans="1:8" x14ac:dyDescent="0.25">
      <c r="A95" s="160">
        <v>76</v>
      </c>
      <c r="B95" s="156" t="s">
        <v>1068</v>
      </c>
      <c r="C95" s="159" t="s">
        <v>1041</v>
      </c>
    </row>
    <row r="96" spans="1:8" x14ac:dyDescent="0.25">
      <c r="A96" s="160">
        <v>77</v>
      </c>
      <c r="B96" s="156" t="s">
        <v>1068</v>
      </c>
      <c r="C96" s="159" t="s">
        <v>1041</v>
      </c>
    </row>
    <row r="97" spans="1:3" x14ac:dyDescent="0.25">
      <c r="A97" s="160">
        <v>78</v>
      </c>
      <c r="B97" s="156" t="s">
        <v>1069</v>
      </c>
      <c r="C97" s="159" t="s">
        <v>1041</v>
      </c>
    </row>
    <row r="98" spans="1:3" x14ac:dyDescent="0.25">
      <c r="A98" s="160">
        <v>79</v>
      </c>
      <c r="B98" s="156" t="s">
        <v>1070</v>
      </c>
      <c r="C98" s="159" t="s">
        <v>1061</v>
      </c>
    </row>
    <row r="99" spans="1:3" x14ac:dyDescent="0.25">
      <c r="A99" s="160">
        <v>80</v>
      </c>
      <c r="B99" s="156" t="s">
        <v>1071</v>
      </c>
      <c r="C99" s="159" t="s">
        <v>1041</v>
      </c>
    </row>
    <row r="100" spans="1:3" x14ac:dyDescent="0.25">
      <c r="A100" s="160">
        <v>81</v>
      </c>
      <c r="B100" s="156" t="s">
        <v>1072</v>
      </c>
      <c r="C100" s="159" t="s">
        <v>1041</v>
      </c>
    </row>
    <row r="101" spans="1:3" x14ac:dyDescent="0.25">
      <c r="A101" s="160">
        <v>82</v>
      </c>
      <c r="B101" s="156" t="s">
        <v>1073</v>
      </c>
      <c r="C101" s="159" t="s">
        <v>1041</v>
      </c>
    </row>
    <row r="102" spans="1:3" x14ac:dyDescent="0.25">
      <c r="A102" s="160">
        <v>83</v>
      </c>
      <c r="B102" s="156" t="s">
        <v>1073</v>
      </c>
      <c r="C102" s="159" t="s">
        <v>1041</v>
      </c>
    </row>
    <row r="103" spans="1:3" x14ac:dyDescent="0.25">
      <c r="A103" s="160">
        <v>84</v>
      </c>
      <c r="B103" s="156" t="s">
        <v>1073</v>
      </c>
      <c r="C103" s="159" t="s">
        <v>1041</v>
      </c>
    </row>
    <row r="104" spans="1:3" x14ac:dyDescent="0.25">
      <c r="A104" s="160">
        <v>85</v>
      </c>
      <c r="B104" s="156" t="s">
        <v>1073</v>
      </c>
      <c r="C104" s="159" t="s">
        <v>1041</v>
      </c>
    </row>
    <row r="105" spans="1:3" x14ac:dyDescent="0.25">
      <c r="A105" s="160">
        <v>86</v>
      </c>
      <c r="B105" s="156" t="s">
        <v>1073</v>
      </c>
      <c r="C105" s="159" t="s">
        <v>1041</v>
      </c>
    </row>
    <row r="106" spans="1:3" x14ac:dyDescent="0.25">
      <c r="A106" s="160">
        <v>87</v>
      </c>
      <c r="B106" s="156" t="s">
        <v>1073</v>
      </c>
      <c r="C106" s="159" t="s">
        <v>1041</v>
      </c>
    </row>
    <row r="107" spans="1:3" x14ac:dyDescent="0.25">
      <c r="A107" s="160">
        <v>88</v>
      </c>
      <c r="B107" s="156" t="s">
        <v>1073</v>
      </c>
      <c r="C107" s="159" t="s">
        <v>1041</v>
      </c>
    </row>
    <row r="108" spans="1:3" x14ac:dyDescent="0.25">
      <c r="A108" s="160">
        <v>91</v>
      </c>
      <c r="B108" s="156" t="s">
        <v>1074</v>
      </c>
      <c r="C108" s="159" t="s">
        <v>1041</v>
      </c>
    </row>
    <row r="109" spans="1:3" x14ac:dyDescent="0.25">
      <c r="A109" s="160">
        <v>92</v>
      </c>
      <c r="B109" s="156" t="s">
        <v>1074</v>
      </c>
      <c r="C109" s="159" t="s">
        <v>1041</v>
      </c>
    </row>
    <row r="110" spans="1:3" x14ac:dyDescent="0.25">
      <c r="A110" s="160">
        <v>93</v>
      </c>
      <c r="B110" s="156" t="s">
        <v>1075</v>
      </c>
      <c r="C110" s="159" t="s">
        <v>1061</v>
      </c>
    </row>
    <row r="111" spans="1:3" x14ac:dyDescent="0.25">
      <c r="A111" s="160">
        <v>94</v>
      </c>
      <c r="B111" s="156" t="s">
        <v>1074</v>
      </c>
      <c r="C111" s="159" t="s">
        <v>1041</v>
      </c>
    </row>
    <row r="112" spans="1:3" x14ac:dyDescent="0.25">
      <c r="A112" s="160">
        <v>95</v>
      </c>
      <c r="B112" s="156" t="s">
        <v>1074</v>
      </c>
      <c r="C112" s="159" t="s">
        <v>1041</v>
      </c>
    </row>
    <row r="113" spans="1:3" x14ac:dyDescent="0.25">
      <c r="A113" s="160">
        <v>96</v>
      </c>
      <c r="B113" s="156" t="s">
        <v>1074</v>
      </c>
      <c r="C113" s="159" t="s">
        <v>1041</v>
      </c>
    </row>
    <row r="114" spans="1:3" x14ac:dyDescent="0.25">
      <c r="A114" s="160">
        <v>97</v>
      </c>
      <c r="B114" s="156" t="s">
        <v>1076</v>
      </c>
      <c r="C114" s="159" t="s">
        <v>1041</v>
      </c>
    </row>
    <row r="115" spans="1:3" x14ac:dyDescent="0.25">
      <c r="A115" s="160">
        <v>98</v>
      </c>
      <c r="B115" s="156" t="s">
        <v>1077</v>
      </c>
      <c r="C115" s="159" t="s">
        <v>1041</v>
      </c>
    </row>
    <row r="116" spans="1:3" x14ac:dyDescent="0.25">
      <c r="A116" s="160">
        <v>99</v>
      </c>
      <c r="B116" s="156" t="s">
        <v>1078</v>
      </c>
      <c r="C116" s="159" t="s">
        <v>1041</v>
      </c>
    </row>
    <row r="117" spans="1:3" x14ac:dyDescent="0.25">
      <c r="A117" s="160">
        <v>100</v>
      </c>
      <c r="B117" s="156" t="s">
        <v>1078</v>
      </c>
      <c r="C117" s="159" t="s">
        <v>1041</v>
      </c>
    </row>
    <row r="118" spans="1:3" x14ac:dyDescent="0.25">
      <c r="A118" s="160">
        <v>101</v>
      </c>
      <c r="B118" s="156" t="s">
        <v>1079</v>
      </c>
      <c r="C118" s="159" t="s">
        <v>1041</v>
      </c>
    </row>
    <row r="119" spans="1:3" x14ac:dyDescent="0.25">
      <c r="A119" s="160">
        <v>102</v>
      </c>
      <c r="B119" s="156" t="s">
        <v>1079</v>
      </c>
      <c r="C119" s="159" t="s">
        <v>1041</v>
      </c>
    </row>
    <row r="120" spans="1:3" x14ac:dyDescent="0.25">
      <c r="A120" s="160">
        <v>103</v>
      </c>
      <c r="B120" s="156" t="s">
        <v>1079</v>
      </c>
      <c r="C120" s="159" t="s">
        <v>1041</v>
      </c>
    </row>
    <row r="121" spans="1:3" x14ac:dyDescent="0.25">
      <c r="A121" s="160">
        <v>104</v>
      </c>
      <c r="B121" s="156" t="s">
        <v>1080</v>
      </c>
      <c r="C121" s="159" t="s">
        <v>1041</v>
      </c>
    </row>
    <row r="122" spans="1:3" x14ac:dyDescent="0.25">
      <c r="A122" s="160">
        <v>105</v>
      </c>
      <c r="B122" s="156" t="s">
        <v>1080</v>
      </c>
      <c r="C122" s="159" t="s">
        <v>1041</v>
      </c>
    </row>
    <row r="123" spans="1:3" x14ac:dyDescent="0.25">
      <c r="A123" s="160">
        <v>106</v>
      </c>
      <c r="B123" s="156" t="s">
        <v>1080</v>
      </c>
      <c r="C123" s="159" t="s">
        <v>1041</v>
      </c>
    </row>
    <row r="124" spans="1:3" x14ac:dyDescent="0.25">
      <c r="A124" s="160">
        <v>107</v>
      </c>
      <c r="B124" s="156" t="s">
        <v>1080</v>
      </c>
      <c r="C124" s="159" t="s">
        <v>1041</v>
      </c>
    </row>
    <row r="125" spans="1:3" x14ac:dyDescent="0.25">
      <c r="A125" s="160">
        <v>108</v>
      </c>
      <c r="B125" s="156" t="s">
        <v>1080</v>
      </c>
      <c r="C125" s="159" t="s">
        <v>1041</v>
      </c>
    </row>
    <row r="126" spans="1:3" x14ac:dyDescent="0.25">
      <c r="A126" s="160">
        <v>109</v>
      </c>
      <c r="B126" s="156" t="s">
        <v>1080</v>
      </c>
      <c r="C126" s="159" t="s">
        <v>1041</v>
      </c>
    </row>
    <row r="127" spans="1:3" x14ac:dyDescent="0.25">
      <c r="A127" s="160">
        <v>110</v>
      </c>
      <c r="B127" s="156" t="s">
        <v>1080</v>
      </c>
      <c r="C127" s="159" t="s">
        <v>1041</v>
      </c>
    </row>
    <row r="128" spans="1:3" x14ac:dyDescent="0.25">
      <c r="A128" s="160">
        <v>111</v>
      </c>
      <c r="B128" s="156" t="s">
        <v>1081</v>
      </c>
      <c r="C128" s="159" t="s">
        <v>1041</v>
      </c>
    </row>
    <row r="129" spans="1:3" x14ac:dyDescent="0.25">
      <c r="A129" s="160">
        <v>112</v>
      </c>
      <c r="B129" s="156" t="s">
        <v>1082</v>
      </c>
      <c r="C129" s="159" t="s">
        <v>1041</v>
      </c>
    </row>
    <row r="130" spans="1:3" x14ac:dyDescent="0.25">
      <c r="A130" s="160">
        <v>113</v>
      </c>
      <c r="B130" s="156" t="s">
        <v>1082</v>
      </c>
      <c r="C130" s="159" t="s">
        <v>1041</v>
      </c>
    </row>
    <row r="131" spans="1:3" x14ac:dyDescent="0.25">
      <c r="A131" s="160">
        <v>115</v>
      </c>
      <c r="B131" s="156" t="s">
        <v>1082</v>
      </c>
      <c r="C131" s="159" t="s">
        <v>1041</v>
      </c>
    </row>
    <row r="132" spans="1:3" x14ac:dyDescent="0.25">
      <c r="A132" s="160">
        <v>116</v>
      </c>
      <c r="B132" s="156" t="s">
        <v>1082</v>
      </c>
      <c r="C132" s="159" t="s">
        <v>1041</v>
      </c>
    </row>
    <row r="133" spans="1:3" x14ac:dyDescent="0.25">
      <c r="A133" s="160">
        <v>117</v>
      </c>
      <c r="B133" s="156" t="s">
        <v>1082</v>
      </c>
      <c r="C133" s="159" t="s">
        <v>1041</v>
      </c>
    </row>
    <row r="134" spans="1:3" x14ac:dyDescent="0.25">
      <c r="A134" s="160">
        <v>118</v>
      </c>
      <c r="B134" s="156" t="s">
        <v>1083</v>
      </c>
      <c r="C134" s="159" t="s">
        <v>1041</v>
      </c>
    </row>
    <row r="135" spans="1:3" x14ac:dyDescent="0.25">
      <c r="A135" s="160">
        <v>119</v>
      </c>
      <c r="B135" s="156" t="s">
        <v>1083</v>
      </c>
      <c r="C135" s="159" t="s">
        <v>1041</v>
      </c>
    </row>
    <row r="136" spans="1:3" x14ac:dyDescent="0.25">
      <c r="A136" s="160">
        <v>120</v>
      </c>
      <c r="B136" s="156" t="s">
        <v>1054</v>
      </c>
      <c r="C136" s="159" t="s">
        <v>1041</v>
      </c>
    </row>
    <row r="137" spans="1:3" x14ac:dyDescent="0.25">
      <c r="A137" s="160">
        <v>121</v>
      </c>
      <c r="B137" s="156" t="s">
        <v>1084</v>
      </c>
      <c r="C137" s="159" t="s">
        <v>1061</v>
      </c>
    </row>
    <row r="138" spans="1:3" x14ac:dyDescent="0.25">
      <c r="A138" s="160">
        <v>122</v>
      </c>
      <c r="B138" s="156" t="s">
        <v>1085</v>
      </c>
      <c r="C138" s="159" t="s">
        <v>1061</v>
      </c>
    </row>
    <row r="139" spans="1:3" x14ac:dyDescent="0.25">
      <c r="A139" s="160">
        <v>123</v>
      </c>
      <c r="B139" s="156" t="s">
        <v>1086</v>
      </c>
      <c r="C139" s="159" t="s">
        <v>1061</v>
      </c>
    </row>
    <row r="140" spans="1:3" x14ac:dyDescent="0.25">
      <c r="A140" s="160">
        <v>124</v>
      </c>
      <c r="B140" s="156" t="s">
        <v>1086</v>
      </c>
      <c r="C140" s="159" t="s">
        <v>1061</v>
      </c>
    </row>
    <row r="141" spans="1:3" x14ac:dyDescent="0.25">
      <c r="A141" s="160">
        <v>125</v>
      </c>
      <c r="B141" s="156" t="s">
        <v>1086</v>
      </c>
      <c r="C141" s="159" t="s">
        <v>1061</v>
      </c>
    </row>
    <row r="142" spans="1:3" x14ac:dyDescent="0.25">
      <c r="A142" s="160">
        <v>126</v>
      </c>
      <c r="B142" s="156" t="s">
        <v>1087</v>
      </c>
      <c r="C142" s="159" t="s">
        <v>1061</v>
      </c>
    </row>
    <row r="143" spans="1:3" x14ac:dyDescent="0.25">
      <c r="A143" s="160">
        <v>127</v>
      </c>
      <c r="B143" s="156" t="s">
        <v>1088</v>
      </c>
      <c r="C143" s="159" t="s">
        <v>1061</v>
      </c>
    </row>
    <row r="144" spans="1:3" x14ac:dyDescent="0.25">
      <c r="A144" s="160">
        <v>128</v>
      </c>
      <c r="B144" s="156" t="s">
        <v>1089</v>
      </c>
      <c r="C144" s="159" t="s">
        <v>1061</v>
      </c>
    </row>
    <row r="145" spans="1:3" x14ac:dyDescent="0.25">
      <c r="A145" s="160">
        <v>129</v>
      </c>
      <c r="B145" s="156" t="s">
        <v>1088</v>
      </c>
      <c r="C145" s="159" t="s">
        <v>1061</v>
      </c>
    </row>
    <row r="146" spans="1:3" x14ac:dyDescent="0.25">
      <c r="A146" s="160">
        <v>130</v>
      </c>
      <c r="B146" s="156" t="s">
        <v>1090</v>
      </c>
      <c r="C146" s="159" t="s">
        <v>1061</v>
      </c>
    </row>
    <row r="147" spans="1:3" x14ac:dyDescent="0.25">
      <c r="A147" s="160">
        <v>131</v>
      </c>
      <c r="B147" s="156" t="s">
        <v>1090</v>
      </c>
      <c r="C147" s="159" t="s">
        <v>1061</v>
      </c>
    </row>
    <row r="148" spans="1:3" x14ac:dyDescent="0.25">
      <c r="A148" s="160">
        <v>132</v>
      </c>
      <c r="B148" s="156" t="s">
        <v>1091</v>
      </c>
      <c r="C148" s="159" t="s">
        <v>1061</v>
      </c>
    </row>
    <row r="149" spans="1:3" x14ac:dyDescent="0.25">
      <c r="A149" s="160">
        <v>133</v>
      </c>
      <c r="B149" s="156" t="s">
        <v>1091</v>
      </c>
      <c r="C149" s="159" t="s">
        <v>1061</v>
      </c>
    </row>
    <row r="150" spans="1:3" x14ac:dyDescent="0.25">
      <c r="A150" s="160">
        <v>134</v>
      </c>
      <c r="B150" s="156" t="s">
        <v>1091</v>
      </c>
      <c r="C150" s="159" t="s">
        <v>1061</v>
      </c>
    </row>
    <row r="151" spans="1:3" x14ac:dyDescent="0.25">
      <c r="A151" s="160">
        <v>135</v>
      </c>
      <c r="B151" s="156" t="s">
        <v>1091</v>
      </c>
      <c r="C151" s="159" t="s">
        <v>1061</v>
      </c>
    </row>
    <row r="152" spans="1:3" x14ac:dyDescent="0.25">
      <c r="A152" s="160">
        <v>136</v>
      </c>
      <c r="B152" s="156" t="s">
        <v>1091</v>
      </c>
      <c r="C152" s="159" t="s">
        <v>1061</v>
      </c>
    </row>
    <row r="153" spans="1:3" x14ac:dyDescent="0.25">
      <c r="A153" s="160">
        <v>137</v>
      </c>
      <c r="B153" s="156" t="s">
        <v>1091</v>
      </c>
      <c r="C153" s="159" t="s">
        <v>1061</v>
      </c>
    </row>
    <row r="154" spans="1:3" x14ac:dyDescent="0.25">
      <c r="A154" s="160">
        <v>138</v>
      </c>
      <c r="B154" s="156" t="s">
        <v>1091</v>
      </c>
      <c r="C154" s="159" t="s">
        <v>1061</v>
      </c>
    </row>
    <row r="155" spans="1:3" x14ac:dyDescent="0.25">
      <c r="A155" s="160">
        <v>140</v>
      </c>
      <c r="B155" s="156" t="s">
        <v>1075</v>
      </c>
      <c r="C155" s="159" t="s">
        <v>1061</v>
      </c>
    </row>
    <row r="156" spans="1:3" x14ac:dyDescent="0.25">
      <c r="A156" s="160">
        <v>141</v>
      </c>
      <c r="B156" s="156" t="s">
        <v>1092</v>
      </c>
      <c r="C156" s="159" t="s">
        <v>1061</v>
      </c>
    </row>
    <row r="157" spans="1:3" x14ac:dyDescent="0.25">
      <c r="A157" s="160">
        <v>142</v>
      </c>
      <c r="B157" s="156" t="s">
        <v>1092</v>
      </c>
      <c r="C157" s="159" t="s">
        <v>1061</v>
      </c>
    </row>
    <row r="158" spans="1:3" x14ac:dyDescent="0.25">
      <c r="A158" s="160">
        <v>143</v>
      </c>
      <c r="B158" s="156" t="s">
        <v>1078</v>
      </c>
      <c r="C158" s="159" t="s">
        <v>1041</v>
      </c>
    </row>
    <row r="159" spans="1:3" x14ac:dyDescent="0.25">
      <c r="A159" s="160">
        <v>144</v>
      </c>
      <c r="B159" s="156" t="s">
        <v>1093</v>
      </c>
      <c r="C159" s="159" t="s">
        <v>1061</v>
      </c>
    </row>
    <row r="160" spans="1:3" x14ac:dyDescent="0.25">
      <c r="A160" s="160">
        <v>145</v>
      </c>
      <c r="B160" s="156" t="s">
        <v>1093</v>
      </c>
      <c r="C160" s="159" t="s">
        <v>1061</v>
      </c>
    </row>
    <row r="161" spans="1:3" x14ac:dyDescent="0.25">
      <c r="A161" s="160">
        <v>146</v>
      </c>
      <c r="B161" s="156" t="s">
        <v>1093</v>
      </c>
      <c r="C161" s="159" t="s">
        <v>1061</v>
      </c>
    </row>
    <row r="162" spans="1:3" x14ac:dyDescent="0.25">
      <c r="A162" s="160">
        <v>147</v>
      </c>
      <c r="B162" s="156" t="s">
        <v>1093</v>
      </c>
      <c r="C162" s="159" t="s">
        <v>1061</v>
      </c>
    </row>
    <row r="163" spans="1:3" x14ac:dyDescent="0.25">
      <c r="A163" s="160">
        <v>148</v>
      </c>
      <c r="B163" s="156" t="s">
        <v>1094</v>
      </c>
      <c r="C163" s="159" t="s">
        <v>1061</v>
      </c>
    </row>
    <row r="164" spans="1:3" x14ac:dyDescent="0.25">
      <c r="A164" s="160">
        <v>149</v>
      </c>
      <c r="B164" s="156" t="s">
        <v>1095</v>
      </c>
      <c r="C164" s="159" t="s">
        <v>1061</v>
      </c>
    </row>
    <row r="165" spans="1:3" x14ac:dyDescent="0.25">
      <c r="A165" s="160">
        <v>150</v>
      </c>
      <c r="B165" s="156" t="s">
        <v>1087</v>
      </c>
      <c r="C165" s="159" t="s">
        <v>1061</v>
      </c>
    </row>
    <row r="166" spans="1:3" x14ac:dyDescent="0.25">
      <c r="A166" s="160">
        <v>151</v>
      </c>
      <c r="B166" s="156" t="s">
        <v>1087</v>
      </c>
      <c r="C166" s="159" t="s">
        <v>1061</v>
      </c>
    </row>
    <row r="167" spans="1:3" x14ac:dyDescent="0.25">
      <c r="A167" s="160">
        <v>152</v>
      </c>
      <c r="B167" s="156" t="s">
        <v>1087</v>
      </c>
      <c r="C167" s="159" t="s">
        <v>1061</v>
      </c>
    </row>
    <row r="168" spans="1:3" x14ac:dyDescent="0.25">
      <c r="A168" s="160">
        <v>153</v>
      </c>
      <c r="B168" s="156" t="s">
        <v>1087</v>
      </c>
      <c r="C168" s="159" t="s">
        <v>1061</v>
      </c>
    </row>
    <row r="169" spans="1:3" x14ac:dyDescent="0.25">
      <c r="A169" s="160">
        <v>154</v>
      </c>
      <c r="B169" s="156" t="s">
        <v>1087</v>
      </c>
      <c r="C169" s="159" t="s">
        <v>1061</v>
      </c>
    </row>
    <row r="170" spans="1:3" x14ac:dyDescent="0.25">
      <c r="A170" s="160">
        <v>155</v>
      </c>
      <c r="B170" s="156" t="s">
        <v>1075</v>
      </c>
      <c r="C170" s="159" t="s">
        <v>1041</v>
      </c>
    </row>
    <row r="171" spans="1:3" x14ac:dyDescent="0.25">
      <c r="A171" s="160">
        <v>156</v>
      </c>
      <c r="B171" s="156" t="s">
        <v>1087</v>
      </c>
      <c r="C171" s="159" t="s">
        <v>1061</v>
      </c>
    </row>
    <row r="172" spans="1:3" x14ac:dyDescent="0.25">
      <c r="A172" s="160">
        <v>157</v>
      </c>
      <c r="B172" s="156" t="s">
        <v>1087</v>
      </c>
      <c r="C172" s="159" t="s">
        <v>1061</v>
      </c>
    </row>
    <row r="173" spans="1:3" x14ac:dyDescent="0.25">
      <c r="A173" s="160">
        <v>158</v>
      </c>
      <c r="B173" s="156" t="s">
        <v>1087</v>
      </c>
      <c r="C173" s="159" t="s">
        <v>1061</v>
      </c>
    </row>
    <row r="174" spans="1:3" x14ac:dyDescent="0.25">
      <c r="A174" s="160">
        <v>159</v>
      </c>
      <c r="B174" s="156" t="s">
        <v>1062</v>
      </c>
      <c r="C174" s="159" t="s">
        <v>1041</v>
      </c>
    </row>
    <row r="175" spans="1:3" x14ac:dyDescent="0.25">
      <c r="A175" s="160">
        <v>160</v>
      </c>
      <c r="B175" s="156" t="s">
        <v>1087</v>
      </c>
      <c r="C175" s="159" t="s">
        <v>1061</v>
      </c>
    </row>
    <row r="176" spans="1:3" x14ac:dyDescent="0.25">
      <c r="A176" s="160">
        <v>161</v>
      </c>
      <c r="B176" s="156" t="s">
        <v>1087</v>
      </c>
      <c r="C176" s="159" t="s">
        <v>1061</v>
      </c>
    </row>
    <row r="177" spans="1:3" x14ac:dyDescent="0.25">
      <c r="A177" s="160">
        <v>162</v>
      </c>
      <c r="B177" s="156" t="s">
        <v>1087</v>
      </c>
      <c r="C177" s="159" t="s">
        <v>1061</v>
      </c>
    </row>
    <row r="178" spans="1:3" x14ac:dyDescent="0.25">
      <c r="A178" s="160">
        <v>163</v>
      </c>
      <c r="B178" s="156" t="s">
        <v>1087</v>
      </c>
      <c r="C178" s="159" t="s">
        <v>1061</v>
      </c>
    </row>
    <row r="179" spans="1:3" x14ac:dyDescent="0.25">
      <c r="A179" s="160">
        <v>164</v>
      </c>
      <c r="B179" s="156" t="s">
        <v>1087</v>
      </c>
      <c r="C179" s="159" t="s">
        <v>1061</v>
      </c>
    </row>
    <row r="180" spans="1:3" x14ac:dyDescent="0.25">
      <c r="A180" s="160">
        <v>165</v>
      </c>
      <c r="B180" s="156" t="s">
        <v>1087</v>
      </c>
      <c r="C180" s="159" t="s">
        <v>1061</v>
      </c>
    </row>
    <row r="181" spans="1:3" x14ac:dyDescent="0.25">
      <c r="A181" s="160">
        <v>166</v>
      </c>
      <c r="B181" s="156" t="s">
        <v>1087</v>
      </c>
      <c r="C181" s="159" t="s">
        <v>1061</v>
      </c>
    </row>
    <row r="182" spans="1:3" x14ac:dyDescent="0.25">
      <c r="A182" s="160">
        <v>167</v>
      </c>
      <c r="B182" s="156" t="s">
        <v>1087</v>
      </c>
      <c r="C182" s="159" t="s">
        <v>1061</v>
      </c>
    </row>
    <row r="183" spans="1:3" x14ac:dyDescent="0.25">
      <c r="A183" s="160">
        <v>168</v>
      </c>
      <c r="B183" s="156" t="s">
        <v>1087</v>
      </c>
      <c r="C183" s="159" t="s">
        <v>1061</v>
      </c>
    </row>
    <row r="184" spans="1:3" x14ac:dyDescent="0.25">
      <c r="A184" s="160">
        <v>169</v>
      </c>
      <c r="B184" s="156" t="s">
        <v>1087</v>
      </c>
      <c r="C184" s="159" t="s">
        <v>1061</v>
      </c>
    </row>
    <row r="185" spans="1:3" x14ac:dyDescent="0.25">
      <c r="A185" s="160">
        <v>170</v>
      </c>
      <c r="B185" s="156" t="s">
        <v>1087</v>
      </c>
      <c r="C185" s="159" t="s">
        <v>1061</v>
      </c>
    </row>
    <row r="186" spans="1:3" x14ac:dyDescent="0.25">
      <c r="A186" s="160">
        <v>171</v>
      </c>
      <c r="B186" s="156" t="s">
        <v>1087</v>
      </c>
      <c r="C186" s="159" t="s">
        <v>1061</v>
      </c>
    </row>
    <row r="187" spans="1:3" x14ac:dyDescent="0.25">
      <c r="A187" s="160">
        <v>172</v>
      </c>
      <c r="B187" s="156" t="s">
        <v>1087</v>
      </c>
      <c r="C187" s="159" t="s">
        <v>1061</v>
      </c>
    </row>
    <row r="188" spans="1:3" x14ac:dyDescent="0.25">
      <c r="A188" s="160">
        <v>173</v>
      </c>
      <c r="B188" s="156" t="s">
        <v>1087</v>
      </c>
      <c r="C188" s="159" t="s">
        <v>1061</v>
      </c>
    </row>
    <row r="189" spans="1:3" x14ac:dyDescent="0.25">
      <c r="A189" s="160">
        <v>174</v>
      </c>
      <c r="B189" s="156" t="s">
        <v>1087</v>
      </c>
      <c r="C189" s="159" t="s">
        <v>1061</v>
      </c>
    </row>
    <row r="190" spans="1:3" x14ac:dyDescent="0.25">
      <c r="A190" s="160">
        <v>175</v>
      </c>
      <c r="B190" s="156" t="s">
        <v>1087</v>
      </c>
      <c r="C190" s="159" t="s">
        <v>1061</v>
      </c>
    </row>
    <row r="191" spans="1:3" x14ac:dyDescent="0.25">
      <c r="A191" s="160">
        <v>176</v>
      </c>
      <c r="B191" s="156" t="s">
        <v>1087</v>
      </c>
      <c r="C191" s="159" t="s">
        <v>1061</v>
      </c>
    </row>
    <row r="192" spans="1:3" x14ac:dyDescent="0.25">
      <c r="A192" s="160">
        <v>177</v>
      </c>
      <c r="B192" s="156" t="s">
        <v>1087</v>
      </c>
      <c r="C192" s="159" t="s">
        <v>1061</v>
      </c>
    </row>
    <row r="193" spans="1:3" x14ac:dyDescent="0.25">
      <c r="A193" s="160">
        <v>178</v>
      </c>
      <c r="B193" s="156" t="s">
        <v>1096</v>
      </c>
      <c r="C193" s="159" t="s">
        <v>1061</v>
      </c>
    </row>
    <row r="194" spans="1:3" x14ac:dyDescent="0.25">
      <c r="A194" s="160">
        <v>179</v>
      </c>
      <c r="B194" s="156" t="s">
        <v>1087</v>
      </c>
      <c r="C194" s="159" t="s">
        <v>1061</v>
      </c>
    </row>
    <row r="195" spans="1:3" x14ac:dyDescent="0.25">
      <c r="A195" s="160">
        <v>180</v>
      </c>
      <c r="B195" s="156" t="s">
        <v>1087</v>
      </c>
      <c r="C195" s="159" t="s">
        <v>1061</v>
      </c>
    </row>
    <row r="196" spans="1:3" x14ac:dyDescent="0.25">
      <c r="A196" s="160">
        <v>181</v>
      </c>
      <c r="B196" s="156" t="s">
        <v>1087</v>
      </c>
      <c r="C196" s="159" t="s">
        <v>1061</v>
      </c>
    </row>
    <row r="197" spans="1:3" x14ac:dyDescent="0.25">
      <c r="A197" s="160">
        <v>182</v>
      </c>
      <c r="B197" s="156" t="s">
        <v>1087</v>
      </c>
      <c r="C197" s="159" t="s">
        <v>1061</v>
      </c>
    </row>
    <row r="198" spans="1:3" x14ac:dyDescent="0.25">
      <c r="A198" s="160">
        <v>183</v>
      </c>
      <c r="B198" s="156" t="s">
        <v>1087</v>
      </c>
      <c r="C198" s="159" t="s">
        <v>1061</v>
      </c>
    </row>
    <row r="199" spans="1:3" x14ac:dyDescent="0.25">
      <c r="A199" s="160">
        <v>184</v>
      </c>
      <c r="B199" s="156" t="s">
        <v>1087</v>
      </c>
      <c r="C199" s="159" t="s">
        <v>1061</v>
      </c>
    </row>
    <row r="200" spans="1:3" x14ac:dyDescent="0.25">
      <c r="A200" s="160">
        <v>185</v>
      </c>
      <c r="B200" s="156" t="s">
        <v>1087</v>
      </c>
      <c r="C200" s="159" t="s">
        <v>1061</v>
      </c>
    </row>
    <row r="201" spans="1:3" x14ac:dyDescent="0.25">
      <c r="A201" s="160">
        <v>186</v>
      </c>
      <c r="B201" s="156" t="s">
        <v>1087</v>
      </c>
      <c r="C201" s="159" t="s">
        <v>1061</v>
      </c>
    </row>
    <row r="202" spans="1:3" x14ac:dyDescent="0.25">
      <c r="A202" s="160">
        <v>187</v>
      </c>
      <c r="B202" s="156" t="s">
        <v>1087</v>
      </c>
      <c r="C202" s="159" t="s">
        <v>1061</v>
      </c>
    </row>
    <row r="203" spans="1:3" x14ac:dyDescent="0.25">
      <c r="A203" s="160">
        <v>188</v>
      </c>
      <c r="B203" s="156" t="s">
        <v>1087</v>
      </c>
      <c r="C203" s="159" t="s">
        <v>1061</v>
      </c>
    </row>
    <row r="204" spans="1:3" x14ac:dyDescent="0.25">
      <c r="A204" s="160">
        <v>189</v>
      </c>
      <c r="B204" s="156" t="s">
        <v>1087</v>
      </c>
      <c r="C204" s="159" t="s">
        <v>1041</v>
      </c>
    </row>
    <row r="205" spans="1:3" x14ac:dyDescent="0.25">
      <c r="A205" s="160">
        <v>190</v>
      </c>
      <c r="B205" s="156" t="s">
        <v>1087</v>
      </c>
      <c r="C205" s="159" t="s">
        <v>1041</v>
      </c>
    </row>
    <row r="206" spans="1:3" x14ac:dyDescent="0.25">
      <c r="A206" s="160">
        <v>191</v>
      </c>
      <c r="B206" s="156" t="s">
        <v>1087</v>
      </c>
      <c r="C206" s="159" t="s">
        <v>1041</v>
      </c>
    </row>
    <row r="207" spans="1:3" x14ac:dyDescent="0.25">
      <c r="A207" s="160">
        <v>192</v>
      </c>
      <c r="B207" s="156" t="s">
        <v>1087</v>
      </c>
      <c r="C207" s="159" t="s">
        <v>1041</v>
      </c>
    </row>
    <row r="208" spans="1:3" x14ac:dyDescent="0.25">
      <c r="A208" s="160">
        <v>193</v>
      </c>
      <c r="B208" s="156" t="s">
        <v>1087</v>
      </c>
      <c r="C208" s="159" t="s">
        <v>1041</v>
      </c>
    </row>
    <row r="209" spans="1:3" x14ac:dyDescent="0.25">
      <c r="A209" s="160">
        <v>194</v>
      </c>
      <c r="B209" s="156" t="s">
        <v>1087</v>
      </c>
      <c r="C209" s="159" t="s">
        <v>1041</v>
      </c>
    </row>
    <row r="210" spans="1:3" x14ac:dyDescent="0.25">
      <c r="A210" s="160">
        <v>195</v>
      </c>
      <c r="B210" s="156" t="s">
        <v>1087</v>
      </c>
      <c r="C210" s="159" t="s">
        <v>1041</v>
      </c>
    </row>
    <row r="211" spans="1:3" x14ac:dyDescent="0.25">
      <c r="A211" s="160">
        <v>196</v>
      </c>
      <c r="B211" s="156" t="s">
        <v>1087</v>
      </c>
      <c r="C211" s="159" t="s">
        <v>1041</v>
      </c>
    </row>
    <row r="212" spans="1:3" x14ac:dyDescent="0.25">
      <c r="A212" s="160">
        <v>197</v>
      </c>
      <c r="B212" s="156" t="s">
        <v>1087</v>
      </c>
      <c r="C212" s="159" t="s">
        <v>1041</v>
      </c>
    </row>
    <row r="213" spans="1:3" x14ac:dyDescent="0.25">
      <c r="A213" s="160">
        <v>198</v>
      </c>
      <c r="B213" s="156" t="s">
        <v>1087</v>
      </c>
      <c r="C213" s="159" t="s">
        <v>1041</v>
      </c>
    </row>
    <row r="214" spans="1:3" x14ac:dyDescent="0.25">
      <c r="A214" s="160">
        <v>199</v>
      </c>
      <c r="B214" s="156" t="s">
        <v>1087</v>
      </c>
      <c r="C214" s="159" t="s">
        <v>1041</v>
      </c>
    </row>
    <row r="215" spans="1:3" x14ac:dyDescent="0.25">
      <c r="A215" s="160">
        <v>201</v>
      </c>
      <c r="B215" s="156" t="s">
        <v>1087</v>
      </c>
      <c r="C215" s="159" t="s">
        <v>1041</v>
      </c>
    </row>
    <row r="216" spans="1:3" x14ac:dyDescent="0.25">
      <c r="A216" s="160">
        <v>202</v>
      </c>
      <c r="B216" s="156" t="s">
        <v>1087</v>
      </c>
      <c r="C216" s="159" t="s">
        <v>1041</v>
      </c>
    </row>
    <row r="217" spans="1:3" x14ac:dyDescent="0.25">
      <c r="A217" s="160">
        <v>203</v>
      </c>
      <c r="B217" s="156" t="s">
        <v>1087</v>
      </c>
      <c r="C217" s="159" t="s">
        <v>1041</v>
      </c>
    </row>
    <row r="218" spans="1:3" x14ac:dyDescent="0.25">
      <c r="A218" s="160">
        <v>204</v>
      </c>
      <c r="B218" s="156" t="s">
        <v>1087</v>
      </c>
      <c r="C218" s="159" t="s">
        <v>1041</v>
      </c>
    </row>
    <row r="219" spans="1:3" x14ac:dyDescent="0.25">
      <c r="A219" s="160">
        <v>205</v>
      </c>
      <c r="B219" s="156" t="s">
        <v>1087</v>
      </c>
      <c r="C219" s="159" t="s">
        <v>1041</v>
      </c>
    </row>
    <row r="220" spans="1:3" x14ac:dyDescent="0.25">
      <c r="A220" s="160">
        <v>206</v>
      </c>
      <c r="B220" s="156" t="s">
        <v>1087</v>
      </c>
      <c r="C220" s="159" t="s">
        <v>1041</v>
      </c>
    </row>
    <row r="221" spans="1:3" x14ac:dyDescent="0.25">
      <c r="A221" s="160">
        <v>207</v>
      </c>
      <c r="B221" s="156" t="s">
        <v>1087</v>
      </c>
      <c r="C221" s="159" t="s">
        <v>1041</v>
      </c>
    </row>
    <row r="222" spans="1:3" x14ac:dyDescent="0.25">
      <c r="A222" s="160">
        <v>208</v>
      </c>
      <c r="B222" s="156" t="s">
        <v>1087</v>
      </c>
      <c r="C222" s="159" t="s">
        <v>1041</v>
      </c>
    </row>
    <row r="223" spans="1:3" x14ac:dyDescent="0.25">
      <c r="A223" s="160">
        <v>209</v>
      </c>
      <c r="B223" s="156" t="s">
        <v>1087</v>
      </c>
      <c r="C223" s="159" t="s">
        <v>1061</v>
      </c>
    </row>
    <row r="224" spans="1:3" x14ac:dyDescent="0.25">
      <c r="A224" s="160">
        <v>210</v>
      </c>
      <c r="B224" s="156" t="s">
        <v>1087</v>
      </c>
      <c r="C224" s="159" t="s">
        <v>1061</v>
      </c>
    </row>
    <row r="225" spans="1:3" x14ac:dyDescent="0.25">
      <c r="A225" s="160">
        <v>211</v>
      </c>
      <c r="B225" s="156" t="s">
        <v>1087</v>
      </c>
      <c r="C225" s="159" t="s">
        <v>1061</v>
      </c>
    </row>
    <row r="226" spans="1:3" x14ac:dyDescent="0.25">
      <c r="A226" s="160">
        <v>212</v>
      </c>
      <c r="B226" s="156" t="s">
        <v>1087</v>
      </c>
      <c r="C226" s="159" t="s">
        <v>1061</v>
      </c>
    </row>
    <row r="227" spans="1:3" x14ac:dyDescent="0.25">
      <c r="A227" s="160">
        <v>213</v>
      </c>
      <c r="B227" s="156" t="s">
        <v>1087</v>
      </c>
      <c r="C227" s="159" t="s">
        <v>1061</v>
      </c>
    </row>
    <row r="228" spans="1:3" x14ac:dyDescent="0.25">
      <c r="A228" s="160">
        <v>214</v>
      </c>
      <c r="B228" s="156" t="s">
        <v>1087</v>
      </c>
      <c r="C228" s="159" t="s">
        <v>1061</v>
      </c>
    </row>
    <row r="229" spans="1:3" x14ac:dyDescent="0.25">
      <c r="A229" s="160">
        <v>215</v>
      </c>
      <c r="B229" s="156" t="s">
        <v>1087</v>
      </c>
      <c r="C229" s="159" t="s">
        <v>1061</v>
      </c>
    </row>
    <row r="230" spans="1:3" x14ac:dyDescent="0.25">
      <c r="A230" s="160">
        <v>216</v>
      </c>
      <c r="B230" s="156" t="s">
        <v>1087</v>
      </c>
      <c r="C230" s="159" t="s">
        <v>1061</v>
      </c>
    </row>
    <row r="231" spans="1:3" x14ac:dyDescent="0.25">
      <c r="A231" s="160">
        <v>217</v>
      </c>
      <c r="B231" s="156" t="s">
        <v>1087</v>
      </c>
      <c r="C231" s="159" t="s">
        <v>1061</v>
      </c>
    </row>
    <row r="232" spans="1:3" x14ac:dyDescent="0.25">
      <c r="A232" s="160">
        <v>218</v>
      </c>
      <c r="B232" s="156" t="s">
        <v>1087</v>
      </c>
      <c r="C232" s="159" t="s">
        <v>1061</v>
      </c>
    </row>
    <row r="233" spans="1:3" x14ac:dyDescent="0.25">
      <c r="A233" s="160">
        <v>219</v>
      </c>
      <c r="B233" s="156" t="s">
        <v>1087</v>
      </c>
      <c r="C233" s="159" t="s">
        <v>1061</v>
      </c>
    </row>
    <row r="234" spans="1:3" x14ac:dyDescent="0.25">
      <c r="A234" s="160">
        <v>220</v>
      </c>
      <c r="B234" s="156" t="s">
        <v>1087</v>
      </c>
      <c r="C234" s="159" t="s">
        <v>1061</v>
      </c>
    </row>
    <row r="235" spans="1:3" x14ac:dyDescent="0.25">
      <c r="A235" s="160">
        <v>221</v>
      </c>
      <c r="B235" s="156" t="s">
        <v>1087</v>
      </c>
      <c r="C235" s="159" t="s">
        <v>1061</v>
      </c>
    </row>
    <row r="236" spans="1:3" x14ac:dyDescent="0.25">
      <c r="A236" s="160">
        <v>222</v>
      </c>
      <c r="B236" s="156" t="s">
        <v>1087</v>
      </c>
      <c r="C236" s="159" t="s">
        <v>1061</v>
      </c>
    </row>
    <row r="237" spans="1:3" x14ac:dyDescent="0.25">
      <c r="A237" s="160">
        <v>223</v>
      </c>
      <c r="B237" s="156" t="s">
        <v>1087</v>
      </c>
      <c r="C237" s="159" t="s">
        <v>1061</v>
      </c>
    </row>
    <row r="238" spans="1:3" x14ac:dyDescent="0.25">
      <c r="A238" s="160">
        <v>224</v>
      </c>
      <c r="B238" s="156" t="s">
        <v>1087</v>
      </c>
      <c r="C238" s="159" t="s">
        <v>1061</v>
      </c>
    </row>
    <row r="239" spans="1:3" x14ac:dyDescent="0.25">
      <c r="A239" s="160">
        <v>225</v>
      </c>
      <c r="B239" s="156" t="s">
        <v>1087</v>
      </c>
      <c r="C239" s="159" t="s">
        <v>1061</v>
      </c>
    </row>
    <row r="240" spans="1:3" x14ac:dyDescent="0.25">
      <c r="A240" s="160">
        <v>226</v>
      </c>
      <c r="B240" s="156" t="s">
        <v>1087</v>
      </c>
      <c r="C240" s="159" t="s">
        <v>1061</v>
      </c>
    </row>
    <row r="241" spans="1:3" x14ac:dyDescent="0.25">
      <c r="A241" s="160">
        <v>227</v>
      </c>
      <c r="B241" s="156" t="s">
        <v>1087</v>
      </c>
      <c r="C241" s="159" t="s">
        <v>1061</v>
      </c>
    </row>
    <row r="242" spans="1:3" x14ac:dyDescent="0.25">
      <c r="A242" s="160">
        <v>228</v>
      </c>
      <c r="B242" s="156" t="s">
        <v>1097</v>
      </c>
      <c r="C242" s="159" t="s">
        <v>1041</v>
      </c>
    </row>
    <row r="243" spans="1:3" x14ac:dyDescent="0.25">
      <c r="A243" s="160">
        <v>229</v>
      </c>
      <c r="B243" s="156" t="s">
        <v>1097</v>
      </c>
      <c r="C243" s="159" t="s">
        <v>1041</v>
      </c>
    </row>
    <row r="244" spans="1:3" x14ac:dyDescent="0.25">
      <c r="A244" s="160">
        <v>230</v>
      </c>
      <c r="B244" s="156" t="s">
        <v>1087</v>
      </c>
      <c r="C244" s="159" t="s">
        <v>1041</v>
      </c>
    </row>
    <row r="245" spans="1:3" x14ac:dyDescent="0.25">
      <c r="A245" s="160">
        <v>231</v>
      </c>
      <c r="B245" s="156" t="s">
        <v>1075</v>
      </c>
      <c r="C245" s="159" t="s">
        <v>1061</v>
      </c>
    </row>
    <row r="246" spans="1:3" x14ac:dyDescent="0.25">
      <c r="A246" s="160">
        <v>233</v>
      </c>
      <c r="B246" s="156" t="s">
        <v>1075</v>
      </c>
      <c r="C246" s="159" t="s">
        <v>1061</v>
      </c>
    </row>
    <row r="247" spans="1:3" x14ac:dyDescent="0.25">
      <c r="A247" s="160">
        <v>234</v>
      </c>
      <c r="B247" s="156" t="s">
        <v>1075</v>
      </c>
      <c r="C247" s="159" t="s">
        <v>1061</v>
      </c>
    </row>
    <row r="248" spans="1:3" x14ac:dyDescent="0.25">
      <c r="A248" s="160">
        <v>235</v>
      </c>
      <c r="B248" s="156" t="s">
        <v>1075</v>
      </c>
      <c r="C248" s="159" t="s">
        <v>1061</v>
      </c>
    </row>
    <row r="249" spans="1:3" x14ac:dyDescent="0.25">
      <c r="A249" s="160">
        <v>236</v>
      </c>
      <c r="B249" s="156" t="s">
        <v>1075</v>
      </c>
      <c r="C249" s="159" t="s">
        <v>1061</v>
      </c>
    </row>
    <row r="250" spans="1:3" x14ac:dyDescent="0.25">
      <c r="A250" s="160">
        <v>237</v>
      </c>
      <c r="B250" s="156" t="s">
        <v>1075</v>
      </c>
      <c r="C250" s="159" t="s">
        <v>1061</v>
      </c>
    </row>
    <row r="251" spans="1:3" x14ac:dyDescent="0.25">
      <c r="A251" s="160">
        <v>238</v>
      </c>
      <c r="B251" s="156" t="s">
        <v>1087</v>
      </c>
      <c r="C251" s="159" t="s">
        <v>1061</v>
      </c>
    </row>
    <row r="252" spans="1:3" x14ac:dyDescent="0.25">
      <c r="A252" s="160">
        <v>241</v>
      </c>
      <c r="B252" s="156" t="s">
        <v>1098</v>
      </c>
      <c r="C252" s="159" t="s">
        <v>1061</v>
      </c>
    </row>
    <row r="253" spans="1:3" x14ac:dyDescent="0.25">
      <c r="A253" s="160">
        <v>242</v>
      </c>
      <c r="B253" s="156" t="s">
        <v>1099</v>
      </c>
      <c r="C253" s="159" t="s">
        <v>1061</v>
      </c>
    </row>
    <row r="254" spans="1:3" x14ac:dyDescent="0.25">
      <c r="A254" s="160">
        <v>243</v>
      </c>
      <c r="B254" s="156" t="s">
        <v>1063</v>
      </c>
      <c r="C254" s="159" t="s">
        <v>1061</v>
      </c>
    </row>
    <row r="255" spans="1:3" x14ac:dyDescent="0.25">
      <c r="A255" s="160">
        <v>244</v>
      </c>
      <c r="B255" s="156" t="s">
        <v>1087</v>
      </c>
      <c r="C255" s="159" t="s">
        <v>1061</v>
      </c>
    </row>
    <row r="256" spans="1:3" x14ac:dyDescent="0.25">
      <c r="A256" s="160">
        <v>245</v>
      </c>
      <c r="B256" s="156" t="s">
        <v>1099</v>
      </c>
      <c r="C256" s="159" t="s">
        <v>1061</v>
      </c>
    </row>
    <row r="257" spans="1:3" x14ac:dyDescent="0.25">
      <c r="A257" s="160">
        <v>246</v>
      </c>
      <c r="B257" s="156" t="s">
        <v>1100</v>
      </c>
      <c r="C257" s="159" t="s">
        <v>1061</v>
      </c>
    </row>
    <row r="258" spans="1:3" x14ac:dyDescent="0.25">
      <c r="A258" s="160">
        <v>247</v>
      </c>
      <c r="B258" s="156" t="s">
        <v>1099</v>
      </c>
      <c r="C258" s="159" t="s">
        <v>1061</v>
      </c>
    </row>
    <row r="259" spans="1:3" x14ac:dyDescent="0.25">
      <c r="A259" s="160">
        <v>248</v>
      </c>
      <c r="B259" s="156" t="s">
        <v>1087</v>
      </c>
      <c r="C259" s="159" t="s">
        <v>1061</v>
      </c>
    </row>
    <row r="260" spans="1:3" x14ac:dyDescent="0.25">
      <c r="A260" s="160">
        <v>249</v>
      </c>
      <c r="B260" s="156" t="s">
        <v>1099</v>
      </c>
      <c r="C260" s="159" t="s">
        <v>1061</v>
      </c>
    </row>
    <row r="261" spans="1:3" x14ac:dyDescent="0.25">
      <c r="A261" s="160">
        <v>250</v>
      </c>
      <c r="B261" s="156" t="s">
        <v>1101</v>
      </c>
      <c r="C261" s="159" t="s">
        <v>1041</v>
      </c>
    </row>
    <row r="262" spans="1:3" x14ac:dyDescent="0.25">
      <c r="A262" s="160">
        <v>251</v>
      </c>
      <c r="B262" s="156" t="s">
        <v>1101</v>
      </c>
      <c r="C262" s="159" t="s">
        <v>1041</v>
      </c>
    </row>
    <row r="263" spans="1:3" x14ac:dyDescent="0.25">
      <c r="A263" s="160">
        <v>252</v>
      </c>
      <c r="B263" s="156" t="s">
        <v>1101</v>
      </c>
      <c r="C263" s="159" t="s">
        <v>1041</v>
      </c>
    </row>
    <row r="264" spans="1:3" x14ac:dyDescent="0.25">
      <c r="A264" s="160">
        <v>253</v>
      </c>
      <c r="B264" s="156" t="s">
        <v>1101</v>
      </c>
      <c r="C264" s="159" t="s">
        <v>1041</v>
      </c>
    </row>
    <row r="265" spans="1:3" x14ac:dyDescent="0.25">
      <c r="A265" s="160">
        <v>254</v>
      </c>
      <c r="B265" s="156" t="s">
        <v>1102</v>
      </c>
      <c r="C265" s="159" t="s">
        <v>1061</v>
      </c>
    </row>
    <row r="266" spans="1:3" x14ac:dyDescent="0.25">
      <c r="A266" s="160">
        <v>255</v>
      </c>
      <c r="B266" s="156" t="s">
        <v>1103</v>
      </c>
      <c r="C266" s="159" t="s">
        <v>1061</v>
      </c>
    </row>
    <row r="267" spans="1:3" x14ac:dyDescent="0.25">
      <c r="A267" s="160">
        <v>257</v>
      </c>
      <c r="B267" s="156" t="s">
        <v>1104</v>
      </c>
      <c r="C267" s="159" t="s">
        <v>1061</v>
      </c>
    </row>
    <row r="268" spans="1:3" x14ac:dyDescent="0.25">
      <c r="A268" s="160">
        <v>258</v>
      </c>
      <c r="B268" s="156" t="s">
        <v>1105</v>
      </c>
      <c r="C268" s="159" t="s">
        <v>1061</v>
      </c>
    </row>
    <row r="269" spans="1:3" x14ac:dyDescent="0.25">
      <c r="A269" s="160">
        <v>259</v>
      </c>
      <c r="B269" s="156" t="s">
        <v>1106</v>
      </c>
      <c r="C269" s="159" t="s">
        <v>1061</v>
      </c>
    </row>
    <row r="270" spans="1:3" x14ac:dyDescent="0.25">
      <c r="A270" s="160">
        <v>260</v>
      </c>
      <c r="B270" s="156" t="s">
        <v>1105</v>
      </c>
      <c r="C270" s="159" t="s">
        <v>1041</v>
      </c>
    </row>
    <row r="271" spans="1:3" x14ac:dyDescent="0.25">
      <c r="A271" s="160">
        <v>261</v>
      </c>
      <c r="B271" s="156" t="s">
        <v>1105</v>
      </c>
      <c r="C271" s="159" t="s">
        <v>1061</v>
      </c>
    </row>
    <row r="272" spans="1:3" x14ac:dyDescent="0.25">
      <c r="A272" s="160">
        <v>262</v>
      </c>
      <c r="B272" s="156" t="s">
        <v>1105</v>
      </c>
      <c r="C272" s="159" t="s">
        <v>1061</v>
      </c>
    </row>
    <row r="273" spans="1:3" x14ac:dyDescent="0.25">
      <c r="A273" s="160">
        <v>263</v>
      </c>
      <c r="B273" s="156" t="s">
        <v>1105</v>
      </c>
      <c r="C273" s="159" t="s">
        <v>1061</v>
      </c>
    </row>
    <row r="274" spans="1:3" x14ac:dyDescent="0.25">
      <c r="A274" s="160">
        <v>264</v>
      </c>
      <c r="B274" s="156" t="s">
        <v>1105</v>
      </c>
      <c r="C274" s="159" t="s">
        <v>1061</v>
      </c>
    </row>
    <row r="275" spans="1:3" x14ac:dyDescent="0.25">
      <c r="A275" s="160">
        <v>265</v>
      </c>
      <c r="B275" s="156" t="s">
        <v>1107</v>
      </c>
      <c r="C275" s="159" t="s">
        <v>1041</v>
      </c>
    </row>
    <row r="276" spans="1:3" x14ac:dyDescent="0.25">
      <c r="A276" s="160">
        <v>266</v>
      </c>
      <c r="B276" s="156" t="s">
        <v>1107</v>
      </c>
      <c r="C276" s="159" t="s">
        <v>1041</v>
      </c>
    </row>
    <row r="277" spans="1:3" x14ac:dyDescent="0.25">
      <c r="A277" s="160">
        <v>267</v>
      </c>
      <c r="B277" s="156" t="s">
        <v>1107</v>
      </c>
      <c r="C277" s="159" t="s">
        <v>1041</v>
      </c>
    </row>
    <row r="278" spans="1:3" x14ac:dyDescent="0.25">
      <c r="A278" s="160">
        <v>268</v>
      </c>
      <c r="B278" s="156" t="s">
        <v>1107</v>
      </c>
      <c r="C278" s="159" t="s">
        <v>1041</v>
      </c>
    </row>
    <row r="279" spans="1:3" x14ac:dyDescent="0.25">
      <c r="A279" s="160">
        <v>269</v>
      </c>
      <c r="B279" s="156" t="s">
        <v>1107</v>
      </c>
      <c r="C279" s="159" t="s">
        <v>1041</v>
      </c>
    </row>
    <row r="280" spans="1:3" x14ac:dyDescent="0.25">
      <c r="A280" s="160">
        <v>270</v>
      </c>
      <c r="B280" s="156" t="s">
        <v>1107</v>
      </c>
      <c r="C280" s="159" t="s">
        <v>1041</v>
      </c>
    </row>
    <row r="281" spans="1:3" x14ac:dyDescent="0.25">
      <c r="A281" s="160">
        <v>271</v>
      </c>
      <c r="B281" s="156" t="s">
        <v>1107</v>
      </c>
      <c r="C281" s="159" t="s">
        <v>1041</v>
      </c>
    </row>
    <row r="282" spans="1:3" x14ac:dyDescent="0.25">
      <c r="A282" s="160">
        <v>272</v>
      </c>
      <c r="B282" s="156" t="s">
        <v>1107</v>
      </c>
      <c r="C282" s="159" t="s">
        <v>1041</v>
      </c>
    </row>
    <row r="283" spans="1:3" x14ac:dyDescent="0.25">
      <c r="A283" s="160">
        <v>273</v>
      </c>
      <c r="B283" s="156" t="s">
        <v>1107</v>
      </c>
      <c r="C283" s="159" t="s">
        <v>1041</v>
      </c>
    </row>
    <row r="284" spans="1:3" x14ac:dyDescent="0.25">
      <c r="A284" s="160">
        <v>274</v>
      </c>
      <c r="B284" s="156" t="s">
        <v>1107</v>
      </c>
      <c r="C284" s="159" t="s">
        <v>1041</v>
      </c>
    </row>
    <row r="285" spans="1:3" x14ac:dyDescent="0.25">
      <c r="A285" s="160">
        <v>276</v>
      </c>
      <c r="B285" s="156" t="s">
        <v>1107</v>
      </c>
      <c r="C285" s="159" t="s">
        <v>1041</v>
      </c>
    </row>
    <row r="286" spans="1:3" x14ac:dyDescent="0.25">
      <c r="A286" s="160">
        <v>277</v>
      </c>
      <c r="B286" s="156" t="s">
        <v>1108</v>
      </c>
      <c r="C286" s="159" t="s">
        <v>1041</v>
      </c>
    </row>
    <row r="287" spans="1:3" x14ac:dyDescent="0.25">
      <c r="A287" s="160">
        <v>278</v>
      </c>
      <c r="B287" s="156" t="s">
        <v>1109</v>
      </c>
      <c r="C287" s="159" t="s">
        <v>1041</v>
      </c>
    </row>
    <row r="288" spans="1:3" x14ac:dyDescent="0.25">
      <c r="A288" s="160">
        <v>279</v>
      </c>
      <c r="B288" s="156" t="s">
        <v>1110</v>
      </c>
      <c r="C288" s="159" t="s">
        <v>1041</v>
      </c>
    </row>
    <row r="289" spans="1:3" x14ac:dyDescent="0.25">
      <c r="A289" s="160">
        <v>280</v>
      </c>
      <c r="B289" s="156" t="s">
        <v>1111</v>
      </c>
      <c r="C289" s="159" t="s">
        <v>1041</v>
      </c>
    </row>
    <row r="290" spans="1:3" x14ac:dyDescent="0.25">
      <c r="A290" s="160">
        <v>281</v>
      </c>
      <c r="B290" s="156" t="s">
        <v>1112</v>
      </c>
      <c r="C290" s="159" t="s">
        <v>1061</v>
      </c>
    </row>
    <row r="291" spans="1:3" x14ac:dyDescent="0.25">
      <c r="A291" s="160">
        <v>283</v>
      </c>
      <c r="B291" s="156" t="s">
        <v>1113</v>
      </c>
      <c r="C291" s="159" t="s">
        <v>1061</v>
      </c>
    </row>
    <row r="292" spans="1:3" x14ac:dyDescent="0.25">
      <c r="A292" s="160">
        <v>284</v>
      </c>
      <c r="B292" s="156" t="s">
        <v>1054</v>
      </c>
      <c r="C292" s="159" t="s">
        <v>1041</v>
      </c>
    </row>
    <row r="293" spans="1:3" x14ac:dyDescent="0.25">
      <c r="A293" s="160">
        <v>285</v>
      </c>
      <c r="B293" s="156" t="s">
        <v>1054</v>
      </c>
      <c r="C293" s="159" t="s">
        <v>1041</v>
      </c>
    </row>
    <row r="294" spans="1:3" x14ac:dyDescent="0.25">
      <c r="A294" s="160">
        <v>286</v>
      </c>
      <c r="B294" s="156" t="s">
        <v>1114</v>
      </c>
      <c r="C294" s="159" t="s">
        <v>1041</v>
      </c>
    </row>
    <row r="295" spans="1:3" x14ac:dyDescent="0.25">
      <c r="A295" s="160">
        <v>287</v>
      </c>
      <c r="B295" s="156" t="s">
        <v>1115</v>
      </c>
      <c r="C295" s="159" t="s">
        <v>1041</v>
      </c>
    </row>
    <row r="296" spans="1:3" x14ac:dyDescent="0.25">
      <c r="A296" s="160">
        <v>288</v>
      </c>
      <c r="B296" s="156" t="s">
        <v>1116</v>
      </c>
      <c r="C296" s="159" t="s">
        <v>1041</v>
      </c>
    </row>
    <row r="297" spans="1:3" x14ac:dyDescent="0.25">
      <c r="A297" s="160">
        <v>289</v>
      </c>
      <c r="B297" s="156" t="s">
        <v>1116</v>
      </c>
      <c r="C297" s="159" t="s">
        <v>1041</v>
      </c>
    </row>
    <row r="298" spans="1:3" x14ac:dyDescent="0.25">
      <c r="A298" s="160">
        <v>290</v>
      </c>
      <c r="B298" s="156" t="s">
        <v>1116</v>
      </c>
      <c r="C298" s="159" t="s">
        <v>1041</v>
      </c>
    </row>
    <row r="299" spans="1:3" x14ac:dyDescent="0.25">
      <c r="A299" s="160">
        <v>291</v>
      </c>
      <c r="B299" s="156" t="s">
        <v>1116</v>
      </c>
      <c r="C299" s="159" t="s">
        <v>1041</v>
      </c>
    </row>
    <row r="300" spans="1:3" x14ac:dyDescent="0.25">
      <c r="A300" s="160">
        <v>292</v>
      </c>
      <c r="B300" s="156" t="s">
        <v>1116</v>
      </c>
      <c r="C300" s="159" t="s">
        <v>1041</v>
      </c>
    </row>
    <row r="301" spans="1:3" x14ac:dyDescent="0.25">
      <c r="A301" s="160">
        <v>297</v>
      </c>
      <c r="B301" s="156" t="s">
        <v>1116</v>
      </c>
      <c r="C301" s="159" t="s">
        <v>1041</v>
      </c>
    </row>
    <row r="302" spans="1:3" x14ac:dyDescent="0.25">
      <c r="A302" s="160">
        <v>298</v>
      </c>
      <c r="B302" s="156" t="s">
        <v>1116</v>
      </c>
      <c r="C302" s="159" t="s">
        <v>1041</v>
      </c>
    </row>
    <row r="303" spans="1:3" x14ac:dyDescent="0.25">
      <c r="A303" s="160">
        <v>299</v>
      </c>
      <c r="B303" s="156" t="s">
        <v>1116</v>
      </c>
      <c r="C303" s="159" t="s">
        <v>1041</v>
      </c>
    </row>
    <row r="304" spans="1:3" x14ac:dyDescent="0.25">
      <c r="A304" s="160">
        <v>300</v>
      </c>
      <c r="B304" s="156" t="s">
        <v>1117</v>
      </c>
      <c r="C304" s="159" t="s">
        <v>1061</v>
      </c>
    </row>
    <row r="305" spans="1:3" x14ac:dyDescent="0.25">
      <c r="A305" s="160">
        <v>301</v>
      </c>
      <c r="B305" s="156" t="s">
        <v>1118</v>
      </c>
      <c r="C305" s="159" t="s">
        <v>1061</v>
      </c>
    </row>
    <row r="306" spans="1:3" x14ac:dyDescent="0.25">
      <c r="A306" s="160">
        <v>302</v>
      </c>
      <c r="B306" s="156" t="s">
        <v>1119</v>
      </c>
      <c r="C306" s="159" t="s">
        <v>1061</v>
      </c>
    </row>
    <row r="307" spans="1:3" x14ac:dyDescent="0.25">
      <c r="A307" s="160">
        <v>303</v>
      </c>
      <c r="B307" s="156" t="s">
        <v>1116</v>
      </c>
      <c r="C307" s="159" t="s">
        <v>1041</v>
      </c>
    </row>
    <row r="308" spans="1:3" x14ac:dyDescent="0.25">
      <c r="A308" s="160">
        <v>304</v>
      </c>
      <c r="B308" s="156" t="s">
        <v>1116</v>
      </c>
      <c r="C308" s="159" t="s">
        <v>1041</v>
      </c>
    </row>
    <row r="309" spans="1:3" x14ac:dyDescent="0.25">
      <c r="A309" s="160">
        <v>305</v>
      </c>
      <c r="B309" s="156" t="s">
        <v>1120</v>
      </c>
      <c r="C309" s="159" t="s">
        <v>1061</v>
      </c>
    </row>
    <row r="310" spans="1:3" x14ac:dyDescent="0.25">
      <c r="A310" s="160">
        <v>306</v>
      </c>
      <c r="B310" s="156" t="s">
        <v>1120</v>
      </c>
      <c r="C310" s="159" t="s">
        <v>1061</v>
      </c>
    </row>
    <row r="311" spans="1:3" x14ac:dyDescent="0.25">
      <c r="A311" s="160">
        <v>307</v>
      </c>
      <c r="B311" s="156" t="s">
        <v>1120</v>
      </c>
      <c r="C311" s="159" t="s">
        <v>1061</v>
      </c>
    </row>
    <row r="312" spans="1:3" x14ac:dyDescent="0.25">
      <c r="A312" s="160">
        <v>308</v>
      </c>
      <c r="B312" s="156" t="s">
        <v>1120</v>
      </c>
      <c r="C312" s="159" t="s">
        <v>1061</v>
      </c>
    </row>
    <row r="313" spans="1:3" x14ac:dyDescent="0.25">
      <c r="A313" s="160">
        <v>309</v>
      </c>
      <c r="B313" s="156" t="s">
        <v>1121</v>
      </c>
      <c r="C313" s="159" t="s">
        <v>1061</v>
      </c>
    </row>
    <row r="314" spans="1:3" x14ac:dyDescent="0.25">
      <c r="A314" s="160">
        <v>310</v>
      </c>
      <c r="B314" s="156" t="s">
        <v>1122</v>
      </c>
      <c r="C314" s="159" t="s">
        <v>1061</v>
      </c>
    </row>
    <row r="315" spans="1:3" x14ac:dyDescent="0.25">
      <c r="A315" s="160">
        <v>312</v>
      </c>
      <c r="B315" s="156" t="s">
        <v>1123</v>
      </c>
      <c r="C315" s="159" t="s">
        <v>1061</v>
      </c>
    </row>
    <row r="316" spans="1:3" x14ac:dyDescent="0.25">
      <c r="A316" s="160">
        <v>313</v>
      </c>
      <c r="B316" s="156" t="s">
        <v>1124</v>
      </c>
      <c r="C316" s="159" t="s">
        <v>1041</v>
      </c>
    </row>
    <row r="317" spans="1:3" x14ac:dyDescent="0.25">
      <c r="A317" s="160">
        <v>314</v>
      </c>
      <c r="B317" s="156" t="s">
        <v>1125</v>
      </c>
      <c r="C317" s="159" t="s">
        <v>1041</v>
      </c>
    </row>
    <row r="318" spans="1:3" x14ac:dyDescent="0.25">
      <c r="A318" s="160">
        <v>315</v>
      </c>
      <c r="B318" s="156" t="s">
        <v>1126</v>
      </c>
      <c r="C318" s="159" t="s">
        <v>1041</v>
      </c>
    </row>
    <row r="319" spans="1:3" x14ac:dyDescent="0.25">
      <c r="A319" s="160">
        <v>316</v>
      </c>
      <c r="B319" s="156" t="s">
        <v>1127</v>
      </c>
      <c r="C319" s="159" t="s">
        <v>1061</v>
      </c>
    </row>
    <row r="320" spans="1:3" x14ac:dyDescent="0.25">
      <c r="A320" s="160">
        <v>317</v>
      </c>
      <c r="B320" s="156" t="s">
        <v>1127</v>
      </c>
      <c r="C320" s="159" t="s">
        <v>1061</v>
      </c>
    </row>
    <row r="321" spans="1:3" x14ac:dyDescent="0.25">
      <c r="A321" s="160">
        <v>318</v>
      </c>
      <c r="B321" s="156" t="s">
        <v>1127</v>
      </c>
      <c r="C321" s="159" t="s">
        <v>1061</v>
      </c>
    </row>
    <row r="322" spans="1:3" x14ac:dyDescent="0.25">
      <c r="A322" s="160">
        <v>319</v>
      </c>
      <c r="B322" s="156" t="s">
        <v>1128</v>
      </c>
      <c r="C322" s="159" t="s">
        <v>1061</v>
      </c>
    </row>
    <row r="323" spans="1:3" x14ac:dyDescent="0.25">
      <c r="A323" s="160">
        <v>320</v>
      </c>
      <c r="B323" s="156" t="s">
        <v>1127</v>
      </c>
      <c r="C323" s="159" t="s">
        <v>1061</v>
      </c>
    </row>
    <row r="324" spans="1:3" x14ac:dyDescent="0.25">
      <c r="A324" s="160">
        <v>321</v>
      </c>
      <c r="B324" s="156" t="s">
        <v>1127</v>
      </c>
      <c r="C324" s="159" t="s">
        <v>1061</v>
      </c>
    </row>
    <row r="325" spans="1:3" x14ac:dyDescent="0.25">
      <c r="A325" s="160">
        <v>322</v>
      </c>
      <c r="B325" s="156" t="s">
        <v>1127</v>
      </c>
      <c r="C325" s="159" t="s">
        <v>1061</v>
      </c>
    </row>
    <row r="326" spans="1:3" x14ac:dyDescent="0.25">
      <c r="A326" s="160">
        <v>323</v>
      </c>
      <c r="B326" s="156" t="s">
        <v>1127</v>
      </c>
      <c r="C326" s="159" t="s">
        <v>1061</v>
      </c>
    </row>
    <row r="327" spans="1:3" x14ac:dyDescent="0.25">
      <c r="A327" s="160">
        <v>324</v>
      </c>
      <c r="B327" s="156" t="s">
        <v>1129</v>
      </c>
      <c r="C327" s="159" t="s">
        <v>1061</v>
      </c>
    </row>
    <row r="328" spans="1:3" x14ac:dyDescent="0.25">
      <c r="A328" s="160">
        <v>325</v>
      </c>
      <c r="B328" s="156" t="s">
        <v>1130</v>
      </c>
      <c r="C328" s="159" t="s">
        <v>1061</v>
      </c>
    </row>
    <row r="329" spans="1:3" x14ac:dyDescent="0.25">
      <c r="A329" s="160">
        <v>326</v>
      </c>
      <c r="B329" s="156" t="s">
        <v>1130</v>
      </c>
      <c r="C329" s="159" t="s">
        <v>1061</v>
      </c>
    </row>
    <row r="330" spans="1:3" x14ac:dyDescent="0.25">
      <c r="A330" s="160">
        <v>327</v>
      </c>
      <c r="B330" s="156" t="s">
        <v>1130</v>
      </c>
      <c r="C330" s="159" t="s">
        <v>1061</v>
      </c>
    </row>
    <row r="331" spans="1:3" x14ac:dyDescent="0.25">
      <c r="A331" s="160">
        <v>328</v>
      </c>
      <c r="B331" s="156" t="s">
        <v>1130</v>
      </c>
      <c r="C331" s="159" t="s">
        <v>1061</v>
      </c>
    </row>
    <row r="332" spans="1:3" x14ac:dyDescent="0.25">
      <c r="A332" s="160">
        <v>329</v>
      </c>
      <c r="B332" s="156" t="s">
        <v>1130</v>
      </c>
      <c r="C332" s="159" t="s">
        <v>1061</v>
      </c>
    </row>
    <row r="333" spans="1:3" x14ac:dyDescent="0.25">
      <c r="A333" s="160">
        <v>330</v>
      </c>
      <c r="B333" s="156" t="s">
        <v>1130</v>
      </c>
      <c r="C333" s="159" t="s">
        <v>1061</v>
      </c>
    </row>
    <row r="334" spans="1:3" x14ac:dyDescent="0.25">
      <c r="A334" s="160">
        <v>331</v>
      </c>
      <c r="B334" s="156" t="s">
        <v>1130</v>
      </c>
      <c r="C334" s="159" t="s">
        <v>1061</v>
      </c>
    </row>
    <row r="335" spans="1:3" x14ac:dyDescent="0.25">
      <c r="A335" s="160">
        <v>332</v>
      </c>
      <c r="B335" s="156" t="s">
        <v>1130</v>
      </c>
      <c r="C335" s="159" t="s">
        <v>1041</v>
      </c>
    </row>
    <row r="336" spans="1:3" x14ac:dyDescent="0.25">
      <c r="A336" s="160">
        <v>334</v>
      </c>
      <c r="B336" s="156" t="s">
        <v>1131</v>
      </c>
      <c r="C336" s="159" t="s">
        <v>1061</v>
      </c>
    </row>
    <row r="337" spans="1:3" x14ac:dyDescent="0.25">
      <c r="A337" s="160">
        <v>335</v>
      </c>
      <c r="B337" s="156" t="s">
        <v>1132</v>
      </c>
      <c r="C337" s="159" t="s">
        <v>1061</v>
      </c>
    </row>
    <row r="338" spans="1:3" x14ac:dyDescent="0.25">
      <c r="A338" s="160">
        <v>336</v>
      </c>
      <c r="B338" s="156" t="s">
        <v>1133</v>
      </c>
      <c r="C338" s="159" t="s">
        <v>1041</v>
      </c>
    </row>
    <row r="339" spans="1:3" x14ac:dyDescent="0.25">
      <c r="A339" s="160">
        <v>337</v>
      </c>
      <c r="B339" s="156" t="s">
        <v>1133</v>
      </c>
      <c r="C339" s="159" t="s">
        <v>1041</v>
      </c>
    </row>
    <row r="340" spans="1:3" x14ac:dyDescent="0.25">
      <c r="A340" s="160">
        <v>338</v>
      </c>
      <c r="B340" s="156" t="s">
        <v>1134</v>
      </c>
      <c r="C340" s="159" t="s">
        <v>1061</v>
      </c>
    </row>
    <row r="341" spans="1:3" x14ac:dyDescent="0.25">
      <c r="A341" s="160">
        <v>339</v>
      </c>
      <c r="B341" s="156" t="s">
        <v>1135</v>
      </c>
      <c r="C341" s="159" t="s">
        <v>1041</v>
      </c>
    </row>
    <row r="342" spans="1:3" x14ac:dyDescent="0.25">
      <c r="A342" s="160">
        <v>340</v>
      </c>
      <c r="B342" s="156" t="s">
        <v>1135</v>
      </c>
      <c r="C342" s="159" t="s">
        <v>1041</v>
      </c>
    </row>
    <row r="343" spans="1:3" x14ac:dyDescent="0.25">
      <c r="A343" s="160">
        <v>341</v>
      </c>
      <c r="B343" s="156" t="s">
        <v>1135</v>
      </c>
      <c r="C343" s="159" t="s">
        <v>1041</v>
      </c>
    </row>
    <row r="344" spans="1:3" x14ac:dyDescent="0.25">
      <c r="A344" s="160">
        <v>342</v>
      </c>
      <c r="B344" s="156" t="s">
        <v>1136</v>
      </c>
      <c r="C344" s="159" t="s">
        <v>1061</v>
      </c>
    </row>
    <row r="345" spans="1:3" x14ac:dyDescent="0.25">
      <c r="A345" s="160">
        <v>343</v>
      </c>
      <c r="B345" s="156" t="s">
        <v>1137</v>
      </c>
      <c r="C345" s="159" t="s">
        <v>1061</v>
      </c>
    </row>
    <row r="346" spans="1:3" x14ac:dyDescent="0.25">
      <c r="A346" s="160">
        <v>344</v>
      </c>
      <c r="B346" s="156" t="s">
        <v>1138</v>
      </c>
      <c r="C346" s="159" t="s">
        <v>1061</v>
      </c>
    </row>
    <row r="347" spans="1:3" x14ac:dyDescent="0.25">
      <c r="A347" s="160">
        <v>344</v>
      </c>
      <c r="B347" s="156" t="s">
        <v>1138</v>
      </c>
      <c r="C347" s="159" t="s">
        <v>1041</v>
      </c>
    </row>
    <row r="348" spans="1:3" x14ac:dyDescent="0.25">
      <c r="A348" s="160">
        <v>345</v>
      </c>
      <c r="B348" s="156" t="s">
        <v>1139</v>
      </c>
      <c r="C348" s="159" t="s">
        <v>1061</v>
      </c>
    </row>
    <row r="349" spans="1:3" x14ac:dyDescent="0.25">
      <c r="A349" s="160">
        <v>346</v>
      </c>
      <c r="B349" s="156" t="s">
        <v>1140</v>
      </c>
      <c r="C349" s="159" t="s">
        <v>1041</v>
      </c>
    </row>
    <row r="350" spans="1:3" x14ac:dyDescent="0.25">
      <c r="A350" s="160">
        <v>347</v>
      </c>
      <c r="B350" s="156" t="s">
        <v>1141</v>
      </c>
      <c r="C350" s="159" t="s">
        <v>1041</v>
      </c>
    </row>
    <row r="351" spans="1:3" x14ac:dyDescent="0.25">
      <c r="A351" s="160">
        <v>348</v>
      </c>
      <c r="B351" s="156" t="s">
        <v>1141</v>
      </c>
      <c r="C351" s="159" t="s">
        <v>1041</v>
      </c>
    </row>
    <row r="352" spans="1:3" x14ac:dyDescent="0.25">
      <c r="A352" s="160">
        <v>349</v>
      </c>
      <c r="B352" s="156" t="s">
        <v>1087</v>
      </c>
      <c r="C352" s="159" t="s">
        <v>1061</v>
      </c>
    </row>
    <row r="353" spans="1:3" x14ac:dyDescent="0.25">
      <c r="A353" s="160">
        <v>350</v>
      </c>
      <c r="B353" s="156" t="s">
        <v>1142</v>
      </c>
      <c r="C353" s="159" t="s">
        <v>1041</v>
      </c>
    </row>
    <row r="354" spans="1:3" x14ac:dyDescent="0.25">
      <c r="A354" s="160">
        <v>351</v>
      </c>
      <c r="B354" s="156" t="s">
        <v>1143</v>
      </c>
      <c r="C354" s="159" t="s">
        <v>1061</v>
      </c>
    </row>
    <row r="355" spans="1:3" x14ac:dyDescent="0.25">
      <c r="A355" s="160">
        <v>352</v>
      </c>
      <c r="B355" s="156" t="s">
        <v>1144</v>
      </c>
      <c r="C355" s="159" t="s">
        <v>1061</v>
      </c>
    </row>
    <row r="356" spans="1:3" x14ac:dyDescent="0.25">
      <c r="A356" s="160">
        <v>353</v>
      </c>
      <c r="B356" s="156" t="s">
        <v>1145</v>
      </c>
      <c r="C356" s="159" t="s">
        <v>1061</v>
      </c>
    </row>
    <row r="357" spans="1:3" x14ac:dyDescent="0.25">
      <c r="A357" s="160">
        <v>354</v>
      </c>
      <c r="B357" s="156" t="s">
        <v>1062</v>
      </c>
      <c r="C357" s="159" t="s">
        <v>1041</v>
      </c>
    </row>
    <row r="358" spans="1:3" x14ac:dyDescent="0.25">
      <c r="A358" s="160">
        <v>355</v>
      </c>
      <c r="B358" s="156" t="s">
        <v>1146</v>
      </c>
      <c r="C358" s="159" t="s">
        <v>1061</v>
      </c>
    </row>
    <row r="359" spans="1:3" x14ac:dyDescent="0.25">
      <c r="A359" s="160">
        <v>357</v>
      </c>
      <c r="B359" s="156" t="s">
        <v>1147</v>
      </c>
      <c r="C359" s="159" t="s">
        <v>1041</v>
      </c>
    </row>
    <row r="360" spans="1:3" x14ac:dyDescent="0.25">
      <c r="A360" s="160">
        <v>358</v>
      </c>
      <c r="B360" s="156" t="s">
        <v>1147</v>
      </c>
      <c r="C360" s="159" t="s">
        <v>1041</v>
      </c>
    </row>
    <row r="361" spans="1:3" x14ac:dyDescent="0.25">
      <c r="A361" s="160">
        <v>359</v>
      </c>
      <c r="B361" s="156" t="s">
        <v>1147</v>
      </c>
      <c r="C361" s="159" t="s">
        <v>1041</v>
      </c>
    </row>
    <row r="362" spans="1:3" x14ac:dyDescent="0.25">
      <c r="A362" s="160">
        <v>360</v>
      </c>
      <c r="B362" s="156" t="s">
        <v>1147</v>
      </c>
      <c r="C362" s="159" t="s">
        <v>1041</v>
      </c>
    </row>
    <row r="363" spans="1:3" x14ac:dyDescent="0.25">
      <c r="A363" s="160">
        <v>361</v>
      </c>
      <c r="B363" s="156" t="s">
        <v>1147</v>
      </c>
      <c r="C363" s="159" t="s">
        <v>1041</v>
      </c>
    </row>
    <row r="364" spans="1:3" x14ac:dyDescent="0.25">
      <c r="A364" s="160">
        <v>362</v>
      </c>
      <c r="B364" s="156" t="s">
        <v>1147</v>
      </c>
      <c r="C364" s="159" t="s">
        <v>1041</v>
      </c>
    </row>
    <row r="365" spans="1:3" x14ac:dyDescent="0.25">
      <c r="A365" s="160">
        <v>363</v>
      </c>
      <c r="B365" s="156" t="s">
        <v>1147</v>
      </c>
      <c r="C365" s="159" t="s">
        <v>1041</v>
      </c>
    </row>
    <row r="366" spans="1:3" x14ac:dyDescent="0.25">
      <c r="A366" s="160">
        <v>364</v>
      </c>
      <c r="B366" s="156" t="s">
        <v>1147</v>
      </c>
      <c r="C366" s="159" t="s">
        <v>1041</v>
      </c>
    </row>
    <row r="367" spans="1:3" x14ac:dyDescent="0.25">
      <c r="A367" s="160">
        <v>365</v>
      </c>
      <c r="B367" s="156" t="s">
        <v>1147</v>
      </c>
      <c r="C367" s="159" t="s">
        <v>1041</v>
      </c>
    </row>
    <row r="368" spans="1:3" x14ac:dyDescent="0.25">
      <c r="A368" s="160">
        <v>366</v>
      </c>
      <c r="B368" s="156" t="s">
        <v>1147</v>
      </c>
      <c r="C368" s="159" t="s">
        <v>1041</v>
      </c>
    </row>
    <row r="369" spans="1:3" x14ac:dyDescent="0.25">
      <c r="A369" s="160">
        <v>367</v>
      </c>
      <c r="B369" s="156" t="s">
        <v>1147</v>
      </c>
      <c r="C369" s="159" t="s">
        <v>1041</v>
      </c>
    </row>
    <row r="370" spans="1:3" x14ac:dyDescent="0.25">
      <c r="A370" s="160">
        <v>368</v>
      </c>
      <c r="B370" s="156" t="s">
        <v>1147</v>
      </c>
      <c r="C370" s="159" t="s">
        <v>1041</v>
      </c>
    </row>
    <row r="371" spans="1:3" x14ac:dyDescent="0.25">
      <c r="A371" s="160">
        <v>369</v>
      </c>
      <c r="B371" s="156" t="s">
        <v>1147</v>
      </c>
      <c r="C371" s="159" t="s">
        <v>1041</v>
      </c>
    </row>
    <row r="372" spans="1:3" x14ac:dyDescent="0.25">
      <c r="A372" s="160">
        <v>370</v>
      </c>
      <c r="B372" s="156" t="s">
        <v>1147</v>
      </c>
      <c r="C372" s="159" t="s">
        <v>1041</v>
      </c>
    </row>
    <row r="373" spans="1:3" x14ac:dyDescent="0.25">
      <c r="A373" s="160">
        <v>371</v>
      </c>
      <c r="B373" s="156" t="s">
        <v>1147</v>
      </c>
      <c r="C373" s="159" t="s">
        <v>1041</v>
      </c>
    </row>
    <row r="374" spans="1:3" x14ac:dyDescent="0.25">
      <c r="A374" s="160">
        <v>372</v>
      </c>
      <c r="B374" s="156" t="s">
        <v>1127</v>
      </c>
      <c r="C374" s="159" t="s">
        <v>1061</v>
      </c>
    </row>
    <row r="375" spans="1:3" x14ac:dyDescent="0.25">
      <c r="A375" s="160">
        <v>373</v>
      </c>
      <c r="B375" s="156" t="s">
        <v>1075</v>
      </c>
      <c r="C375" s="159" t="s">
        <v>1061</v>
      </c>
    </row>
    <row r="376" spans="1:3" x14ac:dyDescent="0.25">
      <c r="A376" s="160">
        <v>374</v>
      </c>
      <c r="B376" s="156" t="s">
        <v>1075</v>
      </c>
      <c r="C376" s="159" t="s">
        <v>1061</v>
      </c>
    </row>
    <row r="377" spans="1:3" x14ac:dyDescent="0.25">
      <c r="A377" s="160">
        <v>375</v>
      </c>
      <c r="B377" s="156" t="s">
        <v>1075</v>
      </c>
      <c r="C377" s="159" t="s">
        <v>1061</v>
      </c>
    </row>
    <row r="378" spans="1:3" x14ac:dyDescent="0.25">
      <c r="A378" s="160">
        <v>376</v>
      </c>
      <c r="B378" s="156" t="s">
        <v>1075</v>
      </c>
      <c r="C378" s="159" t="s">
        <v>1061</v>
      </c>
    </row>
    <row r="379" spans="1:3" x14ac:dyDescent="0.25">
      <c r="A379" s="160">
        <v>377</v>
      </c>
      <c r="B379" s="156" t="s">
        <v>1075</v>
      </c>
      <c r="C379" s="159" t="s">
        <v>1061</v>
      </c>
    </row>
    <row r="380" spans="1:3" x14ac:dyDescent="0.25">
      <c r="A380" s="160">
        <v>378</v>
      </c>
      <c r="B380" s="156" t="s">
        <v>1075</v>
      </c>
      <c r="C380" s="159" t="s">
        <v>1061</v>
      </c>
    </row>
    <row r="381" spans="1:3" x14ac:dyDescent="0.25">
      <c r="A381" s="160">
        <v>380</v>
      </c>
      <c r="B381" s="156" t="s">
        <v>1075</v>
      </c>
      <c r="C381" s="159" t="s">
        <v>1061</v>
      </c>
    </row>
    <row r="382" spans="1:3" x14ac:dyDescent="0.25">
      <c r="A382" s="160">
        <v>381</v>
      </c>
      <c r="B382" s="156" t="s">
        <v>1075</v>
      </c>
      <c r="C382" s="159" t="s">
        <v>1061</v>
      </c>
    </row>
    <row r="383" spans="1:3" x14ac:dyDescent="0.25">
      <c r="A383" s="160">
        <v>382</v>
      </c>
      <c r="B383" s="156" t="s">
        <v>1075</v>
      </c>
      <c r="C383" s="159" t="s">
        <v>1061</v>
      </c>
    </row>
    <row r="384" spans="1:3" x14ac:dyDescent="0.25">
      <c r="A384" s="160">
        <v>384</v>
      </c>
      <c r="B384" s="156" t="s">
        <v>1087</v>
      </c>
      <c r="C384" s="159" t="s">
        <v>1061</v>
      </c>
    </row>
    <row r="385" spans="1:3" x14ac:dyDescent="0.25">
      <c r="A385" s="160">
        <v>385</v>
      </c>
      <c r="B385" s="156" t="s">
        <v>1075</v>
      </c>
      <c r="C385" s="159" t="s">
        <v>1041</v>
      </c>
    </row>
    <row r="386" spans="1:3" x14ac:dyDescent="0.25">
      <c r="A386" s="160">
        <v>386</v>
      </c>
      <c r="B386" s="156" t="s">
        <v>1054</v>
      </c>
      <c r="C386" s="159" t="s">
        <v>1041</v>
      </c>
    </row>
    <row r="387" spans="1:3" x14ac:dyDescent="0.25">
      <c r="A387" s="160">
        <v>387</v>
      </c>
      <c r="B387" s="156" t="s">
        <v>1080</v>
      </c>
      <c r="C387" s="159" t="s">
        <v>1041</v>
      </c>
    </row>
    <row r="388" spans="1:3" x14ac:dyDescent="0.25">
      <c r="A388" s="160">
        <v>388</v>
      </c>
      <c r="B388" s="156" t="s">
        <v>1075</v>
      </c>
      <c r="C388" s="159" t="s">
        <v>1041</v>
      </c>
    </row>
    <row r="389" spans="1:3" x14ac:dyDescent="0.25">
      <c r="A389" s="160">
        <v>389</v>
      </c>
      <c r="B389" s="156" t="s">
        <v>1066</v>
      </c>
      <c r="C389" s="159" t="s">
        <v>1041</v>
      </c>
    </row>
    <row r="390" spans="1:3" x14ac:dyDescent="0.25">
      <c r="A390" s="160">
        <v>390</v>
      </c>
      <c r="B390" s="156" t="s">
        <v>1075</v>
      </c>
      <c r="C390" s="159" t="s">
        <v>1061</v>
      </c>
    </row>
    <row r="391" spans="1:3" x14ac:dyDescent="0.25">
      <c r="A391" s="160">
        <v>391</v>
      </c>
      <c r="B391" s="156" t="s">
        <v>1148</v>
      </c>
      <c r="C391" s="159" t="s">
        <v>1041</v>
      </c>
    </row>
    <row r="392" spans="1:3" x14ac:dyDescent="0.25">
      <c r="A392" s="160">
        <v>392</v>
      </c>
      <c r="B392" s="156" t="s">
        <v>1149</v>
      </c>
      <c r="C392" s="159" t="s">
        <v>1061</v>
      </c>
    </row>
    <row r="393" spans="1:3" x14ac:dyDescent="0.25">
      <c r="A393" s="160">
        <v>393</v>
      </c>
      <c r="B393" s="156" t="s">
        <v>1150</v>
      </c>
      <c r="C393" s="159" t="s">
        <v>1061</v>
      </c>
    </row>
    <row r="394" spans="1:3" x14ac:dyDescent="0.25">
      <c r="A394" s="160">
        <v>394</v>
      </c>
      <c r="B394" s="156" t="s">
        <v>1106</v>
      </c>
      <c r="C394" s="159" t="s">
        <v>1061</v>
      </c>
    </row>
    <row r="395" spans="1:3" x14ac:dyDescent="0.25">
      <c r="A395" s="160">
        <v>395</v>
      </c>
      <c r="B395" s="156" t="s">
        <v>1151</v>
      </c>
      <c r="C395" s="159" t="s">
        <v>1061</v>
      </c>
    </row>
    <row r="396" spans="1:3" x14ac:dyDescent="0.25">
      <c r="A396" s="160">
        <v>396</v>
      </c>
      <c r="B396" s="156" t="s">
        <v>1085</v>
      </c>
      <c r="C396" s="159" t="s">
        <v>1061</v>
      </c>
    </row>
    <row r="397" spans="1:3" x14ac:dyDescent="0.25">
      <c r="A397" s="160">
        <v>397</v>
      </c>
      <c r="B397" s="156" t="s">
        <v>1152</v>
      </c>
      <c r="C397" s="159" t="s">
        <v>1061</v>
      </c>
    </row>
    <row r="398" spans="1:3" x14ac:dyDescent="0.25">
      <c r="A398" s="160">
        <v>398</v>
      </c>
      <c r="B398" s="156" t="s">
        <v>1153</v>
      </c>
      <c r="C398" s="159" t="s">
        <v>1061</v>
      </c>
    </row>
    <row r="399" spans="1:3" x14ac:dyDescent="0.25">
      <c r="A399" s="160">
        <v>399</v>
      </c>
      <c r="B399" s="156" t="s">
        <v>1154</v>
      </c>
      <c r="C399" s="159" t="s">
        <v>1041</v>
      </c>
    </row>
    <row r="400" spans="1:3" x14ac:dyDescent="0.25">
      <c r="A400" s="160">
        <v>400</v>
      </c>
      <c r="B400" s="156" t="s">
        <v>1105</v>
      </c>
      <c r="C400" s="159" t="s">
        <v>1061</v>
      </c>
    </row>
    <row r="401" spans="1:3" x14ac:dyDescent="0.25">
      <c r="A401" s="160">
        <v>401</v>
      </c>
      <c r="B401" s="156" t="s">
        <v>1155</v>
      </c>
      <c r="C401" s="159" t="s">
        <v>1041</v>
      </c>
    </row>
    <row r="402" spans="1:3" x14ac:dyDescent="0.25">
      <c r="A402" s="160">
        <v>403</v>
      </c>
      <c r="B402" s="156" t="s">
        <v>1060</v>
      </c>
      <c r="C402" s="159" t="s">
        <v>1061</v>
      </c>
    </row>
    <row r="403" spans="1:3" x14ac:dyDescent="0.25">
      <c r="A403" s="160">
        <v>404</v>
      </c>
      <c r="B403" s="156" t="s">
        <v>1156</v>
      </c>
      <c r="C403" s="159" t="s">
        <v>1061</v>
      </c>
    </row>
    <row r="404" spans="1:3" x14ac:dyDescent="0.25">
      <c r="A404" s="160">
        <v>405</v>
      </c>
      <c r="B404" s="156" t="s">
        <v>1157</v>
      </c>
      <c r="C404" s="159" t="s">
        <v>1041</v>
      </c>
    </row>
    <row r="405" spans="1:3" x14ac:dyDescent="0.25">
      <c r="A405" s="160">
        <v>406</v>
      </c>
      <c r="B405" s="156" t="s">
        <v>1158</v>
      </c>
      <c r="C405" s="159" t="s">
        <v>1041</v>
      </c>
    </row>
    <row r="406" spans="1:3" x14ac:dyDescent="0.25">
      <c r="A406" s="160">
        <v>407</v>
      </c>
      <c r="B406" s="156" t="s">
        <v>1159</v>
      </c>
      <c r="C406" s="159" t="s">
        <v>1041</v>
      </c>
    </row>
    <row r="407" spans="1:3" x14ac:dyDescent="0.25">
      <c r="A407" s="160">
        <v>408</v>
      </c>
      <c r="B407" s="156" t="s">
        <v>1160</v>
      </c>
      <c r="C407" s="159" t="s">
        <v>1041</v>
      </c>
    </row>
    <row r="408" spans="1:3" x14ac:dyDescent="0.25">
      <c r="A408" s="160">
        <v>409</v>
      </c>
      <c r="B408" s="156" t="s">
        <v>1161</v>
      </c>
      <c r="C408" s="159" t="s">
        <v>1041</v>
      </c>
    </row>
    <row r="409" spans="1:3" x14ac:dyDescent="0.25">
      <c r="A409" s="160">
        <v>410</v>
      </c>
      <c r="B409" s="156" t="s">
        <v>1162</v>
      </c>
      <c r="C409" s="159" t="s">
        <v>1041</v>
      </c>
    </row>
    <row r="410" spans="1:3" x14ac:dyDescent="0.25">
      <c r="A410" s="160">
        <v>411</v>
      </c>
      <c r="B410" s="156" t="s">
        <v>1163</v>
      </c>
      <c r="C410" s="159" t="s">
        <v>1041</v>
      </c>
    </row>
    <row r="411" spans="1:3" x14ac:dyDescent="0.25">
      <c r="A411" s="160">
        <v>412</v>
      </c>
      <c r="B411" s="156" t="s">
        <v>1164</v>
      </c>
      <c r="C411" s="159" t="s">
        <v>1041</v>
      </c>
    </row>
    <row r="412" spans="1:3" x14ac:dyDescent="0.25">
      <c r="A412" s="160">
        <v>413</v>
      </c>
      <c r="B412" s="156" t="s">
        <v>1165</v>
      </c>
      <c r="C412" s="159" t="s">
        <v>1041</v>
      </c>
    </row>
    <row r="413" spans="1:3" x14ac:dyDescent="0.25">
      <c r="A413" s="160">
        <v>414</v>
      </c>
      <c r="B413" s="156" t="s">
        <v>1166</v>
      </c>
      <c r="C413" s="159" t="s">
        <v>1041</v>
      </c>
    </row>
    <row r="414" spans="1:3" x14ac:dyDescent="0.25">
      <c r="A414" s="160">
        <v>415</v>
      </c>
      <c r="B414" s="156" t="s">
        <v>1167</v>
      </c>
      <c r="C414" s="159" t="s">
        <v>1041</v>
      </c>
    </row>
    <row r="415" spans="1:3" x14ac:dyDescent="0.25">
      <c r="A415" s="160">
        <v>416</v>
      </c>
      <c r="B415" s="156" t="s">
        <v>1168</v>
      </c>
      <c r="C415" s="159" t="s">
        <v>1041</v>
      </c>
    </row>
    <row r="416" spans="1:3" x14ac:dyDescent="0.25">
      <c r="A416" s="160">
        <v>417</v>
      </c>
      <c r="B416" s="156" t="s">
        <v>1169</v>
      </c>
      <c r="C416" s="159" t="s">
        <v>1041</v>
      </c>
    </row>
    <row r="417" spans="1:3" x14ac:dyDescent="0.25">
      <c r="A417" s="160">
        <v>418</v>
      </c>
      <c r="B417" s="156" t="s">
        <v>1170</v>
      </c>
      <c r="C417" s="159" t="s">
        <v>1041</v>
      </c>
    </row>
    <row r="418" spans="1:3" x14ac:dyDescent="0.25">
      <c r="A418" s="160">
        <v>419</v>
      </c>
      <c r="B418" s="156" t="s">
        <v>1171</v>
      </c>
      <c r="C418" s="159" t="s">
        <v>1041</v>
      </c>
    </row>
    <row r="419" spans="1:3" x14ac:dyDescent="0.25">
      <c r="A419" s="160">
        <v>420</v>
      </c>
      <c r="B419" s="156" t="s">
        <v>1172</v>
      </c>
      <c r="C419" s="159" t="s">
        <v>1041</v>
      </c>
    </row>
    <row r="420" spans="1:3" x14ac:dyDescent="0.25">
      <c r="A420" s="160">
        <v>421</v>
      </c>
      <c r="B420" s="156" t="s">
        <v>1173</v>
      </c>
      <c r="C420" s="159" t="s">
        <v>1041</v>
      </c>
    </row>
    <row r="421" spans="1:3" x14ac:dyDescent="0.25">
      <c r="A421" s="160">
        <v>422</v>
      </c>
      <c r="B421" s="156" t="s">
        <v>1174</v>
      </c>
      <c r="C421" s="159" t="s">
        <v>1041</v>
      </c>
    </row>
    <row r="422" spans="1:3" x14ac:dyDescent="0.25">
      <c r="A422" s="160">
        <v>423</v>
      </c>
      <c r="B422" s="156" t="s">
        <v>1175</v>
      </c>
      <c r="C422" s="159" t="s">
        <v>1041</v>
      </c>
    </row>
    <row r="423" spans="1:3" x14ac:dyDescent="0.25">
      <c r="A423" s="160">
        <v>424</v>
      </c>
      <c r="B423" s="156" t="s">
        <v>1176</v>
      </c>
      <c r="C423" s="159" t="s">
        <v>1041</v>
      </c>
    </row>
    <row r="424" spans="1:3" x14ac:dyDescent="0.25">
      <c r="A424" s="160">
        <v>425</v>
      </c>
      <c r="B424" s="156" t="s">
        <v>1177</v>
      </c>
      <c r="C424" s="159" t="s">
        <v>1061</v>
      </c>
    </row>
    <row r="425" spans="1:3" x14ac:dyDescent="0.25">
      <c r="A425" s="160">
        <v>426</v>
      </c>
      <c r="B425" s="156" t="s">
        <v>1087</v>
      </c>
      <c r="C425" s="159" t="s">
        <v>1061</v>
      </c>
    </row>
    <row r="426" spans="1:3" x14ac:dyDescent="0.25">
      <c r="A426" s="160">
        <v>427</v>
      </c>
      <c r="B426" s="156" t="s">
        <v>1178</v>
      </c>
      <c r="C426" s="159" t="s">
        <v>1061</v>
      </c>
    </row>
    <row r="427" spans="1:3" x14ac:dyDescent="0.25">
      <c r="A427" s="160">
        <v>428</v>
      </c>
      <c r="B427" s="156" t="s">
        <v>1179</v>
      </c>
      <c r="C427" s="159" t="s">
        <v>1180</v>
      </c>
    </row>
    <row r="428" spans="1:3" x14ac:dyDescent="0.25">
      <c r="A428" s="160">
        <v>429</v>
      </c>
      <c r="B428" s="156" t="s">
        <v>1181</v>
      </c>
      <c r="C428" s="159" t="s">
        <v>1180</v>
      </c>
    </row>
    <row r="429" spans="1:3" x14ac:dyDescent="0.25">
      <c r="A429" s="160">
        <v>430</v>
      </c>
      <c r="B429" s="156" t="s">
        <v>1182</v>
      </c>
      <c r="C429" s="159" t="s">
        <v>1180</v>
      </c>
    </row>
    <row r="430" spans="1:3" x14ac:dyDescent="0.25">
      <c r="A430" s="160">
        <v>431</v>
      </c>
      <c r="B430" s="156" t="s">
        <v>1183</v>
      </c>
      <c r="C430" s="159" t="s">
        <v>1180</v>
      </c>
    </row>
    <row r="431" spans="1:3" x14ac:dyDescent="0.25">
      <c r="A431" s="160">
        <v>432</v>
      </c>
      <c r="B431" s="156" t="s">
        <v>1087</v>
      </c>
      <c r="C431" s="159" t="s">
        <v>1061</v>
      </c>
    </row>
    <row r="432" spans="1:3" x14ac:dyDescent="0.25">
      <c r="A432" s="160">
        <v>434</v>
      </c>
      <c r="B432" s="156" t="s">
        <v>1184</v>
      </c>
      <c r="C432" s="159" t="s">
        <v>1041</v>
      </c>
    </row>
    <row r="433" spans="1:3" x14ac:dyDescent="0.25">
      <c r="A433" s="160">
        <v>435</v>
      </c>
      <c r="B433" s="156" t="s">
        <v>1185</v>
      </c>
      <c r="C433" s="159" t="s">
        <v>1061</v>
      </c>
    </row>
    <row r="434" spans="1:3" x14ac:dyDescent="0.25">
      <c r="A434" s="160">
        <v>436</v>
      </c>
      <c r="B434" s="156" t="s">
        <v>1186</v>
      </c>
      <c r="C434" s="159" t="s">
        <v>1061</v>
      </c>
    </row>
    <row r="435" spans="1:3" x14ac:dyDescent="0.25">
      <c r="A435" s="160">
        <v>437</v>
      </c>
      <c r="B435" s="156" t="s">
        <v>1187</v>
      </c>
      <c r="C435" s="159" t="s">
        <v>1061</v>
      </c>
    </row>
    <row r="436" spans="1:3" x14ac:dyDescent="0.25">
      <c r="A436" s="160">
        <v>439</v>
      </c>
      <c r="B436" s="156" t="s">
        <v>1188</v>
      </c>
      <c r="C436" s="159" t="s">
        <v>1061</v>
      </c>
    </row>
    <row r="437" spans="1:3" x14ac:dyDescent="0.25">
      <c r="A437" s="160">
        <v>440</v>
      </c>
      <c r="B437" s="156" t="s">
        <v>1189</v>
      </c>
      <c r="C437" s="159" t="s">
        <v>1061</v>
      </c>
    </row>
    <row r="438" spans="1:3" x14ac:dyDescent="0.25">
      <c r="A438" s="160">
        <v>441</v>
      </c>
      <c r="B438" s="156" t="s">
        <v>1091</v>
      </c>
      <c r="C438" s="159" t="s">
        <v>1061</v>
      </c>
    </row>
    <row r="439" spans="1:3" x14ac:dyDescent="0.25">
      <c r="A439" s="160">
        <v>442</v>
      </c>
      <c r="B439" s="156" t="s">
        <v>1087</v>
      </c>
      <c r="C439" s="159" t="s">
        <v>1041</v>
      </c>
    </row>
    <row r="440" spans="1:3" x14ac:dyDescent="0.25">
      <c r="A440" s="160">
        <v>443</v>
      </c>
      <c r="B440" s="156" t="s">
        <v>1127</v>
      </c>
      <c r="C440" s="159" t="s">
        <v>1061</v>
      </c>
    </row>
    <row r="441" spans="1:3" x14ac:dyDescent="0.25">
      <c r="A441" s="160">
        <v>444</v>
      </c>
      <c r="B441" s="156" t="s">
        <v>1130</v>
      </c>
      <c r="C441" s="159" t="s">
        <v>1061</v>
      </c>
    </row>
    <row r="442" spans="1:3" x14ac:dyDescent="0.25">
      <c r="A442" s="160">
        <v>444</v>
      </c>
      <c r="B442" s="156" t="s">
        <v>1130</v>
      </c>
      <c r="C442" s="159" t="s">
        <v>1041</v>
      </c>
    </row>
    <row r="443" spans="1:3" x14ac:dyDescent="0.25">
      <c r="A443" s="160">
        <v>445</v>
      </c>
      <c r="B443" s="156" t="s">
        <v>1190</v>
      </c>
      <c r="C443" s="159" t="s">
        <v>1061</v>
      </c>
    </row>
    <row r="444" spans="1:3" x14ac:dyDescent="0.25">
      <c r="A444" s="160">
        <v>446</v>
      </c>
      <c r="B444" s="156" t="s">
        <v>1190</v>
      </c>
      <c r="C444" s="159" t="s">
        <v>1061</v>
      </c>
    </row>
    <row r="445" spans="1:3" x14ac:dyDescent="0.25">
      <c r="A445" s="160">
        <v>447</v>
      </c>
      <c r="B445" s="156" t="s">
        <v>1101</v>
      </c>
      <c r="C445" s="159" t="s">
        <v>1061</v>
      </c>
    </row>
    <row r="446" spans="1:3" x14ac:dyDescent="0.25">
      <c r="A446" s="160">
        <v>448</v>
      </c>
      <c r="B446" s="156" t="s">
        <v>1101</v>
      </c>
      <c r="C446" s="159" t="s">
        <v>1061</v>
      </c>
    </row>
    <row r="447" spans="1:3" x14ac:dyDescent="0.25">
      <c r="A447" s="160">
        <v>449</v>
      </c>
      <c r="B447" s="156" t="s">
        <v>1101</v>
      </c>
      <c r="C447" s="159" t="s">
        <v>1061</v>
      </c>
    </row>
    <row r="448" spans="1:3" x14ac:dyDescent="0.25">
      <c r="A448" s="160">
        <v>450</v>
      </c>
      <c r="B448" s="156" t="s">
        <v>1101</v>
      </c>
      <c r="C448" s="159" t="s">
        <v>1061</v>
      </c>
    </row>
    <row r="449" spans="1:3" x14ac:dyDescent="0.25">
      <c r="A449" s="160">
        <v>451</v>
      </c>
      <c r="B449" s="156" t="s">
        <v>1101</v>
      </c>
      <c r="C449" s="159" t="s">
        <v>1061</v>
      </c>
    </row>
    <row r="450" spans="1:3" x14ac:dyDescent="0.25">
      <c r="A450" s="160">
        <v>452</v>
      </c>
      <c r="B450" s="156" t="s">
        <v>1101</v>
      </c>
      <c r="C450" s="159" t="s">
        <v>1061</v>
      </c>
    </row>
    <row r="451" spans="1:3" x14ac:dyDescent="0.25">
      <c r="A451" s="160">
        <v>453</v>
      </c>
      <c r="B451" s="156" t="s">
        <v>1101</v>
      </c>
      <c r="C451" s="159" t="s">
        <v>1061</v>
      </c>
    </row>
    <row r="452" spans="1:3" x14ac:dyDescent="0.25">
      <c r="A452" s="160">
        <v>454</v>
      </c>
      <c r="B452" s="156" t="s">
        <v>1101</v>
      </c>
      <c r="C452" s="159" t="s">
        <v>1061</v>
      </c>
    </row>
    <row r="453" spans="1:3" x14ac:dyDescent="0.25">
      <c r="A453" s="160">
        <v>455</v>
      </c>
      <c r="B453" s="156" t="s">
        <v>1101</v>
      </c>
      <c r="C453" s="159" t="s">
        <v>1061</v>
      </c>
    </row>
    <row r="454" spans="1:3" x14ac:dyDescent="0.25">
      <c r="A454" s="160">
        <v>456</v>
      </c>
      <c r="B454" s="156" t="s">
        <v>1101</v>
      </c>
      <c r="C454" s="159" t="s">
        <v>1061</v>
      </c>
    </row>
    <row r="455" spans="1:3" x14ac:dyDescent="0.25">
      <c r="A455" s="160">
        <v>459</v>
      </c>
      <c r="B455" s="156" t="s">
        <v>1101</v>
      </c>
      <c r="C455" s="159" t="s">
        <v>1061</v>
      </c>
    </row>
    <row r="456" spans="1:3" x14ac:dyDescent="0.25">
      <c r="A456" s="160">
        <v>460</v>
      </c>
      <c r="B456" s="156" t="s">
        <v>1191</v>
      </c>
      <c r="C456" s="159" t="s">
        <v>1041</v>
      </c>
    </row>
    <row r="457" spans="1:3" x14ac:dyDescent="0.25">
      <c r="A457" s="160">
        <v>461</v>
      </c>
      <c r="B457" s="156" t="s">
        <v>1191</v>
      </c>
      <c r="C457" s="159" t="s">
        <v>1041</v>
      </c>
    </row>
    <row r="458" spans="1:3" x14ac:dyDescent="0.25">
      <c r="A458" s="160">
        <v>462</v>
      </c>
      <c r="B458" s="156" t="s">
        <v>1192</v>
      </c>
      <c r="C458" s="159" t="s">
        <v>1041</v>
      </c>
    </row>
    <row r="459" spans="1:3" x14ac:dyDescent="0.25">
      <c r="A459" s="160">
        <v>463</v>
      </c>
      <c r="B459" s="156" t="s">
        <v>1193</v>
      </c>
      <c r="C459" s="159" t="s">
        <v>1041</v>
      </c>
    </row>
    <row r="460" spans="1:3" x14ac:dyDescent="0.25">
      <c r="A460" s="160">
        <v>464</v>
      </c>
      <c r="B460" s="156" t="s">
        <v>1194</v>
      </c>
      <c r="C460" s="159" t="s">
        <v>1061</v>
      </c>
    </row>
    <row r="461" spans="1:3" x14ac:dyDescent="0.25">
      <c r="A461" s="160">
        <v>465</v>
      </c>
      <c r="B461" s="156" t="s">
        <v>1195</v>
      </c>
      <c r="C461" s="159" t="s">
        <v>1061</v>
      </c>
    </row>
    <row r="462" spans="1:3" x14ac:dyDescent="0.25">
      <c r="A462" s="160">
        <v>466</v>
      </c>
      <c r="B462" s="156" t="s">
        <v>1196</v>
      </c>
      <c r="C462" s="159" t="s">
        <v>1061</v>
      </c>
    </row>
    <row r="463" spans="1:3" x14ac:dyDescent="0.25">
      <c r="A463" s="160">
        <v>467</v>
      </c>
      <c r="B463" s="156" t="s">
        <v>1196</v>
      </c>
      <c r="C463" s="159" t="s">
        <v>1061</v>
      </c>
    </row>
    <row r="464" spans="1:3" x14ac:dyDescent="0.25">
      <c r="A464" s="160">
        <v>468</v>
      </c>
      <c r="B464" s="156" t="s">
        <v>1196</v>
      </c>
      <c r="C464" s="159" t="s">
        <v>1061</v>
      </c>
    </row>
    <row r="465" spans="1:3" x14ac:dyDescent="0.25">
      <c r="A465" s="160">
        <v>469</v>
      </c>
      <c r="B465" s="156" t="s">
        <v>1196</v>
      </c>
      <c r="C465" s="159" t="s">
        <v>1061</v>
      </c>
    </row>
    <row r="466" spans="1:3" x14ac:dyDescent="0.25">
      <c r="A466" s="160">
        <v>470</v>
      </c>
      <c r="B466" s="156" t="s">
        <v>1196</v>
      </c>
      <c r="C466" s="159" t="s">
        <v>1061</v>
      </c>
    </row>
    <row r="467" spans="1:3" x14ac:dyDescent="0.25">
      <c r="A467" s="160">
        <v>473</v>
      </c>
      <c r="B467" s="156" t="s">
        <v>1197</v>
      </c>
      <c r="C467" s="159" t="s">
        <v>1061</v>
      </c>
    </row>
    <row r="468" spans="1:3" x14ac:dyDescent="0.25">
      <c r="A468" s="160">
        <v>474</v>
      </c>
      <c r="B468" s="156" t="s">
        <v>1198</v>
      </c>
      <c r="C468" s="159" t="s">
        <v>1041</v>
      </c>
    </row>
    <row r="469" spans="1:3" x14ac:dyDescent="0.25">
      <c r="A469" s="160">
        <v>475</v>
      </c>
      <c r="B469" s="156" t="s">
        <v>1199</v>
      </c>
      <c r="C469" s="159" t="s">
        <v>1061</v>
      </c>
    </row>
    <row r="470" spans="1:3" x14ac:dyDescent="0.25">
      <c r="A470" s="160">
        <v>476</v>
      </c>
      <c r="B470" s="156" t="s">
        <v>1200</v>
      </c>
      <c r="C470" s="159" t="s">
        <v>1041</v>
      </c>
    </row>
    <row r="471" spans="1:3" x14ac:dyDescent="0.25">
      <c r="A471" s="160">
        <v>477</v>
      </c>
      <c r="B471" s="156" t="s">
        <v>1200</v>
      </c>
      <c r="C471" s="159" t="s">
        <v>1041</v>
      </c>
    </row>
    <row r="472" spans="1:3" x14ac:dyDescent="0.25">
      <c r="A472" s="160">
        <v>478</v>
      </c>
      <c r="B472" s="156" t="s">
        <v>1130</v>
      </c>
      <c r="C472" s="159" t="s">
        <v>1061</v>
      </c>
    </row>
    <row r="473" spans="1:3" x14ac:dyDescent="0.25">
      <c r="A473" s="160">
        <v>479</v>
      </c>
      <c r="B473" s="156" t="s">
        <v>1188</v>
      </c>
      <c r="C473" s="159" t="s">
        <v>1061</v>
      </c>
    </row>
    <row r="474" spans="1:3" x14ac:dyDescent="0.25">
      <c r="A474" s="160">
        <v>480</v>
      </c>
      <c r="B474" s="156" t="s">
        <v>1188</v>
      </c>
      <c r="C474" s="159" t="s">
        <v>1061</v>
      </c>
    </row>
    <row r="475" spans="1:3" x14ac:dyDescent="0.25">
      <c r="A475" s="160">
        <v>481</v>
      </c>
      <c r="B475" s="156" t="s">
        <v>1188</v>
      </c>
      <c r="C475" s="159" t="s">
        <v>1061</v>
      </c>
    </row>
    <row r="476" spans="1:3" x14ac:dyDescent="0.25">
      <c r="A476" s="160">
        <v>482</v>
      </c>
      <c r="B476" s="156" t="s">
        <v>1201</v>
      </c>
      <c r="C476" s="159" t="s">
        <v>1202</v>
      </c>
    </row>
    <row r="477" spans="1:3" x14ac:dyDescent="0.25">
      <c r="A477" s="160">
        <v>483</v>
      </c>
      <c r="B477" s="156" t="s">
        <v>1203</v>
      </c>
      <c r="C477" s="159" t="s">
        <v>1202</v>
      </c>
    </row>
    <row r="478" spans="1:3" x14ac:dyDescent="0.25">
      <c r="A478" s="160">
        <v>484</v>
      </c>
      <c r="B478" s="156" t="s">
        <v>1204</v>
      </c>
      <c r="C478" s="159" t="s">
        <v>1202</v>
      </c>
    </row>
    <row r="479" spans="1:3" x14ac:dyDescent="0.25">
      <c r="A479" s="160">
        <v>485</v>
      </c>
      <c r="B479" s="156" t="s">
        <v>1205</v>
      </c>
      <c r="C479" s="159" t="s">
        <v>1202</v>
      </c>
    </row>
    <row r="480" spans="1:3" x14ac:dyDescent="0.25">
      <c r="A480" s="160">
        <v>486</v>
      </c>
      <c r="B480" s="156" t="s">
        <v>1206</v>
      </c>
      <c r="C480" s="159" t="s">
        <v>1202</v>
      </c>
    </row>
    <row r="481" spans="1:3" x14ac:dyDescent="0.25">
      <c r="A481" s="160">
        <v>487</v>
      </c>
      <c r="B481" s="156" t="s">
        <v>1207</v>
      </c>
      <c r="C481" s="159" t="s">
        <v>1202</v>
      </c>
    </row>
    <row r="482" spans="1:3" x14ac:dyDescent="0.25">
      <c r="A482" s="160">
        <v>488</v>
      </c>
      <c r="B482" s="156" t="s">
        <v>1208</v>
      </c>
      <c r="C482" s="159" t="s">
        <v>1202</v>
      </c>
    </row>
    <row r="483" spans="1:3" x14ac:dyDescent="0.25">
      <c r="A483" s="160">
        <v>489</v>
      </c>
      <c r="B483" s="156" t="s">
        <v>1209</v>
      </c>
      <c r="C483" s="159" t="s">
        <v>1202</v>
      </c>
    </row>
    <row r="484" spans="1:3" x14ac:dyDescent="0.25">
      <c r="A484" s="160">
        <v>490</v>
      </c>
      <c r="B484" s="156" t="s">
        <v>1210</v>
      </c>
      <c r="C484" s="159" t="s">
        <v>1202</v>
      </c>
    </row>
    <row r="485" spans="1:3" x14ac:dyDescent="0.25">
      <c r="A485" s="160">
        <v>491</v>
      </c>
      <c r="B485" s="156" t="s">
        <v>1211</v>
      </c>
      <c r="C485" s="159" t="s">
        <v>1202</v>
      </c>
    </row>
    <row r="486" spans="1:3" x14ac:dyDescent="0.25">
      <c r="A486" s="160">
        <v>492</v>
      </c>
      <c r="B486" s="156" t="s">
        <v>1212</v>
      </c>
      <c r="C486" s="159" t="s">
        <v>1202</v>
      </c>
    </row>
    <row r="487" spans="1:3" x14ac:dyDescent="0.25">
      <c r="A487" s="160">
        <v>493</v>
      </c>
      <c r="B487" s="156" t="s">
        <v>1213</v>
      </c>
      <c r="C487" s="159" t="s">
        <v>1202</v>
      </c>
    </row>
    <row r="488" spans="1:3" x14ac:dyDescent="0.25">
      <c r="A488" s="160">
        <v>494</v>
      </c>
      <c r="B488" s="156" t="s">
        <v>1214</v>
      </c>
      <c r="C488" s="159" t="s">
        <v>1202</v>
      </c>
    </row>
    <row r="489" spans="1:3" x14ac:dyDescent="0.25">
      <c r="A489" s="160">
        <v>495</v>
      </c>
      <c r="B489" s="156" t="s">
        <v>1215</v>
      </c>
      <c r="C489" s="159" t="s">
        <v>1202</v>
      </c>
    </row>
    <row r="490" spans="1:3" x14ac:dyDescent="0.25">
      <c r="A490" s="160">
        <v>496</v>
      </c>
      <c r="B490" s="156" t="s">
        <v>1216</v>
      </c>
      <c r="C490" s="159" t="s">
        <v>1202</v>
      </c>
    </row>
    <row r="491" spans="1:3" x14ac:dyDescent="0.25">
      <c r="A491" s="160">
        <v>497</v>
      </c>
      <c r="B491" s="156" t="s">
        <v>1217</v>
      </c>
      <c r="C491" s="159" t="s">
        <v>1202</v>
      </c>
    </row>
    <row r="492" spans="1:3" x14ac:dyDescent="0.25">
      <c r="A492" s="160">
        <v>498</v>
      </c>
      <c r="B492" s="156" t="s">
        <v>1218</v>
      </c>
      <c r="C492" s="159" t="s">
        <v>1202</v>
      </c>
    </row>
    <row r="493" spans="1:3" x14ac:dyDescent="0.25">
      <c r="A493" s="160">
        <v>701</v>
      </c>
      <c r="B493" s="156" t="s">
        <v>1219</v>
      </c>
      <c r="C493" s="159" t="s">
        <v>1041</v>
      </c>
    </row>
    <row r="494" spans="1:3" x14ac:dyDescent="0.25">
      <c r="A494" s="160">
        <v>702</v>
      </c>
      <c r="B494" s="156" t="s">
        <v>1219</v>
      </c>
      <c r="C494" s="159" t="s">
        <v>1041</v>
      </c>
    </row>
    <row r="495" spans="1:3" x14ac:dyDescent="0.25">
      <c r="A495" s="160">
        <v>703</v>
      </c>
      <c r="B495" s="156" t="s">
        <v>1153</v>
      </c>
      <c r="C495" s="159" t="s">
        <v>1041</v>
      </c>
    </row>
    <row r="496" spans="1:3" x14ac:dyDescent="0.25">
      <c r="A496" s="160">
        <v>704</v>
      </c>
      <c r="B496" s="156" t="s">
        <v>1153</v>
      </c>
      <c r="C496" s="159" t="s">
        <v>1041</v>
      </c>
    </row>
    <row r="497" spans="1:3" x14ac:dyDescent="0.25">
      <c r="A497" s="160">
        <v>705</v>
      </c>
      <c r="B497" s="156" t="s">
        <v>1153</v>
      </c>
      <c r="C497" s="159" t="s">
        <v>1041</v>
      </c>
    </row>
    <row r="498" spans="1:3" x14ac:dyDescent="0.25">
      <c r="A498" s="160">
        <v>706</v>
      </c>
      <c r="B498" s="156" t="s">
        <v>1153</v>
      </c>
      <c r="C498" s="159" t="s">
        <v>1041</v>
      </c>
    </row>
    <row r="499" spans="1:3" x14ac:dyDescent="0.25">
      <c r="A499" s="160">
        <v>707</v>
      </c>
      <c r="B499" s="156" t="s">
        <v>1153</v>
      </c>
      <c r="C499" s="159" t="s">
        <v>1041</v>
      </c>
    </row>
    <row r="500" spans="1:3" x14ac:dyDescent="0.25">
      <c r="A500" s="160">
        <v>708</v>
      </c>
      <c r="B500" s="156" t="s">
        <v>1153</v>
      </c>
      <c r="C500" s="159" t="s">
        <v>1041</v>
      </c>
    </row>
    <row r="501" spans="1:3" x14ac:dyDescent="0.25">
      <c r="A501" s="160">
        <v>709</v>
      </c>
      <c r="B501" s="156" t="s">
        <v>1153</v>
      </c>
      <c r="C501" s="159" t="s">
        <v>1041</v>
      </c>
    </row>
    <row r="502" spans="1:3" x14ac:dyDescent="0.25">
      <c r="A502" s="160">
        <v>710</v>
      </c>
      <c r="B502" s="156" t="s">
        <v>1153</v>
      </c>
      <c r="C502" s="159" t="s">
        <v>1041</v>
      </c>
    </row>
    <row r="503" spans="1:3" x14ac:dyDescent="0.25">
      <c r="A503" s="160">
        <v>711</v>
      </c>
      <c r="B503" s="156" t="s">
        <v>1153</v>
      </c>
      <c r="C503" s="159" t="s">
        <v>1041</v>
      </c>
    </row>
    <row r="504" spans="1:3" x14ac:dyDescent="0.25">
      <c r="A504" s="160">
        <v>712</v>
      </c>
      <c r="B504" s="156" t="s">
        <v>1220</v>
      </c>
      <c r="C504" s="159" t="s">
        <v>1041</v>
      </c>
    </row>
    <row r="505" spans="1:3" x14ac:dyDescent="0.25">
      <c r="A505" s="160">
        <v>713</v>
      </c>
      <c r="B505" s="156" t="s">
        <v>1220</v>
      </c>
      <c r="C505" s="159" t="s">
        <v>1041</v>
      </c>
    </row>
    <row r="506" spans="1:3" x14ac:dyDescent="0.25">
      <c r="A506" s="160">
        <v>714</v>
      </c>
      <c r="B506" s="156" t="s">
        <v>1220</v>
      </c>
      <c r="C506" s="159" t="s">
        <v>1041</v>
      </c>
    </row>
    <row r="507" spans="1:3" x14ac:dyDescent="0.25">
      <c r="A507" s="160">
        <v>715</v>
      </c>
      <c r="B507" s="156" t="s">
        <v>1220</v>
      </c>
      <c r="C507" s="159" t="s">
        <v>1041</v>
      </c>
    </row>
    <row r="508" spans="1:3" x14ac:dyDescent="0.25">
      <c r="A508" s="160">
        <v>716</v>
      </c>
      <c r="B508" s="156" t="s">
        <v>1221</v>
      </c>
      <c r="C508" s="159" t="s">
        <v>1041</v>
      </c>
    </row>
    <row r="509" spans="1:3" x14ac:dyDescent="0.25">
      <c r="A509" s="160">
        <v>717</v>
      </c>
      <c r="B509" s="156" t="s">
        <v>1221</v>
      </c>
      <c r="C509" s="159" t="s">
        <v>1041</v>
      </c>
    </row>
    <row r="510" spans="1:3" x14ac:dyDescent="0.25">
      <c r="A510" s="160">
        <v>718</v>
      </c>
      <c r="B510" s="156" t="s">
        <v>1222</v>
      </c>
      <c r="C510" s="159" t="s">
        <v>1041</v>
      </c>
    </row>
    <row r="511" spans="1:3" x14ac:dyDescent="0.25">
      <c r="A511" s="160">
        <v>719</v>
      </c>
      <c r="B511" s="156" t="s">
        <v>1222</v>
      </c>
      <c r="C511" s="159" t="s">
        <v>1041</v>
      </c>
    </row>
    <row r="512" spans="1:3" x14ac:dyDescent="0.25">
      <c r="A512" s="160">
        <v>720</v>
      </c>
      <c r="B512" s="156" t="s">
        <v>1088</v>
      </c>
      <c r="C512" s="159" t="s">
        <v>1061</v>
      </c>
    </row>
    <row r="513" spans="1:3" x14ac:dyDescent="0.25">
      <c r="A513" s="160">
        <v>721</v>
      </c>
      <c r="B513" s="156" t="s">
        <v>1223</v>
      </c>
      <c r="C513" s="159" t="s">
        <v>1061</v>
      </c>
    </row>
    <row r="514" spans="1:3" x14ac:dyDescent="0.25">
      <c r="A514" s="160">
        <v>722</v>
      </c>
      <c r="B514" s="156" t="s">
        <v>1223</v>
      </c>
      <c r="C514" s="159" t="s">
        <v>1061</v>
      </c>
    </row>
    <row r="515" spans="1:3" x14ac:dyDescent="0.25">
      <c r="A515" s="160">
        <v>723</v>
      </c>
      <c r="B515" s="156" t="s">
        <v>1223</v>
      </c>
      <c r="C515" s="159" t="s">
        <v>1061</v>
      </c>
    </row>
    <row r="516" spans="1:3" x14ac:dyDescent="0.25">
      <c r="A516" s="160">
        <v>724</v>
      </c>
      <c r="B516" s="156" t="s">
        <v>1223</v>
      </c>
      <c r="C516" s="159" t="s">
        <v>1061</v>
      </c>
    </row>
    <row r="517" spans="1:3" x14ac:dyDescent="0.25">
      <c r="A517" s="160">
        <v>725</v>
      </c>
      <c r="B517" s="156" t="s">
        <v>1223</v>
      </c>
      <c r="C517" s="159" t="s">
        <v>1061</v>
      </c>
    </row>
    <row r="518" spans="1:3" x14ac:dyDescent="0.25">
      <c r="A518" s="160">
        <v>726</v>
      </c>
      <c r="B518" s="156" t="s">
        <v>1223</v>
      </c>
      <c r="C518" s="159" t="s">
        <v>1061</v>
      </c>
    </row>
    <row r="519" spans="1:3" x14ac:dyDescent="0.25">
      <c r="A519" s="160">
        <v>727</v>
      </c>
      <c r="B519" s="156" t="s">
        <v>1223</v>
      </c>
      <c r="C519" s="159" t="s">
        <v>1061</v>
      </c>
    </row>
    <row r="520" spans="1:3" x14ac:dyDescent="0.25">
      <c r="A520" s="160">
        <v>728</v>
      </c>
      <c r="B520" s="156" t="s">
        <v>1224</v>
      </c>
      <c r="C520" s="159" t="s">
        <v>1061</v>
      </c>
    </row>
    <row r="521" spans="1:3" x14ac:dyDescent="0.25">
      <c r="A521" s="160">
        <v>729</v>
      </c>
      <c r="B521" s="156" t="s">
        <v>1223</v>
      </c>
      <c r="C521" s="159" t="s">
        <v>1061</v>
      </c>
    </row>
    <row r="522" spans="1:3" x14ac:dyDescent="0.25">
      <c r="A522" s="160">
        <v>730</v>
      </c>
      <c r="B522" s="156" t="s">
        <v>1224</v>
      </c>
      <c r="C522" s="159" t="s">
        <v>1061</v>
      </c>
    </row>
    <row r="523" spans="1:3" x14ac:dyDescent="0.25">
      <c r="A523" s="160">
        <v>731</v>
      </c>
      <c r="B523" s="156" t="s">
        <v>1223</v>
      </c>
      <c r="C523" s="159" t="s">
        <v>1061</v>
      </c>
    </row>
    <row r="524" spans="1:3" x14ac:dyDescent="0.25">
      <c r="A524" s="160">
        <v>732</v>
      </c>
      <c r="B524" s="156" t="s">
        <v>1224</v>
      </c>
      <c r="C524" s="159" t="s">
        <v>1061</v>
      </c>
    </row>
    <row r="525" spans="1:3" x14ac:dyDescent="0.25">
      <c r="A525" s="160">
        <v>733</v>
      </c>
      <c r="B525" s="156" t="s">
        <v>1223</v>
      </c>
      <c r="C525" s="159" t="s">
        <v>1061</v>
      </c>
    </row>
    <row r="526" spans="1:3" x14ac:dyDescent="0.25">
      <c r="A526" s="160">
        <v>734</v>
      </c>
      <c r="B526" s="156" t="s">
        <v>1224</v>
      </c>
      <c r="C526" s="159" t="s">
        <v>1061</v>
      </c>
    </row>
    <row r="527" spans="1:3" x14ac:dyDescent="0.25">
      <c r="A527" s="160">
        <v>735</v>
      </c>
      <c r="B527" s="156" t="s">
        <v>1223</v>
      </c>
      <c r="C527" s="159" t="s">
        <v>1061</v>
      </c>
    </row>
    <row r="528" spans="1:3" x14ac:dyDescent="0.25">
      <c r="A528" s="160">
        <v>736</v>
      </c>
      <c r="B528" s="156" t="s">
        <v>1224</v>
      </c>
      <c r="C528" s="159" t="s">
        <v>1061</v>
      </c>
    </row>
    <row r="529" spans="1:3" x14ac:dyDescent="0.25">
      <c r="A529" s="160">
        <v>737</v>
      </c>
      <c r="B529" s="156" t="s">
        <v>1223</v>
      </c>
      <c r="C529" s="159" t="s">
        <v>1061</v>
      </c>
    </row>
    <row r="530" spans="1:3" x14ac:dyDescent="0.25">
      <c r="A530" s="160">
        <v>738</v>
      </c>
      <c r="B530" s="156" t="s">
        <v>1224</v>
      </c>
      <c r="C530" s="159" t="s">
        <v>1061</v>
      </c>
    </row>
    <row r="531" spans="1:3" x14ac:dyDescent="0.25">
      <c r="A531" s="160">
        <v>739</v>
      </c>
      <c r="B531" s="156" t="s">
        <v>1223</v>
      </c>
      <c r="C531" s="159" t="s">
        <v>1061</v>
      </c>
    </row>
    <row r="532" spans="1:3" x14ac:dyDescent="0.25">
      <c r="A532" s="160">
        <v>740</v>
      </c>
      <c r="B532" s="156" t="s">
        <v>1224</v>
      </c>
      <c r="C532" s="159" t="s">
        <v>1061</v>
      </c>
    </row>
    <row r="533" spans="1:3" x14ac:dyDescent="0.25">
      <c r="A533" s="160">
        <v>741</v>
      </c>
      <c r="B533" s="156" t="s">
        <v>1223</v>
      </c>
      <c r="C533" s="159" t="s">
        <v>1061</v>
      </c>
    </row>
    <row r="534" spans="1:3" x14ac:dyDescent="0.25">
      <c r="A534" s="160">
        <v>742</v>
      </c>
      <c r="B534" s="156" t="s">
        <v>1224</v>
      </c>
      <c r="C534" s="159" t="s">
        <v>1061</v>
      </c>
    </row>
    <row r="535" spans="1:3" x14ac:dyDescent="0.25">
      <c r="A535" s="160">
        <v>743</v>
      </c>
      <c r="B535" s="156" t="s">
        <v>1223</v>
      </c>
      <c r="C535" s="159" t="s">
        <v>1061</v>
      </c>
    </row>
    <row r="536" spans="1:3" x14ac:dyDescent="0.25">
      <c r="A536" s="160">
        <v>744</v>
      </c>
      <c r="B536" s="156" t="s">
        <v>1224</v>
      </c>
      <c r="C536" s="159" t="s">
        <v>1061</v>
      </c>
    </row>
    <row r="537" spans="1:3" x14ac:dyDescent="0.25">
      <c r="A537" s="160">
        <v>745</v>
      </c>
      <c r="B537" s="156" t="s">
        <v>1223</v>
      </c>
      <c r="C537" s="159" t="s">
        <v>1061</v>
      </c>
    </row>
    <row r="538" spans="1:3" x14ac:dyDescent="0.25">
      <c r="A538" s="160">
        <v>746</v>
      </c>
      <c r="B538" s="156" t="s">
        <v>1224</v>
      </c>
      <c r="C538" s="159" t="s">
        <v>1061</v>
      </c>
    </row>
    <row r="539" spans="1:3" x14ac:dyDescent="0.25">
      <c r="A539" s="160">
        <v>747</v>
      </c>
      <c r="B539" s="156" t="s">
        <v>1223</v>
      </c>
      <c r="C539" s="159" t="s">
        <v>1061</v>
      </c>
    </row>
    <row r="540" spans="1:3" x14ac:dyDescent="0.25">
      <c r="A540" s="160">
        <v>748</v>
      </c>
      <c r="B540" s="156" t="s">
        <v>1223</v>
      </c>
      <c r="C540" s="159" t="s">
        <v>1061</v>
      </c>
    </row>
    <row r="541" spans="1:3" x14ac:dyDescent="0.25">
      <c r="A541" s="160">
        <v>749</v>
      </c>
      <c r="B541" s="156" t="s">
        <v>1224</v>
      </c>
      <c r="C541" s="159" t="s">
        <v>1061</v>
      </c>
    </row>
    <row r="542" spans="1:3" x14ac:dyDescent="0.25">
      <c r="A542" s="160">
        <v>752</v>
      </c>
      <c r="B542" s="156" t="s">
        <v>1223</v>
      </c>
      <c r="C542" s="159" t="s">
        <v>1061</v>
      </c>
    </row>
    <row r="543" spans="1:3" x14ac:dyDescent="0.25">
      <c r="A543" s="160">
        <v>753</v>
      </c>
      <c r="B543" s="156" t="s">
        <v>1225</v>
      </c>
      <c r="C543" s="159" t="s">
        <v>1061</v>
      </c>
    </row>
    <row r="544" spans="1:3" x14ac:dyDescent="0.25">
      <c r="A544" s="160">
        <v>754</v>
      </c>
      <c r="B544" s="156" t="s">
        <v>1223</v>
      </c>
      <c r="C544" s="159" t="s">
        <v>1061</v>
      </c>
    </row>
    <row r="545" spans="1:3" x14ac:dyDescent="0.25">
      <c r="A545" s="160">
        <v>755</v>
      </c>
      <c r="B545" s="156" t="s">
        <v>1225</v>
      </c>
      <c r="C545" s="159" t="s">
        <v>1061</v>
      </c>
    </row>
    <row r="546" spans="1:3" x14ac:dyDescent="0.25">
      <c r="A546" s="160">
        <v>756</v>
      </c>
      <c r="B546" s="156" t="s">
        <v>1223</v>
      </c>
      <c r="C546" s="159" t="s">
        <v>1061</v>
      </c>
    </row>
    <row r="547" spans="1:3" x14ac:dyDescent="0.25">
      <c r="A547" s="160">
        <v>757</v>
      </c>
      <c r="B547" s="156" t="s">
        <v>1225</v>
      </c>
      <c r="C547" s="159" t="s">
        <v>1061</v>
      </c>
    </row>
    <row r="548" spans="1:3" x14ac:dyDescent="0.25">
      <c r="A548" s="160">
        <v>758</v>
      </c>
      <c r="B548" s="156" t="s">
        <v>1223</v>
      </c>
      <c r="C548" s="159" t="s">
        <v>1061</v>
      </c>
    </row>
    <row r="549" spans="1:3" x14ac:dyDescent="0.25">
      <c r="A549" s="160">
        <v>759</v>
      </c>
      <c r="B549" s="156" t="s">
        <v>1225</v>
      </c>
      <c r="C549" s="159" t="s">
        <v>1061</v>
      </c>
    </row>
    <row r="550" spans="1:3" x14ac:dyDescent="0.25">
      <c r="A550" s="160">
        <v>760</v>
      </c>
      <c r="B550" s="156" t="s">
        <v>1223</v>
      </c>
      <c r="C550" s="159" t="s">
        <v>1061</v>
      </c>
    </row>
    <row r="551" spans="1:3" x14ac:dyDescent="0.25">
      <c r="A551" s="160">
        <v>761</v>
      </c>
      <c r="B551" s="156" t="s">
        <v>1225</v>
      </c>
      <c r="C551" s="159" t="s">
        <v>1061</v>
      </c>
    </row>
    <row r="552" spans="1:3" x14ac:dyDescent="0.25">
      <c r="A552" s="160">
        <v>762</v>
      </c>
      <c r="B552" s="156" t="s">
        <v>1223</v>
      </c>
      <c r="C552" s="159" t="s">
        <v>1061</v>
      </c>
    </row>
    <row r="553" spans="1:3" x14ac:dyDescent="0.25">
      <c r="A553" s="160">
        <v>763</v>
      </c>
      <c r="B553" s="156" t="s">
        <v>1225</v>
      </c>
      <c r="C553" s="159" t="s">
        <v>1061</v>
      </c>
    </row>
    <row r="554" spans="1:3" x14ac:dyDescent="0.25">
      <c r="A554" s="160">
        <v>764</v>
      </c>
      <c r="B554" s="156" t="s">
        <v>1223</v>
      </c>
      <c r="C554" s="159" t="s">
        <v>1061</v>
      </c>
    </row>
    <row r="555" spans="1:3" x14ac:dyDescent="0.25">
      <c r="A555" s="160">
        <v>765</v>
      </c>
      <c r="B555" s="156" t="s">
        <v>1225</v>
      </c>
      <c r="C555" s="159" t="s">
        <v>1061</v>
      </c>
    </row>
    <row r="556" spans="1:3" x14ac:dyDescent="0.25">
      <c r="A556" s="160">
        <v>766</v>
      </c>
      <c r="B556" s="156" t="s">
        <v>1223</v>
      </c>
      <c r="C556" s="159" t="s">
        <v>1061</v>
      </c>
    </row>
    <row r="557" spans="1:3" x14ac:dyDescent="0.25">
      <c r="A557" s="160">
        <v>767</v>
      </c>
      <c r="B557" s="156" t="s">
        <v>1225</v>
      </c>
      <c r="C557" s="159" t="s">
        <v>1061</v>
      </c>
    </row>
    <row r="558" spans="1:3" x14ac:dyDescent="0.25">
      <c r="A558" s="160">
        <v>768</v>
      </c>
      <c r="B558" s="156" t="s">
        <v>1223</v>
      </c>
      <c r="C558" s="159" t="s">
        <v>1061</v>
      </c>
    </row>
    <row r="559" spans="1:3" x14ac:dyDescent="0.25">
      <c r="A559" s="160">
        <v>769</v>
      </c>
      <c r="B559" s="156" t="s">
        <v>1225</v>
      </c>
      <c r="C559" s="159" t="s">
        <v>1061</v>
      </c>
    </row>
    <row r="560" spans="1:3" x14ac:dyDescent="0.25">
      <c r="A560" s="160">
        <v>770</v>
      </c>
      <c r="B560" s="156" t="s">
        <v>1226</v>
      </c>
      <c r="C560" s="159" t="s">
        <v>1061</v>
      </c>
    </row>
    <row r="561" spans="1:3" x14ac:dyDescent="0.25">
      <c r="A561" s="160">
        <v>775</v>
      </c>
      <c r="B561" s="156" t="s">
        <v>1227</v>
      </c>
      <c r="C561" s="159" t="s">
        <v>1061</v>
      </c>
    </row>
    <row r="562" spans="1:3" x14ac:dyDescent="0.25">
      <c r="A562" s="160">
        <v>776</v>
      </c>
      <c r="B562" s="156" t="s">
        <v>1227</v>
      </c>
      <c r="C562" s="159" t="s">
        <v>1061</v>
      </c>
    </row>
    <row r="563" spans="1:3" x14ac:dyDescent="0.25">
      <c r="A563" s="160">
        <v>781</v>
      </c>
      <c r="B563" s="156" t="s">
        <v>1223</v>
      </c>
      <c r="C563" s="159" t="s">
        <v>1041</v>
      </c>
    </row>
    <row r="564" spans="1:3" x14ac:dyDescent="0.25">
      <c r="A564" s="160">
        <v>782</v>
      </c>
      <c r="B564" s="156" t="s">
        <v>1223</v>
      </c>
      <c r="C564" s="159" t="s">
        <v>1061</v>
      </c>
    </row>
    <row r="565" spans="1:3" x14ac:dyDescent="0.25">
      <c r="A565" s="160">
        <v>783</v>
      </c>
      <c r="B565" s="156" t="s">
        <v>1223</v>
      </c>
      <c r="C565" s="159" t="s">
        <v>1061</v>
      </c>
    </row>
    <row r="566" spans="1:3" x14ac:dyDescent="0.25">
      <c r="A566" s="160">
        <v>784</v>
      </c>
      <c r="B566" s="156" t="s">
        <v>1223</v>
      </c>
      <c r="C566" s="159" t="s">
        <v>1061</v>
      </c>
    </row>
    <row r="567" spans="1:3" x14ac:dyDescent="0.25">
      <c r="A567" s="160">
        <v>785</v>
      </c>
      <c r="B567" s="156" t="s">
        <v>1223</v>
      </c>
      <c r="C567" s="159" t="s">
        <v>1061</v>
      </c>
    </row>
    <row r="568" spans="1:3" x14ac:dyDescent="0.25">
      <c r="A568" s="160">
        <v>786</v>
      </c>
      <c r="B568" s="156" t="s">
        <v>1223</v>
      </c>
      <c r="C568" s="159" t="s">
        <v>1061</v>
      </c>
    </row>
    <row r="569" spans="1:3" x14ac:dyDescent="0.25">
      <c r="A569" s="160">
        <v>787</v>
      </c>
      <c r="B569" s="156" t="s">
        <v>1228</v>
      </c>
      <c r="C569" s="159" t="s">
        <v>1061</v>
      </c>
    </row>
    <row r="570" spans="1:3" x14ac:dyDescent="0.25">
      <c r="A570" s="160">
        <v>788</v>
      </c>
      <c r="B570" s="156" t="s">
        <v>1229</v>
      </c>
      <c r="C570" s="159" t="s">
        <v>1061</v>
      </c>
    </row>
    <row r="571" spans="1:3" x14ac:dyDescent="0.25">
      <c r="A571" s="160">
        <v>789</v>
      </c>
      <c r="B571" s="156" t="s">
        <v>1230</v>
      </c>
      <c r="C571" s="159" t="s">
        <v>1061</v>
      </c>
    </row>
    <row r="572" spans="1:3" x14ac:dyDescent="0.25">
      <c r="A572" s="160">
        <v>790</v>
      </c>
      <c r="B572" s="156" t="s">
        <v>1231</v>
      </c>
      <c r="C572" s="159" t="s">
        <v>1061</v>
      </c>
    </row>
    <row r="573" spans="1:3" x14ac:dyDescent="0.25">
      <c r="A573" s="160">
        <v>791</v>
      </c>
      <c r="B573" s="156" t="s">
        <v>1232</v>
      </c>
      <c r="C573" s="159" t="s">
        <v>1061</v>
      </c>
    </row>
    <row r="574" spans="1:3" x14ac:dyDescent="0.25">
      <c r="A574" s="160">
        <v>792</v>
      </c>
      <c r="B574" s="156" t="s">
        <v>1233</v>
      </c>
      <c r="C574" s="159" t="s">
        <v>1061</v>
      </c>
    </row>
    <row r="575" spans="1:3" x14ac:dyDescent="0.25">
      <c r="A575" s="160">
        <v>793</v>
      </c>
      <c r="B575" s="156" t="s">
        <v>1223</v>
      </c>
      <c r="C575" s="159" t="s">
        <v>1061</v>
      </c>
    </row>
    <row r="576" spans="1:3" x14ac:dyDescent="0.25">
      <c r="A576" s="160">
        <v>794</v>
      </c>
      <c r="B576" s="156" t="s">
        <v>1224</v>
      </c>
      <c r="C576" s="159" t="s">
        <v>1061</v>
      </c>
    </row>
    <row r="577" spans="1:3" x14ac:dyDescent="0.25">
      <c r="A577" s="160">
        <v>801</v>
      </c>
      <c r="B577" s="156" t="s">
        <v>1150</v>
      </c>
      <c r="C577" s="159" t="s">
        <v>1061</v>
      </c>
    </row>
    <row r="578" spans="1:3" x14ac:dyDescent="0.25">
      <c r="A578" s="160">
        <v>802</v>
      </c>
      <c r="B578" s="156" t="s">
        <v>1234</v>
      </c>
      <c r="C578" s="159" t="s">
        <v>1061</v>
      </c>
    </row>
    <row r="579" spans="1:3" x14ac:dyDescent="0.25">
      <c r="A579" s="160">
        <v>803</v>
      </c>
      <c r="B579" s="156" t="s">
        <v>1235</v>
      </c>
      <c r="C579" s="159" t="s">
        <v>1041</v>
      </c>
    </row>
    <row r="580" spans="1:3" x14ac:dyDescent="0.25">
      <c r="A580" s="160">
        <v>804</v>
      </c>
      <c r="B580" s="156" t="s">
        <v>1234</v>
      </c>
      <c r="C580" s="159" t="s">
        <v>1061</v>
      </c>
    </row>
    <row r="581" spans="1:3" x14ac:dyDescent="0.25">
      <c r="A581" s="160">
        <v>805</v>
      </c>
      <c r="B581" s="156" t="s">
        <v>1235</v>
      </c>
      <c r="C581" s="159" t="s">
        <v>1041</v>
      </c>
    </row>
    <row r="582" spans="1:3" x14ac:dyDescent="0.25">
      <c r="A582" s="160">
        <v>806</v>
      </c>
      <c r="B582" s="156" t="s">
        <v>1234</v>
      </c>
      <c r="C582" s="159" t="s">
        <v>1061</v>
      </c>
    </row>
    <row r="583" spans="1:3" x14ac:dyDescent="0.25">
      <c r="A583" s="160">
        <v>807</v>
      </c>
      <c r="B583" s="156" t="s">
        <v>1235</v>
      </c>
      <c r="C583" s="159" t="s">
        <v>1041</v>
      </c>
    </row>
    <row r="584" spans="1:3" x14ac:dyDescent="0.25">
      <c r="A584" s="160">
        <v>808</v>
      </c>
      <c r="B584" s="156" t="s">
        <v>1234</v>
      </c>
      <c r="C584" s="159" t="s">
        <v>1061</v>
      </c>
    </row>
    <row r="585" spans="1:3" x14ac:dyDescent="0.25">
      <c r="A585" s="160">
        <v>809</v>
      </c>
      <c r="B585" s="156" t="s">
        <v>1235</v>
      </c>
      <c r="C585" s="159" t="s">
        <v>1041</v>
      </c>
    </row>
    <row r="586" spans="1:3" x14ac:dyDescent="0.25">
      <c r="A586" s="160">
        <v>810</v>
      </c>
      <c r="B586" s="156" t="s">
        <v>1234</v>
      </c>
      <c r="C586" s="159" t="s">
        <v>1061</v>
      </c>
    </row>
    <row r="587" spans="1:3" x14ac:dyDescent="0.25">
      <c r="A587" s="160">
        <v>811</v>
      </c>
      <c r="B587" s="156" t="s">
        <v>1235</v>
      </c>
      <c r="C587" s="159" t="s">
        <v>1041</v>
      </c>
    </row>
    <row r="588" spans="1:3" x14ac:dyDescent="0.25">
      <c r="A588" s="160">
        <v>812</v>
      </c>
      <c r="B588" s="156" t="s">
        <v>1234</v>
      </c>
      <c r="C588" s="159" t="s">
        <v>1061</v>
      </c>
    </row>
    <row r="589" spans="1:3" x14ac:dyDescent="0.25">
      <c r="A589" s="160">
        <v>813</v>
      </c>
      <c r="B589" s="156" t="s">
        <v>1235</v>
      </c>
      <c r="C589" s="159" t="s">
        <v>1041</v>
      </c>
    </row>
    <row r="590" spans="1:3" x14ac:dyDescent="0.25">
      <c r="A590" s="160">
        <v>814</v>
      </c>
      <c r="B590" s="156" t="s">
        <v>1234</v>
      </c>
      <c r="C590" s="159" t="s">
        <v>1061</v>
      </c>
    </row>
    <row r="591" spans="1:3" x14ac:dyDescent="0.25">
      <c r="A591" s="160">
        <v>815</v>
      </c>
      <c r="B591" s="156" t="s">
        <v>1235</v>
      </c>
      <c r="C591" s="159" t="s">
        <v>1041</v>
      </c>
    </row>
    <row r="592" spans="1:3" x14ac:dyDescent="0.25">
      <c r="A592" s="160">
        <v>816</v>
      </c>
      <c r="B592" s="156" t="s">
        <v>1234</v>
      </c>
      <c r="C592" s="159" t="s">
        <v>1061</v>
      </c>
    </row>
    <row r="593" spans="1:3" x14ac:dyDescent="0.25">
      <c r="A593" s="160">
        <v>817</v>
      </c>
      <c r="B593" s="156" t="s">
        <v>1235</v>
      </c>
      <c r="C593" s="159" t="s">
        <v>1041</v>
      </c>
    </row>
    <row r="594" spans="1:3" x14ac:dyDescent="0.25">
      <c r="A594" s="160">
        <v>818</v>
      </c>
      <c r="B594" s="156" t="s">
        <v>1234</v>
      </c>
      <c r="C594" s="159" t="s">
        <v>1061</v>
      </c>
    </row>
    <row r="595" spans="1:3" x14ac:dyDescent="0.25">
      <c r="A595" s="160">
        <v>819</v>
      </c>
      <c r="B595" s="156" t="s">
        <v>1235</v>
      </c>
      <c r="C595" s="159" t="s">
        <v>1041</v>
      </c>
    </row>
    <row r="596" spans="1:3" x14ac:dyDescent="0.25">
      <c r="A596" s="160">
        <v>820</v>
      </c>
      <c r="B596" s="156" t="s">
        <v>1234</v>
      </c>
      <c r="C596" s="159" t="s">
        <v>1061</v>
      </c>
    </row>
    <row r="597" spans="1:3" x14ac:dyDescent="0.25">
      <c r="A597" s="160">
        <v>821</v>
      </c>
      <c r="B597" s="156" t="s">
        <v>1235</v>
      </c>
      <c r="C597" s="159" t="s">
        <v>1041</v>
      </c>
    </row>
    <row r="598" spans="1:3" x14ac:dyDescent="0.25">
      <c r="A598" s="160">
        <v>822</v>
      </c>
      <c r="B598" s="156" t="s">
        <v>1234</v>
      </c>
      <c r="C598" s="159" t="s">
        <v>1061</v>
      </c>
    </row>
    <row r="599" spans="1:3" x14ac:dyDescent="0.25">
      <c r="A599" s="160">
        <v>823</v>
      </c>
      <c r="B599" s="156" t="s">
        <v>1235</v>
      </c>
      <c r="C599" s="159" t="s">
        <v>1041</v>
      </c>
    </row>
    <row r="600" spans="1:3" x14ac:dyDescent="0.25">
      <c r="A600" s="160">
        <v>824</v>
      </c>
      <c r="B600" s="156" t="s">
        <v>1234</v>
      </c>
      <c r="C600" s="159" t="s">
        <v>1061</v>
      </c>
    </row>
    <row r="601" spans="1:3" x14ac:dyDescent="0.25">
      <c r="A601" s="160">
        <v>825</v>
      </c>
      <c r="B601" s="156" t="s">
        <v>1235</v>
      </c>
      <c r="C601" s="159" t="s">
        <v>1041</v>
      </c>
    </row>
    <row r="602" spans="1:3" x14ac:dyDescent="0.25">
      <c r="A602" s="160">
        <v>826</v>
      </c>
      <c r="B602" s="156" t="s">
        <v>1234</v>
      </c>
      <c r="C602" s="159" t="s">
        <v>1061</v>
      </c>
    </row>
    <row r="603" spans="1:3" x14ac:dyDescent="0.25">
      <c r="A603" s="160">
        <v>827</v>
      </c>
      <c r="B603" s="156" t="s">
        <v>1235</v>
      </c>
      <c r="C603" s="159" t="s">
        <v>1041</v>
      </c>
    </row>
    <row r="604" spans="1:3" x14ac:dyDescent="0.25">
      <c r="A604" s="160">
        <v>828</v>
      </c>
      <c r="B604" s="156" t="s">
        <v>1234</v>
      </c>
      <c r="C604" s="159" t="s">
        <v>1061</v>
      </c>
    </row>
    <row r="605" spans="1:3" x14ac:dyDescent="0.25">
      <c r="A605" s="160">
        <v>829</v>
      </c>
      <c r="B605" s="156" t="s">
        <v>1235</v>
      </c>
      <c r="C605" s="159" t="s">
        <v>1041</v>
      </c>
    </row>
    <row r="606" spans="1:3" x14ac:dyDescent="0.25">
      <c r="A606" s="160">
        <v>830</v>
      </c>
      <c r="B606" s="156" t="s">
        <v>1234</v>
      </c>
      <c r="C606" s="159" t="s">
        <v>1061</v>
      </c>
    </row>
    <row r="607" spans="1:3" x14ac:dyDescent="0.25">
      <c r="A607" s="160">
        <v>831</v>
      </c>
      <c r="B607" s="156" t="s">
        <v>1235</v>
      </c>
      <c r="C607" s="159" t="s">
        <v>1041</v>
      </c>
    </row>
    <row r="608" spans="1:3" x14ac:dyDescent="0.25">
      <c r="A608" s="160">
        <v>832</v>
      </c>
      <c r="B608" s="156" t="s">
        <v>1234</v>
      </c>
      <c r="C608" s="159" t="s">
        <v>1061</v>
      </c>
    </row>
    <row r="609" spans="1:3" x14ac:dyDescent="0.25">
      <c r="A609" s="160">
        <v>833</v>
      </c>
      <c r="B609" s="156" t="s">
        <v>1235</v>
      </c>
      <c r="C609" s="159" t="s">
        <v>1041</v>
      </c>
    </row>
    <row r="610" spans="1:3" x14ac:dyDescent="0.25">
      <c r="A610" s="160">
        <v>834</v>
      </c>
      <c r="B610" s="156" t="s">
        <v>1234</v>
      </c>
      <c r="C610" s="159" t="s">
        <v>1061</v>
      </c>
    </row>
    <row r="611" spans="1:3" x14ac:dyDescent="0.25">
      <c r="A611" s="160">
        <v>835</v>
      </c>
      <c r="B611" s="156" t="s">
        <v>1235</v>
      </c>
      <c r="C611" s="159" t="s">
        <v>1041</v>
      </c>
    </row>
    <row r="612" spans="1:3" x14ac:dyDescent="0.25">
      <c r="A612" s="160">
        <v>836</v>
      </c>
      <c r="B612" s="156" t="s">
        <v>1234</v>
      </c>
      <c r="C612" s="159" t="s">
        <v>1061</v>
      </c>
    </row>
    <row r="613" spans="1:3" x14ac:dyDescent="0.25">
      <c r="A613" s="160">
        <v>837</v>
      </c>
      <c r="B613" s="156" t="s">
        <v>1235</v>
      </c>
      <c r="C613" s="159" t="s">
        <v>1041</v>
      </c>
    </row>
    <row r="614" spans="1:3" x14ac:dyDescent="0.25">
      <c r="A614" s="160">
        <v>838</v>
      </c>
      <c r="B614" s="156" t="s">
        <v>1234</v>
      </c>
      <c r="C614" s="159" t="s">
        <v>1061</v>
      </c>
    </row>
    <row r="615" spans="1:3" x14ac:dyDescent="0.25">
      <c r="A615" s="160">
        <v>839</v>
      </c>
      <c r="B615" s="156" t="s">
        <v>1235</v>
      </c>
      <c r="C615" s="159" t="s">
        <v>1041</v>
      </c>
    </row>
    <row r="616" spans="1:3" x14ac:dyDescent="0.25">
      <c r="A616" s="160">
        <v>840</v>
      </c>
      <c r="B616" s="156" t="s">
        <v>1234</v>
      </c>
      <c r="C616" s="159" t="s">
        <v>1061</v>
      </c>
    </row>
    <row r="617" spans="1:3" x14ac:dyDescent="0.25">
      <c r="A617" s="160">
        <v>841</v>
      </c>
      <c r="B617" s="156" t="s">
        <v>1235</v>
      </c>
      <c r="C617" s="159" t="s">
        <v>1041</v>
      </c>
    </row>
    <row r="618" spans="1:3" x14ac:dyDescent="0.25">
      <c r="A618" s="160">
        <v>842</v>
      </c>
      <c r="B618" s="156" t="s">
        <v>1234</v>
      </c>
      <c r="C618" s="159" t="s">
        <v>1061</v>
      </c>
    </row>
    <row r="619" spans="1:3" x14ac:dyDescent="0.25">
      <c r="A619" s="160">
        <v>843</v>
      </c>
      <c r="B619" s="156" t="s">
        <v>1235</v>
      </c>
      <c r="C619" s="159" t="s">
        <v>1041</v>
      </c>
    </row>
    <row r="620" spans="1:3" x14ac:dyDescent="0.25">
      <c r="A620" s="160">
        <v>844</v>
      </c>
      <c r="B620" s="156" t="s">
        <v>1234</v>
      </c>
      <c r="C620" s="159" t="s">
        <v>1061</v>
      </c>
    </row>
    <row r="621" spans="1:3" x14ac:dyDescent="0.25">
      <c r="A621" s="160">
        <v>845</v>
      </c>
      <c r="B621" s="156" t="s">
        <v>1235</v>
      </c>
      <c r="C621" s="159" t="s">
        <v>1041</v>
      </c>
    </row>
    <row r="622" spans="1:3" x14ac:dyDescent="0.25">
      <c r="A622" s="160">
        <v>846</v>
      </c>
      <c r="B622" s="156" t="s">
        <v>1234</v>
      </c>
      <c r="C622" s="159" t="s">
        <v>1061</v>
      </c>
    </row>
    <row r="623" spans="1:3" x14ac:dyDescent="0.25">
      <c r="A623" s="160">
        <v>847</v>
      </c>
      <c r="B623" s="156" t="s">
        <v>1235</v>
      </c>
      <c r="C623" s="159" t="s">
        <v>1041</v>
      </c>
    </row>
    <row r="624" spans="1:3" x14ac:dyDescent="0.25">
      <c r="A624" s="160">
        <v>848</v>
      </c>
      <c r="B624" s="156" t="s">
        <v>1234</v>
      </c>
      <c r="C624" s="159" t="s">
        <v>1061</v>
      </c>
    </row>
    <row r="625" spans="1:3" x14ac:dyDescent="0.25">
      <c r="A625" s="160">
        <v>849</v>
      </c>
      <c r="B625" s="156" t="s">
        <v>1235</v>
      </c>
      <c r="C625" s="159" t="s">
        <v>1041</v>
      </c>
    </row>
    <row r="626" spans="1:3" x14ac:dyDescent="0.25">
      <c r="A626" s="160">
        <v>850</v>
      </c>
      <c r="B626" s="156" t="s">
        <v>1235</v>
      </c>
      <c r="C626" s="159" t="s">
        <v>1041</v>
      </c>
    </row>
    <row r="627" spans="1:3" x14ac:dyDescent="0.25">
      <c r="A627" s="160">
        <v>851</v>
      </c>
      <c r="B627" s="156" t="s">
        <v>1235</v>
      </c>
      <c r="C627" s="159" t="s">
        <v>1041</v>
      </c>
    </row>
    <row r="628" spans="1:3" x14ac:dyDescent="0.25">
      <c r="A628" s="160">
        <v>852</v>
      </c>
      <c r="B628" s="156" t="s">
        <v>1234</v>
      </c>
      <c r="C628" s="159" t="s">
        <v>1061</v>
      </c>
    </row>
    <row r="629" spans="1:3" x14ac:dyDescent="0.25">
      <c r="A629" s="160">
        <v>853</v>
      </c>
      <c r="B629" s="156" t="s">
        <v>1234</v>
      </c>
      <c r="C629" s="159" t="s">
        <v>1061</v>
      </c>
    </row>
    <row r="630" spans="1:3" x14ac:dyDescent="0.25">
      <c r="A630" s="160">
        <v>854</v>
      </c>
      <c r="B630" s="156" t="s">
        <v>1234</v>
      </c>
      <c r="C630" s="159" t="s">
        <v>1061</v>
      </c>
    </row>
    <row r="631" spans="1:3" x14ac:dyDescent="0.25">
      <c r="A631" s="160">
        <v>855</v>
      </c>
      <c r="B631" s="156" t="s">
        <v>1234</v>
      </c>
      <c r="C631" s="159" t="s">
        <v>1061</v>
      </c>
    </row>
    <row r="632" spans="1:3" x14ac:dyDescent="0.25">
      <c r="A632" s="160">
        <v>856</v>
      </c>
      <c r="B632" s="156" t="s">
        <v>1234</v>
      </c>
      <c r="C632" s="159" t="s">
        <v>1061</v>
      </c>
    </row>
    <row r="633" spans="1:3" x14ac:dyDescent="0.25">
      <c r="A633" s="160">
        <v>857</v>
      </c>
      <c r="B633" s="156" t="s">
        <v>1234</v>
      </c>
      <c r="C633" s="159" t="s">
        <v>1061</v>
      </c>
    </row>
    <row r="634" spans="1:3" x14ac:dyDescent="0.25">
      <c r="A634" s="160">
        <v>858</v>
      </c>
      <c r="B634" s="156" t="s">
        <v>1234</v>
      </c>
      <c r="C634" s="159" t="s">
        <v>1061</v>
      </c>
    </row>
    <row r="635" spans="1:3" x14ac:dyDescent="0.25">
      <c r="A635" s="160">
        <v>859</v>
      </c>
      <c r="B635" s="156" t="s">
        <v>1234</v>
      </c>
      <c r="C635" s="159" t="s">
        <v>1061</v>
      </c>
    </row>
    <row r="636" spans="1:3" x14ac:dyDescent="0.25">
      <c r="A636" s="160">
        <v>860</v>
      </c>
      <c r="B636" s="156" t="s">
        <v>1234</v>
      </c>
      <c r="C636" s="159" t="s">
        <v>1061</v>
      </c>
    </row>
    <row r="637" spans="1:3" x14ac:dyDescent="0.25">
      <c r="A637" s="160">
        <v>861</v>
      </c>
      <c r="B637" s="156" t="s">
        <v>1234</v>
      </c>
      <c r="C637" s="159" t="s">
        <v>1061</v>
      </c>
    </row>
    <row r="638" spans="1:3" x14ac:dyDescent="0.25">
      <c r="A638" s="160">
        <v>862</v>
      </c>
      <c r="B638" s="156" t="s">
        <v>1234</v>
      </c>
      <c r="C638" s="159" t="s">
        <v>1061</v>
      </c>
    </row>
    <row r="639" spans="1:3" x14ac:dyDescent="0.25">
      <c r="A639" s="160">
        <v>863</v>
      </c>
      <c r="B639" s="156" t="s">
        <v>1234</v>
      </c>
      <c r="C639" s="159" t="s">
        <v>1061</v>
      </c>
    </row>
    <row r="640" spans="1:3" x14ac:dyDescent="0.25">
      <c r="A640" s="160">
        <v>864</v>
      </c>
      <c r="B640" s="156" t="s">
        <v>1234</v>
      </c>
      <c r="C640" s="159" t="s">
        <v>1061</v>
      </c>
    </row>
    <row r="641" spans="1:3" x14ac:dyDescent="0.25">
      <c r="A641" s="160">
        <v>865</v>
      </c>
      <c r="B641" s="156" t="s">
        <v>1234</v>
      </c>
      <c r="C641" s="159" t="s">
        <v>1061</v>
      </c>
    </row>
    <row r="642" spans="1:3" x14ac:dyDescent="0.25">
      <c r="A642" s="160">
        <v>866</v>
      </c>
      <c r="B642" s="156" t="s">
        <v>1235</v>
      </c>
      <c r="C642" s="159" t="s">
        <v>1041</v>
      </c>
    </row>
    <row r="643" spans="1:3" x14ac:dyDescent="0.25">
      <c r="A643" s="160">
        <v>867</v>
      </c>
      <c r="B643" s="156" t="s">
        <v>1234</v>
      </c>
      <c r="C643" s="159" t="s">
        <v>1061</v>
      </c>
    </row>
    <row r="644" spans="1:3" x14ac:dyDescent="0.25">
      <c r="A644" s="160">
        <v>868</v>
      </c>
      <c r="B644" s="156" t="s">
        <v>1235</v>
      </c>
      <c r="C644" s="159" t="s">
        <v>1041</v>
      </c>
    </row>
    <row r="645" spans="1:3" x14ac:dyDescent="0.25">
      <c r="A645" s="160">
        <v>869</v>
      </c>
      <c r="B645" s="156" t="s">
        <v>1234</v>
      </c>
      <c r="C645" s="159" t="s">
        <v>1061</v>
      </c>
    </row>
    <row r="646" spans="1:3" x14ac:dyDescent="0.25">
      <c r="A646" s="160">
        <v>870</v>
      </c>
      <c r="B646" s="156" t="s">
        <v>1235</v>
      </c>
      <c r="C646" s="159" t="s">
        <v>1041</v>
      </c>
    </row>
    <row r="647" spans="1:3" x14ac:dyDescent="0.25">
      <c r="A647" s="160">
        <v>871</v>
      </c>
      <c r="B647" s="156" t="s">
        <v>1234</v>
      </c>
      <c r="C647" s="159" t="s">
        <v>1061</v>
      </c>
    </row>
    <row r="648" spans="1:3" x14ac:dyDescent="0.25">
      <c r="A648" s="160">
        <v>872</v>
      </c>
      <c r="B648" s="156" t="s">
        <v>1235</v>
      </c>
      <c r="C648" s="159" t="s">
        <v>1041</v>
      </c>
    </row>
    <row r="649" spans="1:3" x14ac:dyDescent="0.25">
      <c r="A649" s="160">
        <v>873</v>
      </c>
      <c r="B649" s="156" t="s">
        <v>1234</v>
      </c>
      <c r="C649" s="159" t="s">
        <v>1061</v>
      </c>
    </row>
    <row r="650" spans="1:3" x14ac:dyDescent="0.25">
      <c r="A650" s="160">
        <v>874</v>
      </c>
      <c r="B650" s="156" t="s">
        <v>1235</v>
      </c>
      <c r="C650" s="159" t="s">
        <v>1041</v>
      </c>
    </row>
    <row r="651" spans="1:3" x14ac:dyDescent="0.25">
      <c r="A651" s="160">
        <v>875</v>
      </c>
      <c r="B651" s="156" t="s">
        <v>1234</v>
      </c>
      <c r="C651" s="159" t="s">
        <v>1061</v>
      </c>
    </row>
    <row r="652" spans="1:3" x14ac:dyDescent="0.25">
      <c r="A652" s="160">
        <v>876</v>
      </c>
      <c r="B652" s="156" t="s">
        <v>1235</v>
      </c>
      <c r="C652" s="159" t="s">
        <v>1041</v>
      </c>
    </row>
    <row r="653" spans="1:3" x14ac:dyDescent="0.25">
      <c r="A653" s="160">
        <v>877</v>
      </c>
      <c r="B653" s="156" t="s">
        <v>1234</v>
      </c>
      <c r="C653" s="159" t="s">
        <v>1061</v>
      </c>
    </row>
    <row r="654" spans="1:3" x14ac:dyDescent="0.25">
      <c r="A654" s="160">
        <v>878</v>
      </c>
      <c r="B654" s="156" t="s">
        <v>1235</v>
      </c>
      <c r="C654" s="159" t="s">
        <v>1041</v>
      </c>
    </row>
    <row r="655" spans="1:3" x14ac:dyDescent="0.25">
      <c r="A655" s="160">
        <v>879</v>
      </c>
      <c r="B655" s="156" t="s">
        <v>1234</v>
      </c>
      <c r="C655" s="159" t="s">
        <v>1061</v>
      </c>
    </row>
    <row r="656" spans="1:3" x14ac:dyDescent="0.25">
      <c r="A656" s="160">
        <v>880</v>
      </c>
      <c r="B656" s="156" t="s">
        <v>1235</v>
      </c>
      <c r="C656" s="159" t="s">
        <v>1041</v>
      </c>
    </row>
    <row r="657" spans="1:3" x14ac:dyDescent="0.25">
      <c r="A657" s="160">
        <v>881</v>
      </c>
      <c r="B657" s="156" t="s">
        <v>1234</v>
      </c>
      <c r="C657" s="159" t="s">
        <v>1061</v>
      </c>
    </row>
    <row r="658" spans="1:3" x14ac:dyDescent="0.25">
      <c r="A658" s="160">
        <v>882</v>
      </c>
      <c r="B658" s="156" t="s">
        <v>1235</v>
      </c>
      <c r="C658" s="159" t="s">
        <v>1041</v>
      </c>
    </row>
    <row r="659" spans="1:3" x14ac:dyDescent="0.25">
      <c r="A659" s="160">
        <v>883</v>
      </c>
      <c r="B659" s="156" t="s">
        <v>1234</v>
      </c>
      <c r="C659" s="159" t="s">
        <v>1061</v>
      </c>
    </row>
    <row r="660" spans="1:3" x14ac:dyDescent="0.25">
      <c r="A660" s="160">
        <v>884</v>
      </c>
      <c r="B660" s="156" t="s">
        <v>1235</v>
      </c>
      <c r="C660" s="159" t="s">
        <v>1041</v>
      </c>
    </row>
    <row r="661" spans="1:3" x14ac:dyDescent="0.25">
      <c r="A661" s="160">
        <v>885</v>
      </c>
      <c r="B661" s="156" t="s">
        <v>1234</v>
      </c>
      <c r="C661" s="159" t="s">
        <v>1061</v>
      </c>
    </row>
    <row r="662" spans="1:3" x14ac:dyDescent="0.25">
      <c r="A662" s="160">
        <v>886</v>
      </c>
      <c r="B662" s="156" t="s">
        <v>1235</v>
      </c>
      <c r="C662" s="159" t="s">
        <v>1041</v>
      </c>
    </row>
    <row r="663" spans="1:3" x14ac:dyDescent="0.25">
      <c r="A663" s="160">
        <v>887</v>
      </c>
      <c r="B663" s="156" t="s">
        <v>1234</v>
      </c>
      <c r="C663" s="159" t="s">
        <v>1061</v>
      </c>
    </row>
    <row r="664" spans="1:3" x14ac:dyDescent="0.25">
      <c r="A664" s="160">
        <v>888</v>
      </c>
      <c r="B664" s="156" t="s">
        <v>1235</v>
      </c>
      <c r="C664" s="159" t="s">
        <v>1041</v>
      </c>
    </row>
    <row r="665" spans="1:3" x14ac:dyDescent="0.25">
      <c r="A665" s="160">
        <v>889</v>
      </c>
      <c r="B665" s="156" t="s">
        <v>1234</v>
      </c>
      <c r="C665" s="159" t="s">
        <v>1061</v>
      </c>
    </row>
    <row r="666" spans="1:3" x14ac:dyDescent="0.25">
      <c r="A666" s="160">
        <v>890</v>
      </c>
      <c r="B666" s="156" t="s">
        <v>1235</v>
      </c>
      <c r="C666" s="159" t="s">
        <v>1041</v>
      </c>
    </row>
    <row r="667" spans="1:3" x14ac:dyDescent="0.25">
      <c r="A667" s="160">
        <v>891</v>
      </c>
      <c r="B667" s="156" t="s">
        <v>1235</v>
      </c>
      <c r="C667" s="159" t="s">
        <v>1041</v>
      </c>
    </row>
    <row r="668" spans="1:3" x14ac:dyDescent="0.25">
      <c r="A668" s="160">
        <v>892</v>
      </c>
      <c r="B668" s="156" t="s">
        <v>1235</v>
      </c>
      <c r="C668" s="159" t="s">
        <v>1041</v>
      </c>
    </row>
    <row r="669" spans="1:3" x14ac:dyDescent="0.25">
      <c r="A669" s="160">
        <v>893</v>
      </c>
      <c r="B669" s="156" t="s">
        <v>1235</v>
      </c>
      <c r="C669" s="159" t="s">
        <v>1041</v>
      </c>
    </row>
    <row r="670" spans="1:3" x14ac:dyDescent="0.25">
      <c r="A670" s="160">
        <v>894</v>
      </c>
      <c r="B670" s="156" t="s">
        <v>1192</v>
      </c>
      <c r="C670" s="159" t="s">
        <v>1041</v>
      </c>
    </row>
    <row r="671" spans="1:3" x14ac:dyDescent="0.25">
      <c r="A671" s="160">
        <v>895</v>
      </c>
      <c r="B671" s="156" t="s">
        <v>1192</v>
      </c>
      <c r="C671" s="159" t="s">
        <v>1041</v>
      </c>
    </row>
    <row r="672" spans="1:3" x14ac:dyDescent="0.25">
      <c r="A672" s="160">
        <v>896</v>
      </c>
      <c r="B672" s="156" t="s">
        <v>1192</v>
      </c>
      <c r="C672" s="159" t="s">
        <v>1041</v>
      </c>
    </row>
    <row r="673" spans="1:3" x14ac:dyDescent="0.25">
      <c r="A673" s="160">
        <v>897</v>
      </c>
      <c r="B673" s="156" t="s">
        <v>1235</v>
      </c>
      <c r="C673" s="159" t="s">
        <v>1041</v>
      </c>
    </row>
    <row r="674" spans="1:3" x14ac:dyDescent="0.25">
      <c r="A674" s="160">
        <v>898</v>
      </c>
      <c r="B674" s="156" t="s">
        <v>1235</v>
      </c>
      <c r="C674" s="159" t="s">
        <v>1041</v>
      </c>
    </row>
    <row r="675" spans="1:3" x14ac:dyDescent="0.25">
      <c r="A675" s="160">
        <v>899</v>
      </c>
      <c r="B675" s="156" t="s">
        <v>1236</v>
      </c>
      <c r="C675" s="159" t="s">
        <v>1041</v>
      </c>
    </row>
    <row r="676" spans="1:3" x14ac:dyDescent="0.25">
      <c r="A676" s="160">
        <v>900</v>
      </c>
      <c r="B676" s="156" t="s">
        <v>1236</v>
      </c>
      <c r="C676" s="159" t="s">
        <v>1041</v>
      </c>
    </row>
    <row r="677" spans="1:3" x14ac:dyDescent="0.25">
      <c r="A677" s="160">
        <v>901</v>
      </c>
      <c r="B677" s="156" t="s">
        <v>1236</v>
      </c>
      <c r="C677" s="159" t="s">
        <v>1041</v>
      </c>
    </row>
    <row r="678" spans="1:3" x14ac:dyDescent="0.25">
      <c r="A678" s="160">
        <v>902</v>
      </c>
      <c r="B678" s="156" t="s">
        <v>1236</v>
      </c>
      <c r="C678" s="159" t="s">
        <v>1041</v>
      </c>
    </row>
    <row r="679" spans="1:3" x14ac:dyDescent="0.25">
      <c r="A679" s="160">
        <v>903</v>
      </c>
      <c r="B679" s="156" t="s">
        <v>1236</v>
      </c>
      <c r="C679" s="159" t="s">
        <v>1041</v>
      </c>
    </row>
    <row r="680" spans="1:3" x14ac:dyDescent="0.25">
      <c r="A680" s="160">
        <v>904</v>
      </c>
      <c r="B680" s="156" t="s">
        <v>1237</v>
      </c>
      <c r="C680" s="159" t="s">
        <v>1041</v>
      </c>
    </row>
    <row r="681" spans="1:3" x14ac:dyDescent="0.25">
      <c r="A681" s="160">
        <v>905</v>
      </c>
      <c r="B681" s="156" t="s">
        <v>1237</v>
      </c>
      <c r="C681" s="159" t="s">
        <v>1041</v>
      </c>
    </row>
    <row r="682" spans="1:3" x14ac:dyDescent="0.25">
      <c r="A682" s="160">
        <v>906</v>
      </c>
      <c r="B682" s="156" t="s">
        <v>1237</v>
      </c>
      <c r="C682" s="159" t="s">
        <v>1041</v>
      </c>
    </row>
    <row r="683" spans="1:3" x14ac:dyDescent="0.25">
      <c r="A683" s="160">
        <v>907</v>
      </c>
      <c r="B683" s="156" t="s">
        <v>1238</v>
      </c>
      <c r="C683" s="159" t="s">
        <v>1041</v>
      </c>
    </row>
    <row r="684" spans="1:3" x14ac:dyDescent="0.25">
      <c r="A684" s="160">
        <v>908</v>
      </c>
      <c r="B684" s="156" t="s">
        <v>1238</v>
      </c>
      <c r="C684" s="159" t="s">
        <v>1041</v>
      </c>
    </row>
    <row r="685" spans="1:3" x14ac:dyDescent="0.25">
      <c r="A685" s="160">
        <v>909</v>
      </c>
      <c r="B685" s="156" t="s">
        <v>1238</v>
      </c>
      <c r="C685" s="159" t="s">
        <v>1041</v>
      </c>
    </row>
    <row r="686" spans="1:3" x14ac:dyDescent="0.25">
      <c r="A686" s="160">
        <v>910</v>
      </c>
      <c r="B686" s="156" t="s">
        <v>1238</v>
      </c>
      <c r="C686" s="159" t="s">
        <v>1041</v>
      </c>
    </row>
    <row r="687" spans="1:3" x14ac:dyDescent="0.25">
      <c r="A687" s="160">
        <v>911</v>
      </c>
      <c r="B687" s="156" t="s">
        <v>1238</v>
      </c>
      <c r="C687" s="159" t="s">
        <v>1041</v>
      </c>
    </row>
    <row r="688" spans="1:3" x14ac:dyDescent="0.25">
      <c r="A688" s="160">
        <v>912</v>
      </c>
      <c r="B688" s="156" t="s">
        <v>1238</v>
      </c>
      <c r="C688" s="159" t="s">
        <v>1041</v>
      </c>
    </row>
    <row r="689" spans="1:3" x14ac:dyDescent="0.25">
      <c r="A689" s="160">
        <v>913</v>
      </c>
      <c r="B689" s="156" t="s">
        <v>1238</v>
      </c>
      <c r="C689" s="159" t="s">
        <v>1041</v>
      </c>
    </row>
    <row r="690" spans="1:3" x14ac:dyDescent="0.25">
      <c r="A690" s="160">
        <v>914</v>
      </c>
      <c r="B690" s="156" t="s">
        <v>1239</v>
      </c>
      <c r="C690" s="159" t="s">
        <v>1061</v>
      </c>
    </row>
    <row r="691" spans="1:3" x14ac:dyDescent="0.25">
      <c r="A691" s="160">
        <v>915</v>
      </c>
      <c r="B691" s="156" t="s">
        <v>1192</v>
      </c>
      <c r="C691" s="159" t="s">
        <v>1061</v>
      </c>
    </row>
    <row r="692" spans="1:3" x14ac:dyDescent="0.25">
      <c r="A692" s="160">
        <v>916</v>
      </c>
      <c r="B692" s="156" t="s">
        <v>1192</v>
      </c>
      <c r="C692" s="159" t="s">
        <v>1061</v>
      </c>
    </row>
    <row r="693" spans="1:3" x14ac:dyDescent="0.25">
      <c r="A693" s="160">
        <v>917</v>
      </c>
      <c r="B693" s="156" t="s">
        <v>1192</v>
      </c>
      <c r="C693" s="159" t="s">
        <v>1061</v>
      </c>
    </row>
    <row r="694" spans="1:3" x14ac:dyDescent="0.25">
      <c r="A694" s="160">
        <v>918</v>
      </c>
      <c r="B694" s="156" t="s">
        <v>1127</v>
      </c>
      <c r="C694" s="159" t="s">
        <v>1061</v>
      </c>
    </row>
    <row r="695" spans="1:3" x14ac:dyDescent="0.25">
      <c r="A695" s="160">
        <v>919</v>
      </c>
      <c r="B695" s="156" t="s">
        <v>1240</v>
      </c>
      <c r="C695" s="159" t="s">
        <v>1061</v>
      </c>
    </row>
    <row r="696" spans="1:3" x14ac:dyDescent="0.25">
      <c r="A696" s="160">
        <v>920</v>
      </c>
      <c r="B696" s="156" t="s">
        <v>1240</v>
      </c>
      <c r="C696" s="159" t="s">
        <v>1061</v>
      </c>
    </row>
    <row r="697" spans="1:3" x14ac:dyDescent="0.25">
      <c r="A697" s="160">
        <v>922</v>
      </c>
      <c r="B697" s="156" t="s">
        <v>1150</v>
      </c>
      <c r="C697" s="159" t="s">
        <v>1061</v>
      </c>
    </row>
    <row r="698" spans="1:3" x14ac:dyDescent="0.25">
      <c r="A698" s="160">
        <v>923</v>
      </c>
      <c r="B698" s="156" t="s">
        <v>1150</v>
      </c>
      <c r="C698" s="159" t="s">
        <v>1061</v>
      </c>
    </row>
    <row r="699" spans="1:3" x14ac:dyDescent="0.25">
      <c r="A699" s="160">
        <v>924</v>
      </c>
      <c r="B699" s="156" t="s">
        <v>1150</v>
      </c>
      <c r="C699" s="159" t="s">
        <v>1061</v>
      </c>
    </row>
    <row r="700" spans="1:3" x14ac:dyDescent="0.25">
      <c r="A700" s="160">
        <v>925</v>
      </c>
      <c r="B700" s="156" t="s">
        <v>1241</v>
      </c>
      <c r="C700" s="159" t="s">
        <v>1180</v>
      </c>
    </row>
    <row r="701" spans="1:3" x14ac:dyDescent="0.25">
      <c r="A701" s="160">
        <v>926</v>
      </c>
      <c r="B701" s="156" t="s">
        <v>1181</v>
      </c>
      <c r="C701" s="159" t="s">
        <v>1180</v>
      </c>
    </row>
    <row r="702" spans="1:3" x14ac:dyDescent="0.25">
      <c r="A702" s="160">
        <v>927</v>
      </c>
      <c r="B702" s="156" t="s">
        <v>1183</v>
      </c>
      <c r="C702" s="159" t="s">
        <v>1180</v>
      </c>
    </row>
    <row r="703" spans="1:3" x14ac:dyDescent="0.25">
      <c r="A703" s="160">
        <v>928</v>
      </c>
      <c r="B703" s="156" t="s">
        <v>1182</v>
      </c>
      <c r="C703" s="159" t="s">
        <v>1180</v>
      </c>
    </row>
    <row r="704" spans="1:3" x14ac:dyDescent="0.25">
      <c r="A704" s="160">
        <v>929</v>
      </c>
      <c r="B704" s="156" t="s">
        <v>1236</v>
      </c>
      <c r="C704" s="159" t="s">
        <v>1041</v>
      </c>
    </row>
    <row r="705" spans="1:3" x14ac:dyDescent="0.25">
      <c r="A705" s="160">
        <v>930</v>
      </c>
      <c r="B705" s="156" t="s">
        <v>1236</v>
      </c>
      <c r="C705" s="159" t="s">
        <v>1041</v>
      </c>
    </row>
    <row r="706" spans="1:3" x14ac:dyDescent="0.25">
      <c r="A706" s="160">
        <v>931</v>
      </c>
      <c r="B706" s="156" t="s">
        <v>1236</v>
      </c>
      <c r="C706" s="159" t="s">
        <v>1041</v>
      </c>
    </row>
    <row r="707" spans="1:3" x14ac:dyDescent="0.25">
      <c r="A707" s="160">
        <v>932</v>
      </c>
      <c r="B707" s="156" t="s">
        <v>1242</v>
      </c>
      <c r="C707" s="159" t="s">
        <v>1061</v>
      </c>
    </row>
    <row r="708" spans="1:3" x14ac:dyDescent="0.25">
      <c r="A708" s="160">
        <v>933</v>
      </c>
      <c r="B708" s="156" t="s">
        <v>1234</v>
      </c>
      <c r="C708" s="159" t="s">
        <v>1061</v>
      </c>
    </row>
    <row r="709" spans="1:3" x14ac:dyDescent="0.25">
      <c r="A709" s="160">
        <v>934</v>
      </c>
      <c r="B709" s="156" t="s">
        <v>1235</v>
      </c>
      <c r="C709" s="159" t="s">
        <v>1041</v>
      </c>
    </row>
    <row r="710" spans="1:3" x14ac:dyDescent="0.25">
      <c r="A710" s="160">
        <v>935</v>
      </c>
      <c r="B710" s="156" t="s">
        <v>1243</v>
      </c>
      <c r="C710" s="159" t="s">
        <v>1061</v>
      </c>
    </row>
    <row r="711" spans="1:3" x14ac:dyDescent="0.25">
      <c r="A711" s="160">
        <v>936</v>
      </c>
      <c r="B711" s="156" t="s">
        <v>1243</v>
      </c>
      <c r="C711" s="159" t="s">
        <v>1061</v>
      </c>
    </row>
    <row r="712" spans="1:3" x14ac:dyDescent="0.25">
      <c r="A712" s="160">
        <v>937</v>
      </c>
      <c r="B712" s="156" t="s">
        <v>1243</v>
      </c>
      <c r="C712" s="159" t="s">
        <v>1061</v>
      </c>
    </row>
    <row r="713" spans="1:3" x14ac:dyDescent="0.25">
      <c r="A713" s="160">
        <v>938</v>
      </c>
      <c r="B713" s="156" t="s">
        <v>1243</v>
      </c>
      <c r="C713" s="159" t="s">
        <v>1061</v>
      </c>
    </row>
    <row r="714" spans="1:3" x14ac:dyDescent="0.25">
      <c r="A714" s="160">
        <v>939</v>
      </c>
      <c r="B714" s="156" t="s">
        <v>1243</v>
      </c>
      <c r="C714" s="159" t="s">
        <v>1061</v>
      </c>
    </row>
    <row r="715" spans="1:3" x14ac:dyDescent="0.25">
      <c r="A715" s="160">
        <v>940</v>
      </c>
      <c r="B715" s="156" t="s">
        <v>1244</v>
      </c>
      <c r="C715" s="159" t="s">
        <v>1202</v>
      </c>
    </row>
    <row r="716" spans="1:3" x14ac:dyDescent="0.25">
      <c r="A716" s="160">
        <v>941</v>
      </c>
      <c r="B716" s="156" t="s">
        <v>1245</v>
      </c>
      <c r="C716" s="159" t="s">
        <v>1202</v>
      </c>
    </row>
    <row r="717" spans="1:3" x14ac:dyDescent="0.25">
      <c r="A717" s="160">
        <v>942</v>
      </c>
      <c r="B717" s="156" t="s">
        <v>1096</v>
      </c>
      <c r="C717" s="159" t="s">
        <v>1061</v>
      </c>
    </row>
    <row r="718" spans="1:3" x14ac:dyDescent="0.25">
      <c r="A718" s="160">
        <v>943</v>
      </c>
      <c r="B718" s="156" t="s">
        <v>1087</v>
      </c>
      <c r="C718" s="159" t="s">
        <v>1061</v>
      </c>
    </row>
    <row r="719" spans="1:3" x14ac:dyDescent="0.25">
      <c r="A719" s="160">
        <v>944</v>
      </c>
      <c r="B719" s="156" t="s">
        <v>1087</v>
      </c>
      <c r="C719" s="159" t="s">
        <v>1061</v>
      </c>
    </row>
    <row r="720" spans="1:3" x14ac:dyDescent="0.25">
      <c r="A720" s="160">
        <v>945</v>
      </c>
      <c r="B720" s="156" t="s">
        <v>1087</v>
      </c>
      <c r="C720" s="159" t="s">
        <v>1061</v>
      </c>
    </row>
    <row r="721" spans="1:3" x14ac:dyDescent="0.25">
      <c r="A721" s="160">
        <v>946</v>
      </c>
      <c r="B721" s="156" t="s">
        <v>1087</v>
      </c>
      <c r="C721" s="159" t="s">
        <v>1061</v>
      </c>
    </row>
    <row r="722" spans="1:3" x14ac:dyDescent="0.25">
      <c r="A722" s="160">
        <v>947</v>
      </c>
      <c r="B722" s="156" t="s">
        <v>1246</v>
      </c>
      <c r="C722" s="159" t="s">
        <v>1061</v>
      </c>
    </row>
    <row r="723" spans="1:3" x14ac:dyDescent="0.25">
      <c r="A723" s="160">
        <v>948</v>
      </c>
      <c r="B723" s="156" t="s">
        <v>1247</v>
      </c>
      <c r="C723" s="159" t="s">
        <v>1061</v>
      </c>
    </row>
    <row r="724" spans="1:3" x14ac:dyDescent="0.25">
      <c r="A724" s="160">
        <v>949</v>
      </c>
      <c r="B724" s="156" t="s">
        <v>1248</v>
      </c>
      <c r="C724" s="159" t="s">
        <v>1061</v>
      </c>
    </row>
    <row r="725" spans="1:3" x14ac:dyDescent="0.25">
      <c r="A725" s="160">
        <v>950</v>
      </c>
      <c r="B725" s="156" t="s">
        <v>1249</v>
      </c>
      <c r="C725" s="159" t="s">
        <v>1041</v>
      </c>
    </row>
    <row r="726" spans="1:3" x14ac:dyDescent="0.25">
      <c r="A726" s="160">
        <v>951</v>
      </c>
      <c r="B726" s="156" t="s">
        <v>1250</v>
      </c>
      <c r="C726" s="159" t="s">
        <v>1041</v>
      </c>
    </row>
    <row r="727" spans="1:3" x14ac:dyDescent="0.25">
      <c r="A727" s="160">
        <v>952</v>
      </c>
      <c r="B727" s="156" t="s">
        <v>1251</v>
      </c>
      <c r="C727" s="159" t="s">
        <v>1061</v>
      </c>
    </row>
    <row r="728" spans="1:3" x14ac:dyDescent="0.25">
      <c r="A728" s="160">
        <v>953</v>
      </c>
      <c r="B728" s="156" t="s">
        <v>1252</v>
      </c>
      <c r="C728" s="159" t="s">
        <v>1061</v>
      </c>
    </row>
    <row r="729" spans="1:3" x14ac:dyDescent="0.25">
      <c r="A729" s="160">
        <v>954</v>
      </c>
      <c r="B729" s="156" t="s">
        <v>1253</v>
      </c>
      <c r="C729" s="159" t="s">
        <v>1061</v>
      </c>
    </row>
    <row r="730" spans="1:3" x14ac:dyDescent="0.25">
      <c r="A730" s="160">
        <v>955</v>
      </c>
      <c r="B730" s="156" t="s">
        <v>1254</v>
      </c>
      <c r="C730" s="159" t="s">
        <v>1061</v>
      </c>
    </row>
    <row r="731" spans="1:3" x14ac:dyDescent="0.25">
      <c r="A731" s="160">
        <v>956</v>
      </c>
      <c r="B731" s="156" t="s">
        <v>1255</v>
      </c>
      <c r="C731" s="159" t="s">
        <v>1061</v>
      </c>
    </row>
    <row r="732" spans="1:3" x14ac:dyDescent="0.25">
      <c r="A732" s="160">
        <v>957</v>
      </c>
      <c r="B732" s="156" t="s">
        <v>1256</v>
      </c>
      <c r="C732" s="159" t="s">
        <v>1061</v>
      </c>
    </row>
    <row r="733" spans="1:3" x14ac:dyDescent="0.25">
      <c r="A733" s="160">
        <v>958</v>
      </c>
      <c r="B733" s="156" t="s">
        <v>1257</v>
      </c>
      <c r="C733" s="159" t="s">
        <v>1061</v>
      </c>
    </row>
    <row r="734" spans="1:3" x14ac:dyDescent="0.25">
      <c r="A734" s="160">
        <v>959</v>
      </c>
      <c r="B734" s="156" t="s">
        <v>1258</v>
      </c>
      <c r="C734" s="159" t="s">
        <v>1061</v>
      </c>
    </row>
    <row r="735" spans="1:3" x14ac:dyDescent="0.25">
      <c r="A735" s="160">
        <v>960</v>
      </c>
      <c r="B735" s="156" t="s">
        <v>1259</v>
      </c>
      <c r="C735" s="159" t="s">
        <v>1061</v>
      </c>
    </row>
    <row r="736" spans="1:3" x14ac:dyDescent="0.25">
      <c r="A736" s="160">
        <v>961</v>
      </c>
      <c r="B736" s="156" t="s">
        <v>1260</v>
      </c>
      <c r="C736" s="159" t="s">
        <v>1061</v>
      </c>
    </row>
    <row r="737" spans="1:3" x14ac:dyDescent="0.25">
      <c r="A737" s="160">
        <v>962</v>
      </c>
      <c r="B737" s="156" t="s">
        <v>1261</v>
      </c>
      <c r="C737" s="159" t="s">
        <v>1061</v>
      </c>
    </row>
    <row r="738" spans="1:3" x14ac:dyDescent="0.25">
      <c r="A738" s="160">
        <v>963</v>
      </c>
      <c r="B738" s="156" t="s">
        <v>1262</v>
      </c>
      <c r="C738" s="159" t="s">
        <v>1061</v>
      </c>
    </row>
    <row r="739" spans="1:3" x14ac:dyDescent="0.25">
      <c r="A739" s="160">
        <v>964</v>
      </c>
      <c r="B739" s="156" t="s">
        <v>1263</v>
      </c>
      <c r="C739" s="159" t="s">
        <v>1061</v>
      </c>
    </row>
    <row r="740" spans="1:3" x14ac:dyDescent="0.25">
      <c r="A740" s="160">
        <v>965</v>
      </c>
      <c r="B740" s="156" t="s">
        <v>1264</v>
      </c>
      <c r="C740" s="159" t="s">
        <v>1061</v>
      </c>
    </row>
    <row r="741" spans="1:3" x14ac:dyDescent="0.25">
      <c r="A741" s="160">
        <v>966</v>
      </c>
      <c r="B741" s="156" t="s">
        <v>1107</v>
      </c>
      <c r="C741" s="159" t="s">
        <v>1041</v>
      </c>
    </row>
    <row r="742" spans="1:3" x14ac:dyDescent="0.25">
      <c r="A742" s="160">
        <v>967</v>
      </c>
      <c r="B742" s="156" t="s">
        <v>1119</v>
      </c>
      <c r="C742" s="159" t="s">
        <v>1061</v>
      </c>
    </row>
    <row r="743" spans="1:3" x14ac:dyDescent="0.25">
      <c r="A743" s="160">
        <v>968</v>
      </c>
      <c r="B743" s="156" t="s">
        <v>1119</v>
      </c>
      <c r="C743" s="159" t="s">
        <v>1061</v>
      </c>
    </row>
    <row r="744" spans="1:3" x14ac:dyDescent="0.25">
      <c r="A744" s="160">
        <v>969</v>
      </c>
      <c r="B744" s="156" t="s">
        <v>1264</v>
      </c>
      <c r="C744" s="159" t="s">
        <v>1061</v>
      </c>
    </row>
    <row r="745" spans="1:3" x14ac:dyDescent="0.25">
      <c r="A745" s="160">
        <v>970</v>
      </c>
      <c r="B745" s="156" t="s">
        <v>1075</v>
      </c>
      <c r="C745" s="159" t="s">
        <v>1061</v>
      </c>
    </row>
    <row r="746" spans="1:3" x14ac:dyDescent="0.25">
      <c r="A746" s="160">
        <v>971</v>
      </c>
      <c r="B746" s="156" t="s">
        <v>1265</v>
      </c>
      <c r="C746" s="159" t="s">
        <v>1061</v>
      </c>
    </row>
    <row r="747" spans="1:3" x14ac:dyDescent="0.25">
      <c r="A747" s="160">
        <v>972</v>
      </c>
      <c r="B747" s="156" t="s">
        <v>1266</v>
      </c>
      <c r="C747" s="159" t="s">
        <v>1061</v>
      </c>
    </row>
    <row r="748" spans="1:3" x14ac:dyDescent="0.25">
      <c r="A748" s="160">
        <v>973</v>
      </c>
      <c r="B748" s="156" t="s">
        <v>1117</v>
      </c>
      <c r="C748" s="159" t="s">
        <v>1061</v>
      </c>
    </row>
    <row r="749" spans="1:3" x14ac:dyDescent="0.25">
      <c r="A749" s="160">
        <v>974</v>
      </c>
      <c r="B749" s="156" t="s">
        <v>1143</v>
      </c>
      <c r="C749" s="159" t="s">
        <v>1061</v>
      </c>
    </row>
    <row r="750" spans="1:3" x14ac:dyDescent="0.25">
      <c r="A750" s="160">
        <v>975</v>
      </c>
      <c r="B750" s="156" t="s">
        <v>1267</v>
      </c>
      <c r="C750" s="159" t="s">
        <v>1061</v>
      </c>
    </row>
    <row r="751" spans="1:3" x14ac:dyDescent="0.25">
      <c r="A751" s="160">
        <v>976</v>
      </c>
      <c r="B751" s="156" t="s">
        <v>1268</v>
      </c>
      <c r="C751" s="159" t="s">
        <v>1061</v>
      </c>
    </row>
    <row r="752" spans="1:3" x14ac:dyDescent="0.25">
      <c r="A752" s="160">
        <v>978</v>
      </c>
      <c r="B752" s="156" t="s">
        <v>1101</v>
      </c>
      <c r="C752" s="159" t="s">
        <v>1041</v>
      </c>
    </row>
    <row r="753" spans="1:3" x14ac:dyDescent="0.25">
      <c r="A753" s="160">
        <v>979</v>
      </c>
      <c r="B753" s="156" t="s">
        <v>1140</v>
      </c>
      <c r="C753" s="159" t="s">
        <v>1041</v>
      </c>
    </row>
    <row r="754" spans="1:3" x14ac:dyDescent="0.25">
      <c r="A754" s="160">
        <v>980</v>
      </c>
      <c r="B754" s="156" t="s">
        <v>1269</v>
      </c>
      <c r="C754" s="159" t="s">
        <v>1061</v>
      </c>
    </row>
    <row r="755" spans="1:3" x14ac:dyDescent="0.25">
      <c r="A755" s="160">
        <v>981</v>
      </c>
      <c r="B755" s="156" t="s">
        <v>1270</v>
      </c>
      <c r="C755" s="159" t="s">
        <v>1041</v>
      </c>
    </row>
    <row r="756" spans="1:3" x14ac:dyDescent="0.25">
      <c r="A756" s="160">
        <v>982</v>
      </c>
      <c r="B756" s="156" t="s">
        <v>1271</v>
      </c>
      <c r="C756" s="159" t="s">
        <v>1061</v>
      </c>
    </row>
    <row r="757" spans="1:3" x14ac:dyDescent="0.25">
      <c r="A757" s="160">
        <v>983</v>
      </c>
      <c r="B757" s="156" t="s">
        <v>1272</v>
      </c>
      <c r="C757" s="159" t="s">
        <v>1061</v>
      </c>
    </row>
    <row r="758" spans="1:3" x14ac:dyDescent="0.25">
      <c r="A758" s="160">
        <v>984</v>
      </c>
      <c r="B758" s="156" t="s">
        <v>1273</v>
      </c>
      <c r="C758" s="159" t="s">
        <v>1061</v>
      </c>
    </row>
    <row r="759" spans="1:3" x14ac:dyDescent="0.25">
      <c r="A759" s="160">
        <v>985</v>
      </c>
      <c r="B759" s="156" t="s">
        <v>1274</v>
      </c>
      <c r="C759" s="159" t="s">
        <v>1061</v>
      </c>
    </row>
    <row r="760" spans="1:3" x14ac:dyDescent="0.25">
      <c r="A760" s="160">
        <v>989</v>
      </c>
      <c r="B760" s="156" t="s">
        <v>1156</v>
      </c>
      <c r="C760" s="159" t="s">
        <v>1061</v>
      </c>
    </row>
    <row r="761" spans="1:3" x14ac:dyDescent="0.25">
      <c r="A761" s="160">
        <v>990</v>
      </c>
      <c r="B761" s="156" t="s">
        <v>1157</v>
      </c>
      <c r="C761" s="159" t="s">
        <v>1041</v>
      </c>
    </row>
    <row r="762" spans="1:3" x14ac:dyDescent="0.25">
      <c r="A762" s="160">
        <v>991</v>
      </c>
      <c r="B762" s="156" t="s">
        <v>1107</v>
      </c>
      <c r="C762" s="159" t="s">
        <v>1041</v>
      </c>
    </row>
    <row r="763" spans="1:3" x14ac:dyDescent="0.25">
      <c r="A763" s="160">
        <v>996</v>
      </c>
      <c r="B763" s="156" t="s">
        <v>1187</v>
      </c>
      <c r="C763" s="159" t="s">
        <v>1061</v>
      </c>
    </row>
    <row r="764" spans="1:3" x14ac:dyDescent="0.25">
      <c r="A764" s="160">
        <v>997</v>
      </c>
      <c r="B764" s="156" t="s">
        <v>1275</v>
      </c>
      <c r="C764" s="159" t="s">
        <v>1061</v>
      </c>
    </row>
  </sheetData>
  <hyperlinks>
    <hyperlink ref="A1" location="Overview!A1" display="Back to Overview" xr:uid="{00000000-0004-0000-0B00-000000000000}"/>
    <hyperlink ref="A1" location="Overview!A1" display="Back to Overview" xr:uid="{00000000-0004-0000-0B00-000001000000}"/>
  </hyperlinks>
  <pageMargins left="0.74803149606299213" right="0.74803149606299213" top="0.98425196850393704" bottom="0.98425196850393704" header="0.51181102362204722" footer="0.51181102362204722"/>
  <pageSetup paperSize="9" scale="41" fitToHeight="0" orientation="portrait" r:id="rId1"/>
  <headerFooter differentFirst="1" scaleWithDoc="0">
    <oddFooter>&amp;C&amp;P of &amp;N</oddFooter>
    <firstHeader>&amp;LSSC TPP Unit Rate Lookup Table</firstHeader>
    <firstFooter>&amp;C&amp;P of &amp;N</first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22"/>
  <sheetViews>
    <sheetView showGridLines="0" zoomScale="80" zoomScaleNormal="80" workbookViewId="0">
      <selection activeCell="G2" sqref="G2"/>
    </sheetView>
  </sheetViews>
  <sheetFormatPr defaultRowHeight="13.2" x14ac:dyDescent="0.25"/>
  <cols>
    <col min="1" max="1" width="32.109375" bestFit="1" customWidth="1"/>
    <col min="2" max="2" width="11.88671875" bestFit="1" customWidth="1"/>
    <col min="3" max="3" width="5.44140625" bestFit="1" customWidth="1"/>
    <col min="4" max="4" width="16.44140625" customWidth="1"/>
    <col min="5" max="6" width="16.109375" bestFit="1" customWidth="1"/>
  </cols>
  <sheetData>
    <row r="1" spans="1:6" x14ac:dyDescent="0.25">
      <c r="A1" s="153" t="s">
        <v>34</v>
      </c>
      <c r="B1" s="153"/>
    </row>
    <row r="2" spans="1:6" ht="36.75" customHeight="1" x14ac:dyDescent="0.25">
      <c r="A2" s="287" t="str">
        <f>Overview!B4&amp; " - Effective from "&amp;Overview!C4&amp;" - "&amp;Overview!E4&amp;" Residual Charging Bands"</f>
        <v>Fulcrum Electricity Assets Ltd - GSP_H - Effective from 2024/25 - Final Residual Charging Bands</v>
      </c>
      <c r="B2" s="288"/>
      <c r="C2" s="288"/>
      <c r="D2" s="288"/>
      <c r="E2" s="288"/>
      <c r="F2" s="288"/>
    </row>
    <row r="4" spans="1:6" ht="26.4" x14ac:dyDescent="0.25">
      <c r="A4" s="172" t="s">
        <v>1276</v>
      </c>
      <c r="B4" s="172" t="s">
        <v>1277</v>
      </c>
      <c r="C4" s="172" t="s">
        <v>1278</v>
      </c>
      <c r="D4" s="172" t="s">
        <v>1279</v>
      </c>
      <c r="E4" s="172" t="s">
        <v>1280</v>
      </c>
      <c r="F4" s="19" t="s">
        <v>1281</v>
      </c>
    </row>
    <row r="5" spans="1:6" ht="13.8" x14ac:dyDescent="0.25">
      <c r="A5" s="173" t="s">
        <v>362</v>
      </c>
      <c r="B5" s="174" t="s">
        <v>1282</v>
      </c>
      <c r="C5" s="174" t="s">
        <v>1283</v>
      </c>
      <c r="D5" s="179" t="s">
        <v>1283</v>
      </c>
      <c r="E5" s="179" t="s">
        <v>1283</v>
      </c>
      <c r="F5" s="178">
        <v>71.41724092290697</v>
      </c>
    </row>
    <row r="6" spans="1:6" ht="14.25" customHeight="1" x14ac:dyDescent="0.25">
      <c r="A6" s="281" t="s">
        <v>1284</v>
      </c>
      <c r="B6" s="174">
        <v>1</v>
      </c>
      <c r="C6" s="174" t="s">
        <v>1285</v>
      </c>
      <c r="D6" s="180">
        <v>0</v>
      </c>
      <c r="E6" s="180">
        <v>3571</v>
      </c>
      <c r="F6" s="178">
        <v>66.292839531792637</v>
      </c>
    </row>
    <row r="7" spans="1:6" ht="13.8" x14ac:dyDescent="0.25">
      <c r="A7" s="282"/>
      <c r="B7" s="174">
        <v>2</v>
      </c>
      <c r="C7" s="174" t="s">
        <v>1285</v>
      </c>
      <c r="D7" s="180">
        <v>3571</v>
      </c>
      <c r="E7" s="180">
        <v>12553</v>
      </c>
      <c r="F7" s="178">
        <v>181.46523176117137</v>
      </c>
    </row>
    <row r="8" spans="1:6" ht="13.8" x14ac:dyDescent="0.25">
      <c r="A8" s="282"/>
      <c r="B8" s="174">
        <v>3</v>
      </c>
      <c r="C8" s="174" t="s">
        <v>1285</v>
      </c>
      <c r="D8" s="180">
        <v>12553</v>
      </c>
      <c r="E8" s="180">
        <v>25279</v>
      </c>
      <c r="F8" s="178">
        <v>401.85846946162377</v>
      </c>
    </row>
    <row r="9" spans="1:6" ht="13.8" x14ac:dyDescent="0.25">
      <c r="A9" s="283"/>
      <c r="B9" s="174">
        <v>4</v>
      </c>
      <c r="C9" s="174" t="s">
        <v>1285</v>
      </c>
      <c r="D9" s="180">
        <v>25279</v>
      </c>
      <c r="E9" s="180" t="s">
        <v>1286</v>
      </c>
      <c r="F9" s="178">
        <v>1130.1065394255834</v>
      </c>
    </row>
    <row r="10" spans="1:6" ht="13.8" x14ac:dyDescent="0.25">
      <c r="A10" s="281" t="s">
        <v>1287</v>
      </c>
      <c r="B10" s="174">
        <v>1</v>
      </c>
      <c r="C10" s="174" t="s">
        <v>1288</v>
      </c>
      <c r="D10" s="180">
        <v>0</v>
      </c>
      <c r="E10" s="180">
        <v>80</v>
      </c>
      <c r="F10" s="178">
        <v>2022.3792358029477</v>
      </c>
    </row>
    <row r="11" spans="1:6" ht="13.8" x14ac:dyDescent="0.25">
      <c r="A11" s="282"/>
      <c r="B11" s="174">
        <v>2</v>
      </c>
      <c r="C11" s="174" t="s">
        <v>1288</v>
      </c>
      <c r="D11" s="180">
        <v>80</v>
      </c>
      <c r="E11" s="180">
        <v>150</v>
      </c>
      <c r="F11" s="178">
        <v>3393.1748777514808</v>
      </c>
    </row>
    <row r="12" spans="1:6" ht="13.8" x14ac:dyDescent="0.25">
      <c r="A12" s="282"/>
      <c r="B12" s="174">
        <v>3</v>
      </c>
      <c r="C12" s="174" t="s">
        <v>1288</v>
      </c>
      <c r="D12" s="180">
        <v>150</v>
      </c>
      <c r="E12" s="180">
        <v>231</v>
      </c>
      <c r="F12" s="178">
        <v>5735.9618206317709</v>
      </c>
    </row>
    <row r="13" spans="1:6" ht="13.8" x14ac:dyDescent="0.25">
      <c r="A13" s="283"/>
      <c r="B13" s="174">
        <v>4</v>
      </c>
      <c r="C13" s="174" t="s">
        <v>1288</v>
      </c>
      <c r="D13" s="180">
        <v>231</v>
      </c>
      <c r="E13" s="180" t="s">
        <v>1286</v>
      </c>
      <c r="F13" s="178">
        <v>14519.591263167385</v>
      </c>
    </row>
    <row r="14" spans="1:6" ht="13.8" x14ac:dyDescent="0.25">
      <c r="A14" s="281" t="s">
        <v>1289</v>
      </c>
      <c r="B14" s="174">
        <v>1</v>
      </c>
      <c r="C14" s="174" t="s">
        <v>1288</v>
      </c>
      <c r="D14" s="180">
        <v>0</v>
      </c>
      <c r="E14" s="180">
        <v>422</v>
      </c>
      <c r="F14" s="178">
        <v>11427.185454701968</v>
      </c>
    </row>
    <row r="15" spans="1:6" ht="13.8" x14ac:dyDescent="0.25">
      <c r="A15" s="282"/>
      <c r="B15" s="174">
        <v>2</v>
      </c>
      <c r="C15" s="174" t="s">
        <v>1288</v>
      </c>
      <c r="D15" s="180">
        <v>422</v>
      </c>
      <c r="E15" s="180">
        <v>1000</v>
      </c>
      <c r="F15" s="178">
        <v>29609.766471060513</v>
      </c>
    </row>
    <row r="16" spans="1:6" ht="13.8" x14ac:dyDescent="0.25">
      <c r="A16" s="282"/>
      <c r="B16" s="174">
        <v>3</v>
      </c>
      <c r="C16" s="174" t="s">
        <v>1288</v>
      </c>
      <c r="D16" s="180">
        <v>1000</v>
      </c>
      <c r="E16" s="180">
        <v>1800</v>
      </c>
      <c r="F16" s="178">
        <v>58000.591775176574</v>
      </c>
    </row>
    <row r="17" spans="1:6" ht="13.8" x14ac:dyDescent="0.25">
      <c r="A17" s="283"/>
      <c r="B17" s="174">
        <v>4</v>
      </c>
      <c r="C17" s="174" t="s">
        <v>1288</v>
      </c>
      <c r="D17" s="180">
        <v>1800</v>
      </c>
      <c r="E17" s="180" t="s">
        <v>1286</v>
      </c>
      <c r="F17" s="178">
        <v>149235.03746997766</v>
      </c>
    </row>
    <row r="18" spans="1:6" ht="13.8" x14ac:dyDescent="0.25">
      <c r="A18" s="284" t="s">
        <v>1290</v>
      </c>
      <c r="B18" s="174">
        <v>1</v>
      </c>
      <c r="C18" s="174" t="s">
        <v>1288</v>
      </c>
      <c r="D18" s="180">
        <v>0</v>
      </c>
      <c r="E18" s="180">
        <v>5000</v>
      </c>
      <c r="F18" s="178">
        <v>10865.904642229807</v>
      </c>
    </row>
    <row r="19" spans="1:6" ht="13.8" x14ac:dyDescent="0.25">
      <c r="A19" s="285"/>
      <c r="B19" s="174">
        <v>2</v>
      </c>
      <c r="C19" s="174" t="s">
        <v>1288</v>
      </c>
      <c r="D19" s="180">
        <v>5000</v>
      </c>
      <c r="E19" s="180">
        <v>12000</v>
      </c>
      <c r="F19" s="178">
        <v>118735.98939590492</v>
      </c>
    </row>
    <row r="20" spans="1:6" ht="13.8" x14ac:dyDescent="0.25">
      <c r="A20" s="285"/>
      <c r="B20" s="174">
        <v>3</v>
      </c>
      <c r="C20" s="174" t="s">
        <v>1288</v>
      </c>
      <c r="D20" s="180">
        <v>12000</v>
      </c>
      <c r="E20" s="180">
        <v>21500</v>
      </c>
      <c r="F20" s="178">
        <v>184725.34130917478</v>
      </c>
    </row>
    <row r="21" spans="1:6" ht="13.8" x14ac:dyDescent="0.25">
      <c r="A21" s="286"/>
      <c r="B21" s="174">
        <v>4</v>
      </c>
      <c r="C21" s="174" t="s">
        <v>1288</v>
      </c>
      <c r="D21" s="180">
        <v>21500</v>
      </c>
      <c r="E21" s="180" t="s">
        <v>1286</v>
      </c>
      <c r="F21" s="178">
        <v>872215.69678597723</v>
      </c>
    </row>
    <row r="22" spans="1:6" x14ac:dyDescent="0.25">
      <c r="A22" t="s">
        <v>1291</v>
      </c>
    </row>
  </sheetData>
  <sheetProtection formatCells="0" formatColumns="0" formatRows="0" sort="0" autoFilter="0"/>
  <mergeCells count="5">
    <mergeCell ref="A10:A13"/>
    <mergeCell ref="A14:A17"/>
    <mergeCell ref="A18:A21"/>
    <mergeCell ref="A6:A9"/>
    <mergeCell ref="A2:F2"/>
  </mergeCells>
  <hyperlinks>
    <hyperlink ref="A1" location="Overview!A1" display="Back to Overview" xr:uid="{00000000-0004-0000-0C00-000000000000}"/>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EX24"/>
  <sheetViews>
    <sheetView showGridLines="0" zoomScale="60" zoomScaleNormal="60" workbookViewId="0">
      <selection activeCell="B10" sqref="B10"/>
    </sheetView>
  </sheetViews>
  <sheetFormatPr defaultColWidth="9.109375" defaultRowHeight="13.2" x14ac:dyDescent="0.25"/>
  <cols>
    <col min="1" max="1" width="2.44140625" customWidth="1"/>
    <col min="2" max="2" width="33.6640625" customWidth="1"/>
    <col min="3" max="4" width="14.109375" customWidth="1"/>
    <col min="5" max="9" width="12.109375" customWidth="1"/>
    <col min="10" max="10" width="5.5546875" customWidth="1"/>
    <col min="11" max="11" width="5.33203125" customWidth="1"/>
    <col min="12" max="12" width="35.33203125" customWidth="1"/>
    <col min="13" max="20" width="11.6640625" customWidth="1"/>
    <col min="28" max="28" width="25" bestFit="1" customWidth="1"/>
    <col min="29" max="29" width="14.5546875" bestFit="1" customWidth="1"/>
  </cols>
  <sheetData>
    <row r="1" spans="1:154" x14ac:dyDescent="0.25">
      <c r="B1" s="93" t="s">
        <v>34</v>
      </c>
    </row>
    <row r="2" spans="1:154" s="2" customFormat="1" ht="21.75" customHeight="1" x14ac:dyDescent="0.25">
      <c r="B2" s="289" t="str">
        <f>Overview!B4&amp; " - Effective from "&amp;Overview!D4&amp;" - "&amp;Overview!E4</f>
        <v>Fulcrum Electricity Assets Ltd - GSP_H - Effective from 1 April 2024 - Final</v>
      </c>
      <c r="C2" s="290"/>
      <c r="D2" s="290"/>
      <c r="E2" s="290"/>
      <c r="F2" s="290"/>
      <c r="G2" s="290"/>
      <c r="H2" s="290"/>
      <c r="I2" s="290"/>
      <c r="J2" s="290"/>
      <c r="K2" s="290"/>
      <c r="L2" s="290"/>
      <c r="M2" s="290"/>
      <c r="N2" s="290"/>
      <c r="O2" s="290"/>
      <c r="P2" s="290"/>
      <c r="Q2" s="290"/>
      <c r="R2" s="290"/>
      <c r="S2" s="290"/>
      <c r="T2" s="291"/>
      <c r="U2"/>
      <c r="V2"/>
      <c r="W2"/>
      <c r="X2"/>
      <c r="Y2"/>
      <c r="Z2"/>
      <c r="AA2"/>
      <c r="AB2" s="26"/>
      <c r="AC2" s="54" t="s">
        <v>60</v>
      </c>
      <c r="AD2" s="54" t="s">
        <v>61</v>
      </c>
      <c r="AE2" s="54" t="s">
        <v>62</v>
      </c>
      <c r="AF2" s="13" t="s">
        <v>63</v>
      </c>
      <c r="AG2" s="13" t="s">
        <v>64</v>
      </c>
      <c r="AH2" s="26" t="s">
        <v>65</v>
      </c>
      <c r="AI2" s="13" t="s">
        <v>66</v>
      </c>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row>
    <row r="3" spans="1:154" s="106" customFormat="1" ht="9" customHeight="1" x14ac:dyDescent="0.25">
      <c r="A3" s="105"/>
      <c r="B3" s="105"/>
      <c r="C3" s="105"/>
      <c r="D3" s="105"/>
      <c r="E3" s="105"/>
      <c r="F3" s="105"/>
      <c r="G3" s="105"/>
      <c r="H3" s="105"/>
      <c r="I3" s="105"/>
      <c r="J3" s="105"/>
      <c r="K3" s="105"/>
      <c r="L3"/>
      <c r="M3"/>
      <c r="N3"/>
      <c r="O3"/>
      <c r="P3"/>
      <c r="Q3"/>
      <c r="R3"/>
      <c r="S3"/>
      <c r="T3"/>
      <c r="U3"/>
      <c r="V3"/>
      <c r="W3"/>
      <c r="X3"/>
      <c r="Y3"/>
      <c r="Z3"/>
      <c r="AA3"/>
      <c r="AB3" s="15" t="s">
        <v>362</v>
      </c>
      <c r="AC3" s="139" t="s">
        <v>1292</v>
      </c>
      <c r="AD3" s="140" t="s">
        <v>1293</v>
      </c>
      <c r="AE3" s="141" t="s">
        <v>62</v>
      </c>
      <c r="AF3" s="147" t="s">
        <v>1294</v>
      </c>
      <c r="AG3" s="142" t="s">
        <v>1295</v>
      </c>
      <c r="AH3" s="142" t="s">
        <v>1295</v>
      </c>
      <c r="AI3" s="143" t="s">
        <v>1295</v>
      </c>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row>
    <row r="4" spans="1:154" ht="26.25" customHeight="1" x14ac:dyDescent="0.25">
      <c r="B4" s="295" t="s">
        <v>1296</v>
      </c>
      <c r="C4" s="296"/>
      <c r="D4" s="296"/>
      <c r="E4" s="296"/>
      <c r="F4" s="296"/>
      <c r="G4" s="296"/>
      <c r="H4" s="296"/>
      <c r="I4" s="297"/>
      <c r="L4" s="295" t="s">
        <v>1297</v>
      </c>
      <c r="M4" s="296"/>
      <c r="N4" s="296"/>
      <c r="O4" s="296"/>
      <c r="P4" s="296"/>
      <c r="Q4" s="296"/>
      <c r="R4" s="296"/>
      <c r="S4" s="296"/>
      <c r="T4" s="297"/>
      <c r="AB4" s="15" t="s">
        <v>1298</v>
      </c>
      <c r="AC4" s="139" t="s">
        <v>1292</v>
      </c>
      <c r="AD4" s="140" t="s">
        <v>1293</v>
      </c>
      <c r="AE4" s="141" t="s">
        <v>62</v>
      </c>
      <c r="AF4" s="142" t="s">
        <v>1295</v>
      </c>
      <c r="AG4" s="142" t="s">
        <v>1295</v>
      </c>
      <c r="AH4" s="142" t="s">
        <v>1295</v>
      </c>
      <c r="AI4" s="143" t="s">
        <v>1295</v>
      </c>
    </row>
    <row r="5" spans="1:154" ht="18" customHeight="1" x14ac:dyDescent="0.25">
      <c r="B5" s="299" t="s">
        <v>1299</v>
      </c>
      <c r="C5" s="299"/>
      <c r="D5" s="299"/>
      <c r="E5" s="299"/>
      <c r="F5" s="299"/>
      <c r="G5" s="299"/>
      <c r="H5" s="299"/>
      <c r="I5" s="299"/>
      <c r="L5" s="299" t="s">
        <v>1300</v>
      </c>
      <c r="M5" s="299"/>
      <c r="N5" s="299"/>
      <c r="O5" s="299"/>
      <c r="P5" s="299"/>
      <c r="Q5" s="299"/>
      <c r="R5" s="299"/>
      <c r="S5" s="299"/>
      <c r="T5" s="299"/>
      <c r="AB5" s="15" t="s">
        <v>1301</v>
      </c>
      <c r="AC5" s="139" t="s">
        <v>1292</v>
      </c>
      <c r="AD5" s="140" t="s">
        <v>1293</v>
      </c>
      <c r="AE5" s="141" t="s">
        <v>62</v>
      </c>
      <c r="AF5" s="147" t="s">
        <v>1294</v>
      </c>
      <c r="AG5" s="142" t="s">
        <v>1295</v>
      </c>
      <c r="AH5" s="142" t="s">
        <v>1295</v>
      </c>
      <c r="AI5" s="143" t="s">
        <v>1295</v>
      </c>
    </row>
    <row r="6" spans="1:154" s="107" customFormat="1" ht="27.75" customHeight="1" x14ac:dyDescent="0.25">
      <c r="B6" s="298" t="s">
        <v>1302</v>
      </c>
      <c r="C6" s="298"/>
      <c r="D6" s="298"/>
      <c r="E6" s="298"/>
      <c r="F6" s="298"/>
      <c r="G6" s="298"/>
      <c r="H6" s="298"/>
      <c r="I6" s="298"/>
      <c r="L6" s="298" t="s">
        <v>1303</v>
      </c>
      <c r="M6" s="298"/>
      <c r="N6" s="298"/>
      <c r="O6" s="298"/>
      <c r="P6" s="298"/>
      <c r="Q6" s="298"/>
      <c r="R6" s="298"/>
      <c r="S6" s="298"/>
      <c r="T6" s="298"/>
      <c r="AB6" s="15" t="s">
        <v>77</v>
      </c>
      <c r="AC6" s="139" t="s">
        <v>1292</v>
      </c>
      <c r="AD6" s="140" t="s">
        <v>1293</v>
      </c>
      <c r="AE6" s="141" t="s">
        <v>62</v>
      </c>
      <c r="AF6" s="142" t="s">
        <v>1295</v>
      </c>
      <c r="AG6" s="142" t="s">
        <v>1295</v>
      </c>
      <c r="AH6" s="142" t="s">
        <v>1295</v>
      </c>
      <c r="AI6" s="143" t="s">
        <v>1295</v>
      </c>
    </row>
    <row r="7" spans="1:154" ht="18" customHeight="1" x14ac:dyDescent="0.25">
      <c r="B7" s="299" t="s">
        <v>1304</v>
      </c>
      <c r="C7" s="299"/>
      <c r="D7" s="299"/>
      <c r="E7" s="299"/>
      <c r="F7" s="299"/>
      <c r="G7" s="299"/>
      <c r="H7" s="299"/>
      <c r="I7" s="299"/>
      <c r="L7" s="299" t="s">
        <v>1305</v>
      </c>
      <c r="M7" s="299"/>
      <c r="N7" s="299"/>
      <c r="O7" s="299"/>
      <c r="P7" s="299"/>
      <c r="Q7" s="299"/>
      <c r="R7" s="299"/>
      <c r="S7" s="299"/>
      <c r="T7" s="299"/>
      <c r="AB7" s="15" t="s">
        <v>1306</v>
      </c>
      <c r="AC7" s="139" t="s">
        <v>1292</v>
      </c>
      <c r="AD7" s="140" t="s">
        <v>1293</v>
      </c>
      <c r="AE7" s="141" t="s">
        <v>62</v>
      </c>
      <c r="AF7" s="147" t="s">
        <v>1294</v>
      </c>
      <c r="AG7" s="147" t="s">
        <v>1307</v>
      </c>
      <c r="AH7" s="148" t="s">
        <v>1308</v>
      </c>
      <c r="AI7" s="149" t="s">
        <v>66</v>
      </c>
    </row>
    <row r="8" spans="1:154" ht="8.25" customHeight="1" x14ac:dyDescent="0.25">
      <c r="AB8" s="15" t="s">
        <v>1309</v>
      </c>
      <c r="AC8" s="139" t="s">
        <v>1292</v>
      </c>
      <c r="AD8" s="140" t="s">
        <v>1293</v>
      </c>
      <c r="AE8" s="141" t="s">
        <v>62</v>
      </c>
      <c r="AF8" s="147" t="s">
        <v>1294</v>
      </c>
      <c r="AG8" s="147" t="s">
        <v>1307</v>
      </c>
      <c r="AH8" s="148" t="s">
        <v>1308</v>
      </c>
      <c r="AI8" s="144" t="s">
        <v>66</v>
      </c>
    </row>
    <row r="9" spans="1:154" ht="72" customHeight="1" x14ac:dyDescent="0.25">
      <c r="B9" s="108" t="s">
        <v>1310</v>
      </c>
      <c r="C9" s="109" t="str">
        <f>IFERROR(VLOOKUP($B$10,$AB$2:$AI$18,2,FALSE),AC2)</f>
        <v>Red/black unit charge
p/kWh</v>
      </c>
      <c r="D9" s="109" t="str">
        <f>IFERROR(VLOOKUP($B$10,$AB$2:$AI$18,3,FALSE),AD2)</f>
        <v>Amber/yellow unit charge
p/kWh</v>
      </c>
      <c r="E9" s="109" t="str">
        <f>IFERROR(VLOOKUP($B$10,$AB$2:$AI$18,4,FALSE),AE2)</f>
        <v>Green unit charge
p/kWh</v>
      </c>
      <c r="F9" s="109" t="str">
        <f>IFERROR(VLOOKUP($B$10,$AB$2:$AI$18,5,FALSE),AF2)</f>
        <v>Fixed charge p/MPAN/day</v>
      </c>
      <c r="G9" s="109" t="str">
        <f>IFERROR(VLOOKUP($B$10,$AB$2:$AI$18,6,FALSE),AG2)</f>
        <v>Capacity charge p/kVA/day</v>
      </c>
      <c r="H9" s="109" t="str">
        <f>IFERROR(VLOOKUP($B$10,$AB$2:$AI$18,7,FALSE),AH2)</f>
        <v>Exceeded capacity charge
p/kVA/day</v>
      </c>
      <c r="I9" s="109" t="str">
        <f>IFERROR(VLOOKUP($B$10,$AB$2:$AI$18,8,FALSE),AI2)</f>
        <v>Reactive power charge
p/kVArh</v>
      </c>
      <c r="L9" s="108" t="s">
        <v>1311</v>
      </c>
      <c r="M9" s="126" t="str">
        <f>'Annex 2 EHV charges'!G9</f>
        <v>Import
Super Red
unit charge
(p/kWh)</v>
      </c>
      <c r="N9" s="126" t="str">
        <f>'Annex 2 EHV charges'!H9</f>
        <v>Import
fixed charge
(p/day)</v>
      </c>
      <c r="O9" s="126" t="str">
        <f>'Annex 2 EHV charges'!I9</f>
        <v>Import
capacity charge
(p/kVA/day)</v>
      </c>
      <c r="P9" s="126" t="str">
        <f>'Annex 2 EHV charges'!J9</f>
        <v>Import
exceeded capacity charge
(p/kVA/day)</v>
      </c>
      <c r="Q9" s="127" t="str">
        <f>'Annex 2 EHV charges'!K9</f>
        <v>Export
Super Red
unit charge
(p/kWh)</v>
      </c>
      <c r="R9" s="127" t="str">
        <f>'Annex 2 EHV charges'!L9</f>
        <v>Export
fixed charge
(p/day)</v>
      </c>
      <c r="S9" s="127" t="str">
        <f>'Annex 2 EHV charges'!M9</f>
        <v>Export
capacity charge
(p/kVA/day)</v>
      </c>
      <c r="T9" s="127" t="str">
        <f>'Annex 2 EHV charges'!N9</f>
        <v>Export
exceeded capacity charge
(p/kVA/day)</v>
      </c>
      <c r="AB9" s="15" t="s">
        <v>1312</v>
      </c>
      <c r="AC9" s="139" t="s">
        <v>1292</v>
      </c>
      <c r="AD9" s="140" t="s">
        <v>1293</v>
      </c>
      <c r="AE9" s="141" t="s">
        <v>62</v>
      </c>
      <c r="AF9" s="147" t="s">
        <v>1294</v>
      </c>
      <c r="AG9" s="147" t="s">
        <v>1307</v>
      </c>
      <c r="AH9" s="148" t="s">
        <v>1308</v>
      </c>
      <c r="AI9" s="144" t="s">
        <v>66</v>
      </c>
    </row>
    <row r="10" spans="1:154" ht="30" customHeight="1" x14ac:dyDescent="0.25">
      <c r="B10" s="99"/>
      <c r="C10" s="123" t="str">
        <f>IFERROR(VLOOKUP($B$10,'Annex 1 LV, HV and UMS charges'!$A:$K,4,FALSE),"")</f>
        <v/>
      </c>
      <c r="D10" s="124" t="str">
        <f>IFERROR(VLOOKUP($B$10,'Annex 1 LV, HV and UMS charges'!$A:$K,5,FALSE),"")</f>
        <v/>
      </c>
      <c r="E10" s="124" t="str">
        <f>IFERROR(VLOOKUP($B$10,'Annex 1 LV, HV and UMS charges'!$A:$K,6,FALSE),"")</f>
        <v/>
      </c>
      <c r="F10" s="101" t="str">
        <f>IFERROR(VLOOKUP($B$10,'Annex 1 LV, HV and UMS charges'!$A:$K,7,FALSE),"")</f>
        <v/>
      </c>
      <c r="G10" s="101" t="str">
        <f>IFERROR(VLOOKUP($B$10,'Annex 1 LV, HV and UMS charges'!$A:$K,8,FALSE),"")</f>
        <v/>
      </c>
      <c r="H10" s="101" t="str">
        <f>IFERROR(VLOOKUP($B$10,'Annex 1 LV, HV and UMS charges'!$A:$K,9,FALSE),"")</f>
        <v/>
      </c>
      <c r="I10" s="101" t="str">
        <f>IFERROR(VLOOKUP($B$10,'Annex 1 LV, HV and UMS charges'!$A:$K,10,FALSE),"")</f>
        <v/>
      </c>
      <c r="L10" s="99"/>
      <c r="M10" s="101" t="str">
        <f>IFERROR(VLOOKUP($L$10,'Annex 2 EHV charges'!$G:$O,2,FALSE),"")</f>
        <v/>
      </c>
      <c r="N10" s="101" t="str">
        <f>IFERROR(VLOOKUP($L$10,'Annex 2 EHV charges'!$G:$O,3,FALSE),"")</f>
        <v/>
      </c>
      <c r="O10" s="101" t="str">
        <f>IFERROR(VLOOKUP($L$10,'Annex 2 EHV charges'!$G:$O,4,FALSE),"")</f>
        <v/>
      </c>
      <c r="P10" s="101" t="str">
        <f>IFERROR(VLOOKUP($L$10,'Annex 2 EHV charges'!$G:$O,5,FALSE),"")</f>
        <v/>
      </c>
      <c r="Q10" s="111" t="str">
        <f>IFERROR(VLOOKUP($L$10,'Annex 2 EHV charges'!$G:$O,6,FALSE),"")</f>
        <v/>
      </c>
      <c r="R10" s="111" t="str">
        <f>IFERROR(VLOOKUP($L$10,'Annex 2 EHV charges'!$G:$O,7,FALSE),"")</f>
        <v/>
      </c>
      <c r="S10" s="111" t="str">
        <f>IFERROR(VLOOKUP($L$10,'Annex 2 EHV charges'!$G:$O,8,FALSE),"")</f>
        <v/>
      </c>
      <c r="T10" s="111" t="str">
        <f>IFERROR(VLOOKUP($L$10,'Annex 2 EHV charges'!$G:$O,9,FALSE),"")</f>
        <v/>
      </c>
      <c r="AB10" s="15" t="s">
        <v>93</v>
      </c>
      <c r="AC10" s="145" t="s">
        <v>1313</v>
      </c>
      <c r="AD10" s="146" t="s">
        <v>1314</v>
      </c>
      <c r="AE10" s="141" t="s">
        <v>62</v>
      </c>
      <c r="AF10" s="142" t="s">
        <v>1295</v>
      </c>
      <c r="AG10" s="142" t="s">
        <v>1295</v>
      </c>
      <c r="AH10" s="142" t="s">
        <v>1295</v>
      </c>
      <c r="AI10" s="142" t="s">
        <v>1295</v>
      </c>
    </row>
    <row r="11" spans="1:154" ht="7.5" customHeight="1" x14ac:dyDescent="0.25">
      <c r="AB11" s="15" t="s">
        <v>95</v>
      </c>
      <c r="AC11" s="139" t="s">
        <v>1292</v>
      </c>
      <c r="AD11" s="140" t="s">
        <v>1293</v>
      </c>
      <c r="AE11" s="141" t="s">
        <v>62</v>
      </c>
      <c r="AF11" s="147" t="s">
        <v>1294</v>
      </c>
      <c r="AG11" s="142" t="s">
        <v>1295</v>
      </c>
      <c r="AH11" s="142" t="s">
        <v>1295</v>
      </c>
      <c r="AI11" s="142" t="s">
        <v>1295</v>
      </c>
    </row>
    <row r="12" spans="1:154" ht="88.5" customHeight="1" x14ac:dyDescent="0.25">
      <c r="B12" s="112" t="s">
        <v>1315</v>
      </c>
      <c r="C12" s="109" t="str">
        <f>C9</f>
        <v>Red/black unit charge
p/kWh</v>
      </c>
      <c r="D12" s="109" t="str">
        <f>D9</f>
        <v>Amber/yellow unit charge
p/kWh</v>
      </c>
      <c r="E12" s="109" t="str">
        <f>E9</f>
        <v>Green unit charge
p/kWh</v>
      </c>
      <c r="F12" s="109" t="s">
        <v>1316</v>
      </c>
      <c r="G12" s="109" t="s">
        <v>1317</v>
      </c>
      <c r="H12" s="109" t="s">
        <v>1318</v>
      </c>
      <c r="I12" s="109" t="s">
        <v>1319</v>
      </c>
      <c r="L12" s="112" t="s">
        <v>1315</v>
      </c>
      <c r="M12" s="109" t="s">
        <v>1320</v>
      </c>
      <c r="N12" s="109" t="s">
        <v>1316</v>
      </c>
      <c r="O12" s="109" t="s">
        <v>1321</v>
      </c>
      <c r="P12" s="109" t="s">
        <v>1318</v>
      </c>
      <c r="Q12" s="110" t="s">
        <v>1322</v>
      </c>
      <c r="R12" s="110" t="s">
        <v>1316</v>
      </c>
      <c r="S12" s="110" t="s">
        <v>1323</v>
      </c>
      <c r="T12" s="110" t="s">
        <v>1318</v>
      </c>
      <c r="AB12" s="15" t="s">
        <v>97</v>
      </c>
      <c r="AC12" s="139" t="s">
        <v>1292</v>
      </c>
      <c r="AD12" s="140" t="s">
        <v>1293</v>
      </c>
      <c r="AE12" s="141" t="s">
        <v>62</v>
      </c>
      <c r="AF12" s="147" t="s">
        <v>1294</v>
      </c>
      <c r="AG12" s="142" t="s">
        <v>1295</v>
      </c>
      <c r="AH12" s="142" t="s">
        <v>1295</v>
      </c>
      <c r="AI12" s="142" t="s">
        <v>1295</v>
      </c>
    </row>
    <row r="13" spans="1:154" ht="30" customHeight="1" x14ac:dyDescent="0.25">
      <c r="B13" s="113" t="s">
        <v>1324</v>
      </c>
      <c r="C13" s="118"/>
      <c r="D13" s="118"/>
      <c r="E13" s="118"/>
      <c r="F13" s="118"/>
      <c r="G13" s="118"/>
      <c r="H13" s="118"/>
      <c r="I13" s="118"/>
      <c r="L13" s="113" t="s">
        <v>1324</v>
      </c>
      <c r="M13" s="102"/>
      <c r="N13" s="102"/>
      <c r="O13" s="102"/>
      <c r="P13" s="102"/>
      <c r="Q13" s="103"/>
      <c r="R13" s="103">
        <f>N13</f>
        <v>0</v>
      </c>
      <c r="S13" s="103"/>
      <c r="T13" s="103"/>
      <c r="AB13" s="15" t="s">
        <v>98</v>
      </c>
      <c r="AC13" s="139" t="s">
        <v>1292</v>
      </c>
      <c r="AD13" s="140" t="s">
        <v>1293</v>
      </c>
      <c r="AE13" s="141" t="s">
        <v>62</v>
      </c>
      <c r="AF13" s="147" t="s">
        <v>1294</v>
      </c>
      <c r="AG13" s="142" t="s">
        <v>1295</v>
      </c>
      <c r="AH13" s="142" t="s">
        <v>1295</v>
      </c>
      <c r="AI13" s="144" t="s">
        <v>66</v>
      </c>
    </row>
    <row r="14" spans="1:154" ht="30" customHeight="1" x14ac:dyDescent="0.25">
      <c r="B14" s="114" t="s">
        <v>1325</v>
      </c>
      <c r="C14" s="100">
        <f t="shared" ref="C14:I14" si="0">C13</f>
        <v>0</v>
      </c>
      <c r="D14" s="100">
        <f t="shared" si="0"/>
        <v>0</v>
      </c>
      <c r="E14" s="100">
        <f t="shared" si="0"/>
        <v>0</v>
      </c>
      <c r="F14" s="100">
        <f t="shared" si="0"/>
        <v>0</v>
      </c>
      <c r="G14" s="100">
        <f t="shared" si="0"/>
        <v>0</v>
      </c>
      <c r="H14" s="100">
        <f t="shared" si="0"/>
        <v>0</v>
      </c>
      <c r="I14" s="100">
        <f t="shared" si="0"/>
        <v>0</v>
      </c>
      <c r="L14" s="114" t="s">
        <v>1325</v>
      </c>
      <c r="M14" s="100">
        <f>M13</f>
        <v>0</v>
      </c>
      <c r="N14" s="100">
        <f t="shared" ref="N14:T14" si="1">N13</f>
        <v>0</v>
      </c>
      <c r="O14" s="100">
        <f t="shared" si="1"/>
        <v>0</v>
      </c>
      <c r="P14" s="100">
        <f t="shared" si="1"/>
        <v>0</v>
      </c>
      <c r="Q14" s="104">
        <f t="shared" si="1"/>
        <v>0</v>
      </c>
      <c r="R14" s="104">
        <f t="shared" si="1"/>
        <v>0</v>
      </c>
      <c r="S14" s="104">
        <f t="shared" si="1"/>
        <v>0</v>
      </c>
      <c r="T14" s="104">
        <f t="shared" si="1"/>
        <v>0</v>
      </c>
      <c r="AB14" s="15" t="s">
        <v>99</v>
      </c>
      <c r="AC14" s="139" t="s">
        <v>1292</v>
      </c>
      <c r="AD14" s="140" t="s">
        <v>1293</v>
      </c>
      <c r="AE14" s="141" t="s">
        <v>62</v>
      </c>
      <c r="AF14" s="147" t="s">
        <v>1294</v>
      </c>
      <c r="AG14" s="142" t="s">
        <v>1295</v>
      </c>
      <c r="AH14" s="142" t="s">
        <v>1295</v>
      </c>
      <c r="AI14" s="142" t="s">
        <v>1295</v>
      </c>
    </row>
    <row r="15" spans="1:154" ht="7.5" customHeight="1" x14ac:dyDescent="0.25">
      <c r="AB15" s="15" t="s">
        <v>100</v>
      </c>
      <c r="AC15" s="139" t="s">
        <v>1292</v>
      </c>
      <c r="AD15" s="140" t="s">
        <v>1293</v>
      </c>
      <c r="AE15" s="141" t="s">
        <v>62</v>
      </c>
      <c r="AF15" s="147" t="s">
        <v>1294</v>
      </c>
      <c r="AG15" s="142" t="s">
        <v>1295</v>
      </c>
      <c r="AH15" s="142" t="s">
        <v>1295</v>
      </c>
      <c r="AI15" s="144" t="s">
        <v>66</v>
      </c>
    </row>
    <row r="16" spans="1:154" ht="63.75" customHeight="1" x14ac:dyDescent="0.25">
      <c r="B16" s="112" t="s">
        <v>1326</v>
      </c>
      <c r="C16" s="109" t="s">
        <v>1327</v>
      </c>
      <c r="D16" s="109" t="s">
        <v>1328</v>
      </c>
      <c r="E16" s="109" t="s">
        <v>1329</v>
      </c>
      <c r="F16" s="109" t="s">
        <v>1330</v>
      </c>
      <c r="G16" s="109" t="s">
        <v>1331</v>
      </c>
      <c r="H16" s="109" t="s">
        <v>1332</v>
      </c>
      <c r="I16" s="109" t="s">
        <v>1333</v>
      </c>
      <c r="L16" s="112" t="s">
        <v>1326</v>
      </c>
      <c r="M16" s="109" t="s">
        <v>1334</v>
      </c>
      <c r="N16" s="109" t="s">
        <v>1335</v>
      </c>
      <c r="O16" s="109" t="s">
        <v>1336</v>
      </c>
      <c r="P16" s="109" t="s">
        <v>1337</v>
      </c>
      <c r="Q16" s="110" t="s">
        <v>1338</v>
      </c>
      <c r="R16" s="110" t="s">
        <v>1339</v>
      </c>
      <c r="S16" s="110" t="s">
        <v>1340</v>
      </c>
      <c r="T16" s="110" t="s">
        <v>1341</v>
      </c>
      <c r="AB16" s="15" t="s">
        <v>101</v>
      </c>
      <c r="AC16" s="139" t="s">
        <v>1292</v>
      </c>
      <c r="AD16" s="140" t="s">
        <v>1293</v>
      </c>
      <c r="AE16" s="141" t="s">
        <v>62</v>
      </c>
      <c r="AF16" s="147" t="s">
        <v>1294</v>
      </c>
      <c r="AG16" s="142" t="s">
        <v>1295</v>
      </c>
      <c r="AH16" s="142" t="s">
        <v>1295</v>
      </c>
      <c r="AI16" s="142" t="s">
        <v>1295</v>
      </c>
    </row>
    <row r="17" spans="2:35" ht="30" customHeight="1" x14ac:dyDescent="0.25">
      <c r="B17" s="113" t="s">
        <v>1342</v>
      </c>
      <c r="C17" s="119" t="str">
        <f>IFERROR(C10*C13/100,"")</f>
        <v/>
      </c>
      <c r="D17" s="119" t="str">
        <f t="shared" ref="D17:I17" si="2">IFERROR(D10*D13/100,"")</f>
        <v/>
      </c>
      <c r="E17" s="119" t="str">
        <f t="shared" si="2"/>
        <v/>
      </c>
      <c r="F17" s="119" t="str">
        <f t="shared" si="2"/>
        <v/>
      </c>
      <c r="G17" s="119" t="str">
        <f>IFERROR(G10*G13*F13/100,"")</f>
        <v/>
      </c>
      <c r="H17" s="119" t="str">
        <f>IFERROR(H10*H13*F13/100,"")</f>
        <v/>
      </c>
      <c r="I17" s="119" t="str">
        <f t="shared" si="2"/>
        <v/>
      </c>
      <c r="L17" s="115" t="s">
        <v>1342</v>
      </c>
      <c r="M17" s="119" t="str">
        <f>IFERROR(M10*M13/100,"")</f>
        <v/>
      </c>
      <c r="N17" s="119" t="str">
        <f>IFERROR(N10*N13/100,"")</f>
        <v/>
      </c>
      <c r="O17" s="119" t="str">
        <f>IFERROR(O10*O13*N13/100,"")</f>
        <v/>
      </c>
      <c r="P17" s="119" t="str">
        <f>IFERROR(P10*P13*N13/100,"")</f>
        <v/>
      </c>
      <c r="Q17" s="120" t="str">
        <f>IFERROR(Q10*Q13/100,"")</f>
        <v/>
      </c>
      <c r="R17" s="120" t="str">
        <f>IFERROR(R10*R13/100,"")</f>
        <v/>
      </c>
      <c r="S17" s="120" t="str">
        <f>IFERROR(S10*S13*R13/100,"")</f>
        <v/>
      </c>
      <c r="T17" s="120" t="str">
        <f>IFERROR(T10*T13*R13/100,"")</f>
        <v/>
      </c>
      <c r="AB17" s="15" t="s">
        <v>102</v>
      </c>
      <c r="AC17" s="139" t="s">
        <v>1292</v>
      </c>
      <c r="AD17" s="140" t="s">
        <v>1293</v>
      </c>
      <c r="AE17" s="141" t="s">
        <v>62</v>
      </c>
      <c r="AF17" s="147" t="s">
        <v>1294</v>
      </c>
      <c r="AG17" s="142" t="s">
        <v>1295</v>
      </c>
      <c r="AH17" s="142" t="s">
        <v>1295</v>
      </c>
      <c r="AI17" s="144" t="s">
        <v>66</v>
      </c>
    </row>
    <row r="18" spans="2:35" ht="30" customHeight="1" x14ac:dyDescent="0.25">
      <c r="B18" s="114" t="s">
        <v>1343</v>
      </c>
      <c r="C18" s="121" t="str">
        <f>IFERROR(C10*C14/100,"")</f>
        <v/>
      </c>
      <c r="D18" s="121" t="str">
        <f t="shared" ref="D18:I18" si="3">IFERROR(D10*D14/100,"")</f>
        <v/>
      </c>
      <c r="E18" s="121" t="str">
        <f t="shared" si="3"/>
        <v/>
      </c>
      <c r="F18" s="121" t="str">
        <f t="shared" si="3"/>
        <v/>
      </c>
      <c r="G18" s="121" t="str">
        <f>IFERROR(G10*G14*F14/100,"")</f>
        <v/>
      </c>
      <c r="H18" s="121" t="str">
        <f>IFERROR(H10*H14*F14/100,"")</f>
        <v/>
      </c>
      <c r="I18" s="121" t="str">
        <f t="shared" si="3"/>
        <v/>
      </c>
      <c r="L18" s="116" t="s">
        <v>1343</v>
      </c>
      <c r="M18" s="121" t="str">
        <f>IFERROR(M10*M14/100,"")</f>
        <v/>
      </c>
      <c r="N18" s="121" t="str">
        <f>IFERROR(N10*N14/100,"")</f>
        <v/>
      </c>
      <c r="O18" s="121" t="str">
        <f>IFERROR(O10*O14*N14/100,"")</f>
        <v/>
      </c>
      <c r="P18" s="121" t="str">
        <f>IFERROR(P10*P14*N14/100,"")</f>
        <v/>
      </c>
      <c r="Q18" s="122" t="str">
        <f>IFERROR(Q10*Q14/100,"")</f>
        <v/>
      </c>
      <c r="R18" s="122" t="str">
        <f>IFERROR(R10*R14/100,"")</f>
        <v/>
      </c>
      <c r="S18" s="122" t="str">
        <f>IFERROR(S10*S14*R14/100,"")</f>
        <v/>
      </c>
      <c r="T18" s="122" t="str">
        <f>IFERROR(T10*T14*R14/100,"")</f>
        <v/>
      </c>
      <c r="AB18" s="15" t="s">
        <v>103</v>
      </c>
      <c r="AC18" s="139" t="s">
        <v>1292</v>
      </c>
      <c r="AD18" s="140" t="s">
        <v>1293</v>
      </c>
      <c r="AE18" s="141" t="s">
        <v>62</v>
      </c>
      <c r="AF18" s="147" t="s">
        <v>1294</v>
      </c>
      <c r="AG18" s="142" t="s">
        <v>1295</v>
      </c>
      <c r="AH18" s="142" t="s">
        <v>1295</v>
      </c>
      <c r="AI18" s="142" t="s">
        <v>1295</v>
      </c>
    </row>
    <row r="19" spans="2:35" ht="7.5" customHeight="1" x14ac:dyDescent="0.25"/>
    <row r="20" spans="2:35" ht="39.75" customHeight="1" x14ac:dyDescent="0.25">
      <c r="C20" s="117" t="s">
        <v>1344</v>
      </c>
      <c r="M20" s="109" t="s">
        <v>1345</v>
      </c>
      <c r="N20" s="110" t="s">
        <v>1346</v>
      </c>
    </row>
    <row r="21" spans="2:35" ht="30" customHeight="1" x14ac:dyDescent="0.25">
      <c r="B21" s="113" t="s">
        <v>1342</v>
      </c>
      <c r="C21" s="119">
        <f>SUM(C17:I17)</f>
        <v>0</v>
      </c>
      <c r="L21" s="113" t="s">
        <v>1342</v>
      </c>
      <c r="M21" s="119">
        <f>SUM(M17:P17)</f>
        <v>0</v>
      </c>
      <c r="N21" s="120">
        <f>SUM(Q17:T17)</f>
        <v>0</v>
      </c>
    </row>
    <row r="22" spans="2:35" ht="30" customHeight="1" x14ac:dyDescent="0.25">
      <c r="B22" s="114" t="s">
        <v>1343</v>
      </c>
      <c r="C22" s="121">
        <f>SUM(C18:I18)</f>
        <v>0</v>
      </c>
      <c r="L22" s="114" t="s">
        <v>1343</v>
      </c>
      <c r="M22" s="121">
        <f>SUM(M18:P18)</f>
        <v>0</v>
      </c>
      <c r="N22" s="122">
        <f>SUM(Q18:T18)</f>
        <v>0</v>
      </c>
    </row>
    <row r="24" spans="2:35" ht="30.75" customHeight="1" x14ac:dyDescent="0.25">
      <c r="B24" s="292" t="s">
        <v>1347</v>
      </c>
      <c r="C24" s="293"/>
      <c r="D24" s="294"/>
      <c r="L24" s="292" t="s">
        <v>1348</v>
      </c>
      <c r="M24" s="293"/>
      <c r="N24" s="294"/>
    </row>
  </sheetData>
  <dataConsolidate/>
  <mergeCells count="11">
    <mergeCell ref="B2:T2"/>
    <mergeCell ref="B24:D24"/>
    <mergeCell ref="L24:N24"/>
    <mergeCell ref="B4:I4"/>
    <mergeCell ref="L4:T4"/>
    <mergeCell ref="B6:I6"/>
    <mergeCell ref="B5:I5"/>
    <mergeCell ref="B7:I7"/>
    <mergeCell ref="L5:T5"/>
    <mergeCell ref="L6:T6"/>
    <mergeCell ref="L7:T7"/>
  </mergeCells>
  <conditionalFormatting sqref="C9:I9">
    <cfRule type="containsText" dxfId="2" priority="3" operator="containsText" text="n/a">
      <formula>NOT(ISERROR(SEARCH("n/a",C9)))</formula>
    </cfRule>
  </conditionalFormatting>
  <conditionalFormatting sqref="C10:I10 C12:I14 C16:I18">
    <cfRule type="expression" dxfId="1" priority="2">
      <formula>C$9="n/a"</formula>
    </cfRule>
  </conditionalFormatting>
  <conditionalFormatting sqref="Q9:T10 Q12:T14 Q16:T18">
    <cfRule type="expression" dxfId="0" priority="1">
      <formula>$T$10=0</formula>
    </cfRule>
  </conditionalFormatting>
  <hyperlinks>
    <hyperlink ref="B1" location="Overview!A1" display="Back to Overview" xr:uid="{00000000-0004-0000-0D00-000000000000}"/>
  </hyperlinks>
  <pageMargins left="0.70866141732283472" right="0.70866141732283472" top="0.74803149606299213" bottom="0.74803149606299213" header="0.31496062992125984" footer="0.31496062992125984"/>
  <pageSetup paperSize="9" scale="50" orientation="landscape" r:id="rId1"/>
  <ignoredErrors>
    <ignoredError sqref="G17:G18" formula="1"/>
    <ignoredError sqref="M14:T14 R13 C14:G14" unlockedFormula="1"/>
  </ignoredErrors>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Tariff selection" prompt="Choose tariff from drop down list" xr:uid="{00000000-0002-0000-0D00-000001000000}">
          <x14:formula1>
            <xm:f>'Annex 1 LV, HV and UMS charges'!$A$14:$A$45</xm:f>
          </x14:formula1>
          <xm:sqref>B10</xm:sqref>
        </x14:dataValidation>
        <x14:dataValidation type="list" errorStyle="information" allowBlank="1" showInputMessage="1" showErrorMessage="1" promptTitle="Choose site" prompt="Select the EHV site that you would like to calculate charges." xr:uid="{00000000-0002-0000-0D00-000000000000}">
          <x14:formula1>
            <xm:f>'Annex 2 EHV charges'!$E$10:$E$310</xm:f>
          </x14:formula1>
          <xm:sqref>L10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375f405a-1d4b-4796-a028-0e90b458cbcf">
      <Terms xmlns="http://schemas.microsoft.com/office/infopath/2007/PartnerControls"/>
    </lcf76f155ced4ddcb4097134ff3c332f>
    <TaxCatchAll xmlns="4fb325ff-59f4-4202-984d-cc4ef0b29ee2"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0890CFB661AC84D96B569471696442A" ma:contentTypeVersion="14" ma:contentTypeDescription="Create a new document." ma:contentTypeScope="" ma:versionID="4b6184ced0be05d993af45421b58c4eb">
  <xsd:schema xmlns:xsd="http://www.w3.org/2001/XMLSchema" xmlns:xs="http://www.w3.org/2001/XMLSchema" xmlns:p="http://schemas.microsoft.com/office/2006/metadata/properties" xmlns:ns2="375f405a-1d4b-4796-a028-0e90b458cbcf" xmlns:ns3="4fb325ff-59f4-4202-984d-cc4ef0b29ee2" targetNamespace="http://schemas.microsoft.com/office/2006/metadata/properties" ma:root="true" ma:fieldsID="f2404c6ce35e8ac5bf26941211a2c1fb" ns2:_="" ns3:_="">
    <xsd:import namespace="375f405a-1d4b-4796-a028-0e90b458cbcf"/>
    <xsd:import namespace="4fb325ff-59f4-4202-984d-cc4ef0b29ee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75f405a-1d4b-4796-a028-0e90b458cbc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b0fa5b73-c91b-4169-bfc8-b85bc92a6461"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4fb325ff-59f4-4202-984d-cc4ef0b29ee2"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eff50c57-be38-42b6-82d3-c6d9d1240e9f}" ma:internalName="TaxCatchAll" ma:showField="CatchAllData" ma:web="4fb325ff-59f4-4202-984d-cc4ef0b29ee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CFF5BE9-04D1-4444-96B8-876E23CDF3DE}">
  <ds:schemaRefs>
    <ds:schemaRef ds:uri="http://purl.org/dc/terms/"/>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http://purl.org/dc/elements/1.1/"/>
    <ds:schemaRef ds:uri="http://schemas.microsoft.com/office/2006/metadata/properties"/>
    <ds:schemaRef ds:uri="4fb325ff-59f4-4202-984d-cc4ef0b29ee2"/>
    <ds:schemaRef ds:uri="375f405a-1d4b-4796-a028-0e90b458cbcf"/>
    <ds:schemaRef ds:uri="http://www.w3.org/XML/1998/namespace"/>
  </ds:schemaRefs>
</ds:datastoreItem>
</file>

<file path=customXml/itemProps2.xml><?xml version="1.0" encoding="utf-8"?>
<ds:datastoreItem xmlns:ds="http://schemas.openxmlformats.org/officeDocument/2006/customXml" ds:itemID="{BE921A11-2E05-4F0D-8612-20E74FA8BA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75f405a-1d4b-4796-a028-0e90b458cbcf"/>
    <ds:schemaRef ds:uri="4fb325ff-59f4-4202-984d-cc4ef0b29ee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133EE74-08DE-4489-9E13-1F0889341BE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18</vt:i4>
      </vt:variant>
    </vt:vector>
  </HeadingPairs>
  <TitlesOfParts>
    <vt:vector size="32" baseType="lpstr">
      <vt:lpstr>Overview</vt:lpstr>
      <vt:lpstr>Annex 1 LV, HV and UMS charges</vt:lpstr>
      <vt:lpstr>Annex 2 EHV charges</vt:lpstr>
      <vt:lpstr>Annex 2a Import</vt:lpstr>
      <vt:lpstr>Annex 2b Export</vt:lpstr>
      <vt:lpstr>Annex 3 Preserved charges</vt:lpstr>
      <vt:lpstr>Annex 4 LDNO charges</vt:lpstr>
      <vt:lpstr>Annex 5 LLFs</vt:lpstr>
      <vt:lpstr>Annex 6 New or Amended EHV</vt:lpstr>
      <vt:lpstr>Annex 7 Pass-Through Costs</vt:lpstr>
      <vt:lpstr>Nodal prices</vt:lpstr>
      <vt:lpstr>SSC unit rate lookup</vt:lpstr>
      <vt:lpstr>Residual Charging Bands</vt:lpstr>
      <vt:lpstr>Charge Calculator</vt:lpstr>
      <vt:lpstr>'Annex 1 LV, HV and UMS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or Amended EHV'!Print_Area</vt:lpstr>
      <vt:lpstr>'Annex 7 Pass-Through Costs'!Print_Area</vt:lpstr>
      <vt:lpstr>'Nodal prices'!Print_Area</vt:lpstr>
      <vt:lpstr>'Annex 1 LV, HV and UMS charges'!Print_Titles</vt:lpstr>
      <vt:lpstr>'Annex 2 EHV charges'!Print_Titles</vt:lpstr>
      <vt:lpstr>'Annex 2a Import'!Print_Titles</vt:lpstr>
      <vt:lpstr>'Annex 2b Export'!Print_Titles</vt:lpstr>
      <vt:lpstr>'Annex 6 New or Amended EHV'!Print_Titles</vt:lpstr>
      <vt:lpstr>'Annex 7 Pass-Through Costs'!Print_Titles</vt:lpstr>
      <vt:lpstr>'Nodal prices'!Print_Titles</vt:lpstr>
      <vt:lpstr>'SSC unit rate lookup'!Print_Titles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UK Power Networks</dc:creator>
  <cp:keywords/>
  <dc:description/>
  <cp:lastModifiedBy>Simon Watton</cp:lastModifiedBy>
  <cp:revision/>
  <dcterms:created xsi:type="dcterms:W3CDTF">2009-11-12T11:38:00Z</dcterms:created>
  <dcterms:modified xsi:type="dcterms:W3CDTF">2024-08-20T15:00:45Z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{0F742C78-7CA1-4A83-96D0-F7EDA8C31D24}</vt:lpwstr>
  </property>
  <property fmtid="{D5CDD505-2E9C-101B-9397-08002B2CF9AE}" pid="3" name="DLPManualFileClassificationLastModifiedBy">
    <vt:lpwstr>AD03\Lee.Wells</vt:lpwstr>
  </property>
  <property fmtid="{D5CDD505-2E9C-101B-9397-08002B2CF9AE}" pid="4" name="DLPManualFileClassificationLastModificationDate">
    <vt:lpwstr>1573145826</vt:lpwstr>
  </property>
  <property fmtid="{D5CDD505-2E9C-101B-9397-08002B2CF9AE}" pid="5" name="DLPManualFileClassificationVersion">
    <vt:lpwstr>11.0.400.15</vt:lpwstr>
  </property>
  <property fmtid="{D5CDD505-2E9C-101B-9397-08002B2CF9AE}" pid="6" name="ContentTypeId">
    <vt:lpwstr>0x010100B0890CFB661AC84D96B569471696442A</vt:lpwstr>
  </property>
  <property fmtid="{D5CDD505-2E9C-101B-9397-08002B2CF9AE}" pid="7" name="MediaServiceImageTags">
    <vt:lpwstr/>
  </property>
</Properties>
</file>