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6\"/>
    </mc:Choice>
  </mc:AlternateContent>
  <xr:revisionPtr revIDLastSave="0" documentId="13_ncr:1_{B53CAA04-5941-40AA-9681-7EA2116DF200}" xr6:coauthVersionLast="47" xr6:coauthVersionMax="47" xr10:uidLastSave="{00000000-0000-0000-0000-000000000000}"/>
  <bookViews>
    <workbookView xWindow="-108" yWindow="-108" windowWidth="23256" windowHeight="12576"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charges'!$A$10:$Q$56</definedName>
    <definedName name="_xlnm._FilterDatabase" localSheetId="6" hidden="1">'Annex 4 LDNO charges'!$A$13:$K$203</definedName>
    <definedName name="_xlnm._FilterDatabase" localSheetId="9" hidden="1">'Annex 7 Pass-Through Costs'!$A$4:$E$164</definedName>
    <definedName name="_xlnm._FilterDatabase" localSheetId="10" hidden="1">'Nodal prices'!$A$4:$D$4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charges'!$A$2:$P$56</definedName>
    <definedName name="_xlnm.Print_Area" localSheetId="3">'Annex 2a Import'!$A$2:$H$150</definedName>
    <definedName name="_xlnm.Print_Area" localSheetId="4">'Annex 2b Export'!$A$2:$H$140</definedName>
    <definedName name="_xlnm.Print_Area" localSheetId="5">'Annex 3 Preserved charges'!$A$2:$J$17</definedName>
    <definedName name="_xlnm.Print_Area" localSheetId="6">'Annex 4 LDNO charges'!$A$2:$J$203</definedName>
    <definedName name="_xlnm.Print_Area" localSheetId="7">'Annex 5 LLFs'!$A$2:$G$47</definedName>
    <definedName name="_xlnm.Print_Area" localSheetId="8">'Annex 6 New or Amended EHV'!$A$2:$S$28</definedName>
    <definedName name="_xlnm.Print_Area" localSheetId="9">'Annex 7 Pass-Through Costs'!$A$2:$E$164</definedName>
    <definedName name="_xlnm.Print_Area" localSheetId="10">'Nodal prices'!$A$2:$D$27</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LLFs'!$25:$25</definedName>
    <definedName name="_xlnm.Print_Titles" localSheetId="8">'Annex 6 New or Amended EHV'!$4:$5</definedName>
    <definedName name="_xlnm.Print_Titles" localSheetId="9">'Annex 7 Pass-Through Costs'!$4:$4</definedName>
    <definedName name="_xlnm.Print_Titles" localSheetId="10">'Nodal prices'!$2:$4</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charges'!$A$2:$I$20</definedName>
    <definedName name="Z_5032A364_B81A_48DA_88DA_AB3B86B47EE9_.wvu.PrintArea" localSheetId="5" hidden="1">'Annex 3 Preserved charges'!$A$2:$J$17</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prices'!$A$2:$D$27</definedName>
    <definedName name="Z_5032A364_B81A_48DA_88DA_AB3B86B47EE9_.wvu.PrintTitles" localSheetId="1" hidden="1">'Annex 1 LV, HV and UMS charges'!$2:$12</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prices'!$2:$4</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C9" i="15" l="1"/>
  <c r="T10" i="15" l="1"/>
  <c r="S10" i="15"/>
  <c r="R10" i="15"/>
  <c r="Q10" i="15"/>
  <c r="P10" i="15"/>
  <c r="O10" i="15"/>
  <c r="N10" i="15"/>
  <c r="M10" i="15"/>
  <c r="M9" i="15"/>
  <c r="I9" i="15"/>
  <c r="D9" i="15"/>
  <c r="E9" i="15"/>
  <c r="F9" i="15"/>
  <c r="G9" i="15"/>
  <c r="H9" i="15"/>
  <c r="C6" i="24" l="1"/>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5" i="24"/>
  <c r="A5" i="13" l="1" a="1"/>
  <c r="A5" i="13" s="1"/>
  <c r="I14" i="15" l="1"/>
  <c r="A2" i="27" l="1"/>
  <c r="A2" i="14" l="1"/>
  <c r="A2" i="13"/>
  <c r="A2" i="12" l="1"/>
  <c r="B37" i="27"/>
  <c r="B36" i="27"/>
  <c r="B35" i="27"/>
  <c r="B34" i="27"/>
  <c r="B33" i="27"/>
  <c r="B32" i="27"/>
  <c r="B31" i="27"/>
  <c r="B30" i="27"/>
  <c r="B29" i="27"/>
  <c r="B23" i="27"/>
  <c r="B18" i="27"/>
  <c r="B13" i="27"/>
  <c r="B12" i="27"/>
  <c r="B7" i="27"/>
  <c r="A2" i="26"/>
  <c r="H5" i="13" l="1"/>
  <c r="E5" i="13"/>
  <c r="F5" i="13"/>
  <c r="G5" i="13"/>
  <c r="A2" i="24"/>
  <c r="E12" i="15" l="1"/>
  <c r="D12" i="15"/>
  <c r="C12" i="15"/>
  <c r="B13" i="1" l="1"/>
  <c r="H14" i="15" l="1"/>
  <c r="B2" i="15" l="1"/>
  <c r="A2" i="7"/>
  <c r="A17" i="8"/>
  <c r="A4" i="8"/>
  <c r="A3" i="6"/>
  <c r="A2" i="5"/>
  <c r="A2" i="4" l="1"/>
  <c r="A2" i="2" l="1"/>
  <c r="G10" i="15" s="1"/>
  <c r="I10" i="15" l="1"/>
  <c r="H10" i="15"/>
  <c r="B11" i="1"/>
  <c r="B9" i="1"/>
  <c r="H17" i="15" l="1"/>
  <c r="R9" i="15"/>
  <c r="S9" i="15"/>
  <c r="T9" i="15"/>
  <c r="Q9" i="15"/>
  <c r="N9" i="15"/>
  <c r="O9" i="15"/>
  <c r="P9" i="15"/>
  <c r="Q5" i="8" l="1"/>
  <c r="K5" i="8"/>
  <c r="L5" i="8"/>
  <c r="M5" i="8"/>
  <c r="N5" i="8"/>
  <c r="O5" i="8"/>
  <c r="P5" i="8"/>
  <c r="J5" i="8"/>
  <c r="F4" i="14"/>
  <c r="G4" i="14"/>
  <c r="H4" i="14"/>
  <c r="E4" i="14"/>
  <c r="F4" i="13"/>
  <c r="G4" i="13"/>
  <c r="H4" i="13"/>
  <c r="E4" i="13"/>
  <c r="C14" i="15" l="1"/>
  <c r="A5" i="14" a="1"/>
  <c r="A5" i="14" s="1"/>
  <c r="F5" i="14" l="1"/>
  <c r="G5" i="14"/>
  <c r="E5" i="14"/>
  <c r="H5" i="14"/>
  <c r="D5" i="14"/>
  <c r="A6" i="14" a="1"/>
  <c r="A6" i="14" s="1"/>
  <c r="B5" i="14"/>
  <c r="C5" i="14"/>
  <c r="D5" i="13"/>
  <c r="C5" i="13"/>
  <c r="B5" i="13"/>
  <c r="A6" i="13" a="1"/>
  <c r="A6" i="13" s="1"/>
  <c r="B6" i="14" l="1"/>
  <c r="C6" i="14"/>
  <c r="D6" i="14"/>
  <c r="E6" i="14"/>
  <c r="F6" i="14"/>
  <c r="G6" i="14"/>
  <c r="H6" i="14"/>
  <c r="B6" i="13"/>
  <c r="C6" i="13"/>
  <c r="D6" i="13"/>
  <c r="E6" i="13"/>
  <c r="F6" i="13"/>
  <c r="G6" i="13"/>
  <c r="H6" i="13"/>
  <c r="A7" i="14" a="1"/>
  <c r="A7" i="14" s="1"/>
  <c r="A7" i="13" a="1"/>
  <c r="A7" i="13" s="1"/>
  <c r="R13" i="15"/>
  <c r="R14" i="15" s="1"/>
  <c r="N14" i="15"/>
  <c r="O14" i="15"/>
  <c r="P14" i="15"/>
  <c r="Q14" i="15"/>
  <c r="S14" i="15"/>
  <c r="T14" i="15"/>
  <c r="M14" i="15"/>
  <c r="Q17" i="15"/>
  <c r="P17" i="15"/>
  <c r="O17" i="15"/>
  <c r="N17" i="15"/>
  <c r="M17" i="15"/>
  <c r="D14" i="15"/>
  <c r="E14" i="15"/>
  <c r="F14" i="15"/>
  <c r="H18" i="15" s="1"/>
  <c r="G14" i="15"/>
  <c r="B7" i="14" l="1"/>
  <c r="C7" i="14"/>
  <c r="D7" i="14"/>
  <c r="G7" i="14"/>
  <c r="H7" i="14"/>
  <c r="E7" i="14"/>
  <c r="F7" i="14"/>
  <c r="B7" i="13"/>
  <c r="C7" i="13"/>
  <c r="D7" i="13"/>
  <c r="E7" i="13"/>
  <c r="F7" i="13"/>
  <c r="G7" i="13"/>
  <c r="H7" i="13"/>
  <c r="A8" i="14" a="1"/>
  <c r="A8" i="14" s="1"/>
  <c r="A8" i="13" a="1"/>
  <c r="A8" i="13" s="1"/>
  <c r="S17" i="15"/>
  <c r="T18" i="15"/>
  <c r="R17" i="15"/>
  <c r="P18" i="15"/>
  <c r="M21" i="15"/>
  <c r="T17" i="15"/>
  <c r="M18" i="15"/>
  <c r="Q18" i="15"/>
  <c r="N18" i="15"/>
  <c r="S18" i="15"/>
  <c r="O18" i="15"/>
  <c r="R18" i="15"/>
  <c r="D8" i="14" l="1"/>
  <c r="B8" i="14"/>
  <c r="C8" i="14"/>
  <c r="E8" i="14"/>
  <c r="F8" i="14"/>
  <c r="G8" i="14"/>
  <c r="H8" i="14"/>
  <c r="C8" i="13"/>
  <c r="D8" i="13"/>
  <c r="B8" i="13"/>
  <c r="E8" i="13"/>
  <c r="F8" i="13"/>
  <c r="G8" i="13"/>
  <c r="H8" i="13"/>
  <c r="A9" i="14" a="1"/>
  <c r="A9" i="14" s="1"/>
  <c r="A9" i="13" a="1"/>
  <c r="A9" i="13" s="1"/>
  <c r="N21" i="15"/>
  <c r="M22" i="15"/>
  <c r="N22" i="15"/>
  <c r="E10" i="15"/>
  <c r="C10" i="15"/>
  <c r="C17" i="15" s="1"/>
  <c r="F10" i="15"/>
  <c r="D10" i="15"/>
  <c r="C9" i="14" l="1"/>
  <c r="D9" i="14"/>
  <c r="B9" i="14"/>
  <c r="G9" i="14"/>
  <c r="H9" i="14"/>
  <c r="E9" i="14"/>
  <c r="F9" i="14"/>
  <c r="B9" i="13"/>
  <c r="C9" i="13"/>
  <c r="D9" i="13"/>
  <c r="E9" i="13"/>
  <c r="F9" i="13"/>
  <c r="G9" i="13"/>
  <c r="H9" i="13"/>
  <c r="A10" i="14" a="1"/>
  <c r="A10" i="14" s="1"/>
  <c r="A10" i="13" a="1"/>
  <c r="A10" i="13" s="1"/>
  <c r="C18" i="15"/>
  <c r="G17" i="15"/>
  <c r="G18" i="15"/>
  <c r="D17" i="15"/>
  <c r="D18" i="15"/>
  <c r="E18" i="15"/>
  <c r="E17" i="15"/>
  <c r="F17" i="15"/>
  <c r="F18" i="15"/>
  <c r="I17" i="15"/>
  <c r="I18" i="15"/>
  <c r="B10" i="14" l="1"/>
  <c r="C10" i="14"/>
  <c r="D10" i="14"/>
  <c r="E10" i="14"/>
  <c r="F10" i="14"/>
  <c r="G10" i="14"/>
  <c r="H10" i="14"/>
  <c r="B10" i="13"/>
  <c r="C10" i="13"/>
  <c r="D10" i="13"/>
  <c r="E10" i="13"/>
  <c r="F10" i="13"/>
  <c r="G10" i="13"/>
  <c r="H10" i="13"/>
  <c r="C21" i="15"/>
  <c r="C22" i="15"/>
  <c r="A11" i="14" a="1"/>
  <c r="A11" i="14" s="1"/>
  <c r="A11" i="13" a="1"/>
  <c r="A11" i="13" s="1"/>
  <c r="A12" i="14" l="1" a="1"/>
  <c r="A12" i="14" s="1"/>
  <c r="A13" i="14" s="1" a="1"/>
  <c r="A13" i="14" s="1"/>
  <c r="C11" i="14"/>
  <c r="B11" i="14"/>
  <c r="G11" i="14"/>
  <c r="D11" i="14"/>
  <c r="H11" i="14"/>
  <c r="E11" i="14"/>
  <c r="F11" i="14"/>
  <c r="A12" i="13" a="1"/>
  <c r="A12" i="13" s="1"/>
  <c r="A13" i="13" s="1" a="1"/>
  <c r="A13" i="13" s="1"/>
  <c r="B11" i="13"/>
  <c r="C11" i="13"/>
  <c r="D11" i="13"/>
  <c r="E11" i="13"/>
  <c r="F11" i="13"/>
  <c r="G11" i="13"/>
  <c r="H11" i="13"/>
  <c r="B13" i="14" l="1"/>
  <c r="C13" i="14"/>
  <c r="D13" i="14"/>
  <c r="G13" i="14"/>
  <c r="H13" i="14"/>
  <c r="E13" i="14"/>
  <c r="F13" i="14"/>
  <c r="B12" i="14"/>
  <c r="C12" i="14"/>
  <c r="D12" i="14"/>
  <c r="E12" i="14"/>
  <c r="F12" i="14"/>
  <c r="G12" i="14"/>
  <c r="H12" i="14"/>
  <c r="D13" i="13"/>
  <c r="B13" i="13"/>
  <c r="E13" i="13"/>
  <c r="F13" i="13"/>
  <c r="G13" i="13"/>
  <c r="C13" i="13"/>
  <c r="H13" i="13"/>
  <c r="B12" i="13"/>
  <c r="C12" i="13"/>
  <c r="D12" i="13"/>
  <c r="E12" i="13"/>
  <c r="F12" i="13"/>
  <c r="G12" i="13"/>
  <c r="H12" i="13"/>
  <c r="A14" i="14" a="1"/>
  <c r="A14" i="14" s="1"/>
  <c r="A14" i="13" a="1"/>
  <c r="A14" i="13" s="1"/>
  <c r="B14" i="14" l="1"/>
  <c r="D14" i="14"/>
  <c r="C14" i="14"/>
  <c r="E14" i="14"/>
  <c r="F14" i="14"/>
  <c r="G14" i="14"/>
  <c r="H14" i="14"/>
  <c r="B14" i="13"/>
  <c r="C14" i="13"/>
  <c r="D14" i="13"/>
  <c r="E14" i="13"/>
  <c r="F14" i="13"/>
  <c r="G14" i="13"/>
  <c r="H14" i="13"/>
  <c r="A15" i="14" a="1"/>
  <c r="A15" i="14" s="1"/>
  <c r="A15" i="13" a="1"/>
  <c r="A15" i="13" s="1"/>
  <c r="B15" i="14" l="1"/>
  <c r="C15" i="14"/>
  <c r="D15" i="14"/>
  <c r="G15" i="14"/>
  <c r="H15" i="14"/>
  <c r="E15" i="14"/>
  <c r="F15" i="14"/>
  <c r="B15" i="13"/>
  <c r="C15" i="13"/>
  <c r="D15" i="13"/>
  <c r="E15" i="13"/>
  <c r="F15" i="13"/>
  <c r="G15" i="13"/>
  <c r="H15" i="13"/>
  <c r="A16" i="14" a="1"/>
  <c r="A16" i="14" s="1"/>
  <c r="A16" i="13" a="1"/>
  <c r="A16" i="13" s="1"/>
  <c r="D16" i="14" l="1"/>
  <c r="B16" i="14"/>
  <c r="C16" i="14"/>
  <c r="E16" i="14"/>
  <c r="F16" i="14"/>
  <c r="G16" i="14"/>
  <c r="H16" i="14"/>
  <c r="C16" i="13"/>
  <c r="D16" i="13"/>
  <c r="B16" i="13"/>
  <c r="E16" i="13"/>
  <c r="F16" i="13"/>
  <c r="G16" i="13"/>
  <c r="H16" i="13"/>
  <c r="A17" i="14" a="1"/>
  <c r="A17" i="14" s="1"/>
  <c r="A17" i="13" a="1"/>
  <c r="A17" i="13" s="1"/>
  <c r="C17" i="14" l="1"/>
  <c r="D17" i="14"/>
  <c r="G17" i="14"/>
  <c r="H17" i="14"/>
  <c r="B17" i="14"/>
  <c r="E17" i="14"/>
  <c r="F17" i="14"/>
  <c r="B17" i="13"/>
  <c r="C17" i="13"/>
  <c r="D17" i="13"/>
  <c r="E17" i="13"/>
  <c r="F17" i="13"/>
  <c r="G17" i="13"/>
  <c r="H17" i="13"/>
  <c r="A18" i="14" a="1"/>
  <c r="A18" i="14" s="1"/>
  <c r="A18" i="13" a="1"/>
  <c r="A18" i="13" s="1"/>
  <c r="B18" i="14" l="1"/>
  <c r="C18" i="14"/>
  <c r="D18" i="14"/>
  <c r="E18" i="14"/>
  <c r="F18" i="14"/>
  <c r="G18" i="14"/>
  <c r="H18" i="14"/>
  <c r="B18" i="13"/>
  <c r="C18" i="13"/>
  <c r="E18" i="13"/>
  <c r="D18" i="13"/>
  <c r="F18" i="13"/>
  <c r="G18" i="13"/>
  <c r="H18" i="13"/>
  <c r="A19" i="14" a="1"/>
  <c r="A19" i="14" s="1"/>
  <c r="A19" i="13" a="1"/>
  <c r="A19" i="13" s="1"/>
  <c r="C19" i="14" l="1"/>
  <c r="B19" i="14"/>
  <c r="G19" i="14"/>
  <c r="H19" i="14"/>
  <c r="D19" i="14"/>
  <c r="E19" i="14"/>
  <c r="F19" i="14"/>
  <c r="B19" i="13"/>
  <c r="C19" i="13"/>
  <c r="D19" i="13"/>
  <c r="E19" i="13"/>
  <c r="F19" i="13"/>
  <c r="G19" i="13"/>
  <c r="H19" i="13"/>
  <c r="A20" i="14" a="1"/>
  <c r="A20" i="14" s="1"/>
  <c r="A20" i="13" a="1"/>
  <c r="A20" i="13" s="1"/>
  <c r="B20" i="14" l="1"/>
  <c r="C20" i="14"/>
  <c r="D20" i="14"/>
  <c r="E20" i="14"/>
  <c r="F20" i="14"/>
  <c r="G20" i="14"/>
  <c r="H20" i="14"/>
  <c r="B20" i="13"/>
  <c r="C20" i="13"/>
  <c r="D20" i="13"/>
  <c r="E20" i="13"/>
  <c r="F20" i="13"/>
  <c r="G20" i="13"/>
  <c r="H20" i="13"/>
  <c r="A21" i="14" a="1"/>
  <c r="A21" i="14" s="1"/>
  <c r="A21" i="13" a="1"/>
  <c r="A21" i="13" s="1"/>
  <c r="B21" i="14" l="1"/>
  <c r="C21" i="14"/>
  <c r="D21" i="14"/>
  <c r="G21" i="14"/>
  <c r="H21" i="14"/>
  <c r="E21" i="14"/>
  <c r="F21" i="14"/>
  <c r="D21" i="13"/>
  <c r="B21" i="13"/>
  <c r="E21" i="13"/>
  <c r="F21" i="13"/>
  <c r="G21" i="13"/>
  <c r="H21" i="13"/>
  <c r="C21" i="13"/>
  <c r="A22" i="14" a="1"/>
  <c r="A22" i="14" s="1"/>
  <c r="A22" i="13" a="1"/>
  <c r="A22" i="13" s="1"/>
  <c r="B22" i="14" l="1"/>
  <c r="D22" i="14"/>
  <c r="E22" i="14"/>
  <c r="F22" i="14"/>
  <c r="G22" i="14"/>
  <c r="C22" i="14"/>
  <c r="H22" i="14"/>
  <c r="B22" i="13"/>
  <c r="C22" i="13"/>
  <c r="D22" i="13"/>
  <c r="E22" i="13"/>
  <c r="F22" i="13"/>
  <c r="G22" i="13"/>
  <c r="H22" i="13"/>
  <c r="A23" i="14" a="1"/>
  <c r="A23" i="14" s="1"/>
  <c r="A23" i="13" a="1"/>
  <c r="A23" i="13" s="1"/>
  <c r="B23" i="14" l="1"/>
  <c r="C23" i="14"/>
  <c r="D23" i="14"/>
  <c r="G23" i="14"/>
  <c r="H23" i="14"/>
  <c r="E23" i="14"/>
  <c r="F23" i="14"/>
  <c r="B23" i="13"/>
  <c r="C23" i="13"/>
  <c r="D23" i="13"/>
  <c r="E23" i="13"/>
  <c r="F23" i="13"/>
  <c r="G23" i="13"/>
  <c r="H23" i="13"/>
  <c r="A24" i="14" a="1"/>
  <c r="A24" i="14" s="1"/>
  <c r="A24" i="13" a="1"/>
  <c r="A24" i="13" s="1"/>
  <c r="D24" i="14" l="1"/>
  <c r="B24" i="14"/>
  <c r="C24" i="14"/>
  <c r="E24" i="14"/>
  <c r="F24" i="14"/>
  <c r="G24" i="14"/>
  <c r="H24" i="14"/>
  <c r="A25" i="13" a="1"/>
  <c r="A25" i="13" s="1"/>
  <c r="A26" i="13" s="1" a="1"/>
  <c r="A26" i="13" s="1"/>
  <c r="C24" i="13"/>
  <c r="D24" i="13"/>
  <c r="E24" i="13"/>
  <c r="F24" i="13"/>
  <c r="G24" i="13"/>
  <c r="B24" i="13"/>
  <c r="H24" i="13"/>
  <c r="A25" i="14" a="1"/>
  <c r="A25" i="14" s="1"/>
  <c r="C25" i="14" l="1"/>
  <c r="D25" i="14"/>
  <c r="G25" i="14"/>
  <c r="H25" i="14"/>
  <c r="B25" i="14"/>
  <c r="E25" i="14"/>
  <c r="F25" i="14"/>
  <c r="B26" i="13"/>
  <c r="C26" i="13"/>
  <c r="D26" i="13"/>
  <c r="E26" i="13"/>
  <c r="F26" i="13"/>
  <c r="G26" i="13"/>
  <c r="H26" i="13"/>
  <c r="B25" i="13"/>
  <c r="C25" i="13"/>
  <c r="D25" i="13"/>
  <c r="E25" i="13"/>
  <c r="F25" i="13"/>
  <c r="G25" i="13"/>
  <c r="H25" i="13"/>
  <c r="A26" i="14" a="1"/>
  <c r="A26" i="14" s="1"/>
  <c r="A27" i="13" a="1"/>
  <c r="A27" i="13" s="1"/>
  <c r="B26" i="14" l="1"/>
  <c r="C26" i="14"/>
  <c r="D26" i="14"/>
  <c r="E26" i="14"/>
  <c r="F26" i="14"/>
  <c r="G26" i="14"/>
  <c r="H26" i="14"/>
  <c r="B27" i="13"/>
  <c r="C27" i="13"/>
  <c r="D27" i="13"/>
  <c r="E27" i="13"/>
  <c r="F27" i="13"/>
  <c r="G27" i="13"/>
  <c r="H27" i="13"/>
  <c r="A27" i="14" a="1"/>
  <c r="A27" i="14" s="1"/>
  <c r="A28" i="13" a="1"/>
  <c r="A28" i="13" s="1"/>
  <c r="C27" i="14" l="1"/>
  <c r="B27" i="14"/>
  <c r="G27" i="14"/>
  <c r="H27" i="14"/>
  <c r="D27" i="14"/>
  <c r="E27" i="14"/>
  <c r="F27" i="14"/>
  <c r="B28" i="13"/>
  <c r="C28" i="13"/>
  <c r="D28" i="13"/>
  <c r="E28" i="13"/>
  <c r="F28" i="13"/>
  <c r="G28" i="13"/>
  <c r="H28" i="13"/>
  <c r="A28" i="14" a="1"/>
  <c r="A28" i="14" s="1"/>
  <c r="A29" i="13" a="1"/>
  <c r="A29" i="13" s="1"/>
  <c r="B28" i="14" l="1"/>
  <c r="C28" i="14"/>
  <c r="D28" i="14"/>
  <c r="E28" i="14"/>
  <c r="F28" i="14"/>
  <c r="G28" i="14"/>
  <c r="H28" i="14"/>
  <c r="D29" i="13"/>
  <c r="B29" i="13"/>
  <c r="E29" i="13"/>
  <c r="C29" i="13"/>
  <c r="F29" i="13"/>
  <c r="G29" i="13"/>
  <c r="H29" i="13"/>
  <c r="A29" i="14" a="1"/>
  <c r="A29" i="14" s="1"/>
  <c r="A30" i="13" a="1"/>
  <c r="A30" i="13" s="1"/>
  <c r="B29" i="14" l="1"/>
  <c r="C29" i="14"/>
  <c r="D29" i="14"/>
  <c r="G29" i="14"/>
  <c r="H29" i="14"/>
  <c r="E29" i="14"/>
  <c r="F29" i="14"/>
  <c r="B30" i="13"/>
  <c r="C30" i="13"/>
  <c r="D30" i="13"/>
  <c r="E30" i="13"/>
  <c r="F30" i="13"/>
  <c r="G30" i="13"/>
  <c r="H30" i="13"/>
  <c r="A30" i="14" a="1"/>
  <c r="A30" i="14" s="1"/>
  <c r="A31" i="13" a="1"/>
  <c r="A31" i="13" s="1"/>
  <c r="B30" i="14" l="1"/>
  <c r="D30" i="14"/>
  <c r="C30" i="14"/>
  <c r="E30" i="14"/>
  <c r="F30" i="14"/>
  <c r="G30" i="14"/>
  <c r="H30" i="14"/>
  <c r="B31" i="13"/>
  <c r="C31" i="13"/>
  <c r="D31" i="13"/>
  <c r="E31" i="13"/>
  <c r="F31" i="13"/>
  <c r="G31" i="13"/>
  <c r="H31" i="13"/>
  <c r="A31" i="14" a="1"/>
  <c r="A31" i="14" s="1"/>
  <c r="A32" i="13" a="1"/>
  <c r="A32" i="13" s="1"/>
  <c r="B31" i="14" l="1"/>
  <c r="C31" i="14"/>
  <c r="D31" i="14"/>
  <c r="G31" i="14"/>
  <c r="H31" i="14"/>
  <c r="E31" i="14"/>
  <c r="F31" i="14"/>
  <c r="C32" i="13"/>
  <c r="D32" i="13"/>
  <c r="B32" i="13"/>
  <c r="E32" i="13"/>
  <c r="F32" i="13"/>
  <c r="G32" i="13"/>
  <c r="H32" i="13"/>
  <c r="A32" i="14" a="1"/>
  <c r="A32" i="14" s="1"/>
  <c r="A33" i="13" a="1"/>
  <c r="A33" i="13" s="1"/>
  <c r="D32" i="14" l="1"/>
  <c r="B32" i="14"/>
  <c r="C32" i="14"/>
  <c r="E32" i="14"/>
  <c r="F32" i="14"/>
  <c r="G32" i="14"/>
  <c r="H32" i="14"/>
  <c r="B33" i="13"/>
  <c r="C33" i="13"/>
  <c r="D33" i="13"/>
  <c r="E33" i="13"/>
  <c r="F33" i="13"/>
  <c r="G33" i="13"/>
  <c r="H33" i="13"/>
  <c r="A33" i="14" a="1"/>
  <c r="A33" i="14" s="1"/>
  <c r="A34" i="13" a="1"/>
  <c r="A34" i="13" s="1"/>
  <c r="C33" i="14" l="1"/>
  <c r="D33" i="14"/>
  <c r="G33" i="14"/>
  <c r="B33" i="14"/>
  <c r="H33" i="14"/>
  <c r="E33" i="14"/>
  <c r="F33" i="14"/>
  <c r="B34" i="13"/>
  <c r="C34" i="13"/>
  <c r="D34" i="13"/>
  <c r="E34" i="13"/>
  <c r="F34" i="13"/>
  <c r="G34" i="13"/>
  <c r="H34" i="13"/>
  <c r="A34" i="14" a="1"/>
  <c r="A34" i="14" s="1"/>
  <c r="A35" i="13" a="1"/>
  <c r="A35" i="13" s="1"/>
  <c r="B34" i="14" l="1"/>
  <c r="C34" i="14"/>
  <c r="D34" i="14"/>
  <c r="E34" i="14"/>
  <c r="F34" i="14"/>
  <c r="G34" i="14"/>
  <c r="H34" i="14"/>
  <c r="B35" i="13"/>
  <c r="C35" i="13"/>
  <c r="D35" i="13"/>
  <c r="E35" i="13"/>
  <c r="F35" i="13"/>
  <c r="G35" i="13"/>
  <c r="H35" i="13"/>
  <c r="A35" i="14" a="1"/>
  <c r="A35" i="14" s="1"/>
  <c r="A36" i="13" a="1"/>
  <c r="A36" i="13" s="1"/>
  <c r="C35" i="14" l="1"/>
  <c r="B35" i="14"/>
  <c r="G35" i="14"/>
  <c r="H35" i="14"/>
  <c r="D35" i="14"/>
  <c r="E35" i="14"/>
  <c r="F35" i="14"/>
  <c r="B36" i="13"/>
  <c r="C36" i="13"/>
  <c r="D36" i="13"/>
  <c r="E36" i="13"/>
  <c r="F36" i="13"/>
  <c r="G36" i="13"/>
  <c r="H36" i="13"/>
  <c r="A36" i="14" a="1"/>
  <c r="A36" i="14" s="1"/>
  <c r="A37" i="13" a="1"/>
  <c r="A37" i="13" s="1"/>
  <c r="B36" i="14" l="1"/>
  <c r="C36" i="14"/>
  <c r="D36" i="14"/>
  <c r="E36" i="14"/>
  <c r="F36" i="14"/>
  <c r="G36" i="14"/>
  <c r="H36" i="14"/>
  <c r="A38" i="13" a="1"/>
  <c r="A38" i="13" s="1"/>
  <c r="A39" i="13" s="1" a="1"/>
  <c r="A39" i="13" s="1"/>
  <c r="D37" i="13"/>
  <c r="B37" i="13"/>
  <c r="E37" i="13"/>
  <c r="F37" i="13"/>
  <c r="G37" i="13"/>
  <c r="H37" i="13"/>
  <c r="C37" i="13"/>
  <c r="A37" i="14" a="1"/>
  <c r="A37" i="14" s="1"/>
  <c r="B37" i="14" l="1"/>
  <c r="C37" i="14"/>
  <c r="D37" i="14"/>
  <c r="G37" i="14"/>
  <c r="H37" i="14"/>
  <c r="E37" i="14"/>
  <c r="F37" i="14"/>
  <c r="B39" i="13"/>
  <c r="C39" i="13"/>
  <c r="D39" i="13"/>
  <c r="E39" i="13"/>
  <c r="F39" i="13"/>
  <c r="G39" i="13"/>
  <c r="H39" i="13"/>
  <c r="B38" i="13"/>
  <c r="C38" i="13"/>
  <c r="D38" i="13"/>
  <c r="E38" i="13"/>
  <c r="F38" i="13"/>
  <c r="G38" i="13"/>
  <c r="H38" i="13"/>
  <c r="A38" i="14" a="1"/>
  <c r="A38" i="14" s="1"/>
  <c r="A40" i="13" a="1"/>
  <c r="A40" i="13" s="1"/>
  <c r="B38" i="14" l="1"/>
  <c r="D38" i="14"/>
  <c r="E38" i="14"/>
  <c r="C38" i="14"/>
  <c r="F38" i="14"/>
  <c r="G38" i="14"/>
  <c r="H38" i="14"/>
  <c r="C40" i="13"/>
  <c r="D40" i="13"/>
  <c r="B40" i="13"/>
  <c r="F40" i="13"/>
  <c r="H40" i="13"/>
  <c r="E40" i="13"/>
  <c r="G40" i="13"/>
  <c r="A39" i="14" a="1"/>
  <c r="A39" i="14" s="1"/>
  <c r="A41" i="13" a="1"/>
  <c r="A41" i="13" s="1"/>
  <c r="B39" i="14" l="1"/>
  <c r="C39" i="14"/>
  <c r="D39" i="14"/>
  <c r="G39" i="14"/>
  <c r="H39" i="14"/>
  <c r="E39" i="14"/>
  <c r="F39" i="14"/>
  <c r="B41" i="13"/>
  <c r="C41" i="13"/>
  <c r="D41" i="13"/>
  <c r="E41" i="13"/>
  <c r="F41" i="13"/>
  <c r="G41" i="13"/>
  <c r="H41" i="13"/>
  <c r="A40" i="14" a="1"/>
  <c r="A40" i="14" s="1"/>
  <c r="A42" i="13" a="1"/>
  <c r="A42" i="13" s="1"/>
  <c r="D40" i="14" l="1"/>
  <c r="B40" i="14"/>
  <c r="C40" i="14"/>
  <c r="E40" i="14"/>
  <c r="F40" i="14"/>
  <c r="G40" i="14"/>
  <c r="H40" i="14"/>
  <c r="B42" i="13"/>
  <c r="C42" i="13"/>
  <c r="F42" i="13"/>
  <c r="D42" i="13"/>
  <c r="H42" i="13"/>
  <c r="E42" i="13"/>
  <c r="G42" i="13"/>
  <c r="A41" i="14" a="1"/>
  <c r="A41" i="14" s="1"/>
  <c r="A43" i="13" a="1"/>
  <c r="A43" i="13" s="1"/>
  <c r="C41" i="14" l="1"/>
  <c r="D41" i="14"/>
  <c r="G41" i="14"/>
  <c r="H41" i="14"/>
  <c r="B41" i="14"/>
  <c r="E41" i="14"/>
  <c r="F41" i="14"/>
  <c r="B43" i="13"/>
  <c r="C43" i="13"/>
  <c r="D43" i="13"/>
  <c r="F43" i="13"/>
  <c r="G43" i="13"/>
  <c r="H43" i="13"/>
  <c r="E43" i="13"/>
  <c r="A42" i="14" a="1"/>
  <c r="A42" i="14" s="1"/>
  <c r="A44" i="13" a="1"/>
  <c r="A44" i="13" s="1"/>
  <c r="B42" i="14" l="1"/>
  <c r="C42" i="14"/>
  <c r="D42" i="14"/>
  <c r="F42" i="14"/>
  <c r="G42" i="14"/>
  <c r="H42" i="14"/>
  <c r="E42" i="14"/>
  <c r="B44" i="13"/>
  <c r="C44" i="13"/>
  <c r="D44" i="13"/>
  <c r="F44" i="13"/>
  <c r="H44" i="13"/>
  <c r="E44" i="13"/>
  <c r="G44" i="13"/>
  <c r="A43" i="14" a="1"/>
  <c r="A43" i="14" s="1"/>
  <c r="A45" i="13" a="1"/>
  <c r="A45" i="13" s="1"/>
  <c r="C43" i="14" l="1"/>
  <c r="B43" i="14"/>
  <c r="G43" i="14"/>
  <c r="H43" i="14"/>
  <c r="D43" i="14"/>
  <c r="E43" i="14"/>
  <c r="F43" i="14"/>
  <c r="D45" i="13"/>
  <c r="B45" i="13"/>
  <c r="F45" i="13"/>
  <c r="G45" i="13"/>
  <c r="H45" i="13"/>
  <c r="C45" i="13"/>
  <c r="E45" i="13"/>
  <c r="A44" i="14" a="1"/>
  <c r="A44" i="14" s="1"/>
  <c r="A46" i="13" a="1"/>
  <c r="A46" i="13" s="1"/>
  <c r="B44" i="14" l="1"/>
  <c r="C44" i="14"/>
  <c r="D44" i="14"/>
  <c r="F44" i="14"/>
  <c r="H44" i="14"/>
  <c r="E44" i="14"/>
  <c r="G44" i="14"/>
  <c r="B46" i="13"/>
  <c r="C46" i="13"/>
  <c r="D46" i="13"/>
  <c r="F46" i="13"/>
  <c r="H46" i="13"/>
  <c r="E46" i="13"/>
  <c r="G46" i="13"/>
  <c r="A45" i="14" a="1"/>
  <c r="A45" i="14" s="1"/>
  <c r="A47" i="13" a="1"/>
  <c r="A47" i="13" s="1"/>
  <c r="B45" i="14" l="1"/>
  <c r="C45" i="14"/>
  <c r="D45" i="14"/>
  <c r="G45" i="14"/>
  <c r="H45" i="14"/>
  <c r="F45" i="14"/>
  <c r="E45" i="14"/>
  <c r="B47" i="13"/>
  <c r="C47" i="13"/>
  <c r="D47" i="13"/>
  <c r="F47" i="13"/>
  <c r="G47" i="13"/>
  <c r="H47" i="13"/>
  <c r="E47" i="13"/>
  <c r="A46" i="14" a="1"/>
  <c r="A46" i="14" s="1"/>
  <c r="A48" i="13" a="1"/>
  <c r="A48" i="13" s="1"/>
  <c r="B46" i="14" l="1"/>
  <c r="D46" i="14"/>
  <c r="F46" i="14"/>
  <c r="H46" i="14"/>
  <c r="C46" i="14"/>
  <c r="E46" i="14"/>
  <c r="G46" i="14"/>
  <c r="C48" i="13"/>
  <c r="D48" i="13"/>
  <c r="B48" i="13"/>
  <c r="F48" i="13"/>
  <c r="H48" i="13"/>
  <c r="E48" i="13"/>
  <c r="G48" i="13"/>
  <c r="A47" i="14" a="1"/>
  <c r="A47" i="14" s="1"/>
  <c r="A49" i="13" a="1"/>
  <c r="A49" i="13" s="1"/>
  <c r="B47" i="14" l="1"/>
  <c r="C47" i="14"/>
  <c r="D47" i="14"/>
  <c r="G47" i="14"/>
  <c r="H47" i="14"/>
  <c r="E47" i="14"/>
  <c r="F47" i="14"/>
  <c r="B49" i="13"/>
  <c r="C49" i="13"/>
  <c r="D49" i="13"/>
  <c r="F49" i="13"/>
  <c r="G49" i="13"/>
  <c r="H49" i="13"/>
  <c r="E49" i="13"/>
  <c r="A48" i="14" a="1"/>
  <c r="A48" i="14" s="1"/>
  <c r="A50" i="13" a="1"/>
  <c r="A50" i="13" s="1"/>
  <c r="D48" i="14" l="1"/>
  <c r="B48" i="14"/>
  <c r="C48" i="14"/>
  <c r="F48" i="14"/>
  <c r="H48" i="14"/>
  <c r="E48" i="14"/>
  <c r="G48" i="14"/>
  <c r="B50" i="13"/>
  <c r="C50" i="13"/>
  <c r="D50" i="13"/>
  <c r="F50" i="13"/>
  <c r="H50" i="13"/>
  <c r="G50" i="13"/>
  <c r="E50" i="13"/>
  <c r="A49" i="14" a="1"/>
  <c r="A49" i="14" s="1"/>
  <c r="A51" i="13" a="1"/>
  <c r="A51" i="13" s="1"/>
  <c r="C49" i="14" l="1"/>
  <c r="D49" i="14"/>
  <c r="G49" i="14"/>
  <c r="H49" i="14"/>
  <c r="F49" i="14"/>
  <c r="B49" i="14"/>
  <c r="E49" i="14"/>
  <c r="B51" i="13"/>
  <c r="C51" i="13"/>
  <c r="D51" i="13"/>
  <c r="F51" i="13"/>
  <c r="G51" i="13"/>
  <c r="H51" i="13"/>
  <c r="E51" i="13"/>
  <c r="A50" i="14" a="1"/>
  <c r="A50" i="14" s="1"/>
  <c r="A52" i="13" a="1"/>
  <c r="A52" i="13" s="1"/>
  <c r="B50" i="14" l="1"/>
  <c r="C50" i="14"/>
  <c r="D50" i="14"/>
  <c r="F50" i="14"/>
  <c r="H50" i="14"/>
  <c r="E50" i="14"/>
  <c r="G50" i="14"/>
  <c r="B52" i="13"/>
  <c r="C52" i="13"/>
  <c r="D52" i="13"/>
  <c r="F52" i="13"/>
  <c r="H52" i="13"/>
  <c r="E52" i="13"/>
  <c r="G52" i="13"/>
  <c r="A51" i="14" a="1"/>
  <c r="A51" i="14" s="1"/>
  <c r="A53" i="13" a="1"/>
  <c r="A53" i="13" s="1"/>
  <c r="C51" i="14" l="1"/>
  <c r="B51" i="14"/>
  <c r="D51" i="14"/>
  <c r="G51" i="14"/>
  <c r="H51" i="14"/>
  <c r="E51" i="14"/>
  <c r="F51" i="14"/>
  <c r="D53" i="13"/>
  <c r="B53" i="13"/>
  <c r="F53" i="13"/>
  <c r="C53" i="13"/>
  <c r="G53" i="13"/>
  <c r="H53" i="13"/>
  <c r="E53" i="13"/>
  <c r="A52" i="14" a="1"/>
  <c r="A52" i="14" s="1"/>
  <c r="A54" i="13" a="1"/>
  <c r="A54" i="13" s="1"/>
  <c r="B52" i="14" l="1"/>
  <c r="C52" i="14"/>
  <c r="D52" i="14"/>
  <c r="F52" i="14"/>
  <c r="H52" i="14"/>
  <c r="E52" i="14"/>
  <c r="G52" i="14"/>
  <c r="B54" i="13"/>
  <c r="C54" i="13"/>
  <c r="D54" i="13"/>
  <c r="F54" i="13"/>
  <c r="H54" i="13"/>
  <c r="E54" i="13"/>
  <c r="G54" i="13"/>
  <c r="A53" i="14" a="1"/>
  <c r="A53" i="14" s="1"/>
  <c r="A55" i="13" a="1"/>
  <c r="A55" i="13" s="1"/>
  <c r="B53" i="14" l="1"/>
  <c r="C53" i="14"/>
  <c r="D53" i="14"/>
  <c r="G53" i="14"/>
  <c r="H53" i="14"/>
  <c r="F53" i="14"/>
  <c r="E53" i="14"/>
  <c r="B55" i="13"/>
  <c r="C55" i="13"/>
  <c r="D55" i="13"/>
  <c r="F55" i="13"/>
  <c r="G55" i="13"/>
  <c r="H55" i="13"/>
  <c r="E55" i="13"/>
  <c r="A54" i="14" a="1"/>
  <c r="A54" i="14" s="1"/>
  <c r="A56" i="13" a="1"/>
  <c r="A56" i="13" s="1"/>
  <c r="B54" i="14" l="1"/>
  <c r="D54" i="14"/>
  <c r="C54" i="14"/>
  <c r="F54" i="14"/>
  <c r="H54" i="14"/>
  <c r="E54" i="14"/>
  <c r="G54" i="14"/>
  <c r="C56" i="13"/>
  <c r="D56" i="13"/>
  <c r="B56" i="13"/>
  <c r="F56" i="13"/>
  <c r="H56" i="13"/>
  <c r="E56" i="13"/>
  <c r="G56" i="13"/>
  <c r="A55" i="14" a="1"/>
  <c r="A55" i="14" s="1"/>
  <c r="A57" i="13" a="1"/>
  <c r="A57" i="13" s="1"/>
  <c r="B55" i="14" l="1"/>
  <c r="C55" i="14"/>
  <c r="D55" i="14"/>
  <c r="G55" i="14"/>
  <c r="H55" i="14"/>
  <c r="E55" i="14"/>
  <c r="F55" i="14"/>
  <c r="B57" i="13"/>
  <c r="C57" i="13"/>
  <c r="D57" i="13"/>
  <c r="F57" i="13"/>
  <c r="G57" i="13"/>
  <c r="H57" i="13"/>
  <c r="E57" i="13"/>
  <c r="A56" i="14" a="1"/>
  <c r="A56" i="14" s="1"/>
  <c r="A58" i="13" a="1"/>
  <c r="A58" i="13" s="1"/>
  <c r="D56" i="14" l="1"/>
  <c r="B56" i="14"/>
  <c r="C56" i="14"/>
  <c r="F56" i="14"/>
  <c r="H56" i="14"/>
  <c r="E56" i="14"/>
  <c r="G56" i="14"/>
  <c r="B58" i="13"/>
  <c r="C58" i="13"/>
  <c r="D58" i="13"/>
  <c r="F58" i="13"/>
  <c r="H58" i="13"/>
  <c r="E58" i="13"/>
  <c r="G58" i="13"/>
  <c r="A57" i="14" a="1"/>
  <c r="A57" i="14" s="1"/>
  <c r="A59" i="13" a="1"/>
  <c r="A59" i="13" s="1"/>
  <c r="C57" i="14" l="1"/>
  <c r="D57" i="14"/>
  <c r="G57" i="14"/>
  <c r="H57" i="14"/>
  <c r="B57" i="14"/>
  <c r="F57" i="14"/>
  <c r="E57" i="14"/>
  <c r="B59" i="13"/>
  <c r="C59" i="13"/>
  <c r="D59" i="13"/>
  <c r="F59" i="13"/>
  <c r="G59" i="13"/>
  <c r="H59" i="13"/>
  <c r="E59" i="13"/>
  <c r="A58" i="14" a="1"/>
  <c r="A58" i="14" s="1"/>
  <c r="A60" i="13" a="1"/>
  <c r="A60" i="13" s="1"/>
  <c r="B58" i="14" l="1"/>
  <c r="C58" i="14"/>
  <c r="D58" i="14"/>
  <c r="F58" i="14"/>
  <c r="H58" i="14"/>
  <c r="E58" i="14"/>
  <c r="G58" i="14"/>
  <c r="B60" i="13"/>
  <c r="C60" i="13"/>
  <c r="D60" i="13"/>
  <c r="F60" i="13"/>
  <c r="H60" i="13"/>
  <c r="E60" i="13"/>
  <c r="G60" i="13"/>
  <c r="A59" i="14" a="1"/>
  <c r="A59" i="14" s="1"/>
  <c r="A61" i="13" a="1"/>
  <c r="A61" i="13" s="1"/>
  <c r="C59" i="14" l="1"/>
  <c r="B59" i="14"/>
  <c r="G59" i="14"/>
  <c r="H59" i="14"/>
  <c r="D59" i="14"/>
  <c r="E59" i="14"/>
  <c r="F59" i="14"/>
  <c r="D61" i="13"/>
  <c r="B61" i="13"/>
  <c r="F61" i="13"/>
  <c r="H61" i="13"/>
  <c r="C61" i="13"/>
  <c r="E61" i="13"/>
  <c r="G61" i="13"/>
  <c r="A60" i="14" a="1"/>
  <c r="A60" i="14" s="1"/>
  <c r="A62" i="13" a="1"/>
  <c r="A62" i="13" s="1"/>
  <c r="B60" i="14" l="1"/>
  <c r="C60" i="14"/>
  <c r="D60" i="14"/>
  <c r="F60" i="14"/>
  <c r="E60" i="14"/>
  <c r="G60" i="14"/>
  <c r="H60" i="14"/>
  <c r="B62" i="13"/>
  <c r="C62" i="13"/>
  <c r="D62" i="13"/>
  <c r="F62" i="13"/>
  <c r="H62" i="13"/>
  <c r="E62" i="13"/>
  <c r="G62" i="13"/>
  <c r="A61" i="14" a="1"/>
  <c r="A61" i="14" s="1"/>
  <c r="A63" i="13" a="1"/>
  <c r="A63" i="13" s="1"/>
  <c r="B61" i="14" l="1"/>
  <c r="C61" i="14"/>
  <c r="D61" i="14"/>
  <c r="G61" i="14"/>
  <c r="H61" i="14"/>
  <c r="E61" i="14"/>
  <c r="F61" i="14"/>
  <c r="B63" i="13"/>
  <c r="C63" i="13"/>
  <c r="D63" i="13"/>
  <c r="F63" i="13"/>
  <c r="H63" i="13"/>
  <c r="E63" i="13"/>
  <c r="G63" i="13"/>
  <c r="A62" i="14" a="1"/>
  <c r="A62" i="14" s="1"/>
  <c r="A64" i="13" a="1"/>
  <c r="A64" i="13" s="1"/>
  <c r="B62" i="14" l="1"/>
  <c r="D62" i="14"/>
  <c r="F62" i="14"/>
  <c r="C62" i="14"/>
  <c r="E62" i="14"/>
  <c r="G62" i="14"/>
  <c r="H62" i="14"/>
  <c r="C64" i="13"/>
  <c r="D64" i="13"/>
  <c r="F64" i="13"/>
  <c r="B64" i="13"/>
  <c r="H64" i="13"/>
  <c r="E64" i="13"/>
  <c r="G64" i="13"/>
  <c r="A63" i="14" a="1"/>
  <c r="A63" i="14" s="1"/>
  <c r="A65" i="13" a="1"/>
  <c r="A65" i="13" s="1"/>
  <c r="B63" i="14" l="1"/>
  <c r="C63" i="14"/>
  <c r="D63" i="14"/>
  <c r="G63" i="14"/>
  <c r="H63" i="14"/>
  <c r="E63" i="14"/>
  <c r="F63" i="14"/>
  <c r="B65" i="13"/>
  <c r="C65" i="13"/>
  <c r="D65" i="13"/>
  <c r="F65" i="13"/>
  <c r="H65" i="13"/>
  <c r="E65" i="13"/>
  <c r="G65" i="13"/>
  <c r="A64" i="14" a="1"/>
  <c r="A64" i="14" s="1"/>
  <c r="A66" i="13" a="1"/>
  <c r="A66" i="13" s="1"/>
  <c r="D64" i="14" l="1"/>
  <c r="B64" i="14"/>
  <c r="C64" i="14"/>
  <c r="F64" i="14"/>
  <c r="G64" i="14"/>
  <c r="H64" i="14"/>
  <c r="E64" i="14"/>
  <c r="B66" i="13"/>
  <c r="C66" i="13"/>
  <c r="F66" i="13"/>
  <c r="D66" i="13"/>
  <c r="H66" i="13"/>
  <c r="E66" i="13"/>
  <c r="G66" i="13"/>
  <c r="A65" i="14" a="1"/>
  <c r="A65" i="14" s="1"/>
  <c r="A67" i="13" a="1"/>
  <c r="A67" i="13" s="1"/>
  <c r="C65" i="14" l="1"/>
  <c r="D65" i="14"/>
  <c r="G65" i="14"/>
  <c r="H65" i="14"/>
  <c r="B65" i="14"/>
  <c r="E65" i="14"/>
  <c r="F65" i="14"/>
  <c r="B67" i="13"/>
  <c r="C67" i="13"/>
  <c r="D67" i="13"/>
  <c r="F67" i="13"/>
  <c r="H67" i="13"/>
  <c r="E67" i="13"/>
  <c r="G67" i="13"/>
  <c r="A66" i="14" a="1"/>
  <c r="A66" i="14" s="1"/>
  <c r="A68" i="13" a="1"/>
  <c r="A68" i="13" s="1"/>
  <c r="B66" i="14" l="1"/>
  <c r="C66" i="14"/>
  <c r="D66" i="14"/>
  <c r="E66" i="14"/>
  <c r="F66" i="14"/>
  <c r="G66" i="14"/>
  <c r="H66" i="14"/>
  <c r="B68" i="13"/>
  <c r="C68" i="13"/>
  <c r="D68" i="13"/>
  <c r="F68" i="13"/>
  <c r="H68" i="13"/>
  <c r="E68" i="13"/>
  <c r="G68" i="13"/>
  <c r="A67" i="14" a="1"/>
  <c r="A67" i="14" s="1"/>
  <c r="A69" i="13" a="1"/>
  <c r="A69" i="13" s="1"/>
  <c r="C67" i="14" l="1"/>
  <c r="B67" i="14"/>
  <c r="G67" i="14"/>
  <c r="H67" i="14"/>
  <c r="D67" i="14"/>
  <c r="E67" i="14"/>
  <c r="F67" i="14"/>
  <c r="D69" i="13"/>
  <c r="B69" i="13"/>
  <c r="C69" i="13"/>
  <c r="F69" i="13"/>
  <c r="H69" i="13"/>
  <c r="E69" i="13"/>
  <c r="G69" i="13"/>
  <c r="A68" i="14" a="1"/>
  <c r="A68" i="14" s="1"/>
  <c r="A70" i="13" a="1"/>
  <c r="A70" i="13" s="1"/>
  <c r="B68" i="14" l="1"/>
  <c r="C68" i="14"/>
  <c r="D68" i="14"/>
  <c r="E68" i="14"/>
  <c r="F68" i="14"/>
  <c r="G68" i="14"/>
  <c r="H68" i="14"/>
  <c r="B70" i="13"/>
  <c r="C70" i="13"/>
  <c r="D70" i="13"/>
  <c r="F70" i="13"/>
  <c r="H70" i="13"/>
  <c r="E70" i="13"/>
  <c r="G70" i="13"/>
  <c r="A69" i="14" a="1"/>
  <c r="A69" i="14" s="1"/>
  <c r="A71" i="13" a="1"/>
  <c r="A71" i="13" s="1"/>
  <c r="B69" i="14" l="1"/>
  <c r="C69" i="14"/>
  <c r="D69" i="14"/>
  <c r="G69" i="14"/>
  <c r="H69" i="14"/>
  <c r="E69" i="14"/>
  <c r="F69" i="14"/>
  <c r="B71" i="13"/>
  <c r="C71" i="13"/>
  <c r="D71" i="13"/>
  <c r="F71" i="13"/>
  <c r="H71" i="13"/>
  <c r="E71" i="13"/>
  <c r="G71" i="13"/>
  <c r="A70" i="14" a="1"/>
  <c r="A70" i="14" s="1"/>
  <c r="A72" i="13" a="1"/>
  <c r="A72" i="13" s="1"/>
  <c r="B70" i="14" l="1"/>
  <c r="D70" i="14"/>
  <c r="E70" i="14"/>
  <c r="F70" i="14"/>
  <c r="C70" i="14"/>
  <c r="G70" i="14"/>
  <c r="H70" i="14"/>
  <c r="C72" i="13"/>
  <c r="D72" i="13"/>
  <c r="B72" i="13"/>
  <c r="F72" i="13"/>
  <c r="H72" i="13"/>
  <c r="E72" i="13"/>
  <c r="G72" i="13"/>
  <c r="A71" i="14" a="1"/>
  <c r="A71" i="14" s="1"/>
  <c r="A73" i="13" a="1"/>
  <c r="A73" i="13" s="1"/>
  <c r="B71" i="14" l="1"/>
  <c r="C71" i="14"/>
  <c r="D71" i="14"/>
  <c r="G71" i="14"/>
  <c r="H71" i="14"/>
  <c r="E71" i="14"/>
  <c r="F71" i="14"/>
  <c r="B73" i="13"/>
  <c r="C73" i="13"/>
  <c r="D73" i="13"/>
  <c r="F73" i="13"/>
  <c r="H73" i="13"/>
  <c r="E73" i="13"/>
  <c r="G73" i="13"/>
  <c r="A72" i="14" a="1"/>
  <c r="A72" i="14" s="1"/>
  <c r="A74" i="13" a="1"/>
  <c r="A74" i="13" s="1"/>
  <c r="D72" i="14" l="1"/>
  <c r="B72" i="14"/>
  <c r="C72" i="14"/>
  <c r="G72" i="14"/>
  <c r="H72" i="14"/>
  <c r="E72" i="14"/>
  <c r="F72" i="14"/>
  <c r="B74" i="13"/>
  <c r="C74" i="13"/>
  <c r="D74" i="13"/>
  <c r="F74" i="13"/>
  <c r="H74" i="13"/>
  <c r="E74" i="13"/>
  <c r="G74" i="13"/>
  <c r="A73" i="14" a="1"/>
  <c r="A73" i="14" s="1"/>
  <c r="A75" i="13" a="1"/>
  <c r="A75" i="13" s="1"/>
  <c r="C73" i="14" l="1"/>
  <c r="D73" i="14"/>
  <c r="B73" i="14"/>
  <c r="G73" i="14"/>
  <c r="H73" i="14"/>
  <c r="E73" i="14"/>
  <c r="F73" i="14"/>
  <c r="B75" i="13"/>
  <c r="C75" i="13"/>
  <c r="D75" i="13"/>
  <c r="F75" i="13"/>
  <c r="H75" i="13"/>
  <c r="E75" i="13"/>
  <c r="G75" i="13"/>
  <c r="A74" i="14" a="1"/>
  <c r="A74" i="14" s="1"/>
  <c r="A76" i="13" a="1"/>
  <c r="A76" i="13" s="1"/>
  <c r="B74" i="14" l="1"/>
  <c r="C74" i="14"/>
  <c r="D74" i="14"/>
  <c r="E74" i="14"/>
  <c r="F74" i="14"/>
  <c r="G74" i="14"/>
  <c r="H74" i="14"/>
  <c r="B76" i="13"/>
  <c r="C76" i="13"/>
  <c r="D76" i="13"/>
  <c r="F76" i="13"/>
  <c r="H76" i="13"/>
  <c r="E76" i="13"/>
  <c r="G76" i="13"/>
  <c r="A75" i="14" a="1"/>
  <c r="A75" i="14" s="1"/>
  <c r="A77" i="13" a="1"/>
  <c r="A77" i="13" s="1"/>
  <c r="C75" i="14" l="1"/>
  <c r="B75" i="14"/>
  <c r="G75" i="14"/>
  <c r="D75" i="14"/>
  <c r="H75" i="14"/>
  <c r="E75" i="14"/>
  <c r="F75" i="14"/>
  <c r="D77" i="13"/>
  <c r="B77" i="13"/>
  <c r="F77" i="13"/>
  <c r="C77" i="13"/>
  <c r="H77" i="13"/>
  <c r="E77" i="13"/>
  <c r="G77" i="13"/>
  <c r="A76" i="14" a="1"/>
  <c r="A76" i="14" s="1"/>
  <c r="A78" i="13" a="1"/>
  <c r="A78" i="13" s="1"/>
  <c r="B76" i="14" l="1"/>
  <c r="C76" i="14"/>
  <c r="D76" i="14"/>
  <c r="E76" i="14"/>
  <c r="F76" i="14"/>
  <c r="G76" i="14"/>
  <c r="H76" i="14"/>
  <c r="B78" i="13"/>
  <c r="C78" i="13"/>
  <c r="D78" i="13"/>
  <c r="F78" i="13"/>
  <c r="H78" i="13"/>
  <c r="E78" i="13"/>
  <c r="G78" i="13"/>
  <c r="A77" i="14" a="1"/>
  <c r="A77" i="14" s="1"/>
  <c r="A79" i="13" a="1"/>
  <c r="A79" i="13" s="1"/>
  <c r="B77" i="14" l="1"/>
  <c r="C77" i="14"/>
  <c r="D77" i="14"/>
  <c r="G77" i="14"/>
  <c r="H77" i="14"/>
  <c r="E77" i="14"/>
  <c r="F77" i="14"/>
  <c r="B79" i="13"/>
  <c r="C79" i="13"/>
  <c r="D79" i="13"/>
  <c r="F79" i="13"/>
  <c r="H79" i="13"/>
  <c r="E79" i="13"/>
  <c r="G79" i="13"/>
  <c r="A78" i="14" a="1"/>
  <c r="A78" i="14" s="1"/>
  <c r="A80" i="13" a="1"/>
  <c r="A80" i="13" s="1"/>
  <c r="B78" i="14" l="1"/>
  <c r="D78" i="14"/>
  <c r="C78" i="14"/>
  <c r="E78" i="14"/>
  <c r="F78" i="14"/>
  <c r="G78" i="14"/>
  <c r="H78" i="14"/>
  <c r="C80" i="13"/>
  <c r="D80" i="13"/>
  <c r="B80" i="13"/>
  <c r="F80" i="13"/>
  <c r="H80" i="13"/>
  <c r="E80" i="13"/>
  <c r="G80" i="13"/>
  <c r="A79" i="14" a="1"/>
  <c r="A79" i="14" s="1"/>
  <c r="A81" i="13" a="1"/>
  <c r="A81" i="13" s="1"/>
  <c r="B79" i="14" l="1"/>
  <c r="C79" i="14"/>
  <c r="D79" i="14"/>
  <c r="G79" i="14"/>
  <c r="E79" i="14"/>
  <c r="F79" i="14"/>
  <c r="H79" i="14"/>
  <c r="B81" i="13"/>
  <c r="C81" i="13"/>
  <c r="D81" i="13"/>
  <c r="F81" i="13"/>
  <c r="H81" i="13"/>
  <c r="E81" i="13"/>
  <c r="G81" i="13"/>
  <c r="A80" i="14" a="1"/>
  <c r="A80" i="14" s="1"/>
  <c r="A82" i="13" a="1"/>
  <c r="A82" i="13" s="1"/>
  <c r="D80" i="14" l="1"/>
  <c r="B80" i="14"/>
  <c r="C80" i="14"/>
  <c r="F80" i="14"/>
  <c r="G80" i="14"/>
  <c r="H80" i="14"/>
  <c r="E80" i="14"/>
  <c r="B82" i="13"/>
  <c r="C82" i="13"/>
  <c r="D82" i="13"/>
  <c r="F82" i="13"/>
  <c r="H82" i="13"/>
  <c r="E82" i="13"/>
  <c r="G82" i="13"/>
  <c r="A81" i="14" a="1"/>
  <c r="A81" i="14" s="1"/>
  <c r="A83" i="13" a="1"/>
  <c r="A83" i="13" s="1"/>
  <c r="C81" i="14" l="1"/>
  <c r="D81" i="14"/>
  <c r="G81" i="14"/>
  <c r="B81" i="14"/>
  <c r="E81" i="14"/>
  <c r="F81" i="14"/>
  <c r="H81" i="14"/>
  <c r="B83" i="13"/>
  <c r="C83" i="13"/>
  <c r="D83" i="13"/>
  <c r="F83" i="13"/>
  <c r="H83" i="13"/>
  <c r="E83" i="13"/>
  <c r="G83" i="13"/>
  <c r="A82" i="14" a="1"/>
  <c r="A82" i="14" s="1"/>
  <c r="A84" i="13" a="1"/>
  <c r="A84" i="13" s="1"/>
  <c r="B82" i="14" l="1"/>
  <c r="C82" i="14"/>
  <c r="D82" i="14"/>
  <c r="G82" i="14"/>
  <c r="H82" i="14"/>
  <c r="E82" i="14"/>
  <c r="F82" i="14"/>
  <c r="B84" i="13"/>
  <c r="C84" i="13"/>
  <c r="D84" i="13"/>
  <c r="F84" i="13"/>
  <c r="H84" i="13"/>
  <c r="E84" i="13"/>
  <c r="G84" i="13"/>
  <c r="A83" i="14" a="1"/>
  <c r="A83" i="14" s="1"/>
  <c r="A85" i="13" a="1"/>
  <c r="A85" i="13" s="1"/>
  <c r="C83" i="14" l="1"/>
  <c r="B83" i="14"/>
  <c r="G83" i="14"/>
  <c r="D83" i="14"/>
  <c r="E83" i="14"/>
  <c r="F83" i="14"/>
  <c r="H83" i="14"/>
  <c r="D85" i="13"/>
  <c r="B85" i="13"/>
  <c r="F85" i="13"/>
  <c r="H85" i="13"/>
  <c r="C85" i="13"/>
  <c r="E85" i="13"/>
  <c r="G85" i="13"/>
  <c r="A84" i="14" a="1"/>
  <c r="A84" i="14" s="1"/>
  <c r="A86" i="13" a="1"/>
  <c r="A86" i="13" s="1"/>
  <c r="B84" i="14" l="1"/>
  <c r="C84" i="14"/>
  <c r="D84" i="14"/>
  <c r="H84" i="14"/>
  <c r="E84" i="14"/>
  <c r="F84" i="14"/>
  <c r="G84" i="14"/>
  <c r="B86" i="13"/>
  <c r="C86" i="13"/>
  <c r="D86" i="13"/>
  <c r="F86" i="13"/>
  <c r="H86" i="13"/>
  <c r="E86" i="13"/>
  <c r="G86" i="13"/>
  <c r="A85" i="14" a="1"/>
  <c r="A85" i="14" s="1"/>
  <c r="A87" i="13" a="1"/>
  <c r="A87" i="13" s="1"/>
  <c r="B85" i="14" l="1"/>
  <c r="C85" i="14"/>
  <c r="D85" i="14"/>
  <c r="G85" i="14"/>
  <c r="E85" i="14"/>
  <c r="F85" i="14"/>
  <c r="H85" i="14"/>
  <c r="B87" i="13"/>
  <c r="C87" i="13"/>
  <c r="D87" i="13"/>
  <c r="F87" i="13"/>
  <c r="H87" i="13"/>
  <c r="E87" i="13"/>
  <c r="G87" i="13"/>
  <c r="A86" i="14" a="1"/>
  <c r="A86" i="14" s="1"/>
  <c r="A88" i="13" a="1"/>
  <c r="A88" i="13" s="1"/>
  <c r="B86" i="14" l="1"/>
  <c r="D86" i="14"/>
  <c r="C86" i="14"/>
  <c r="E86" i="14"/>
  <c r="F86" i="14"/>
  <c r="G86" i="14"/>
  <c r="H86" i="14"/>
  <c r="C88" i="13"/>
  <c r="D88" i="13"/>
  <c r="F88" i="13"/>
  <c r="B88" i="13"/>
  <c r="H88" i="13"/>
  <c r="E88" i="13"/>
  <c r="G88" i="13"/>
  <c r="A87" i="14" a="1"/>
  <c r="A87" i="14" s="1"/>
  <c r="A89" i="13" a="1"/>
  <c r="A89" i="13" s="1"/>
  <c r="B87" i="14" l="1"/>
  <c r="C87" i="14"/>
  <c r="D87" i="14"/>
  <c r="G87" i="14"/>
  <c r="E87" i="14"/>
  <c r="F87" i="14"/>
  <c r="H87" i="14"/>
  <c r="B89" i="13"/>
  <c r="C89" i="13"/>
  <c r="D89" i="13"/>
  <c r="F89" i="13"/>
  <c r="H89" i="13"/>
  <c r="E89" i="13"/>
  <c r="G89" i="13"/>
  <c r="A88" i="14" a="1"/>
  <c r="A88" i="14" s="1"/>
  <c r="A90" i="13" a="1"/>
  <c r="A90" i="13" s="1"/>
  <c r="D88" i="14" l="1"/>
  <c r="B88" i="14"/>
  <c r="C88" i="14"/>
  <c r="E88" i="14"/>
  <c r="F88" i="14"/>
  <c r="G88" i="14"/>
  <c r="H88" i="14"/>
  <c r="B90" i="13"/>
  <c r="C90" i="13"/>
  <c r="D90" i="13"/>
  <c r="F90" i="13"/>
  <c r="H90" i="13"/>
  <c r="E90" i="13"/>
  <c r="G90" i="13"/>
  <c r="A89" i="14" a="1"/>
  <c r="A89" i="14" s="1"/>
  <c r="A91" i="13" a="1"/>
  <c r="A91" i="13" s="1"/>
  <c r="C89" i="14" l="1"/>
  <c r="D89" i="14"/>
  <c r="G89" i="14"/>
  <c r="B89" i="14"/>
  <c r="F89" i="14"/>
  <c r="H89" i="14"/>
  <c r="E89" i="14"/>
  <c r="B91" i="13"/>
  <c r="C91" i="13"/>
  <c r="D91" i="13"/>
  <c r="F91" i="13"/>
  <c r="H91" i="13"/>
  <c r="E91" i="13"/>
  <c r="G91" i="13"/>
  <c r="A90" i="14" a="1"/>
  <c r="A90" i="14" s="1"/>
  <c r="A92" i="13" a="1"/>
  <c r="A92" i="13" s="1"/>
  <c r="B90" i="14" l="1"/>
  <c r="C90" i="14"/>
  <c r="D90" i="14"/>
  <c r="E90" i="14"/>
  <c r="F90" i="14"/>
  <c r="G90" i="14"/>
  <c r="H90" i="14"/>
  <c r="B92" i="13"/>
  <c r="C92" i="13"/>
  <c r="D92" i="13"/>
  <c r="H92" i="13"/>
  <c r="G92" i="13"/>
  <c r="E92" i="13"/>
  <c r="F92" i="13"/>
  <c r="A91" i="14" a="1"/>
  <c r="A91" i="14" s="1"/>
  <c r="A93" i="13" a="1"/>
  <c r="A93" i="13" s="1"/>
  <c r="C91" i="14" l="1"/>
  <c r="B91" i="14"/>
  <c r="G91" i="14"/>
  <c r="H91" i="14"/>
  <c r="D91" i="14"/>
  <c r="E91" i="14"/>
  <c r="F91" i="14"/>
  <c r="D93" i="13"/>
  <c r="B93" i="13"/>
  <c r="C93" i="13"/>
  <c r="F93" i="13"/>
  <c r="H93" i="13"/>
  <c r="E93" i="13"/>
  <c r="G93" i="13"/>
  <c r="A92" i="14" a="1"/>
  <c r="A92" i="14" s="1"/>
  <c r="A94" i="13" a="1"/>
  <c r="A94" i="13" s="1"/>
  <c r="B92" i="14" l="1"/>
  <c r="C92" i="14"/>
  <c r="D92" i="14"/>
  <c r="E92" i="14"/>
  <c r="F92" i="14"/>
  <c r="G92" i="14"/>
  <c r="H92" i="14"/>
  <c r="B94" i="13"/>
  <c r="C94" i="13"/>
  <c r="D94" i="13"/>
  <c r="H94" i="13"/>
  <c r="E94" i="13"/>
  <c r="F94" i="13"/>
  <c r="G94" i="13"/>
  <c r="A93" i="14" a="1"/>
  <c r="A93" i="14" s="1"/>
  <c r="A95" i="13" a="1"/>
  <c r="A95" i="13" s="1"/>
  <c r="B93" i="14" l="1"/>
  <c r="C93" i="14"/>
  <c r="D93" i="14"/>
  <c r="G93" i="14"/>
  <c r="E93" i="14"/>
  <c r="F93" i="14"/>
  <c r="H93" i="14"/>
  <c r="B95" i="13"/>
  <c r="C95" i="13"/>
  <c r="D95" i="13"/>
  <c r="F95" i="13"/>
  <c r="H95" i="13"/>
  <c r="E95" i="13"/>
  <c r="G95" i="13"/>
  <c r="A94" i="14" a="1"/>
  <c r="A94" i="14" s="1"/>
  <c r="A96" i="13" a="1"/>
  <c r="A96" i="13" s="1"/>
  <c r="B94" i="14" l="1"/>
  <c r="D94" i="14"/>
  <c r="C94" i="14"/>
  <c r="E94" i="14"/>
  <c r="F94" i="14"/>
  <c r="G94" i="14"/>
  <c r="H94" i="14"/>
  <c r="C96" i="13"/>
  <c r="D96" i="13"/>
  <c r="B96" i="13"/>
  <c r="H96" i="13"/>
  <c r="E96" i="13"/>
  <c r="F96" i="13"/>
  <c r="G96" i="13"/>
  <c r="A95" i="14" a="1"/>
  <c r="A95" i="14" s="1"/>
  <c r="A97" i="13" a="1"/>
  <c r="A97" i="13" s="1"/>
  <c r="B95" i="14" l="1"/>
  <c r="C95" i="14"/>
  <c r="D95" i="14"/>
  <c r="G95" i="14"/>
  <c r="E95" i="14"/>
  <c r="F95" i="14"/>
  <c r="H95" i="14"/>
  <c r="B97" i="13"/>
  <c r="C97" i="13"/>
  <c r="D97" i="13"/>
  <c r="F97" i="13"/>
  <c r="H97" i="13"/>
  <c r="E97" i="13"/>
  <c r="G97" i="13"/>
  <c r="A96" i="14" a="1"/>
  <c r="A96" i="14" s="1"/>
  <c r="A98" i="13" a="1"/>
  <c r="A98" i="13" s="1"/>
  <c r="D96" i="14" l="1"/>
  <c r="B96" i="14"/>
  <c r="C96" i="14"/>
  <c r="F96" i="14"/>
  <c r="G96" i="14"/>
  <c r="H96" i="14"/>
  <c r="E96" i="14"/>
  <c r="B98" i="13"/>
  <c r="C98" i="13"/>
  <c r="D98" i="13"/>
  <c r="H98" i="13"/>
  <c r="E98" i="13"/>
  <c r="F98" i="13"/>
  <c r="G98" i="13"/>
  <c r="A97" i="14" a="1"/>
  <c r="A97" i="14" s="1"/>
  <c r="A99" i="13" a="1"/>
  <c r="A99" i="13" s="1"/>
  <c r="C97" i="14" l="1"/>
  <c r="D97" i="14"/>
  <c r="G97" i="14"/>
  <c r="B97" i="14"/>
  <c r="E97" i="14"/>
  <c r="F97" i="14"/>
  <c r="H97" i="14"/>
  <c r="B99" i="13"/>
  <c r="C99" i="13"/>
  <c r="D99" i="13"/>
  <c r="F99" i="13"/>
  <c r="H99" i="13"/>
  <c r="E99" i="13"/>
  <c r="G99" i="13"/>
  <c r="A98" i="14" a="1"/>
  <c r="A98" i="14" s="1"/>
  <c r="A100" i="13" a="1"/>
  <c r="A100" i="13" s="1"/>
  <c r="B98" i="14" l="1"/>
  <c r="C98" i="14"/>
  <c r="D98" i="14"/>
  <c r="G98" i="14"/>
  <c r="H98" i="14"/>
  <c r="E98" i="14"/>
  <c r="F98" i="14"/>
  <c r="B100" i="13"/>
  <c r="C100" i="13"/>
  <c r="D100" i="13"/>
  <c r="H100" i="13"/>
  <c r="E100" i="13"/>
  <c r="F100" i="13"/>
  <c r="G100" i="13"/>
  <c r="A99" i="14" a="1"/>
  <c r="A99" i="14" s="1"/>
  <c r="A101" i="13" a="1"/>
  <c r="A101" i="13" s="1"/>
  <c r="C99" i="14" l="1"/>
  <c r="B99" i="14"/>
  <c r="G99" i="14"/>
  <c r="D99" i="14"/>
  <c r="E99" i="14"/>
  <c r="F99" i="14"/>
  <c r="H99" i="14"/>
  <c r="D101" i="13"/>
  <c r="B101" i="13"/>
  <c r="F101" i="13"/>
  <c r="H101" i="13"/>
  <c r="C101" i="13"/>
  <c r="E101" i="13"/>
  <c r="G101" i="13"/>
  <c r="A100" i="14" a="1"/>
  <c r="A100" i="14" s="1"/>
  <c r="A102" i="13" a="1"/>
  <c r="A102" i="13" s="1"/>
  <c r="B100" i="14" l="1"/>
  <c r="C100" i="14"/>
  <c r="D100" i="14"/>
  <c r="H100" i="14"/>
  <c r="E100" i="14"/>
  <c r="F100" i="14"/>
  <c r="G100" i="14"/>
  <c r="B102" i="13"/>
  <c r="C102" i="13"/>
  <c r="D102" i="13"/>
  <c r="H102" i="13"/>
  <c r="F102" i="13"/>
  <c r="G102" i="13"/>
  <c r="E102" i="13"/>
  <c r="A101" i="14" a="1"/>
  <c r="A101" i="14" s="1"/>
  <c r="A103" i="13" a="1"/>
  <c r="A103" i="13" s="1"/>
  <c r="B101" i="14" l="1"/>
  <c r="C101" i="14"/>
  <c r="D101" i="14"/>
  <c r="G101" i="14"/>
  <c r="E101" i="14"/>
  <c r="F101" i="14"/>
  <c r="H101" i="14"/>
  <c r="B103" i="13"/>
  <c r="C103" i="13"/>
  <c r="D103" i="13"/>
  <c r="F103" i="13"/>
  <c r="H103" i="13"/>
  <c r="E103" i="13"/>
  <c r="G103" i="13"/>
  <c r="A102" i="14" a="1"/>
  <c r="A102" i="14" s="1"/>
  <c r="A104" i="13" a="1"/>
  <c r="A104" i="13" s="1"/>
  <c r="B102" i="14" l="1"/>
  <c r="D102" i="14"/>
  <c r="C102" i="14"/>
  <c r="E102" i="14"/>
  <c r="F102" i="14"/>
  <c r="G102" i="14"/>
  <c r="H102" i="14"/>
  <c r="C104" i="13"/>
  <c r="D104" i="13"/>
  <c r="B104" i="13"/>
  <c r="H104" i="13"/>
  <c r="E104" i="13"/>
  <c r="F104" i="13"/>
  <c r="G104" i="13"/>
  <c r="A103" i="14" a="1"/>
  <c r="A103" i="14" s="1"/>
  <c r="A105" i="13" a="1"/>
  <c r="A105" i="13" s="1"/>
  <c r="B103" i="14" l="1"/>
  <c r="C103" i="14"/>
  <c r="D103" i="14"/>
  <c r="G103" i="14"/>
  <c r="E103" i="14"/>
  <c r="F103" i="14"/>
  <c r="H103" i="14"/>
  <c r="B105" i="13"/>
  <c r="C105" i="13"/>
  <c r="D105" i="13"/>
  <c r="F105" i="13"/>
  <c r="H105" i="13"/>
  <c r="G105" i="13"/>
  <c r="E105" i="13"/>
  <c r="A104" i="14" a="1"/>
  <c r="A104" i="14" s="1"/>
  <c r="A106" i="13" a="1"/>
  <c r="A106" i="13" s="1"/>
  <c r="B104" i="14" l="1"/>
  <c r="C104" i="14"/>
  <c r="D104" i="14"/>
  <c r="E104" i="14"/>
  <c r="F104" i="14"/>
  <c r="G104" i="14"/>
  <c r="H104" i="14"/>
  <c r="B106" i="13"/>
  <c r="C106" i="13"/>
  <c r="D106" i="13"/>
  <c r="H106" i="13"/>
  <c r="E106" i="13"/>
  <c r="F106" i="13"/>
  <c r="G106" i="13"/>
  <c r="A105" i="14" a="1"/>
  <c r="A105" i="14" s="1"/>
  <c r="A107" i="13" a="1"/>
  <c r="A107" i="13" s="1"/>
  <c r="C105" i="14" l="1"/>
  <c r="D105" i="14"/>
  <c r="G105" i="14"/>
  <c r="B105" i="14"/>
  <c r="F105" i="14"/>
  <c r="H105" i="14"/>
  <c r="E105" i="14"/>
  <c r="B107" i="13"/>
  <c r="C107" i="13"/>
  <c r="D107" i="13"/>
  <c r="F107" i="13"/>
  <c r="H107" i="13"/>
  <c r="E107" i="13"/>
  <c r="G107" i="13"/>
  <c r="A106" i="14" a="1"/>
  <c r="A106" i="14" s="1"/>
  <c r="A108" i="13" a="1"/>
  <c r="A108" i="13" s="1"/>
  <c r="B106" i="14" l="1"/>
  <c r="C106" i="14"/>
  <c r="D106" i="14"/>
  <c r="E106" i="14"/>
  <c r="F106" i="14"/>
  <c r="G106" i="14"/>
  <c r="H106" i="14"/>
  <c r="B108" i="13"/>
  <c r="C108" i="13"/>
  <c r="D108" i="13"/>
  <c r="H108" i="13"/>
  <c r="G108" i="13"/>
  <c r="E108" i="13"/>
  <c r="F108" i="13"/>
  <c r="A107" i="14" a="1"/>
  <c r="A107" i="14" s="1"/>
  <c r="A109" i="13" a="1"/>
  <c r="A109" i="13" s="1"/>
  <c r="B107" i="14" l="1"/>
  <c r="G107" i="14"/>
  <c r="C107" i="14"/>
  <c r="H107" i="14"/>
  <c r="D107" i="14"/>
  <c r="E107" i="14"/>
  <c r="F107" i="14"/>
  <c r="D109" i="13"/>
  <c r="B109" i="13"/>
  <c r="F109" i="13"/>
  <c r="H109" i="13"/>
  <c r="C109" i="13"/>
  <c r="E109" i="13"/>
  <c r="G109" i="13"/>
  <c r="A108" i="14" a="1"/>
  <c r="A108" i="14" s="1"/>
  <c r="A110" i="13" a="1"/>
  <c r="A110" i="13" s="1"/>
  <c r="B108" i="14" l="1"/>
  <c r="C108" i="14"/>
  <c r="D108" i="14"/>
  <c r="E108" i="14"/>
  <c r="F108" i="14"/>
  <c r="G108" i="14"/>
  <c r="H108" i="14"/>
  <c r="B110" i="13"/>
  <c r="C110" i="13"/>
  <c r="D110" i="13"/>
  <c r="H110" i="13"/>
  <c r="E110" i="13"/>
  <c r="F110" i="13"/>
  <c r="G110" i="13"/>
  <c r="A109" i="14" a="1"/>
  <c r="A109" i="14" s="1"/>
  <c r="A111" i="13" a="1"/>
  <c r="A111" i="13" s="1"/>
  <c r="B109" i="14" l="1"/>
  <c r="C109" i="14"/>
  <c r="D109" i="14"/>
  <c r="G109" i="14"/>
  <c r="E109" i="14"/>
  <c r="F109" i="14"/>
  <c r="H109" i="14"/>
  <c r="B111" i="13"/>
  <c r="C111" i="13"/>
  <c r="D111" i="13"/>
  <c r="F111" i="13"/>
  <c r="H111" i="13"/>
  <c r="E111" i="13"/>
  <c r="G111" i="13"/>
  <c r="A110" i="14" a="1"/>
  <c r="A110" i="14" s="1"/>
  <c r="A112" i="13" a="1"/>
  <c r="A112" i="13" s="1"/>
  <c r="D110" i="14" l="1"/>
  <c r="B110" i="14"/>
  <c r="C110" i="14"/>
  <c r="E110" i="14"/>
  <c r="F110" i="14"/>
  <c r="G110" i="14"/>
  <c r="H110" i="14"/>
  <c r="C112" i="13"/>
  <c r="D112" i="13"/>
  <c r="B112" i="13"/>
  <c r="H112" i="13"/>
  <c r="E112" i="13"/>
  <c r="F112" i="13"/>
  <c r="G112" i="13"/>
  <c r="A111" i="14" a="1"/>
  <c r="A111" i="14" s="1"/>
  <c r="A113" i="13" a="1"/>
  <c r="A113" i="13" s="1"/>
  <c r="B111" i="14" l="1"/>
  <c r="C111" i="14"/>
  <c r="D111" i="14"/>
  <c r="G111" i="14"/>
  <c r="E111" i="14"/>
  <c r="F111" i="14"/>
  <c r="H111" i="14"/>
  <c r="B113" i="13"/>
  <c r="C113" i="13"/>
  <c r="D113" i="13"/>
  <c r="F113" i="13"/>
  <c r="H113" i="13"/>
  <c r="E113" i="13"/>
  <c r="G113" i="13"/>
  <c r="A112" i="14" a="1"/>
  <c r="A112" i="14" s="1"/>
  <c r="A114" i="13" a="1"/>
  <c r="A114" i="13" s="1"/>
  <c r="B112" i="14" l="1"/>
  <c r="C112" i="14"/>
  <c r="D112" i="14"/>
  <c r="F112" i="14"/>
  <c r="G112" i="14"/>
  <c r="H112" i="14"/>
  <c r="E112" i="14"/>
  <c r="B114" i="13"/>
  <c r="C114" i="13"/>
  <c r="D114" i="13"/>
  <c r="H114" i="13"/>
  <c r="E114" i="13"/>
  <c r="F114" i="13"/>
  <c r="G114" i="13"/>
  <c r="A113" i="14" a="1"/>
  <c r="A113" i="14" s="1"/>
  <c r="A115" i="13" a="1"/>
  <c r="A115" i="13" s="1"/>
  <c r="C113" i="14" l="1"/>
  <c r="D113" i="14"/>
  <c r="G113" i="14"/>
  <c r="B113" i="14"/>
  <c r="E113" i="14"/>
  <c r="F113" i="14"/>
  <c r="H113" i="14"/>
  <c r="B115" i="13"/>
  <c r="C115" i="13"/>
  <c r="D115" i="13"/>
  <c r="F115" i="13"/>
  <c r="H115" i="13"/>
  <c r="E115" i="13"/>
  <c r="G115" i="13"/>
  <c r="A114" i="14" a="1"/>
  <c r="A114" i="14" s="1"/>
  <c r="A116" i="13" a="1"/>
  <c r="A116" i="13" s="1"/>
  <c r="B114" i="14" l="1"/>
  <c r="C114" i="14"/>
  <c r="D114" i="14"/>
  <c r="G114" i="14"/>
  <c r="H114" i="14"/>
  <c r="E114" i="14"/>
  <c r="F114" i="14"/>
  <c r="B116" i="13"/>
  <c r="C116" i="13"/>
  <c r="D116" i="13"/>
  <c r="H116" i="13"/>
  <c r="E116" i="13"/>
  <c r="F116" i="13"/>
  <c r="G116" i="13"/>
  <c r="A115" i="14" a="1"/>
  <c r="A115" i="14" s="1"/>
  <c r="A117" i="13" a="1"/>
  <c r="A117" i="13" s="1"/>
  <c r="B115" i="14" l="1"/>
  <c r="G115" i="14"/>
  <c r="C115" i="14"/>
  <c r="D115" i="14"/>
  <c r="E115" i="14"/>
  <c r="F115" i="14"/>
  <c r="H115" i="14"/>
  <c r="D117" i="13"/>
  <c r="B117" i="13"/>
  <c r="F117" i="13"/>
  <c r="C117" i="13"/>
  <c r="H117" i="13"/>
  <c r="E117" i="13"/>
  <c r="G117" i="13"/>
  <c r="A116" i="14" a="1"/>
  <c r="A116" i="14" s="1"/>
  <c r="A118" i="13" a="1"/>
  <c r="A118" i="13" s="1"/>
  <c r="B116" i="14" l="1"/>
  <c r="C116" i="14"/>
  <c r="D116" i="14"/>
  <c r="H116" i="14"/>
  <c r="E116" i="14"/>
  <c r="F116" i="14"/>
  <c r="G116" i="14"/>
  <c r="B118" i="13"/>
  <c r="C118" i="13"/>
  <c r="D118" i="13"/>
  <c r="H118" i="13"/>
  <c r="F118" i="13"/>
  <c r="G118" i="13"/>
  <c r="E118" i="13"/>
  <c r="A117" i="14" a="1"/>
  <c r="A117" i="14" s="1"/>
  <c r="A119" i="13" a="1"/>
  <c r="A119" i="13" s="1"/>
  <c r="B117" i="14" l="1"/>
  <c r="C117" i="14"/>
  <c r="D117" i="14"/>
  <c r="G117" i="14"/>
  <c r="E117" i="14"/>
  <c r="F117" i="14"/>
  <c r="H117" i="14"/>
  <c r="A120" i="13" a="1"/>
  <c r="A120" i="13" s="1"/>
  <c r="A121" i="13" s="1" a="1"/>
  <c r="A121" i="13" s="1"/>
  <c r="B119" i="13"/>
  <c r="C119" i="13"/>
  <c r="D119" i="13"/>
  <c r="H119" i="13"/>
  <c r="E119" i="13"/>
  <c r="F119" i="13"/>
  <c r="G119" i="13"/>
  <c r="A118" i="14" a="1"/>
  <c r="A118" i="14" s="1"/>
  <c r="D118" i="14" l="1"/>
  <c r="B118" i="14"/>
  <c r="E118" i="14"/>
  <c r="C118" i="14"/>
  <c r="F118" i="14"/>
  <c r="G118" i="14"/>
  <c r="H118" i="14"/>
  <c r="B121" i="13"/>
  <c r="C121" i="13"/>
  <c r="D121" i="13"/>
  <c r="H121" i="13"/>
  <c r="E121" i="13"/>
  <c r="F121" i="13"/>
  <c r="G121" i="13"/>
  <c r="C120" i="13"/>
  <c r="D120" i="13"/>
  <c r="B120" i="13"/>
  <c r="H120" i="13"/>
  <c r="E120" i="13"/>
  <c r="F120" i="13"/>
  <c r="G120" i="13"/>
  <c r="A119" i="14" a="1"/>
  <c r="A119" i="14" s="1"/>
  <c r="A122" i="13" a="1"/>
  <c r="A122" i="13" s="1"/>
  <c r="B119" i="14" l="1"/>
  <c r="C119" i="14"/>
  <c r="D119" i="14"/>
  <c r="G119" i="14"/>
  <c r="E119" i="14"/>
  <c r="F119" i="14"/>
  <c r="H119" i="14"/>
  <c r="B122" i="13"/>
  <c r="C122" i="13"/>
  <c r="D122" i="13"/>
  <c r="H122" i="13"/>
  <c r="E122" i="13"/>
  <c r="F122" i="13"/>
  <c r="G122" i="13"/>
  <c r="A120" i="14" a="1"/>
  <c r="A120" i="14" s="1"/>
  <c r="A123" i="13" a="1"/>
  <c r="A123" i="13" s="1"/>
  <c r="B120" i="14" l="1"/>
  <c r="C120" i="14"/>
  <c r="D120" i="14"/>
  <c r="E120" i="14"/>
  <c r="F120" i="14"/>
  <c r="G120" i="14"/>
  <c r="H120" i="14"/>
  <c r="B123" i="13"/>
  <c r="C123" i="13"/>
  <c r="D123" i="13"/>
  <c r="H123" i="13"/>
  <c r="G123" i="13"/>
  <c r="E123" i="13"/>
  <c r="F123" i="13"/>
  <c r="A121" i="14" a="1"/>
  <c r="A121" i="14" s="1"/>
  <c r="A124" i="13" a="1"/>
  <c r="A124" i="13" s="1"/>
  <c r="C121" i="14" l="1"/>
  <c r="D121" i="14"/>
  <c r="G121" i="14"/>
  <c r="B121" i="14"/>
  <c r="F121" i="14"/>
  <c r="H121" i="14"/>
  <c r="E121" i="14"/>
  <c r="B124" i="13"/>
  <c r="C124" i="13"/>
  <c r="D124" i="13"/>
  <c r="H124" i="13"/>
  <c r="E124" i="13"/>
  <c r="F124" i="13"/>
  <c r="G124" i="13"/>
  <c r="A122" i="14" a="1"/>
  <c r="A122" i="14" s="1"/>
  <c r="A125" i="13" a="1"/>
  <c r="A125" i="13" s="1"/>
  <c r="B122" i="14" l="1"/>
  <c r="C122" i="14"/>
  <c r="D122" i="14"/>
  <c r="E122" i="14"/>
  <c r="F122" i="14"/>
  <c r="G122" i="14"/>
  <c r="H122" i="14"/>
  <c r="D125" i="13"/>
  <c r="B125" i="13"/>
  <c r="H125" i="13"/>
  <c r="C125" i="13"/>
  <c r="E125" i="13"/>
  <c r="F125" i="13"/>
  <c r="G125" i="13"/>
  <c r="A123" i="14" a="1"/>
  <c r="A123" i="14" s="1"/>
  <c r="A126" i="13" a="1"/>
  <c r="A126" i="13" s="1"/>
  <c r="B123" i="14" l="1"/>
  <c r="C123" i="14"/>
  <c r="D123" i="14"/>
  <c r="G123" i="14"/>
  <c r="H123" i="14"/>
  <c r="E123" i="14"/>
  <c r="F123" i="14"/>
  <c r="B126" i="13"/>
  <c r="C126" i="13"/>
  <c r="D126" i="13"/>
  <c r="H126" i="13"/>
  <c r="F126" i="13"/>
  <c r="G126" i="13"/>
  <c r="E126" i="13"/>
  <c r="A124" i="14" a="1"/>
  <c r="A124" i="14" s="1"/>
  <c r="A127" i="13" a="1"/>
  <c r="A127" i="13" s="1"/>
  <c r="B124" i="14" l="1"/>
  <c r="C124" i="14"/>
  <c r="D124" i="14"/>
  <c r="E124" i="14"/>
  <c r="F124" i="14"/>
  <c r="G124" i="14"/>
  <c r="H124" i="14"/>
  <c r="B127" i="13"/>
  <c r="C127" i="13"/>
  <c r="D127" i="13"/>
  <c r="H127" i="13"/>
  <c r="E127" i="13"/>
  <c r="F127" i="13"/>
  <c r="G127" i="13"/>
  <c r="A125" i="14" a="1"/>
  <c r="A125" i="14" s="1"/>
  <c r="A128" i="13" a="1"/>
  <c r="A128" i="13" s="1"/>
  <c r="B125" i="14" l="1"/>
  <c r="C125" i="14"/>
  <c r="D125" i="14"/>
  <c r="G125" i="14"/>
  <c r="H125" i="14"/>
  <c r="E125" i="14"/>
  <c r="F125" i="14"/>
  <c r="C128" i="13"/>
  <c r="D128" i="13"/>
  <c r="B128" i="13"/>
  <c r="H128" i="13"/>
  <c r="E128" i="13"/>
  <c r="F128" i="13"/>
  <c r="G128" i="13"/>
  <c r="A126" i="14" a="1"/>
  <c r="A126" i="14" s="1"/>
  <c r="A129" i="13" a="1"/>
  <c r="A129" i="13" s="1"/>
  <c r="D126" i="14" l="1"/>
  <c r="B126" i="14"/>
  <c r="C126" i="14"/>
  <c r="E126" i="14"/>
  <c r="F126" i="14"/>
  <c r="G126" i="14"/>
  <c r="H126" i="14"/>
  <c r="B129" i="13"/>
  <c r="C129" i="13"/>
  <c r="D129" i="13"/>
  <c r="E129" i="13"/>
  <c r="F129" i="13"/>
  <c r="G129" i="13"/>
  <c r="H129" i="13"/>
  <c r="A127" i="14" a="1"/>
  <c r="A127" i="14" s="1"/>
  <c r="A130" i="13" a="1"/>
  <c r="A130" i="13" s="1"/>
  <c r="B127" i="14" l="1"/>
  <c r="C127" i="14"/>
  <c r="D127" i="14"/>
  <c r="G127" i="14"/>
  <c r="H127" i="14"/>
  <c r="E127" i="14"/>
  <c r="F127" i="14"/>
  <c r="B130" i="13"/>
  <c r="C130" i="13"/>
  <c r="D130" i="13"/>
  <c r="H130" i="13"/>
  <c r="E130" i="13"/>
  <c r="F130" i="13"/>
  <c r="G130" i="13"/>
  <c r="A128" i="14" a="1"/>
  <c r="A128" i="14" s="1"/>
  <c r="A131" i="13" a="1"/>
  <c r="A131" i="13" s="1"/>
  <c r="B128" i="14" l="1"/>
  <c r="C128" i="14"/>
  <c r="D128" i="14"/>
  <c r="E128" i="14"/>
  <c r="F128" i="14"/>
  <c r="G128" i="14"/>
  <c r="H128" i="14"/>
  <c r="B131" i="13"/>
  <c r="C131" i="13"/>
  <c r="D131" i="13"/>
  <c r="F131" i="13"/>
  <c r="G131" i="13"/>
  <c r="H131" i="13"/>
  <c r="E131" i="13"/>
  <c r="A129" i="14" a="1"/>
  <c r="A129" i="14" s="1"/>
  <c r="A132" i="13" a="1"/>
  <c r="A132" i="13" s="1"/>
  <c r="C129" i="14" l="1"/>
  <c r="D129" i="14"/>
  <c r="G129" i="14"/>
  <c r="H129" i="14"/>
  <c r="B129" i="14"/>
  <c r="E129" i="14"/>
  <c r="F129" i="14"/>
  <c r="B132" i="13"/>
  <c r="C132" i="13"/>
  <c r="D132" i="13"/>
  <c r="H132" i="13"/>
  <c r="E132" i="13"/>
  <c r="F132" i="13"/>
  <c r="G132" i="13"/>
  <c r="A130" i="14" a="1"/>
  <c r="A130" i="14" s="1"/>
  <c r="A133" i="13" a="1"/>
  <c r="A133" i="13" s="1"/>
  <c r="B130" i="14" l="1"/>
  <c r="C130" i="14"/>
  <c r="D130" i="14"/>
  <c r="E130" i="14"/>
  <c r="F130" i="14"/>
  <c r="G130" i="14"/>
  <c r="H130" i="14"/>
  <c r="D133" i="13"/>
  <c r="B133" i="13"/>
  <c r="C133" i="13"/>
  <c r="G133" i="13"/>
  <c r="H133" i="13"/>
  <c r="E133" i="13"/>
  <c r="F133" i="13"/>
  <c r="A131" i="14" a="1"/>
  <c r="A131" i="14" s="1"/>
  <c r="A134" i="13" a="1"/>
  <c r="A134" i="13" s="1"/>
  <c r="B131" i="14" l="1"/>
  <c r="C131" i="14"/>
  <c r="D131" i="14"/>
  <c r="G131" i="14"/>
  <c r="H131" i="14"/>
  <c r="E131" i="14"/>
  <c r="F131" i="14"/>
  <c r="B134" i="13"/>
  <c r="C134" i="13"/>
  <c r="D134" i="13"/>
  <c r="H134" i="13"/>
  <c r="E134" i="13"/>
  <c r="F134" i="13"/>
  <c r="G134" i="13"/>
  <c r="A132" i="14" a="1"/>
  <c r="A132" i="14" s="1"/>
  <c r="A135" i="13" a="1"/>
  <c r="A135" i="13" s="1"/>
  <c r="B132" i="14" l="1"/>
  <c r="C132" i="14"/>
  <c r="D132" i="14"/>
  <c r="E132" i="14"/>
  <c r="F132" i="14"/>
  <c r="G132" i="14"/>
  <c r="H132" i="14"/>
  <c r="B135" i="13"/>
  <c r="C135" i="13"/>
  <c r="D135" i="13"/>
  <c r="H135" i="13"/>
  <c r="E135" i="13"/>
  <c r="F135" i="13"/>
  <c r="G135" i="13"/>
  <c r="A133" i="14" a="1"/>
  <c r="A133" i="14" s="1"/>
  <c r="A136" i="13" a="1"/>
  <c r="A136" i="13" s="1"/>
  <c r="B133" i="14" l="1"/>
  <c r="C133" i="14"/>
  <c r="D133" i="14"/>
  <c r="G133" i="14"/>
  <c r="H133" i="14"/>
  <c r="E133" i="14"/>
  <c r="F133" i="14"/>
  <c r="C136" i="13"/>
  <c r="D136" i="13"/>
  <c r="B136" i="13"/>
  <c r="E136" i="13"/>
  <c r="F136" i="13"/>
  <c r="G136" i="13"/>
  <c r="H136" i="13"/>
  <c r="A134" i="14" a="1"/>
  <c r="A134" i="14" s="1"/>
  <c r="A137" i="13" a="1"/>
  <c r="A137" i="13" s="1"/>
  <c r="D134" i="14" l="1"/>
  <c r="B134" i="14"/>
  <c r="C134" i="14"/>
  <c r="E134" i="14"/>
  <c r="F134" i="14"/>
  <c r="G134" i="14"/>
  <c r="H134" i="14"/>
  <c r="B137" i="13"/>
  <c r="C137" i="13"/>
  <c r="D137" i="13"/>
  <c r="H137" i="13"/>
  <c r="E137" i="13"/>
  <c r="F137" i="13"/>
  <c r="G137" i="13"/>
  <c r="A135" i="14" a="1"/>
  <c r="A135" i="14" s="1"/>
  <c r="A138" i="13" a="1"/>
  <c r="A138" i="13" s="1"/>
  <c r="B135" i="14" l="1"/>
  <c r="C135" i="14"/>
  <c r="D135" i="14"/>
  <c r="G135" i="14"/>
  <c r="H135" i="14"/>
  <c r="E135" i="14"/>
  <c r="F135" i="14"/>
  <c r="B138" i="13"/>
  <c r="C138" i="13"/>
  <c r="D138" i="13"/>
  <c r="E138" i="13"/>
  <c r="F138" i="13"/>
  <c r="G138" i="13"/>
  <c r="H138" i="13"/>
  <c r="A136" i="14" a="1"/>
  <c r="A136" i="14" s="1"/>
  <c r="A139" i="13" a="1"/>
  <c r="A139" i="13" s="1"/>
  <c r="B136" i="14" l="1"/>
  <c r="C136" i="14"/>
  <c r="D136" i="14"/>
  <c r="E136" i="14"/>
  <c r="F136" i="14"/>
  <c r="G136" i="14"/>
  <c r="H136" i="14"/>
  <c r="B139" i="13"/>
  <c r="C139" i="13"/>
  <c r="D139" i="13"/>
  <c r="H139" i="13"/>
  <c r="E139" i="13"/>
  <c r="F139" i="13"/>
  <c r="G139" i="13"/>
  <c r="A137" i="14" a="1"/>
  <c r="A137" i="14" s="1"/>
  <c r="A140" i="13" a="1"/>
  <c r="A140" i="13" s="1"/>
  <c r="C137" i="14" l="1"/>
  <c r="D137" i="14"/>
  <c r="B137" i="14"/>
  <c r="G137" i="14"/>
  <c r="H137" i="14"/>
  <c r="E137" i="14"/>
  <c r="F137" i="14"/>
  <c r="B140" i="13"/>
  <c r="C140" i="13"/>
  <c r="D140" i="13"/>
  <c r="E140" i="13"/>
  <c r="F140" i="13"/>
  <c r="G140" i="13"/>
  <c r="H140" i="13"/>
  <c r="A138" i="14" a="1"/>
  <c r="A138" i="14" s="1"/>
  <c r="A141" i="13" a="1"/>
  <c r="A141" i="13" s="1"/>
  <c r="B138" i="14" l="1"/>
  <c r="C138" i="14"/>
  <c r="D138" i="14"/>
  <c r="E138" i="14"/>
  <c r="F138" i="14"/>
  <c r="G138" i="14"/>
  <c r="H138" i="14"/>
  <c r="D141" i="13"/>
  <c r="B141" i="13"/>
  <c r="C141" i="13"/>
  <c r="H141" i="13"/>
  <c r="E141" i="13"/>
  <c r="F141" i="13"/>
  <c r="G141" i="13"/>
  <c r="A139" i="14" a="1"/>
  <c r="A139" i="14" s="1"/>
  <c r="A142" i="13" a="1"/>
  <c r="A142" i="13" s="1"/>
  <c r="B139" i="14" l="1"/>
  <c r="C139" i="14"/>
  <c r="G139" i="14"/>
  <c r="H139" i="14"/>
  <c r="E139" i="14"/>
  <c r="D139" i="14"/>
  <c r="F139" i="14"/>
  <c r="B142" i="13"/>
  <c r="C142" i="13"/>
  <c r="D142" i="13"/>
  <c r="E142" i="13"/>
  <c r="F142" i="13"/>
  <c r="G142" i="13"/>
  <c r="H142" i="13"/>
  <c r="A140" i="14" a="1"/>
  <c r="A140" i="14" s="1"/>
  <c r="A143" i="13" a="1"/>
  <c r="A143" i="13" s="1"/>
  <c r="B140" i="14" l="1"/>
  <c r="C140" i="14"/>
  <c r="D140" i="14"/>
  <c r="E140" i="14"/>
  <c r="F140" i="14"/>
  <c r="G140" i="14"/>
  <c r="H140" i="14"/>
  <c r="B143" i="13"/>
  <c r="C143" i="13"/>
  <c r="D143" i="13"/>
  <c r="H143" i="13"/>
  <c r="E143" i="13"/>
  <c r="F143" i="13"/>
  <c r="G143" i="13"/>
  <c r="A141" i="14" a="1"/>
  <c r="A141" i="14" s="1"/>
  <c r="A144" i="13" a="1"/>
  <c r="A144" i="13" s="1"/>
  <c r="B141" i="14" l="1"/>
  <c r="C141" i="14"/>
  <c r="D141" i="14"/>
  <c r="G141" i="14"/>
  <c r="H141" i="14"/>
  <c r="E141" i="14"/>
  <c r="F141" i="14"/>
  <c r="C144" i="13"/>
  <c r="D144" i="13"/>
  <c r="B144" i="13"/>
  <c r="E144" i="13"/>
  <c r="F144" i="13"/>
  <c r="G144" i="13"/>
  <c r="H144" i="13"/>
  <c r="A142" i="14" a="1"/>
  <c r="A142" i="14" s="1"/>
  <c r="A145" i="13" a="1"/>
  <c r="A145" i="13" s="1"/>
  <c r="D142" i="14" l="1"/>
  <c r="B142" i="14"/>
  <c r="C142" i="14"/>
  <c r="E142" i="14"/>
  <c r="F142" i="14"/>
  <c r="G142" i="14"/>
  <c r="H142" i="14"/>
  <c r="B145" i="13"/>
  <c r="C145" i="13"/>
  <c r="D145" i="13"/>
  <c r="H145" i="13"/>
  <c r="E145" i="13"/>
  <c r="F145" i="13"/>
  <c r="G145" i="13"/>
  <c r="A143" i="14" a="1"/>
  <c r="A143" i="14" s="1"/>
  <c r="A146" i="13" a="1"/>
  <c r="A146" i="13" s="1"/>
  <c r="B143" i="14" l="1"/>
  <c r="C143" i="14"/>
  <c r="D143" i="14"/>
  <c r="G143" i="14"/>
  <c r="H143" i="14"/>
  <c r="E143" i="14"/>
  <c r="F143" i="14"/>
  <c r="B146" i="13"/>
  <c r="C146" i="13"/>
  <c r="D146" i="13"/>
  <c r="E146" i="13"/>
  <c r="F146" i="13"/>
  <c r="G146" i="13"/>
  <c r="H146" i="13"/>
  <c r="A144" i="14" a="1"/>
  <c r="A144" i="14" s="1"/>
  <c r="A147" i="13" a="1"/>
  <c r="A147" i="13" s="1"/>
  <c r="B144" i="14" l="1"/>
  <c r="C144" i="14"/>
  <c r="D144" i="14"/>
  <c r="E144" i="14"/>
  <c r="F144" i="14"/>
  <c r="G144" i="14"/>
  <c r="H144" i="14"/>
  <c r="B147" i="13"/>
  <c r="C147" i="13"/>
  <c r="D147" i="13"/>
  <c r="H147" i="13"/>
  <c r="E147" i="13"/>
  <c r="F147" i="13"/>
  <c r="G147" i="13"/>
  <c r="A145" i="14" a="1"/>
  <c r="A145" i="14" s="1"/>
  <c r="A148" i="13" a="1"/>
  <c r="A148" i="13" s="1"/>
  <c r="C145" i="14" l="1"/>
  <c r="D145" i="14"/>
  <c r="B145" i="14"/>
  <c r="G145" i="14"/>
  <c r="H145" i="14"/>
  <c r="E145" i="14"/>
  <c r="F145" i="14"/>
  <c r="B148" i="13"/>
  <c r="C148" i="13"/>
  <c r="D148" i="13"/>
  <c r="E148" i="13"/>
  <c r="F148" i="13"/>
  <c r="G148" i="13"/>
  <c r="H148" i="13"/>
  <c r="A146" i="14" a="1"/>
  <c r="A146" i="14" s="1"/>
  <c r="A149" i="13" a="1"/>
  <c r="A149" i="13" s="1"/>
  <c r="B146" i="14" l="1"/>
  <c r="C146" i="14"/>
  <c r="D146" i="14"/>
  <c r="E146" i="14"/>
  <c r="F146" i="14"/>
  <c r="G146" i="14"/>
  <c r="H146" i="14"/>
  <c r="D149" i="13"/>
  <c r="B149" i="13"/>
  <c r="C149" i="13"/>
  <c r="H149" i="13"/>
  <c r="E149" i="13"/>
  <c r="F149" i="13"/>
  <c r="G149" i="13"/>
  <c r="A147" i="14" a="1"/>
  <c r="A147" i="14" s="1"/>
  <c r="A150" i="13" a="1"/>
  <c r="A150" i="13" s="1"/>
  <c r="B147" i="14" l="1"/>
  <c r="C147" i="14"/>
  <c r="D147" i="14"/>
  <c r="G147" i="14"/>
  <c r="H147" i="14"/>
  <c r="E147" i="14"/>
  <c r="F147" i="14"/>
  <c r="B150" i="13"/>
  <c r="C150" i="13"/>
  <c r="D150" i="13"/>
  <c r="E150" i="13"/>
  <c r="F150" i="13"/>
  <c r="G150" i="13"/>
  <c r="H150" i="13"/>
  <c r="A148" i="14" a="1"/>
  <c r="A148" i="14" s="1"/>
  <c r="A151" i="13" a="1"/>
  <c r="A151" i="13" s="1"/>
  <c r="B148" i="14" l="1"/>
  <c r="C148" i="14"/>
  <c r="D148" i="14"/>
  <c r="E148" i="14"/>
  <c r="F148" i="14"/>
  <c r="G148" i="14"/>
  <c r="H148" i="14"/>
  <c r="B151" i="13"/>
  <c r="C151" i="13"/>
  <c r="D151" i="13"/>
  <c r="H151" i="13"/>
  <c r="E151" i="13"/>
  <c r="F151" i="13"/>
  <c r="G151" i="13"/>
  <c r="A149" i="14" a="1"/>
  <c r="A149" i="14" s="1"/>
  <c r="A152" i="13" a="1"/>
  <c r="A152" i="13" s="1"/>
  <c r="B149" i="14" l="1"/>
  <c r="C149" i="14"/>
  <c r="D149" i="14"/>
  <c r="G149" i="14"/>
  <c r="H149" i="14"/>
  <c r="E149" i="14"/>
  <c r="F149" i="14"/>
  <c r="C152" i="13"/>
  <c r="D152" i="13"/>
  <c r="B152" i="13"/>
  <c r="E152" i="13"/>
  <c r="F152" i="13"/>
  <c r="G152" i="13"/>
  <c r="H152" i="13"/>
  <c r="A150" i="14" a="1"/>
  <c r="A150" i="14" s="1"/>
  <c r="A153" i="13" a="1"/>
  <c r="A153" i="13" s="1"/>
  <c r="D150" i="14" l="1"/>
  <c r="B150" i="14"/>
  <c r="C150" i="14"/>
  <c r="E150" i="14"/>
  <c r="F150" i="14"/>
  <c r="G150" i="14"/>
  <c r="H150" i="14"/>
  <c r="B153" i="13"/>
  <c r="C153" i="13"/>
  <c r="D153" i="13"/>
  <c r="H153" i="13"/>
  <c r="E153" i="13"/>
  <c r="F153" i="13"/>
  <c r="G153" i="13"/>
  <c r="A151" i="14" a="1"/>
  <c r="A151" i="14" s="1"/>
  <c r="A154" i="13" a="1"/>
  <c r="A154" i="13" s="1"/>
  <c r="B151" i="14" l="1"/>
  <c r="C151" i="14"/>
  <c r="D151" i="14"/>
  <c r="G151" i="14"/>
  <c r="H151" i="14"/>
  <c r="E151" i="14"/>
  <c r="F151" i="14"/>
  <c r="B154" i="13"/>
  <c r="C154" i="13"/>
  <c r="D154" i="13"/>
  <c r="E154" i="13"/>
  <c r="F154" i="13"/>
  <c r="G154" i="13"/>
  <c r="H154" i="13"/>
  <c r="A152" i="14" a="1"/>
  <c r="A152" i="14" s="1"/>
  <c r="A155" i="13" a="1"/>
  <c r="A155" i="13" s="1"/>
  <c r="B152" i="14" l="1"/>
  <c r="C152" i="14"/>
  <c r="D152" i="14"/>
  <c r="E152" i="14"/>
  <c r="F152" i="14"/>
  <c r="G152" i="14"/>
  <c r="H152" i="14"/>
  <c r="B155" i="13"/>
  <c r="C155" i="13"/>
  <c r="D155" i="13"/>
  <c r="H155" i="13"/>
  <c r="E155" i="13"/>
  <c r="F155" i="13"/>
  <c r="G155" i="13"/>
  <c r="A153" i="14" a="1"/>
  <c r="A153" i="14" s="1"/>
  <c r="A156" i="13" a="1"/>
  <c r="A156" i="13" s="1"/>
  <c r="C153" i="14" l="1"/>
  <c r="D153" i="14"/>
  <c r="B153" i="14"/>
  <c r="G153" i="14"/>
  <c r="H153" i="14"/>
  <c r="E153" i="14"/>
  <c r="F153" i="14"/>
  <c r="B156" i="13"/>
  <c r="C156" i="13"/>
  <c r="D156" i="13"/>
  <c r="E156" i="13"/>
  <c r="F156" i="13"/>
  <c r="G156" i="13"/>
  <c r="H156" i="13"/>
  <c r="A154" i="14" a="1"/>
  <c r="A154" i="14" s="1"/>
  <c r="A157" i="13" a="1"/>
  <c r="A157" i="13" s="1"/>
  <c r="B154" i="14" l="1"/>
  <c r="C154" i="14"/>
  <c r="D154" i="14"/>
  <c r="E154" i="14"/>
  <c r="F154" i="14"/>
  <c r="G154" i="14"/>
  <c r="H154" i="14"/>
  <c r="D157" i="13"/>
  <c r="B157" i="13"/>
  <c r="C157" i="13"/>
  <c r="H157" i="13"/>
  <c r="E157" i="13"/>
  <c r="F157" i="13"/>
  <c r="G157" i="13"/>
  <c r="A155" i="14" a="1"/>
  <c r="A155" i="14" s="1"/>
  <c r="A158" i="13" a="1"/>
  <c r="A158" i="13" s="1"/>
  <c r="B155" i="14" l="1"/>
  <c r="C155" i="14"/>
  <c r="D155" i="14"/>
  <c r="G155" i="14"/>
  <c r="H155" i="14"/>
  <c r="E155" i="14"/>
  <c r="F155" i="14"/>
  <c r="B158" i="13"/>
  <c r="C158" i="13"/>
  <c r="D158" i="13"/>
  <c r="E158" i="13"/>
  <c r="F158" i="13"/>
  <c r="G158" i="13"/>
  <c r="H158" i="13"/>
  <c r="A156" i="14" a="1"/>
  <c r="A156" i="14" s="1"/>
  <c r="A159" i="13" a="1"/>
  <c r="A159" i="13" s="1"/>
  <c r="B156" i="14" l="1"/>
  <c r="C156" i="14"/>
  <c r="D156" i="14"/>
  <c r="E156" i="14"/>
  <c r="F156" i="14"/>
  <c r="G156" i="14"/>
  <c r="H156" i="14"/>
  <c r="B159" i="13"/>
  <c r="C159" i="13"/>
  <c r="D159" i="13"/>
  <c r="H159" i="13"/>
  <c r="E159" i="13"/>
  <c r="F159" i="13"/>
  <c r="G159" i="13"/>
  <c r="A157" i="14" a="1"/>
  <c r="A157" i="14" s="1"/>
  <c r="A160" i="13" a="1"/>
  <c r="A160" i="13" s="1"/>
  <c r="B157" i="14" l="1"/>
  <c r="C157" i="14"/>
  <c r="D157" i="14"/>
  <c r="G157" i="14"/>
  <c r="H157" i="14"/>
  <c r="E157" i="14"/>
  <c r="F157" i="14"/>
  <c r="C160" i="13"/>
  <c r="D160" i="13"/>
  <c r="B160" i="13"/>
  <c r="E160" i="13"/>
  <c r="F160" i="13"/>
  <c r="G160" i="13"/>
  <c r="H160" i="13"/>
  <c r="A158" i="14" a="1"/>
  <c r="A158" i="14" s="1"/>
  <c r="A161" i="13" a="1"/>
  <c r="A161" i="13" s="1"/>
  <c r="D158" i="14" l="1"/>
  <c r="B158" i="14"/>
  <c r="C158" i="14"/>
  <c r="E158" i="14"/>
  <c r="F158" i="14"/>
  <c r="G158" i="14"/>
  <c r="H158" i="14"/>
  <c r="B161" i="13"/>
  <c r="C161" i="13"/>
  <c r="D161" i="13"/>
  <c r="H161" i="13"/>
  <c r="E161" i="13"/>
  <c r="F161" i="13"/>
  <c r="G161" i="13"/>
  <c r="A159" i="14" a="1"/>
  <c r="A159" i="14" s="1"/>
  <c r="A162" i="13" a="1"/>
  <c r="A162" i="13" s="1"/>
  <c r="B159" i="14" l="1"/>
  <c r="C159" i="14"/>
  <c r="D159" i="14"/>
  <c r="G159" i="14"/>
  <c r="H159" i="14"/>
  <c r="E159" i="14"/>
  <c r="F159" i="14"/>
  <c r="C162" i="13"/>
  <c r="B162" i="13"/>
  <c r="D162" i="13"/>
  <c r="E162" i="13"/>
  <c r="F162" i="13"/>
  <c r="G162" i="13"/>
  <c r="H162" i="13"/>
  <c r="A160" i="14" a="1"/>
  <c r="A160" i="14" s="1"/>
  <c r="A163" i="13" a="1"/>
  <c r="A163" i="13" s="1"/>
  <c r="B160" i="14" l="1"/>
  <c r="C160" i="14"/>
  <c r="D160" i="14"/>
  <c r="E160" i="14"/>
  <c r="F160" i="14"/>
  <c r="G160" i="14"/>
  <c r="H160" i="14"/>
  <c r="B163" i="13"/>
  <c r="C163" i="13"/>
  <c r="D163" i="13"/>
  <c r="H163" i="13"/>
  <c r="E163" i="13"/>
  <c r="F163" i="13"/>
  <c r="G163" i="13"/>
  <c r="A161" i="14" a="1"/>
  <c r="A161" i="14" s="1"/>
  <c r="A164" i="13" a="1"/>
  <c r="A164" i="13" s="1"/>
  <c r="C161" i="14" l="1"/>
  <c r="D161" i="14"/>
  <c r="G161" i="14"/>
  <c r="B161" i="14"/>
  <c r="H161" i="14"/>
  <c r="F161" i="14"/>
  <c r="E161" i="14"/>
  <c r="B164" i="13"/>
  <c r="C164" i="13"/>
  <c r="D164" i="13"/>
  <c r="E164" i="13"/>
  <c r="F164" i="13"/>
  <c r="G164" i="13"/>
  <c r="H164" i="13"/>
  <c r="A162" i="14" a="1"/>
  <c r="A162" i="14" s="1"/>
  <c r="A165" i="13" a="1"/>
  <c r="A165" i="13" s="1"/>
  <c r="B162" i="14" l="1"/>
  <c r="C162" i="14"/>
  <c r="D162" i="14"/>
  <c r="E162" i="14"/>
  <c r="F162" i="14"/>
  <c r="G162" i="14"/>
  <c r="H162" i="14"/>
  <c r="D165" i="13"/>
  <c r="B165" i="13"/>
  <c r="C165" i="13"/>
  <c r="H165" i="13"/>
  <c r="E165" i="13"/>
  <c r="F165" i="13"/>
  <c r="G165" i="13"/>
  <c r="A163" i="14" a="1"/>
  <c r="A163" i="14" s="1"/>
  <c r="A166" i="13" a="1"/>
  <c r="A166" i="13" s="1"/>
  <c r="B163" i="14" l="1"/>
  <c r="C163" i="14"/>
  <c r="D163" i="14"/>
  <c r="G163" i="14"/>
  <c r="H163" i="14"/>
  <c r="E163" i="14"/>
  <c r="F163" i="14"/>
  <c r="B166" i="13"/>
  <c r="C166" i="13"/>
  <c r="D166" i="13"/>
  <c r="E166" i="13"/>
  <c r="F166" i="13"/>
  <c r="G166" i="13"/>
  <c r="H166" i="13"/>
  <c r="A164" i="14" a="1"/>
  <c r="A164" i="14" s="1"/>
  <c r="A167" i="13" a="1"/>
  <c r="A167" i="13" s="1"/>
  <c r="B164" i="14" l="1"/>
  <c r="C164" i="14"/>
  <c r="D164" i="14"/>
  <c r="E164" i="14"/>
  <c r="F164" i="14"/>
  <c r="G164" i="14"/>
  <c r="H164" i="14"/>
  <c r="B167" i="13"/>
  <c r="D167" i="13"/>
  <c r="C167" i="13"/>
  <c r="H167" i="13"/>
  <c r="E167" i="13"/>
  <c r="F167" i="13"/>
  <c r="G167" i="13"/>
  <c r="A165" i="14" a="1"/>
  <c r="A165" i="14" s="1"/>
  <c r="A168" i="13" a="1"/>
  <c r="A168" i="13" s="1"/>
  <c r="B165" i="14" l="1"/>
  <c r="C165" i="14"/>
  <c r="D165" i="14"/>
  <c r="G165" i="14"/>
  <c r="H165" i="14"/>
  <c r="E165" i="14"/>
  <c r="F165" i="14"/>
  <c r="C168" i="13"/>
  <c r="D168" i="13"/>
  <c r="B168" i="13"/>
  <c r="E168" i="13"/>
  <c r="F168" i="13"/>
  <c r="G168" i="13"/>
  <c r="H168" i="13"/>
  <c r="A166" i="14" a="1"/>
  <c r="A166" i="14" s="1"/>
  <c r="A169" i="13" a="1"/>
  <c r="A169" i="13" s="1"/>
  <c r="D166" i="14" l="1"/>
  <c r="B166" i="14"/>
  <c r="C166" i="14"/>
  <c r="E166" i="14"/>
  <c r="F166" i="14"/>
  <c r="G166" i="14"/>
  <c r="H166" i="14"/>
  <c r="B169" i="13"/>
  <c r="C169" i="13"/>
  <c r="D169" i="13"/>
  <c r="H169" i="13"/>
  <c r="E169" i="13"/>
  <c r="F169" i="13"/>
  <c r="G169" i="13"/>
  <c r="A167" i="14" a="1"/>
  <c r="A167" i="14" s="1"/>
  <c r="A170" i="13" a="1"/>
  <c r="A170" i="13" s="1"/>
  <c r="B167" i="14" l="1"/>
  <c r="C167" i="14"/>
  <c r="D167" i="14"/>
  <c r="G167" i="14"/>
  <c r="H167" i="14"/>
  <c r="E167" i="14"/>
  <c r="F167" i="14"/>
  <c r="C170" i="13"/>
  <c r="B170" i="13"/>
  <c r="D170" i="13"/>
  <c r="E170" i="13"/>
  <c r="F170" i="13"/>
  <c r="G170" i="13"/>
  <c r="H170" i="13"/>
  <c r="A168" i="14" a="1"/>
  <c r="A168" i="14" s="1"/>
  <c r="A171" i="13" a="1"/>
  <c r="A171" i="13" s="1"/>
  <c r="B168" i="14" l="1"/>
  <c r="C168" i="14"/>
  <c r="D168" i="14"/>
  <c r="E168" i="14"/>
  <c r="F168" i="14"/>
  <c r="G168" i="14"/>
  <c r="H168" i="14"/>
  <c r="B171" i="13"/>
  <c r="C171" i="13"/>
  <c r="D171" i="13"/>
  <c r="H171" i="13"/>
  <c r="E171" i="13"/>
  <c r="F171" i="13"/>
  <c r="G171" i="13"/>
  <c r="A169" i="14" a="1"/>
  <c r="A169" i="14" s="1"/>
  <c r="A172" i="13" a="1"/>
  <c r="A172" i="13" s="1"/>
  <c r="C169" i="14" l="1"/>
  <c r="D169" i="14"/>
  <c r="B169" i="14"/>
  <c r="G169" i="14"/>
  <c r="H169" i="14"/>
  <c r="F169" i="14"/>
  <c r="E169" i="14"/>
  <c r="B172" i="13"/>
  <c r="C172" i="13"/>
  <c r="D172" i="13"/>
  <c r="E172" i="13"/>
  <c r="F172" i="13"/>
  <c r="G172" i="13"/>
  <c r="H172" i="13"/>
  <c r="A170" i="14" a="1"/>
  <c r="A170" i="14" s="1"/>
  <c r="A173" i="13" a="1"/>
  <c r="A173" i="13" s="1"/>
  <c r="B170" i="14" l="1"/>
  <c r="C170" i="14"/>
  <c r="D170" i="14"/>
  <c r="E170" i="14"/>
  <c r="F170" i="14"/>
  <c r="G170" i="14"/>
  <c r="H170" i="14"/>
  <c r="D173" i="13"/>
  <c r="B173" i="13"/>
  <c r="C173" i="13"/>
  <c r="H173" i="13"/>
  <c r="E173" i="13"/>
  <c r="F173" i="13"/>
  <c r="G173" i="13"/>
  <c r="A171" i="14" a="1"/>
  <c r="A171" i="14" s="1"/>
  <c r="A174" i="13" a="1"/>
  <c r="A174" i="13" s="1"/>
  <c r="B171" i="14" l="1"/>
  <c r="C171" i="14"/>
  <c r="G171" i="14"/>
  <c r="H171" i="14"/>
  <c r="D171" i="14"/>
  <c r="E171" i="14"/>
  <c r="F171" i="14"/>
  <c r="B174" i="13"/>
  <c r="C174" i="13"/>
  <c r="D174" i="13"/>
  <c r="E174" i="13"/>
  <c r="F174" i="13"/>
  <c r="G174" i="13"/>
  <c r="H174" i="13"/>
  <c r="A172" i="14" a="1"/>
  <c r="A172" i="14" s="1"/>
  <c r="A175" i="13" a="1"/>
  <c r="A175" i="13" s="1"/>
  <c r="B172" i="14" l="1"/>
  <c r="C172" i="14"/>
  <c r="D172" i="14"/>
  <c r="E172" i="14"/>
  <c r="F172" i="14"/>
  <c r="G172" i="14"/>
  <c r="H172" i="14"/>
  <c r="B175" i="13"/>
  <c r="D175" i="13"/>
  <c r="C175" i="13"/>
  <c r="H175" i="13"/>
  <c r="E175" i="13"/>
  <c r="F175" i="13"/>
  <c r="G175" i="13"/>
  <c r="A173" i="14" a="1"/>
  <c r="A173" i="14" s="1"/>
  <c r="A176" i="13" a="1"/>
  <c r="A176" i="13" s="1"/>
  <c r="B173" i="14" l="1"/>
  <c r="C173" i="14"/>
  <c r="D173" i="14"/>
  <c r="G173" i="14"/>
  <c r="H173" i="14"/>
  <c r="E173" i="14"/>
  <c r="F173" i="14"/>
  <c r="C176" i="13"/>
  <c r="D176" i="13"/>
  <c r="B176" i="13"/>
  <c r="E176" i="13"/>
  <c r="F176" i="13"/>
  <c r="G176" i="13"/>
  <c r="H176" i="13"/>
  <c r="A174" i="14" a="1"/>
  <c r="A174" i="14" s="1"/>
  <c r="A177" i="13" a="1"/>
  <c r="A177" i="13" s="1"/>
  <c r="D174" i="14" l="1"/>
  <c r="B174" i="14"/>
  <c r="C174" i="14"/>
  <c r="E174" i="14"/>
  <c r="F174" i="14"/>
  <c r="G174" i="14"/>
  <c r="H174" i="14"/>
  <c r="B177" i="13"/>
  <c r="C177" i="13"/>
  <c r="D177" i="13"/>
  <c r="H177" i="13"/>
  <c r="E177" i="13"/>
  <c r="F177" i="13"/>
  <c r="G177" i="13"/>
  <c r="A175" i="14" a="1"/>
  <c r="A175" i="14" s="1"/>
  <c r="A178" i="13" a="1"/>
  <c r="A178" i="13" s="1"/>
  <c r="B175" i="14" l="1"/>
  <c r="C175" i="14"/>
  <c r="D175" i="14"/>
  <c r="G175" i="14"/>
  <c r="H175" i="14"/>
  <c r="F175" i="14"/>
  <c r="E175" i="14"/>
  <c r="C178" i="13"/>
  <c r="D178" i="13"/>
  <c r="B178" i="13"/>
  <c r="E178" i="13"/>
  <c r="F178" i="13"/>
  <c r="G178" i="13"/>
  <c r="H178" i="13"/>
  <c r="A176" i="14" a="1"/>
  <c r="A176" i="14" s="1"/>
  <c r="A179" i="13" a="1"/>
  <c r="A179" i="13" s="1"/>
  <c r="B176" i="14" l="1"/>
  <c r="C176" i="14"/>
  <c r="D176" i="14"/>
  <c r="E176" i="14"/>
  <c r="F176" i="14"/>
  <c r="G176" i="14"/>
  <c r="H176" i="14"/>
  <c r="B179" i="13"/>
  <c r="C179" i="13"/>
  <c r="D179" i="13"/>
  <c r="H179" i="13"/>
  <c r="E179" i="13"/>
  <c r="F179" i="13"/>
  <c r="G179" i="13"/>
  <c r="A177" i="14" a="1"/>
  <c r="A177" i="14" s="1"/>
  <c r="A180" i="13" a="1"/>
  <c r="A180" i="13" s="1"/>
  <c r="C177" i="14" l="1"/>
  <c r="D177" i="14"/>
  <c r="B177" i="14"/>
  <c r="G177" i="14"/>
  <c r="H177" i="14"/>
  <c r="F177" i="14"/>
  <c r="E177" i="14"/>
  <c r="C180" i="13"/>
  <c r="B180" i="13"/>
  <c r="D180" i="13"/>
  <c r="E180" i="13"/>
  <c r="F180" i="13"/>
  <c r="G180" i="13"/>
  <c r="H180" i="13"/>
  <c r="A178" i="14" a="1"/>
  <c r="A178" i="14" s="1"/>
  <c r="A181" i="13" a="1"/>
  <c r="A181" i="13" s="1"/>
  <c r="B178" i="14" l="1"/>
  <c r="C178" i="14"/>
  <c r="D178" i="14"/>
  <c r="E178" i="14"/>
  <c r="F178" i="14"/>
  <c r="G178" i="14"/>
  <c r="H178" i="14"/>
  <c r="D181" i="13"/>
  <c r="B181" i="13"/>
  <c r="C181" i="13"/>
  <c r="H181" i="13"/>
  <c r="E181" i="13"/>
  <c r="F181" i="13"/>
  <c r="G181" i="13"/>
  <c r="A179" i="14" a="1"/>
  <c r="A179" i="14" s="1"/>
  <c r="A182" i="13" a="1"/>
  <c r="A182" i="13" s="1"/>
  <c r="B179" i="14" l="1"/>
  <c r="C179" i="14"/>
  <c r="D179" i="14"/>
  <c r="G179" i="14"/>
  <c r="H179" i="14"/>
  <c r="E179" i="14"/>
  <c r="F179" i="14"/>
  <c r="C182" i="13"/>
  <c r="B182" i="13"/>
  <c r="D182" i="13"/>
  <c r="E182" i="13"/>
  <c r="F182" i="13"/>
  <c r="G182" i="13"/>
  <c r="H182" i="13"/>
  <c r="A180" i="14" a="1"/>
  <c r="A180" i="14" s="1"/>
  <c r="A183" i="13" a="1"/>
  <c r="A183" i="13" s="1"/>
  <c r="B180" i="14" l="1"/>
  <c r="C180" i="14"/>
  <c r="D180" i="14"/>
  <c r="E180" i="14"/>
  <c r="F180" i="14"/>
  <c r="G180" i="14"/>
  <c r="H180" i="14"/>
  <c r="B183" i="13"/>
  <c r="D183" i="13"/>
  <c r="C183" i="13"/>
  <c r="H183" i="13"/>
  <c r="E183" i="13"/>
  <c r="F183" i="13"/>
  <c r="G183" i="13"/>
  <c r="A181" i="14" a="1"/>
  <c r="A181" i="14" s="1"/>
  <c r="A184" i="13" a="1"/>
  <c r="A184" i="13" s="1"/>
  <c r="B181" i="14" l="1"/>
  <c r="C181" i="14"/>
  <c r="D181" i="14"/>
  <c r="G181" i="14"/>
  <c r="H181" i="14"/>
  <c r="E181" i="14"/>
  <c r="F181" i="14"/>
  <c r="C184" i="13"/>
  <c r="D184" i="13"/>
  <c r="B184" i="13"/>
  <c r="E184" i="13"/>
  <c r="F184" i="13"/>
  <c r="G184" i="13"/>
  <c r="H184" i="13"/>
  <c r="A182" i="14" a="1"/>
  <c r="A182" i="14" s="1"/>
  <c r="A185" i="13" a="1"/>
  <c r="A185" i="13" s="1"/>
  <c r="D182" i="14" l="1"/>
  <c r="B182" i="14"/>
  <c r="E182" i="14"/>
  <c r="C182" i="14"/>
  <c r="F182" i="14"/>
  <c r="G182" i="14"/>
  <c r="H182" i="14"/>
  <c r="B185" i="13"/>
  <c r="D185" i="13"/>
  <c r="C185" i="13"/>
  <c r="H185" i="13"/>
  <c r="E185" i="13"/>
  <c r="F185" i="13"/>
  <c r="G185" i="13"/>
  <c r="A183" i="14" a="1"/>
  <c r="A183" i="14" s="1"/>
  <c r="A186" i="13" a="1"/>
  <c r="A186" i="13" s="1"/>
  <c r="B183" i="14" l="1"/>
  <c r="C183" i="14"/>
  <c r="D183" i="14"/>
  <c r="G183" i="14"/>
  <c r="H183" i="14"/>
  <c r="E183" i="14"/>
  <c r="F183" i="14"/>
  <c r="C186" i="13"/>
  <c r="B186" i="13"/>
  <c r="D186" i="13"/>
  <c r="E186" i="13"/>
  <c r="F186" i="13"/>
  <c r="G186" i="13"/>
  <c r="H186" i="13"/>
  <c r="A184" i="14" a="1"/>
  <c r="A184" i="14" s="1"/>
  <c r="A187" i="13" a="1"/>
  <c r="A187" i="13" s="1"/>
  <c r="B184" i="14" l="1"/>
  <c r="C184" i="14"/>
  <c r="D184" i="14"/>
  <c r="E184" i="14"/>
  <c r="F184" i="14"/>
  <c r="H184" i="14"/>
  <c r="G184" i="14"/>
  <c r="B187" i="13"/>
  <c r="D187" i="13"/>
  <c r="C187" i="13"/>
  <c r="H187" i="13"/>
  <c r="E187" i="13"/>
  <c r="F187" i="13"/>
  <c r="G187" i="13"/>
  <c r="A185" i="14" a="1"/>
  <c r="A185" i="14" s="1"/>
  <c r="A188" i="13" a="1"/>
  <c r="A188" i="13" s="1"/>
  <c r="C185" i="14" l="1"/>
  <c r="D185" i="14"/>
  <c r="B185" i="14"/>
  <c r="G185" i="14"/>
  <c r="H185" i="14"/>
  <c r="E185" i="14"/>
  <c r="F185" i="14"/>
  <c r="C188" i="13"/>
  <c r="B188" i="13"/>
  <c r="D188" i="13"/>
  <c r="E188" i="13"/>
  <c r="F188" i="13"/>
  <c r="G188" i="13"/>
  <c r="H188" i="13"/>
  <c r="A186" i="14" a="1"/>
  <c r="A186" i="14" s="1"/>
  <c r="A189" i="13" a="1"/>
  <c r="A189" i="13" s="1"/>
  <c r="B186" i="14" l="1"/>
  <c r="C186" i="14"/>
  <c r="D186" i="14"/>
  <c r="E186" i="14"/>
  <c r="F186" i="14"/>
  <c r="H186" i="14"/>
  <c r="G186" i="14"/>
  <c r="D189" i="13"/>
  <c r="B189" i="13"/>
  <c r="C189" i="13"/>
  <c r="H189" i="13"/>
  <c r="E189" i="13"/>
  <c r="F189" i="13"/>
  <c r="G189" i="13"/>
  <c r="A187" i="14" a="1"/>
  <c r="A187" i="14" s="1"/>
  <c r="A190" i="13" a="1"/>
  <c r="A190" i="13" s="1"/>
  <c r="B187" i="14" l="1"/>
  <c r="C187" i="14"/>
  <c r="D187" i="14"/>
  <c r="G187" i="14"/>
  <c r="H187" i="14"/>
  <c r="E187" i="14"/>
  <c r="F187" i="14"/>
  <c r="C190" i="13"/>
  <c r="B190" i="13"/>
  <c r="D190" i="13"/>
  <c r="E190" i="13"/>
  <c r="F190" i="13"/>
  <c r="G190" i="13"/>
  <c r="H190" i="13"/>
  <c r="A188" i="14" a="1"/>
  <c r="A188" i="14" s="1"/>
  <c r="A191" i="13" a="1"/>
  <c r="A191" i="13" s="1"/>
  <c r="B188" i="14" l="1"/>
  <c r="C188" i="14"/>
  <c r="D188" i="14"/>
  <c r="E188" i="14"/>
  <c r="F188" i="14"/>
  <c r="H188" i="14"/>
  <c r="G188" i="14"/>
  <c r="B191" i="13"/>
  <c r="D191" i="13"/>
  <c r="C191" i="13"/>
  <c r="H191" i="13"/>
  <c r="E191" i="13"/>
  <c r="F191" i="13"/>
  <c r="G191" i="13"/>
  <c r="A189" i="14" a="1"/>
  <c r="A189" i="14" s="1"/>
  <c r="A192" i="13" a="1"/>
  <c r="A192" i="13" s="1"/>
  <c r="B189" i="14" l="1"/>
  <c r="C189" i="14"/>
  <c r="D189" i="14"/>
  <c r="G189" i="14"/>
  <c r="H189" i="14"/>
  <c r="E189" i="14"/>
  <c r="F189" i="14"/>
  <c r="C192" i="13"/>
  <c r="B192" i="13"/>
  <c r="D192" i="13"/>
  <c r="E192" i="13"/>
  <c r="F192" i="13"/>
  <c r="G192" i="13"/>
  <c r="H192" i="13"/>
  <c r="A190" i="14" a="1"/>
  <c r="A190" i="14" s="1"/>
  <c r="A193" i="13" a="1"/>
  <c r="A193" i="13" s="1"/>
  <c r="D190" i="14" l="1"/>
  <c r="B190" i="14"/>
  <c r="C190" i="14"/>
  <c r="E190" i="14"/>
  <c r="F190" i="14"/>
  <c r="H190" i="14"/>
  <c r="G190" i="14"/>
  <c r="B193" i="13"/>
  <c r="D193" i="13"/>
  <c r="C193" i="13"/>
  <c r="H193" i="13"/>
  <c r="E193" i="13"/>
  <c r="F193" i="13"/>
  <c r="G193" i="13"/>
  <c r="A191" i="14" a="1"/>
  <c r="A191" i="14" s="1"/>
  <c r="A194" i="13" a="1"/>
  <c r="A194" i="13" s="1"/>
  <c r="B191" i="14" l="1"/>
  <c r="C191" i="14"/>
  <c r="D191" i="14"/>
  <c r="G191" i="14"/>
  <c r="H191" i="14"/>
  <c r="E191" i="14"/>
  <c r="F191" i="14"/>
  <c r="C194" i="13"/>
  <c r="B194" i="13"/>
  <c r="D194" i="13"/>
  <c r="E194" i="13"/>
  <c r="F194" i="13"/>
  <c r="G194" i="13"/>
  <c r="H194" i="13"/>
  <c r="A192" i="14" a="1"/>
  <c r="A192" i="14" s="1"/>
  <c r="A195" i="13" a="1"/>
  <c r="A195" i="13" s="1"/>
  <c r="B192" i="14" l="1"/>
  <c r="C192" i="14"/>
  <c r="D192" i="14"/>
  <c r="E192" i="14"/>
  <c r="F192" i="14"/>
  <c r="H192" i="14"/>
  <c r="G192" i="14"/>
  <c r="B195" i="13"/>
  <c r="D195" i="13"/>
  <c r="C195" i="13"/>
  <c r="H195" i="13"/>
  <c r="E195" i="13"/>
  <c r="F195" i="13"/>
  <c r="G195" i="13"/>
  <c r="A193" i="14" a="1"/>
  <c r="A193" i="14" s="1"/>
  <c r="A196" i="13" a="1"/>
  <c r="A196" i="13" s="1"/>
  <c r="C193" i="14" l="1"/>
  <c r="D193" i="14"/>
  <c r="G193" i="14"/>
  <c r="H193" i="14"/>
  <c r="B193" i="14"/>
  <c r="E193" i="14"/>
  <c r="F193" i="14"/>
  <c r="C196" i="13"/>
  <c r="B196" i="13"/>
  <c r="D196" i="13"/>
  <c r="E196" i="13"/>
  <c r="F196" i="13"/>
  <c r="G196" i="13"/>
  <c r="H196" i="13"/>
  <c r="A194" i="14" a="1"/>
  <c r="A194" i="14" s="1"/>
  <c r="A197" i="13" a="1"/>
  <c r="A197" i="13" s="1"/>
  <c r="B194" i="14" l="1"/>
  <c r="C194" i="14"/>
  <c r="D194" i="14"/>
  <c r="E194" i="14"/>
  <c r="F194" i="14"/>
  <c r="G194" i="14"/>
  <c r="H194" i="14"/>
  <c r="D197" i="13"/>
  <c r="B197" i="13"/>
  <c r="C197" i="13"/>
  <c r="H197" i="13"/>
  <c r="E197" i="13"/>
  <c r="G197" i="13"/>
  <c r="F197" i="13"/>
  <c r="A195" i="14" a="1"/>
  <c r="A195" i="14" s="1"/>
  <c r="A198" i="13" a="1"/>
  <c r="A198" i="13" s="1"/>
  <c r="B195" i="14" l="1"/>
  <c r="C195" i="14"/>
  <c r="D195" i="14"/>
  <c r="G195" i="14"/>
  <c r="H195" i="14"/>
  <c r="E195" i="14"/>
  <c r="F195" i="14"/>
  <c r="C198" i="13"/>
  <c r="B198" i="13"/>
  <c r="D198" i="13"/>
  <c r="E198" i="13"/>
  <c r="F198" i="13"/>
  <c r="G198" i="13"/>
  <c r="H198" i="13"/>
  <c r="A196" i="14" a="1"/>
  <c r="A196" i="14" s="1"/>
  <c r="A199" i="13" a="1"/>
  <c r="A199" i="13" s="1"/>
  <c r="B196" i="14" l="1"/>
  <c r="C196" i="14"/>
  <c r="D196" i="14"/>
  <c r="E196" i="14"/>
  <c r="F196" i="14"/>
  <c r="G196" i="14"/>
  <c r="H196" i="14"/>
  <c r="B199" i="13"/>
  <c r="D199" i="13"/>
  <c r="C199" i="13"/>
  <c r="H199" i="13"/>
  <c r="E199" i="13"/>
  <c r="G199" i="13"/>
  <c r="F199" i="13"/>
  <c r="A197" i="14" a="1"/>
  <c r="A197" i="14" s="1"/>
  <c r="A200" i="13" a="1"/>
  <c r="A200" i="13" s="1"/>
  <c r="B197" i="14" l="1"/>
  <c r="C197" i="14"/>
  <c r="D197" i="14"/>
  <c r="G197" i="14"/>
  <c r="F197" i="14"/>
  <c r="E197" i="14"/>
  <c r="H197" i="14"/>
  <c r="C200" i="13"/>
  <c r="D200" i="13"/>
  <c r="B200" i="13"/>
  <c r="E200" i="13"/>
  <c r="F200" i="13"/>
  <c r="G200" i="13"/>
  <c r="H200" i="13"/>
  <c r="A198" i="14" a="1"/>
  <c r="A198" i="14" s="1"/>
  <c r="A201" i="13" a="1"/>
  <c r="A201" i="13" s="1"/>
  <c r="D198" i="14" l="1"/>
  <c r="B198" i="14"/>
  <c r="C198" i="14"/>
  <c r="E198" i="14"/>
  <c r="F198" i="14"/>
  <c r="H198" i="14"/>
  <c r="G198" i="14"/>
  <c r="B201" i="13"/>
  <c r="D201" i="13"/>
  <c r="C201" i="13"/>
  <c r="H201" i="13"/>
  <c r="E201" i="13"/>
  <c r="G201" i="13"/>
  <c r="F201" i="13"/>
  <c r="A199" i="14" a="1"/>
  <c r="A199" i="14" s="1"/>
  <c r="A202" i="13" a="1"/>
  <c r="A202" i="13" s="1"/>
  <c r="B199" i="14" l="1"/>
  <c r="C199" i="14"/>
  <c r="D199" i="14"/>
  <c r="G199" i="14"/>
  <c r="E199" i="14"/>
  <c r="F199" i="14"/>
  <c r="H199" i="14"/>
  <c r="C202" i="13"/>
  <c r="B202" i="13"/>
  <c r="D202" i="13"/>
  <c r="E202" i="13"/>
  <c r="F202" i="13"/>
  <c r="G202" i="13"/>
  <c r="H202" i="13"/>
  <c r="A200" i="14" a="1"/>
  <c r="A200" i="14" s="1"/>
  <c r="A203" i="13" a="1"/>
  <c r="A203" i="13" s="1"/>
  <c r="B200" i="14" l="1"/>
  <c r="C200" i="14"/>
  <c r="D200" i="14"/>
  <c r="E200" i="14"/>
  <c r="F200" i="14"/>
  <c r="H200" i="14"/>
  <c r="G200" i="14"/>
  <c r="B203" i="13"/>
  <c r="D203" i="13"/>
  <c r="C203" i="13"/>
  <c r="H203" i="13"/>
  <c r="E203" i="13"/>
  <c r="G203" i="13"/>
  <c r="F203" i="13"/>
  <c r="A201" i="14" a="1"/>
  <c r="A201" i="14" s="1"/>
  <c r="A204" i="13" a="1"/>
  <c r="A204" i="13" s="1"/>
  <c r="C201" i="14" l="1"/>
  <c r="D201" i="14"/>
  <c r="B201" i="14"/>
  <c r="G201" i="14"/>
  <c r="H201" i="14"/>
  <c r="E201" i="14"/>
  <c r="F201" i="14"/>
  <c r="C204" i="13"/>
  <c r="B204" i="13"/>
  <c r="D204" i="13"/>
  <c r="E204" i="13"/>
  <c r="F204" i="13"/>
  <c r="G204" i="13"/>
  <c r="H204" i="13"/>
  <c r="A202" i="14" a="1"/>
  <c r="A202" i="14" s="1"/>
  <c r="A205" i="13" a="1"/>
  <c r="A205" i="13" s="1"/>
  <c r="B202" i="14" l="1"/>
  <c r="C202" i="14"/>
  <c r="D202" i="14"/>
  <c r="E202" i="14"/>
  <c r="F202" i="14"/>
  <c r="G202" i="14"/>
  <c r="H202" i="14"/>
  <c r="D205" i="13"/>
  <c r="B205" i="13"/>
  <c r="C205" i="13"/>
  <c r="H205" i="13"/>
  <c r="E205" i="13"/>
  <c r="G205" i="13"/>
  <c r="F205" i="13"/>
  <c r="A203" i="14" a="1"/>
  <c r="A203" i="14" s="1"/>
  <c r="A206" i="13" a="1"/>
  <c r="A206" i="13" s="1"/>
  <c r="B203" i="14" l="1"/>
  <c r="C203" i="14"/>
  <c r="G203" i="14"/>
  <c r="D203" i="14"/>
  <c r="E203" i="14"/>
  <c r="F203" i="14"/>
  <c r="H203" i="14"/>
  <c r="C206" i="13"/>
  <c r="B206" i="13"/>
  <c r="D206" i="13"/>
  <c r="E206" i="13"/>
  <c r="F206" i="13"/>
  <c r="G206" i="13"/>
  <c r="H206" i="13"/>
  <c r="A204" i="14" a="1"/>
  <c r="A204" i="14" s="1"/>
  <c r="A207" i="13" a="1"/>
  <c r="A207" i="13" s="1"/>
  <c r="B204" i="14" l="1"/>
  <c r="C204" i="14"/>
  <c r="D204" i="14"/>
  <c r="E204" i="14"/>
  <c r="F204" i="14"/>
  <c r="G204" i="14"/>
  <c r="H204" i="14"/>
  <c r="B207" i="13"/>
  <c r="D207" i="13"/>
  <c r="C207" i="13"/>
  <c r="H207" i="13"/>
  <c r="E207" i="13"/>
  <c r="G207" i="13"/>
  <c r="F207" i="13"/>
  <c r="A205" i="14" a="1"/>
  <c r="A205" i="14" s="1"/>
  <c r="A208" i="13" a="1"/>
  <c r="A208" i="13" s="1"/>
  <c r="B205" i="14" l="1"/>
  <c r="C205" i="14"/>
  <c r="D205" i="14"/>
  <c r="G205" i="14"/>
  <c r="E205" i="14"/>
  <c r="F205" i="14"/>
  <c r="H205" i="14"/>
  <c r="C208" i="13"/>
  <c r="B208" i="13"/>
  <c r="D208" i="13"/>
  <c r="E208" i="13"/>
  <c r="F208" i="13"/>
  <c r="G208" i="13"/>
  <c r="H208" i="13"/>
  <c r="A206" i="14" a="1"/>
  <c r="A206" i="14" s="1"/>
  <c r="A209" i="13" a="1"/>
  <c r="A209" i="13" s="1"/>
  <c r="D206" i="14" l="1"/>
  <c r="B206" i="14"/>
  <c r="C206" i="14"/>
  <c r="E206" i="14"/>
  <c r="F206" i="14"/>
  <c r="G206" i="14"/>
  <c r="H206" i="14"/>
  <c r="B209" i="13"/>
  <c r="D209" i="13"/>
  <c r="C209" i="13"/>
  <c r="H209" i="13"/>
  <c r="E209" i="13"/>
  <c r="G209" i="13"/>
  <c r="F209" i="13"/>
  <c r="A207" i="14" a="1"/>
  <c r="A207" i="14" s="1"/>
  <c r="A210" i="13" a="1"/>
  <c r="A210" i="13" s="1"/>
  <c r="B207" i="14" l="1"/>
  <c r="C207" i="14"/>
  <c r="D207" i="14"/>
  <c r="G207" i="14"/>
  <c r="E207" i="14"/>
  <c r="F207" i="14"/>
  <c r="H207" i="14"/>
  <c r="C210" i="13"/>
  <c r="B210" i="13"/>
  <c r="D210" i="13"/>
  <c r="E210" i="13"/>
  <c r="F210" i="13"/>
  <c r="G210" i="13"/>
  <c r="H210" i="13"/>
  <c r="A208" i="14" a="1"/>
  <c r="A208" i="14" s="1"/>
  <c r="A211" i="13" a="1"/>
  <c r="A211" i="13" s="1"/>
  <c r="B208" i="14" l="1"/>
  <c r="C208" i="14"/>
  <c r="D208" i="14"/>
  <c r="E208" i="14"/>
  <c r="F208" i="14"/>
  <c r="G208" i="14"/>
  <c r="H208" i="14"/>
  <c r="B211" i="13"/>
  <c r="D211" i="13"/>
  <c r="C211" i="13"/>
  <c r="H211" i="13"/>
  <c r="E211" i="13"/>
  <c r="G211" i="13"/>
  <c r="F211" i="13"/>
  <c r="A209" i="14" a="1"/>
  <c r="A209" i="14" s="1"/>
  <c r="A212" i="13" a="1"/>
  <c r="A212" i="13" s="1"/>
  <c r="C209" i="14" l="1"/>
  <c r="D209" i="14"/>
  <c r="B209" i="14"/>
  <c r="G209" i="14"/>
  <c r="E209" i="14"/>
  <c r="F209" i="14"/>
  <c r="H209" i="14"/>
  <c r="C212" i="13"/>
  <c r="B212" i="13"/>
  <c r="D212" i="13"/>
  <c r="E212" i="13"/>
  <c r="F212" i="13"/>
  <c r="G212" i="13"/>
  <c r="H212" i="13"/>
  <c r="A210" i="14" a="1"/>
  <c r="A210" i="14" s="1"/>
  <c r="A213" i="13" a="1"/>
  <c r="A213" i="13" s="1"/>
  <c r="B210" i="14" l="1"/>
  <c r="C210" i="14"/>
  <c r="D210" i="14"/>
  <c r="E210" i="14"/>
  <c r="F210" i="14"/>
  <c r="H210" i="14"/>
  <c r="G210" i="14"/>
  <c r="D213" i="13"/>
  <c r="B213" i="13"/>
  <c r="C213" i="13"/>
  <c r="H213" i="13"/>
  <c r="E213" i="13"/>
  <c r="G213" i="13"/>
  <c r="F213" i="13"/>
  <c r="A211" i="14" a="1"/>
  <c r="A211" i="14" s="1"/>
  <c r="A214" i="13" a="1"/>
  <c r="A214" i="13" s="1"/>
  <c r="B211" i="14" l="1"/>
  <c r="C211" i="14"/>
  <c r="D211" i="14"/>
  <c r="G211" i="14"/>
  <c r="F211" i="14"/>
  <c r="H211" i="14"/>
  <c r="E211" i="14"/>
  <c r="C214" i="13"/>
  <c r="B214" i="13"/>
  <c r="D214" i="13"/>
  <c r="E214" i="13"/>
  <c r="F214" i="13"/>
  <c r="G214" i="13"/>
  <c r="H214" i="13"/>
  <c r="A212" i="14" a="1"/>
  <c r="A212" i="14" s="1"/>
  <c r="A215" i="13" a="1"/>
  <c r="A215" i="13" s="1"/>
  <c r="B212" i="14" l="1"/>
  <c r="C212" i="14"/>
  <c r="D212" i="14"/>
  <c r="E212" i="14"/>
  <c r="F212" i="14"/>
  <c r="G212" i="14"/>
  <c r="H212" i="14"/>
  <c r="B215" i="13"/>
  <c r="D215" i="13"/>
  <c r="C215" i="13"/>
  <c r="H215" i="13"/>
  <c r="E215" i="13"/>
  <c r="G215" i="13"/>
  <c r="F215" i="13"/>
  <c r="A213" i="14" a="1"/>
  <c r="A213" i="14" s="1"/>
  <c r="A216" i="13" a="1"/>
  <c r="A216" i="13" s="1"/>
  <c r="B213" i="14" l="1"/>
  <c r="C213" i="14"/>
  <c r="D213" i="14"/>
  <c r="G213" i="14"/>
  <c r="F213" i="14"/>
  <c r="E213" i="14"/>
  <c r="H213" i="14"/>
  <c r="C216" i="13"/>
  <c r="D216" i="13"/>
  <c r="B216" i="13"/>
  <c r="E216" i="13"/>
  <c r="F216" i="13"/>
  <c r="G216" i="13"/>
  <c r="H216" i="13"/>
  <c r="A214" i="14" a="1"/>
  <c r="A214" i="14" s="1"/>
  <c r="A217" i="13" a="1"/>
  <c r="A217" i="13" s="1"/>
  <c r="D214" i="14" l="1"/>
  <c r="B214" i="14"/>
  <c r="F214" i="14"/>
  <c r="C214" i="14"/>
  <c r="G214" i="14"/>
  <c r="H214" i="14"/>
  <c r="E214" i="14"/>
  <c r="B217" i="13"/>
  <c r="D217" i="13"/>
  <c r="C217" i="13"/>
  <c r="H217" i="13"/>
  <c r="E217" i="13"/>
  <c r="G217" i="13"/>
  <c r="F217" i="13"/>
  <c r="A215" i="14" a="1"/>
  <c r="A215" i="14" s="1"/>
  <c r="A218" i="13" a="1"/>
  <c r="A218" i="13" s="1"/>
  <c r="C215" i="14" l="1"/>
  <c r="D215" i="14"/>
  <c r="B215" i="14"/>
  <c r="G215" i="14"/>
  <c r="E215" i="14"/>
  <c r="F215" i="14"/>
  <c r="H215" i="14"/>
  <c r="C218" i="13"/>
  <c r="B218" i="13"/>
  <c r="D218" i="13"/>
  <c r="E218" i="13"/>
  <c r="F218" i="13"/>
  <c r="G218" i="13"/>
  <c r="H218" i="13"/>
  <c r="A216" i="14" a="1"/>
  <c r="A216" i="14" s="1"/>
  <c r="A219" i="13" a="1"/>
  <c r="A219" i="13" s="1"/>
  <c r="B216" i="14" l="1"/>
  <c r="C216" i="14"/>
  <c r="D216" i="14"/>
  <c r="F216" i="14"/>
  <c r="E216" i="14"/>
  <c r="G216" i="14"/>
  <c r="H216" i="14"/>
  <c r="B219" i="13"/>
  <c r="D219" i="13"/>
  <c r="C219" i="13"/>
  <c r="H219" i="13"/>
  <c r="E219" i="13"/>
  <c r="G219" i="13"/>
  <c r="F219" i="13"/>
  <c r="A217" i="14" a="1"/>
  <c r="A217" i="14" s="1"/>
  <c r="A220" i="13" a="1"/>
  <c r="A220" i="13" s="1"/>
  <c r="C217" i="14" l="1"/>
  <c r="B217" i="14"/>
  <c r="D217" i="14"/>
  <c r="G217" i="14"/>
  <c r="E217" i="14"/>
  <c r="F217" i="14"/>
  <c r="H217" i="14"/>
  <c r="C220" i="13"/>
  <c r="B220" i="13"/>
  <c r="D220" i="13"/>
  <c r="E220" i="13"/>
  <c r="F220" i="13"/>
  <c r="G220" i="13"/>
  <c r="H220" i="13"/>
  <c r="A218" i="14" a="1"/>
  <c r="A218" i="14" s="1"/>
  <c r="A221" i="13" a="1"/>
  <c r="A221" i="13" s="1"/>
  <c r="B218" i="14" l="1"/>
  <c r="C218" i="14"/>
  <c r="D218" i="14"/>
  <c r="E218" i="14"/>
  <c r="F218" i="14"/>
  <c r="H218" i="14"/>
  <c r="G218" i="14"/>
  <c r="B221" i="13"/>
  <c r="D221" i="13"/>
  <c r="C221" i="13"/>
  <c r="H221" i="13"/>
  <c r="E221" i="13"/>
  <c r="G221" i="13"/>
  <c r="F221" i="13"/>
  <c r="A219" i="14" a="1"/>
  <c r="A219" i="14" s="1"/>
  <c r="A222" i="13" a="1"/>
  <c r="A222" i="13" s="1"/>
  <c r="B219" i="14" l="1"/>
  <c r="C219" i="14"/>
  <c r="D219" i="14"/>
  <c r="G219" i="14"/>
  <c r="F219" i="14"/>
  <c r="H219" i="14"/>
  <c r="E219" i="14"/>
  <c r="C222" i="13"/>
  <c r="B222" i="13"/>
  <c r="D222" i="13"/>
  <c r="E222" i="13"/>
  <c r="F222" i="13"/>
  <c r="G222" i="13"/>
  <c r="H222" i="13"/>
  <c r="A220" i="14" a="1"/>
  <c r="A220" i="14" s="1"/>
  <c r="A223" i="13" a="1"/>
  <c r="A223" i="13" s="1"/>
  <c r="B220" i="14" l="1"/>
  <c r="D220" i="14"/>
  <c r="C220" i="14"/>
  <c r="E220" i="14"/>
  <c r="H220" i="14"/>
  <c r="F220" i="14"/>
  <c r="G220" i="14"/>
  <c r="D223" i="13"/>
  <c r="B223" i="13"/>
  <c r="C223" i="13"/>
  <c r="H223" i="13"/>
  <c r="E223" i="13"/>
  <c r="G223" i="13"/>
  <c r="F223" i="13"/>
  <c r="A221" i="14" a="1"/>
  <c r="A221" i="14" s="1"/>
  <c r="A224" i="13" a="1"/>
  <c r="A224" i="13" s="1"/>
  <c r="B221" i="14" l="1"/>
  <c r="C221" i="14"/>
  <c r="D221" i="14"/>
  <c r="G221" i="14"/>
  <c r="H221" i="14"/>
  <c r="E221" i="14"/>
  <c r="F221" i="14"/>
  <c r="B224" i="13"/>
  <c r="C224" i="13"/>
  <c r="D224" i="13"/>
  <c r="E224" i="13"/>
  <c r="F224" i="13"/>
  <c r="G224" i="13"/>
  <c r="H224" i="13"/>
  <c r="A222" i="14" a="1"/>
  <c r="A222" i="14" s="1"/>
  <c r="A225" i="13" a="1"/>
  <c r="A225" i="13" s="1"/>
  <c r="D222" i="14" l="1"/>
  <c r="C222" i="14"/>
  <c r="B222" i="14"/>
  <c r="E222" i="14"/>
  <c r="F222" i="14"/>
  <c r="G222" i="14"/>
  <c r="H222" i="14"/>
  <c r="B225" i="13"/>
  <c r="C225" i="13"/>
  <c r="D225" i="13"/>
  <c r="E225" i="13"/>
  <c r="G225" i="13"/>
  <c r="H225" i="13"/>
  <c r="F225" i="13"/>
  <c r="A223" i="14" a="1"/>
  <c r="A223" i="14" s="1"/>
  <c r="A226" i="13" a="1"/>
  <c r="A226" i="13" s="1"/>
  <c r="C223" i="14" l="1"/>
  <c r="D223" i="14"/>
  <c r="B223" i="14"/>
  <c r="G223" i="14"/>
  <c r="E223" i="14"/>
  <c r="F223" i="14"/>
  <c r="H223" i="14"/>
  <c r="C226" i="13"/>
  <c r="B226" i="13"/>
  <c r="D226" i="13"/>
  <c r="E226" i="13"/>
  <c r="F226" i="13"/>
  <c r="G226" i="13"/>
  <c r="H226" i="13"/>
  <c r="A224" i="14" a="1"/>
  <c r="A224" i="14" s="1"/>
  <c r="A227" i="13" a="1"/>
  <c r="A227" i="13" s="1"/>
  <c r="C224" i="14" l="1"/>
  <c r="B224" i="14"/>
  <c r="D224" i="14"/>
  <c r="E224" i="14"/>
  <c r="F224" i="14"/>
  <c r="G224" i="14"/>
  <c r="H224" i="14"/>
  <c r="D227" i="13"/>
  <c r="B227" i="13"/>
  <c r="C227" i="13"/>
  <c r="E227" i="13"/>
  <c r="G227" i="13"/>
  <c r="F227" i="13"/>
  <c r="H227" i="13"/>
  <c r="A225" i="14" a="1"/>
  <c r="A225" i="14" s="1"/>
  <c r="A228" i="13" a="1"/>
  <c r="A228" i="13" s="1"/>
  <c r="C225" i="14" l="1"/>
  <c r="B225" i="14"/>
  <c r="D225" i="14"/>
  <c r="G225" i="14"/>
  <c r="E225" i="14"/>
  <c r="F225" i="14"/>
  <c r="H225" i="14"/>
  <c r="D228" i="13"/>
  <c r="B228" i="13"/>
  <c r="C228" i="13"/>
  <c r="E228" i="13"/>
  <c r="F228" i="13"/>
  <c r="G228" i="13"/>
  <c r="H228" i="13"/>
  <c r="A226" i="14" a="1"/>
  <c r="A226" i="14" s="1"/>
  <c r="A229" i="13" a="1"/>
  <c r="A229" i="13" s="1"/>
  <c r="B226" i="14" l="1"/>
  <c r="C226" i="14"/>
  <c r="D226" i="14"/>
  <c r="F226" i="14"/>
  <c r="G226" i="14"/>
  <c r="H226" i="14"/>
  <c r="E226" i="14"/>
  <c r="B229" i="13"/>
  <c r="C229" i="13"/>
  <c r="D229" i="13"/>
  <c r="E229" i="13"/>
  <c r="G229" i="13"/>
  <c r="F229" i="13"/>
  <c r="H229" i="13"/>
  <c r="A227" i="14" a="1"/>
  <c r="A227" i="14" s="1"/>
  <c r="A230" i="13" a="1"/>
  <c r="A230" i="13" s="1"/>
  <c r="B227" i="14" l="1"/>
  <c r="D227" i="14"/>
  <c r="C227" i="14"/>
  <c r="G227" i="14"/>
  <c r="E227" i="14"/>
  <c r="F227" i="14"/>
  <c r="H227" i="14"/>
  <c r="C230" i="13"/>
  <c r="B230" i="13"/>
  <c r="D230" i="13"/>
  <c r="E230" i="13"/>
  <c r="F230" i="13"/>
  <c r="G230" i="13"/>
  <c r="H230" i="13"/>
  <c r="A228" i="14" a="1"/>
  <c r="A228" i="14" s="1"/>
  <c r="A231" i="13" a="1"/>
  <c r="A231" i="13" s="1"/>
  <c r="B228" i="14" l="1"/>
  <c r="D228" i="14"/>
  <c r="C228" i="14"/>
  <c r="G228" i="14"/>
  <c r="H228" i="14"/>
  <c r="E228" i="14"/>
  <c r="F228" i="14"/>
  <c r="D231" i="13"/>
  <c r="B231" i="13"/>
  <c r="C231" i="13"/>
  <c r="E231" i="13"/>
  <c r="G231" i="13"/>
  <c r="F231" i="13"/>
  <c r="H231" i="13"/>
  <c r="A229" i="14" a="1"/>
  <c r="A229" i="14" s="1"/>
  <c r="A232" i="13" a="1"/>
  <c r="A232" i="13" s="1"/>
  <c r="B229" i="14" l="1"/>
  <c r="D229" i="14"/>
  <c r="C229" i="14"/>
  <c r="G229" i="14"/>
  <c r="E229" i="14"/>
  <c r="F229" i="14"/>
  <c r="H229" i="14"/>
  <c r="C232" i="13"/>
  <c r="D232" i="13"/>
  <c r="B232" i="13"/>
  <c r="E232" i="13"/>
  <c r="F232" i="13"/>
  <c r="G232" i="13"/>
  <c r="H232" i="13"/>
  <c r="A230" i="14" a="1"/>
  <c r="A230" i="14" s="1"/>
  <c r="A233" i="13" a="1"/>
  <c r="A233" i="13" s="1"/>
  <c r="D230" i="14" l="1"/>
  <c r="B230" i="14"/>
  <c r="C230" i="14"/>
  <c r="H230" i="14"/>
  <c r="E230" i="14"/>
  <c r="F230" i="14"/>
  <c r="G230" i="14"/>
  <c r="B233" i="13"/>
  <c r="C233" i="13"/>
  <c r="D233" i="13"/>
  <c r="E233" i="13"/>
  <c r="G233" i="13"/>
  <c r="H233" i="13"/>
  <c r="F233" i="13"/>
  <c r="A231" i="14" a="1"/>
  <c r="A231" i="14" s="1"/>
  <c r="A234" i="13" a="1"/>
  <c r="A234" i="13" s="1"/>
  <c r="C231" i="14" l="1"/>
  <c r="D231" i="14"/>
  <c r="B231" i="14"/>
  <c r="G231" i="14"/>
  <c r="E231" i="14"/>
  <c r="F231" i="14"/>
  <c r="H231" i="14"/>
  <c r="B234" i="13"/>
  <c r="C234" i="13"/>
  <c r="D234" i="13"/>
  <c r="E234" i="13"/>
  <c r="F234" i="13"/>
  <c r="G234" i="13"/>
  <c r="H234" i="13"/>
  <c r="A232" i="14" a="1"/>
  <c r="A232" i="14" s="1"/>
  <c r="A235" i="13" a="1"/>
  <c r="A235" i="13" s="1"/>
  <c r="C232" i="14" l="1"/>
  <c r="B232" i="14"/>
  <c r="D232" i="14"/>
  <c r="E232" i="14"/>
  <c r="G232" i="14"/>
  <c r="H232" i="14"/>
  <c r="F232" i="14"/>
  <c r="B235" i="13"/>
  <c r="C235" i="13"/>
  <c r="D235" i="13"/>
  <c r="E235" i="13"/>
  <c r="G235" i="13"/>
  <c r="F235" i="13"/>
  <c r="H235" i="13"/>
  <c r="A233" i="14" a="1"/>
  <c r="A233" i="14" s="1"/>
  <c r="A236" i="13" a="1"/>
  <c r="A236" i="13" s="1"/>
  <c r="B233" i="14" l="1"/>
  <c r="C233" i="14"/>
  <c r="D233" i="14"/>
  <c r="G233" i="14"/>
  <c r="E233" i="14"/>
  <c r="F233" i="14"/>
  <c r="H233" i="14"/>
  <c r="B236" i="13"/>
  <c r="C236" i="13"/>
  <c r="D236" i="13"/>
  <c r="E236" i="13"/>
  <c r="F236" i="13"/>
  <c r="G236" i="13"/>
  <c r="H236" i="13"/>
  <c r="A234" i="14" a="1"/>
  <c r="A234" i="14" s="1"/>
  <c r="A237" i="13" a="1"/>
  <c r="A237" i="13" s="1"/>
  <c r="B234" i="14" l="1"/>
  <c r="C234" i="14"/>
  <c r="D234" i="14"/>
  <c r="G234" i="14"/>
  <c r="E234" i="14"/>
  <c r="F234" i="14"/>
  <c r="H234" i="14"/>
  <c r="D237" i="13"/>
  <c r="B237" i="13"/>
  <c r="C237" i="13"/>
  <c r="E237" i="13"/>
  <c r="G237" i="13"/>
  <c r="H237" i="13"/>
  <c r="F237" i="13"/>
  <c r="A235" i="14" a="1"/>
  <c r="A235" i="14" s="1"/>
  <c r="A238" i="13" a="1"/>
  <c r="A238" i="13" s="1"/>
  <c r="D235" i="14" l="1"/>
  <c r="B235" i="14"/>
  <c r="G235" i="14"/>
  <c r="C235" i="14"/>
  <c r="F235" i="14"/>
  <c r="H235" i="14"/>
  <c r="E235" i="14"/>
  <c r="B238" i="13"/>
  <c r="C238" i="13"/>
  <c r="D238" i="13"/>
  <c r="E238" i="13"/>
  <c r="F238" i="13"/>
  <c r="G238" i="13"/>
  <c r="H238" i="13"/>
  <c r="A236" i="14" a="1"/>
  <c r="A236" i="14" s="1"/>
  <c r="A239" i="13" a="1"/>
  <c r="A239" i="13" s="1"/>
  <c r="B236" i="14" l="1"/>
  <c r="C236" i="14"/>
  <c r="D236" i="14"/>
  <c r="H236" i="14"/>
  <c r="E236" i="14"/>
  <c r="F236" i="14"/>
  <c r="G236" i="14"/>
  <c r="B239" i="13"/>
  <c r="C239" i="13"/>
  <c r="D239" i="13"/>
  <c r="E239" i="13"/>
  <c r="G239" i="13"/>
  <c r="H239" i="13"/>
  <c r="F239" i="13"/>
  <c r="A237" i="14" a="1"/>
  <c r="A237" i="14" s="1"/>
  <c r="A240" i="13" a="1"/>
  <c r="A240" i="13" s="1"/>
  <c r="B237" i="14" l="1"/>
  <c r="C237" i="14"/>
  <c r="D237" i="14"/>
  <c r="G237" i="14"/>
  <c r="H237" i="14"/>
  <c r="E237" i="14"/>
  <c r="F237" i="14"/>
  <c r="C240" i="13"/>
  <c r="D240" i="13"/>
  <c r="B240" i="13"/>
  <c r="E240" i="13"/>
  <c r="F240" i="13"/>
  <c r="G240" i="13"/>
  <c r="H240" i="13"/>
  <c r="A238" i="14" a="1"/>
  <c r="A238" i="14" s="1"/>
  <c r="A241" i="13" a="1"/>
  <c r="A241" i="13" s="1"/>
  <c r="C238" i="14" l="1"/>
  <c r="D238" i="14"/>
  <c r="B238" i="14"/>
  <c r="E238" i="14"/>
  <c r="F238" i="14"/>
  <c r="G238" i="14"/>
  <c r="H238" i="14"/>
  <c r="B241" i="13"/>
  <c r="C241" i="13"/>
  <c r="D241" i="13"/>
  <c r="E241" i="13"/>
  <c r="G241" i="13"/>
  <c r="H241" i="13"/>
  <c r="F241" i="13"/>
  <c r="A239" i="14" a="1"/>
  <c r="A239" i="14" s="1"/>
  <c r="A242" i="13" a="1"/>
  <c r="A242" i="13" s="1"/>
  <c r="B239" i="14" l="1"/>
  <c r="C239" i="14"/>
  <c r="D239" i="14"/>
  <c r="G239" i="14"/>
  <c r="F239" i="14"/>
  <c r="E239" i="14"/>
  <c r="H239" i="14"/>
  <c r="B242" i="13"/>
  <c r="C242" i="13"/>
  <c r="D242" i="13"/>
  <c r="E242" i="13"/>
  <c r="G242" i="13"/>
  <c r="H242" i="13"/>
  <c r="F242" i="13"/>
  <c r="A240" i="14" a="1"/>
  <c r="A240" i="14" s="1"/>
  <c r="A243" i="13" a="1"/>
  <c r="A243" i="13" s="1"/>
  <c r="B240" i="14" l="1"/>
  <c r="C240" i="14"/>
  <c r="D240" i="14"/>
  <c r="E240" i="14"/>
  <c r="F240" i="14"/>
  <c r="G240" i="14"/>
  <c r="H240" i="14"/>
  <c r="B243" i="13"/>
  <c r="C243" i="13"/>
  <c r="D243" i="13"/>
  <c r="E243" i="13"/>
  <c r="G243" i="13"/>
  <c r="F243" i="13"/>
  <c r="H243" i="13"/>
  <c r="A241" i="14" a="1"/>
  <c r="A241" i="14" s="1"/>
  <c r="A244" i="13" a="1"/>
  <c r="A244" i="13" s="1"/>
  <c r="B241" i="14" l="1"/>
  <c r="C241" i="14"/>
  <c r="D241" i="14"/>
  <c r="G241" i="14"/>
  <c r="F241" i="14"/>
  <c r="E241" i="14"/>
  <c r="H241" i="14"/>
  <c r="B244" i="13"/>
  <c r="C244" i="13"/>
  <c r="D244" i="13"/>
  <c r="E244" i="13"/>
  <c r="G244" i="13"/>
  <c r="H244" i="13"/>
  <c r="F244" i="13"/>
  <c r="A242" i="14" a="1"/>
  <c r="A242" i="14" s="1"/>
  <c r="A245" i="13" a="1"/>
  <c r="A245" i="13" s="1"/>
  <c r="B242" i="14" l="1"/>
  <c r="C242" i="14"/>
  <c r="D242" i="14"/>
  <c r="F242" i="14"/>
  <c r="G242" i="14"/>
  <c r="H242" i="14"/>
  <c r="E242" i="14"/>
  <c r="D245" i="13"/>
  <c r="B245" i="13"/>
  <c r="C245" i="13"/>
  <c r="E245" i="13"/>
  <c r="G245" i="13"/>
  <c r="F245" i="13"/>
  <c r="H245" i="13"/>
  <c r="A243" i="14" a="1"/>
  <c r="A243" i="14" s="1"/>
  <c r="A246" i="13" a="1"/>
  <c r="A246" i="13" s="1"/>
  <c r="D243" i="14" l="1"/>
  <c r="B243" i="14"/>
  <c r="G243" i="14"/>
  <c r="C243" i="14"/>
  <c r="E243" i="14"/>
  <c r="F243" i="14"/>
  <c r="H243" i="14"/>
  <c r="B246" i="13"/>
  <c r="C246" i="13"/>
  <c r="D246" i="13"/>
  <c r="E246" i="13"/>
  <c r="G246" i="13"/>
  <c r="H246" i="13"/>
  <c r="F246" i="13"/>
  <c r="A244" i="14" a="1"/>
  <c r="A244" i="14" s="1"/>
  <c r="A247" i="13" a="1"/>
  <c r="A247" i="13" s="1"/>
  <c r="B244" i="14" l="1"/>
  <c r="C244" i="14"/>
  <c r="D244" i="14"/>
  <c r="G244" i="14"/>
  <c r="H244" i="14"/>
  <c r="E244" i="14"/>
  <c r="F244" i="14"/>
  <c r="B247" i="13"/>
  <c r="C247" i="13"/>
  <c r="D247" i="13"/>
  <c r="E247" i="13"/>
  <c r="G247" i="13"/>
  <c r="F247" i="13"/>
  <c r="H247" i="13"/>
  <c r="A245" i="14" a="1"/>
  <c r="A245" i="14" s="1"/>
  <c r="A248" i="13" a="1"/>
  <c r="A248" i="13" s="1"/>
  <c r="B245" i="14" l="1"/>
  <c r="C245" i="14"/>
  <c r="D245" i="14"/>
  <c r="G245" i="14"/>
  <c r="E245" i="14"/>
  <c r="F245" i="14"/>
  <c r="H245" i="14"/>
  <c r="C248" i="13"/>
  <c r="D248" i="13"/>
  <c r="B248" i="13"/>
  <c r="E248" i="13"/>
  <c r="G248" i="13"/>
  <c r="H248" i="13"/>
  <c r="F248" i="13"/>
  <c r="A246" i="14" a="1"/>
  <c r="A246" i="14" s="1"/>
  <c r="A249" i="13" a="1"/>
  <c r="A249" i="13" s="1"/>
  <c r="C246" i="14" l="1"/>
  <c r="D246" i="14"/>
  <c r="B246" i="14"/>
  <c r="H246" i="14"/>
  <c r="E246" i="14"/>
  <c r="F246" i="14"/>
  <c r="G246" i="14"/>
  <c r="B249" i="13"/>
  <c r="C249" i="13"/>
  <c r="D249" i="13"/>
  <c r="E249" i="13"/>
  <c r="G249" i="13"/>
  <c r="F249" i="13"/>
  <c r="H249" i="13"/>
  <c r="A247" i="14" a="1"/>
  <c r="A247" i="14" s="1"/>
  <c r="A250" i="13" a="1"/>
  <c r="A250" i="13" s="1"/>
  <c r="B247" i="14" l="1"/>
  <c r="C247" i="14"/>
  <c r="D247" i="14"/>
  <c r="G247" i="14"/>
  <c r="E247" i="14"/>
  <c r="F247" i="14"/>
  <c r="H247" i="14"/>
  <c r="B250" i="13"/>
  <c r="C250" i="13"/>
  <c r="D250" i="13"/>
  <c r="E250" i="13"/>
  <c r="G250" i="13"/>
  <c r="H250" i="13"/>
  <c r="F250" i="13"/>
  <c r="A248" i="14" a="1"/>
  <c r="A248" i="14" s="1"/>
  <c r="A251" i="13" a="1"/>
  <c r="A251" i="13" s="1"/>
  <c r="B248" i="14" l="1"/>
  <c r="C248" i="14"/>
  <c r="D248" i="14"/>
  <c r="E248" i="14"/>
  <c r="G248" i="14"/>
  <c r="F248" i="14"/>
  <c r="H248" i="14"/>
  <c r="B251" i="13"/>
  <c r="C251" i="13"/>
  <c r="D251" i="13"/>
  <c r="E251" i="13"/>
  <c r="G251" i="13"/>
  <c r="F251" i="13"/>
  <c r="H251" i="13"/>
  <c r="A249" i="14" a="1"/>
  <c r="A249" i="14" s="1"/>
  <c r="A252" i="13" a="1"/>
  <c r="A252" i="13" s="1"/>
  <c r="B249" i="14" l="1"/>
  <c r="C249" i="14"/>
  <c r="D249" i="14"/>
  <c r="G249" i="14"/>
  <c r="E249" i="14"/>
  <c r="F249" i="14"/>
  <c r="H249" i="14"/>
  <c r="B252" i="13"/>
  <c r="C252" i="13"/>
  <c r="D252" i="13"/>
  <c r="E252" i="13"/>
  <c r="G252" i="13"/>
  <c r="H252" i="13"/>
  <c r="F252" i="13"/>
  <c r="A250" i="14" a="1"/>
  <c r="A250" i="14" s="1"/>
  <c r="A253" i="13" a="1"/>
  <c r="A253" i="13" s="1"/>
  <c r="B250" i="14" l="1"/>
  <c r="C250" i="14"/>
  <c r="D250" i="14"/>
  <c r="G250" i="14"/>
  <c r="E250" i="14"/>
  <c r="F250" i="14"/>
  <c r="H250" i="14"/>
  <c r="D253" i="13"/>
  <c r="B253" i="13"/>
  <c r="C253" i="13"/>
  <c r="G253" i="13"/>
  <c r="E253" i="13"/>
  <c r="F253" i="13"/>
  <c r="H253" i="13"/>
  <c r="A251" i="14" a="1"/>
  <c r="A251" i="14" s="1"/>
  <c r="A254" i="13" a="1"/>
  <c r="A254" i="13" s="1"/>
  <c r="D251" i="14" l="1"/>
  <c r="B251" i="14"/>
  <c r="C251" i="14"/>
  <c r="G251" i="14"/>
  <c r="F251" i="14"/>
  <c r="H251" i="14"/>
  <c r="E251" i="14"/>
  <c r="B254" i="13"/>
  <c r="C254" i="13"/>
  <c r="D254" i="13"/>
  <c r="E254" i="13"/>
  <c r="G254" i="13"/>
  <c r="H254" i="13"/>
  <c r="F254" i="13"/>
  <c r="A252" i="14" a="1"/>
  <c r="A252" i="14" s="1"/>
  <c r="B252" i="14" l="1"/>
  <c r="C252" i="14"/>
  <c r="D252" i="14"/>
  <c r="E252" i="14"/>
  <c r="H252" i="14"/>
  <c r="F252" i="14"/>
  <c r="G252" i="14"/>
  <c r="A253" i="14" a="1"/>
  <c r="A253" i="14" s="1"/>
  <c r="B253" i="14" l="1"/>
  <c r="C253" i="14"/>
  <c r="D253" i="14"/>
  <c r="G253" i="14"/>
  <c r="H253" i="14"/>
  <c r="E253" i="14"/>
  <c r="F253" i="14"/>
  <c r="A254" i="14" a="1"/>
  <c r="A254" i="14" s="1"/>
  <c r="C254" i="14" l="1"/>
  <c r="D254" i="14"/>
  <c r="B254" i="14"/>
  <c r="E254" i="14"/>
  <c r="F254" i="14"/>
  <c r="G254" i="14"/>
  <c r="H254" i="14"/>
</calcChain>
</file>

<file path=xl/sharedStrings.xml><?xml version="1.0" encoding="utf-8"?>
<sst xmlns="http://schemas.openxmlformats.org/spreadsheetml/2006/main" count="3333" uniqueCount="1260">
  <si>
    <t>Geographical name</t>
  </si>
  <si>
    <t>Period 1</t>
  </si>
  <si>
    <t>Period 2</t>
  </si>
  <si>
    <t>Period 3</t>
  </si>
  <si>
    <t>Period 4</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</si>
  <si>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</si>
  <si>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</si>
  <si>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</si>
  <si>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</si>
  <si>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</si>
  <si>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</si>
  <si>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</si>
  <si>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</si>
  <si>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</si>
  <si>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</si>
  <si>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</si>
  <si>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</si>
  <si>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</si>
  <si>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</si>
  <si>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</si>
  <si>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</si>
  <si>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</si>
  <si>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</si>
  <si>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</si>
  <si>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</si>
  <si>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</si>
  <si>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</si>
  <si>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</si>
  <si>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</si>
  <si>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</si>
  <si>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</si>
  <si>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</si>
  <si>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</si>
  <si>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</si>
  <si>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</si>
  <si>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</si>
  <si>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</si>
  <si>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</si>
  <si>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</si>
  <si>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</si>
  <si>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</si>
  <si>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</si>
  <si>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</si>
  <si>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</si>
  <si>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</si>
  <si>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</si>
  <si>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</si>
  <si>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</si>
  <si>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</si>
  <si>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</si>
  <si>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</si>
  <si>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</si>
  <si>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</si>
  <si>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</si>
  <si>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</si>
  <si>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</si>
  <si>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</si>
  <si>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</si>
  <si>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</si>
  <si>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</si>
  <si>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</si>
  <si>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</si>
  <si>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</si>
  <si>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</si>
  <si>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</si>
  <si>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</si>
  <si>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</si>
  <si>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</si>
  <si>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</si>
  <si>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</si>
  <si>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</si>
  <si>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</si>
  <si>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</si>
  <si>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</si>
  <si>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</si>
  <si>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</si>
  <si>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</si>
  <si>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</si>
  <si>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</si>
  <si>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</si>
  <si>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</si>
  <si>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</si>
  <si>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</si>
  <si>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</si>
  <si>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</si>
  <si>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</si>
  <si>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</si>
  <si>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</si>
  <si>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</si>
  <si>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</si>
  <si>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</si>
  <si>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</si>
  <si>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</si>
  <si>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</si>
  <si>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</si>
  <si>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</si>
  <si>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</si>
  <si>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</si>
  <si>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</si>
  <si>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</si>
  <si>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</si>
  <si>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</si>
  <si>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</si>
  <si>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</si>
  <si>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</si>
  <si>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</si>
  <si>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</si>
  <si>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</si>
  <si>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</si>
  <si>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</si>
  <si>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</si>
  <si>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</si>
  <si>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</si>
  <si>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</si>
  <si>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</si>
  <si>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</si>
  <si>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</si>
  <si>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</si>
  <si>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</si>
  <si>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</si>
  <si>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</si>
  <si>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</si>
  <si>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</si>
  <si>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</si>
  <si>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Annex 6 - Charges for New or Amended Designated EHV Properties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</si>
  <si>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</si>
  <si>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</si>
  <si>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</si>
  <si>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</si>
  <si>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</si>
  <si>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</si>
  <si>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</si>
  <si>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</si>
  <si>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</si>
  <si>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</si>
  <si>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</si>
  <si>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</si>
  <si>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</si>
  <si>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</si>
  <si>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</si>
  <si>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</si>
  <si>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</si>
  <si>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</si>
  <si>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</si>
  <si>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</si>
  <si>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</si>
  <si>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</si>
  <si>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</si>
  <si>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</si>
  <si>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</si>
  <si>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</si>
  <si>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</si>
  <si>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</si>
  <si>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</si>
  <si>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</si>
  <si>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</si>
  <si>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</si>
  <si>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</si>
  <si>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</si>
  <si>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</si>
  <si>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</si>
  <si>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</si>
  <si>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</si>
  <si>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</si>
  <si>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</si>
  <si>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</si>
  <si>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</si>
  <si>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</si>
  <si>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</si>
  <si>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</si>
  <si>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</si>
  <si>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</si>
  <si>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</si>
  <si>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</si>
  <si>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</si>
  <si>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</si>
  <si>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</si>
  <si>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</si>
  <si>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</si>
  <si>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</si>
  <si>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</si>
  <si>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</si>
  <si>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</si>
  <si>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</si>
  <si>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</si>
  <si>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</si>
  <si>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</si>
  <si>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</si>
  <si>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</si>
  <si>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</si>
  <si>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</si>
  <si>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</si>
  <si>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</si>
  <si>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</si>
  <si>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</si>
  <si>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</si>
  <si>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</si>
  <si>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</si>
  <si>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</si>
  <si>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</si>
  <si>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</si>
  <si>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</si>
  <si>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</si>
  <si>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</si>
  <si>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</si>
  <si>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</si>
  <si>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</si>
  <si>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</si>
  <si>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</si>
  <si>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</si>
  <si>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</si>
  <si>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</si>
  <si>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</si>
  <si>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</si>
  <si>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</si>
  <si>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</si>
  <si>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</si>
  <si>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</si>
  <si>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</si>
  <si>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</si>
  <si>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</si>
  <si>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</si>
  <si>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</si>
  <si>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</si>
  <si>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</si>
  <si>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</si>
  <si>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</si>
  <si>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</si>
  <si>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</si>
  <si>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</si>
  <si>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</si>
  <si>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</si>
  <si>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</si>
  <si>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</si>
  <si>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</si>
  <si>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</si>
  <si>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</si>
  <si>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</si>
  <si>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</si>
  <si>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</si>
  <si>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</si>
  <si>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</si>
  <si>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</si>
  <si>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</si>
  <si>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</si>
  <si>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</si>
  <si>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</si>
  <si>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</si>
  <si>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</si>
  <si>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</si>
  <si>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</si>
  <si>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</si>
  <si>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</si>
  <si>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</si>
  <si>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</si>
  <si>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</si>
  <si>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</si>
  <si>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</si>
  <si>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</si>
  <si>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</si>
  <si>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</si>
  <si>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</si>
  <si>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</si>
  <si>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</si>
  <si>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</si>
  <si>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</si>
  <si>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</si>
  <si>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</si>
  <si>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</si>
  <si>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</si>
  <si>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</si>
  <si>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</si>
  <si>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</si>
  <si>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</si>
  <si>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</si>
  <si>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</si>
  <si>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</si>
  <si>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</si>
  <si>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</si>
  <si>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</si>
  <si>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</si>
  <si>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</si>
  <si>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</si>
  <si>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</si>
  <si>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</si>
  <si>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</si>
  <si>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</si>
  <si>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</si>
  <si>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</si>
  <si>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</si>
  <si>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</si>
  <si>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</si>
  <si>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</si>
  <si>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</si>
  <si>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</si>
  <si>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</si>
  <si>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</si>
  <si>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</si>
  <si>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</si>
  <si>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</si>
  <si>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</si>
  <si>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</si>
  <si>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</si>
  <si>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</si>
  <si>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</si>
  <si>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</si>
  <si>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</si>
  <si>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</si>
  <si>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</si>
  <si>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</si>
  <si>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</si>
  <si>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</si>
  <si>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</si>
  <si>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</si>
  <si>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</si>
  <si>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</si>
  <si>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</si>
  <si>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</si>
  <si>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</si>
  <si>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</si>
  <si>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</si>
  <si>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</si>
  <si>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</si>
  <si>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</si>
  <si>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</si>
  <si>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</si>
  <si>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</si>
  <si>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</si>
  <si>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</si>
  <si>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</si>
  <si>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</si>
  <si>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</si>
  <si>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</si>
  <si>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</si>
  <si>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</si>
  <si>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</si>
  <si>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</si>
  <si>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</si>
  <si>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</si>
  <si>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</si>
  <si>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</si>
  <si>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</si>
  <si>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</si>
  <si>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</si>
  <si>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</si>
  <si>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</si>
  <si>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</si>
  <si>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</si>
  <si>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</si>
  <si>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</si>
  <si>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</si>
  <si>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</si>
  <si>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</si>
  <si>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</si>
  <si>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</si>
  <si>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</si>
  <si>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</si>
  <si>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</si>
  <si>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</si>
  <si>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</si>
  <si>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</si>
  <si>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</si>
  <si>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</si>
  <si>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</si>
  <si>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</si>
  <si>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</si>
  <si>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</si>
  <si>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</si>
  <si>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</si>
  <si>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</si>
  <si>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</si>
  <si>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</si>
  <si>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</si>
  <si>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</si>
  <si>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</si>
  <si>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</si>
  <si>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</si>
  <si>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</si>
  <si>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</si>
  <si>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</si>
  <si>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</si>
  <si>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</si>
  <si>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</si>
  <si>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</si>
  <si>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</si>
  <si>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</si>
  <si>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</si>
  <si>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</si>
  <si>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</si>
  <si>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</si>
  <si>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</si>
  <si>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</si>
  <si>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</si>
  <si>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</si>
  <si>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</si>
  <si>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</si>
  <si>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</si>
  <si>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</si>
  <si>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</si>
  <si>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</si>
  <si>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</si>
  <si>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</si>
  <si>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</si>
  <si>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</si>
  <si>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</si>
  <si>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</si>
  <si>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</si>
  <si>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</si>
  <si>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</si>
  <si>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</si>
  <si>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</si>
  <si>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</si>
  <si>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</si>
  <si>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</si>
  <si>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</si>
  <si>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</si>
  <si>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</si>
  <si>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</si>
  <si>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</si>
  <si>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</si>
  <si>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</si>
  <si>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</si>
  <si>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</si>
  <si>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</si>
  <si>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</si>
  <si>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</si>
  <si>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</si>
  <si>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</si>
  <si>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</si>
  <si>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</si>
  <si>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</si>
  <si>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</si>
  <si>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</si>
  <si>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</si>
  <si>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</si>
  <si>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</si>
  <si>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</si>
  <si>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</si>
  <si>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</si>
  <si>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</si>
  <si>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</si>
  <si>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</si>
  <si>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</si>
  <si>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</si>
  <si>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</si>
  <si>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</si>
  <si>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</si>
  <si>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</si>
  <si>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</si>
  <si>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</si>
  <si>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</si>
  <si>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</si>
  <si>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</si>
  <si>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</si>
  <si>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</si>
  <si>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</si>
  <si>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</si>
  <si>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</si>
  <si>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</si>
  <si>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</si>
  <si>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</si>
  <si>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</si>
  <si>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</si>
  <si>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</si>
  <si>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</si>
  <si>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</si>
  <si>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</si>
  <si>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</si>
  <si>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</si>
  <si>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</si>
  <si>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</si>
  <si>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</si>
  <si>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</si>
  <si>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</si>
  <si>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</si>
  <si>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</si>
  <si>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</si>
  <si>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</si>
  <si>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</si>
  <si>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</si>
  <si>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</si>
  <si>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</si>
  <si>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</si>
  <si>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</si>
  <si>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</si>
  <si>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</si>
  <si>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</si>
  <si>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</si>
  <si>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</si>
  <si>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</si>
  <si>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</si>
  <si>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</si>
  <si>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</si>
  <si>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</si>
  <si>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</si>
  <si>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</si>
  <si>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</si>
  <si>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</si>
  <si>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</si>
  <si>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</si>
  <si>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</si>
  <si>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</si>
  <si>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</si>
  <si>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</si>
  <si>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</si>
  <si>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</si>
  <si>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</si>
  <si>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</si>
  <si>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</si>
  <si>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</si>
  <si>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</si>
  <si>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</si>
  <si>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</si>
  <si>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</si>
  <si>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</si>
  <si>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</si>
  <si>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</si>
  <si>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</si>
  <si>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</si>
  <si>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</si>
  <si>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</si>
  <si>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</si>
  <si>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</si>
  <si>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</si>
  <si>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</si>
  <si>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</si>
  <si>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</si>
  <si>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</si>
  <si>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</si>
  <si>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</si>
  <si>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</si>
  <si>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</si>
  <si>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</si>
  <si>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</si>
  <si>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</si>
  <si>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</si>
  <si>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</si>
  <si>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</si>
  <si>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</si>
  <si>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</si>
  <si>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</si>
  <si>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</si>
  <si>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</si>
  <si>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</si>
  <si>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</si>
  <si>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</si>
  <si>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</si>
  <si>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</si>
  <si>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</si>
  <si>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</si>
  <si>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</si>
  <si>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</si>
  <si>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</si>
  <si>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</si>
  <si>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</si>
  <si>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</si>
  <si>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</si>
  <si>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</si>
  <si>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</si>
  <si>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</si>
  <si>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</si>
  <si>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</si>
  <si>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</si>
  <si>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</si>
  <si>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</si>
  <si>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</si>
  <si>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</si>
  <si>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</si>
  <si>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</si>
  <si>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</si>
  <si>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</si>
  <si>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</si>
  <si>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</si>
  <si>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</si>
  <si>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</si>
  <si>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</si>
  <si>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</si>
  <si>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</si>
  <si>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</si>
  <si>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</si>
  <si>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</si>
  <si>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</si>
  <si>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</si>
  <si>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</si>
  <si>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</si>
  <si>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</si>
  <si>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</si>
  <si>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</si>
  <si>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</si>
  <si>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</si>
  <si>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</si>
  <si>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</si>
  <si>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</si>
  <si>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</si>
  <si>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</si>
  <si>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</si>
  <si>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</si>
  <si>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</si>
  <si>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</si>
  <si>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</si>
  <si>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</si>
  <si>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</si>
  <si>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</si>
  <si>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</si>
  <si>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</si>
  <si>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</si>
  <si>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</si>
  <si>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</si>
  <si>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</si>
  <si>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</si>
  <si>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</si>
  <si>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</si>
  <si>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</si>
  <si>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</si>
  <si>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</si>
  <si>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</si>
  <si>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</si>
  <si>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</si>
  <si>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</si>
  <si>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</si>
  <si>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</si>
  <si>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</si>
  <si>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</si>
  <si>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</si>
  <si>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</si>
  <si>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</si>
  <si>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</si>
  <si>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</si>
  <si>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</si>
  <si>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</si>
  <si>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</si>
  <si>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</si>
  <si>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</si>
  <si>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</si>
  <si>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</si>
  <si>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</si>
  <si>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</si>
  <si>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</si>
  <si>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</si>
  <si>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</si>
  <si>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</si>
  <si>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</si>
  <si>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</si>
  <si>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</si>
  <si>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</si>
  <si>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</si>
  <si>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</si>
  <si>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</si>
  <si>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</si>
  <si>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</si>
  <si>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</si>
  <si>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</si>
  <si>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</si>
  <si>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</si>
  <si>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</si>
  <si>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</si>
  <si>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</si>
  <si>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</si>
  <si>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</si>
  <si>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</si>
  <si>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</si>
  <si>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</si>
  <si>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</si>
  <si>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</si>
  <si>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</si>
  <si>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11:00 - 14:00
16:00 - 19:00</t>
  </si>
  <si>
    <t>07:00 - 11:00
14:00 - 16:00
19:00 - 23:00</t>
  </si>
  <si>
    <t>00:00 - 07:00
23:00 - 24:00</t>
  </si>
  <si>
    <t>00:00 - 24:00</t>
  </si>
  <si>
    <t>11:00 - 14:00</t>
  </si>
  <si>
    <t>07:00 - 11:00
14:00 - 23:00</t>
  </si>
  <si>
    <t>16:00 - 19:00</t>
  </si>
  <si>
    <t>07:00 - 16:00
19:00 - 23:00</t>
  </si>
  <si>
    <t>Monday to Friday 
(Including Bank Holidays)
March, April, May and September, October</t>
  </si>
  <si>
    <t>07:00 - 23:00</t>
  </si>
  <si>
    <t>Period 5</t>
  </si>
  <si>
    <t>Winter Peak</t>
  </si>
  <si>
    <t>Summer Peak</t>
  </si>
  <si>
    <t>Winter Shoulder</t>
  </si>
  <si>
    <t>Night</t>
  </si>
  <si>
    <t>Other</t>
  </si>
  <si>
    <t>Monday to Friday 
November to February</t>
  </si>
  <si>
    <t>16:00 - 20:00</t>
  </si>
  <si>
    <t>07:00 - 16:00</t>
  </si>
  <si>
    <t>Monday to Friday
June to August</t>
  </si>
  <si>
    <t>07:00 - 20:00</t>
  </si>
  <si>
    <t>Monday to Friday
March</t>
  </si>
  <si>
    <t>All Year</t>
  </si>
  <si>
    <t>00:00 - 07:00</t>
  </si>
  <si>
    <t>All Other Times</t>
  </si>
  <si>
    <t>Import
LLF
period 5</t>
  </si>
  <si>
    <t>Export
LLF
period 5</t>
  </si>
  <si>
    <t>Eligible Bad Debt
Fixed charge adder**
p/MPAN/day</t>
  </si>
  <si>
    <t>Note: The DNO reserves the right to apply the listed charges to any other MPANs/MSIDs associated with the site. This includes reallocating charges to a traded MPAN at the same site where another MPAN has been disconnected or de-energised.</t>
  </si>
  <si>
    <t xml:space="preserve">Note: The DNO reserves the right to apply the listed charges to any other MPANs/MSIDs associated with the site. This includes reallocating charges to a traded MPAN at the same site where another MPAN has been disconnected or de-energised. If sites appear in both Annex 2 and Annex 6, the charges in Annex 6 take precedence.
Where an existing Designated EHV Property is modified and energised in the charging year, we may revise the EDCM charges for the modified Designated EHV Property. </t>
  </si>
  <si>
    <t>Step 2, After selecting a tariff in step 1, Cells C12-I12 will generate headings, please enter your consumption in cells C13:I13 underneath each heading generated (if no heading leave cell blank)</t>
  </si>
  <si>
    <t>Step 2, After selecting a tariff in step 1, Cells M12-T12 will generate headings, please enter your consumption in cells M13:T13 underneath each heading generated (if no heading leave cell blank)</t>
  </si>
  <si>
    <t>Note: The list of MPANs / MSIDs provided may be incomplete; the DNO reserves the right to apply the listed charges to any other MPANs / MSIDs associated with the site.
Note: This table is automatically populated based on the content of the tab entitled 'Annex 2 Designated EHV Charges'. The timebands are as shown in Annex 2.</t>
  </si>
  <si>
    <t xml:space="preserve">Contains the underlying nodal costs used to calculate the current EDCM charges. </t>
  </si>
  <si>
    <t>Step 1, Choose your tariff using the drop down list in cell L10. Please note, this calculator returns tariffs from Annex 2 only. If your site has a new or amended tariff in Annex 6 this will need to be entered manually.</t>
  </si>
  <si>
    <t>CVA site specific LLFs</t>
  </si>
  <si>
    <t>MSID</t>
  </si>
  <si>
    <t>Open LLFCs/ DUoS Tariff IDs</t>
  </si>
  <si>
    <t>Closed LLFCs/ DUoS Tariff IDs</t>
  </si>
  <si>
    <t>LLFC/ DUoS Tariff ID</t>
  </si>
  <si>
    <t>Supercustomer preserved charges/additional LLFCs/ DUoS Tariff IDs</t>
  </si>
  <si>
    <t>Site Specific preserved charges/additional LLFCs/ DUoS Tariff IDs</t>
  </si>
  <si>
    <t>Open LLFCs/ DUoS Tariff IDs / LDNO unique billing identifier</t>
  </si>
  <si>
    <t>Metered voltage, respective periods and associated LLFCs/DUoS Tariff IDs</t>
  </si>
  <si>
    <t>Associated LLFC/DUoS Tariff ID</t>
  </si>
  <si>
    <t>2026/27</t>
  </si>
  <si>
    <t>1 April 2026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</si>
  <si>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</si>
  <si>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Site 1</t>
  </si>
  <si>
    <t>Site 2</t>
  </si>
  <si>
    <t>Site 3</t>
  </si>
  <si>
    <t>Site 4</t>
  </si>
  <si>
    <t>Site 5</t>
  </si>
  <si>
    <t>0, 1, 2</t>
  </si>
  <si>
    <t>0, 3, 4, 5-8</t>
  </si>
  <si>
    <t>0, 1 or 8</t>
  </si>
  <si>
    <t>C21</t>
  </si>
  <si>
    <t>C22</t>
  </si>
  <si>
    <t>C41</t>
  </si>
  <si>
    <t>C42</t>
  </si>
  <si>
    <t>C62</t>
  </si>
  <si>
    <t>Residual Charge per Fixed Charge** (p/day)</t>
  </si>
  <si>
    <t>Residual Charge per Unit rate 1** (p/kWh)</t>
  </si>
  <si>
    <t>Residual Charge per Unit rate 2** (p/kWh)</t>
  </si>
  <si>
    <t>Residual Charge per Unit rate 3** (p/kWh)</t>
  </si>
  <si>
    <t>**Residual charge element in London Power Networks CDCM model is negative and therefore the application of the residual reduces the calculated fixed charge. If the fixed charge reaches zero then the remaining reduction is applied to the unit rates.</t>
  </si>
  <si>
    <t>ABPA51</t>
  </si>
  <si>
    <t>Aberdeen Pl A 11kV</t>
  </si>
  <si>
    <t>ABPA52</t>
  </si>
  <si>
    <t>ABPB51</t>
  </si>
  <si>
    <t>Aberdeen Pl B 11kV</t>
  </si>
  <si>
    <t>ACTL81</t>
  </si>
  <si>
    <t>Acton Lane 22kV</t>
  </si>
  <si>
    <t>AMBL51</t>
  </si>
  <si>
    <t>Amberley Rd 11kV</t>
  </si>
  <si>
    <t>AMBL52</t>
  </si>
  <si>
    <t>AXES51</t>
  </si>
  <si>
    <t>Axe St 11kV</t>
  </si>
  <si>
    <t>AXES52</t>
  </si>
  <si>
    <t>BACA51</t>
  </si>
  <si>
    <t>Back Hill A 11kV</t>
  </si>
  <si>
    <t>BACA52</t>
  </si>
  <si>
    <t>BANC51</t>
  </si>
  <si>
    <t>Bankside C 11kV</t>
  </si>
  <si>
    <t>BANC52</t>
  </si>
  <si>
    <t>BANC53</t>
  </si>
  <si>
    <t>BANC54</t>
  </si>
  <si>
    <t>BAND81</t>
  </si>
  <si>
    <t>Bankside D 20kV</t>
  </si>
  <si>
    <t>BAND82</t>
  </si>
  <si>
    <t>BARK11</t>
  </si>
  <si>
    <t>Barking C 132kV</t>
  </si>
  <si>
    <t>BARW51</t>
  </si>
  <si>
    <t>Barking West 11kV</t>
  </si>
  <si>
    <t>BARW52</t>
  </si>
  <si>
    <t>BARW31</t>
  </si>
  <si>
    <t>Barking West 33kV</t>
  </si>
  <si>
    <t>BNSB71</t>
  </si>
  <si>
    <t>Barnes B 6.6kV</t>
  </si>
  <si>
    <t>BNSB72</t>
  </si>
  <si>
    <t>BEEA51</t>
  </si>
  <si>
    <t>Beech St A 11kV</t>
  </si>
  <si>
    <t>BEEB51</t>
  </si>
  <si>
    <t>Beech St B 11kV</t>
  </si>
  <si>
    <t>BEEB52</t>
  </si>
  <si>
    <t>BEEB53</t>
  </si>
  <si>
    <t>BENR51</t>
  </si>
  <si>
    <t>Bengeworth Rd 11kV</t>
  </si>
  <si>
    <t>BENR52</t>
  </si>
  <si>
    <t>BLHL51</t>
  </si>
  <si>
    <t>Blackhorse Lane 11kV</t>
  </si>
  <si>
    <t>BLHL52</t>
  </si>
  <si>
    <t>BKWY51</t>
  </si>
  <si>
    <t>Blackwall Way 11kV</t>
  </si>
  <si>
    <t>BKWY52</t>
  </si>
  <si>
    <t>BLOP71</t>
  </si>
  <si>
    <t>Bloomfield Place 6.6kV</t>
  </si>
  <si>
    <t>BLOP72</t>
  </si>
  <si>
    <t>BOWS51</t>
  </si>
  <si>
    <t>Bow 11kV</t>
  </si>
  <si>
    <t>BOWS52</t>
  </si>
  <si>
    <t>BRXB51</t>
  </si>
  <si>
    <t>Brixton B 11kV</t>
  </si>
  <si>
    <t>BRXB52</t>
  </si>
  <si>
    <t>BROA51</t>
  </si>
  <si>
    <t>Broadway 11kV</t>
  </si>
  <si>
    <t>BROA52</t>
  </si>
  <si>
    <t>BROS51</t>
  </si>
  <si>
    <t>Bromley South 11kV</t>
  </si>
  <si>
    <t>BROS52</t>
  </si>
  <si>
    <t>BULS51</t>
  </si>
  <si>
    <t>Bulwer St 11kV</t>
  </si>
  <si>
    <t>BULS52</t>
  </si>
  <si>
    <t>BURL51</t>
  </si>
  <si>
    <t>Burlington Rd 11kV</t>
  </si>
  <si>
    <t>BURL52</t>
  </si>
  <si>
    <t>CALS51</t>
  </si>
  <si>
    <t>Calshot St 11kV</t>
  </si>
  <si>
    <t>CALS52</t>
  </si>
  <si>
    <t>CARN51</t>
  </si>
  <si>
    <t>Carnaby St 11 kV</t>
  </si>
  <si>
    <t>CARK51</t>
  </si>
  <si>
    <t>Carslake Rd 11kV</t>
  </si>
  <si>
    <t>CARK52</t>
  </si>
  <si>
    <t>CHSL51</t>
  </si>
  <si>
    <t>Chislehurst 11kV</t>
  </si>
  <si>
    <t>CHSL52</t>
  </si>
  <si>
    <t>CHUR51</t>
  </si>
  <si>
    <t>Churchfields 11kV</t>
  </si>
  <si>
    <t>CHUR52</t>
  </si>
  <si>
    <t>CITB51</t>
  </si>
  <si>
    <t>City Rd B 11kV</t>
  </si>
  <si>
    <t>CITB52</t>
  </si>
  <si>
    <t>CITC51</t>
  </si>
  <si>
    <t>City Rd C 11kV</t>
  </si>
  <si>
    <t>CLAP51</t>
  </si>
  <si>
    <t>Clapham Park Rd 11kV</t>
  </si>
  <si>
    <t>CLAP52</t>
  </si>
  <si>
    <t>CLAR51</t>
  </si>
  <si>
    <t>Clarks Rd B 11kV</t>
  </si>
  <si>
    <t>CLAR52</t>
  </si>
  <si>
    <t>CRAY51</t>
  </si>
  <si>
    <t>Crayford 11kV</t>
  </si>
  <si>
    <t>CRAY52</t>
  </si>
  <si>
    <t>DARA31</t>
  </si>
  <si>
    <t>Dartford Grid A 33kV</t>
  </si>
  <si>
    <t>DARB51</t>
  </si>
  <si>
    <t>Dartford Grid B 11kV</t>
  </si>
  <si>
    <t>DARB52</t>
  </si>
  <si>
    <t>DEPD51</t>
  </si>
  <si>
    <t>Deptford Grid 11kV</t>
  </si>
  <si>
    <t>DEPD52</t>
  </si>
  <si>
    <t>DEPD53</t>
  </si>
  <si>
    <t>DERM51</t>
  </si>
  <si>
    <t>Dermody Rd 11kV</t>
  </si>
  <si>
    <t>DEVO51</t>
  </si>
  <si>
    <t>Devonshire Square 11kV</t>
  </si>
  <si>
    <t>DEVO52</t>
  </si>
  <si>
    <t>DEVO53</t>
  </si>
  <si>
    <t>DUST51</t>
  </si>
  <si>
    <t>Duke St B 11kV</t>
  </si>
  <si>
    <t>DUST52</t>
  </si>
  <si>
    <t>DUST53</t>
  </si>
  <si>
    <t>DKAV51</t>
  </si>
  <si>
    <t>Dukes Ave 11kV</t>
  </si>
  <si>
    <t>DURN51</t>
  </si>
  <si>
    <t>Durnsford Rd 11kV</t>
  </si>
  <si>
    <t>DURN52</t>
  </si>
  <si>
    <t>EBBR51</t>
  </si>
  <si>
    <t>Ebury Bridge 11kV</t>
  </si>
  <si>
    <t>EBBR52</t>
  </si>
  <si>
    <t>EBBR53</t>
  </si>
  <si>
    <t>EDLC51</t>
  </si>
  <si>
    <t>Edwards Lane C 11kV</t>
  </si>
  <si>
    <t>EDLC52</t>
  </si>
  <si>
    <t>EDLC53</t>
  </si>
  <si>
    <t>ELTM51</t>
  </si>
  <si>
    <t>Eltham Grid 11kV</t>
  </si>
  <si>
    <t>ELTM52</t>
  </si>
  <si>
    <t>ELHS51</t>
  </si>
  <si>
    <t>Eltham High St 11kV</t>
  </si>
  <si>
    <t>EPPN51</t>
  </si>
  <si>
    <t>Epping New Rd 11kV</t>
  </si>
  <si>
    <t>EPPN52</t>
  </si>
  <si>
    <t>EITH51</t>
  </si>
  <si>
    <t>Erith 11kV</t>
  </si>
  <si>
    <t>EITH52</t>
  </si>
  <si>
    <t>EXET51</t>
  </si>
  <si>
    <t>Exeter Rd 11kV</t>
  </si>
  <si>
    <t>EXET52</t>
  </si>
  <si>
    <t>FAIR51</t>
  </si>
  <si>
    <t>Fairlop Rd 11kV</t>
  </si>
  <si>
    <t>FAIR52</t>
  </si>
  <si>
    <t>FARJ51</t>
  </si>
  <si>
    <t>Farjeon Rd 11kV</t>
  </si>
  <si>
    <t>FARJ52</t>
  </si>
  <si>
    <t>FINA51</t>
  </si>
  <si>
    <t>Finsbury Mkt A 11kV</t>
  </si>
  <si>
    <t>FINA52</t>
  </si>
  <si>
    <t>FIND51</t>
  </si>
  <si>
    <t>Finsbury Mkt D 11kV</t>
  </si>
  <si>
    <t>FINE51</t>
  </si>
  <si>
    <t>Finsbury Mkt E 11kV</t>
  </si>
  <si>
    <t>FINE52</t>
  </si>
  <si>
    <t>FINE53</t>
  </si>
  <si>
    <t>FISB51</t>
  </si>
  <si>
    <t>Fisher St B 11kV</t>
  </si>
  <si>
    <t>FISB52</t>
  </si>
  <si>
    <t>FORE51</t>
  </si>
  <si>
    <t>Forest Hill 11kV</t>
  </si>
  <si>
    <t>FULC51</t>
  </si>
  <si>
    <t>Fulham Palace Rd C 11kV</t>
  </si>
  <si>
    <t>FULC52</t>
  </si>
  <si>
    <t>FULC53</t>
  </si>
  <si>
    <t>GEST51</t>
  </si>
  <si>
    <t>Georgiana St 11kV</t>
  </si>
  <si>
    <t>GEST52</t>
  </si>
  <si>
    <t>GEST53</t>
  </si>
  <si>
    <t>GIBR51</t>
  </si>
  <si>
    <t>Gibbons Rd 11kV</t>
  </si>
  <si>
    <t>GIBR52</t>
  </si>
  <si>
    <t>GIBR53</t>
  </si>
  <si>
    <t>GLAU51</t>
  </si>
  <si>
    <t>Glaucus St 11kV</t>
  </si>
  <si>
    <t>GORR51</t>
  </si>
  <si>
    <t>Gorringe Park 11kV</t>
  </si>
  <si>
    <t>GORR52</t>
  </si>
  <si>
    <t>GROL51</t>
  </si>
  <si>
    <t>Grove Lodge 11kV</t>
  </si>
  <si>
    <t>GROL52</t>
  </si>
  <si>
    <t>HACC71</t>
  </si>
  <si>
    <t>Hackney C 6.6kV</t>
  </si>
  <si>
    <t>HACC72</t>
  </si>
  <si>
    <t>HACC73</t>
  </si>
  <si>
    <t>HATR51</t>
  </si>
  <si>
    <t>Hatchard Rd 11kV</t>
  </si>
  <si>
    <t>HATR52</t>
  </si>
  <si>
    <t>HEAR51</t>
  </si>
  <si>
    <t>Hearn St 11kV</t>
  </si>
  <si>
    <t>HOLW51</t>
  </si>
  <si>
    <t>Holloway 11kV</t>
  </si>
  <si>
    <t>HOLW52</t>
  </si>
  <si>
    <t>HURS11</t>
  </si>
  <si>
    <t>Hurst 132kV</t>
  </si>
  <si>
    <t>HURS12</t>
  </si>
  <si>
    <t>HYPA51</t>
  </si>
  <si>
    <t>Hyde Park Estate A 11kV</t>
  </si>
  <si>
    <t>HYPA52</t>
  </si>
  <si>
    <t>HYPB51</t>
  </si>
  <si>
    <t>Hyde Park Estate B 11kV</t>
  </si>
  <si>
    <t>HYPB52</t>
  </si>
  <si>
    <t>IMPC71</t>
  </si>
  <si>
    <t>Imperial College 6.6kV</t>
  </si>
  <si>
    <t>IMPC72</t>
  </si>
  <si>
    <t>KIMB51</t>
  </si>
  <si>
    <t>Kimberley Rd 11kV</t>
  </si>
  <si>
    <t>KIMB52</t>
  </si>
  <si>
    <t>KHWK51</t>
  </si>
  <si>
    <t>King Henry's Walk 11kV</t>
  </si>
  <si>
    <t>KHWK52</t>
  </si>
  <si>
    <t>KGYA51</t>
  </si>
  <si>
    <t>Kings Yard A 11kV</t>
  </si>
  <si>
    <t>KGYA52</t>
  </si>
  <si>
    <t>KGYB51</t>
  </si>
  <si>
    <t>Kings Yard B 11kV</t>
  </si>
  <si>
    <t>KITO11</t>
  </si>
  <si>
    <t>Kingston (SEEB) 132kV</t>
  </si>
  <si>
    <t>KITO12</t>
  </si>
  <si>
    <t>KWAY51</t>
  </si>
  <si>
    <t>Kingsway 11kV</t>
  </si>
  <si>
    <t>KWAY52</t>
  </si>
  <si>
    <t>LEIR31</t>
  </si>
  <si>
    <t>Leicester Rd</t>
  </si>
  <si>
    <t>LESQ51</t>
  </si>
  <si>
    <t>Leicester Sq 11kV</t>
  </si>
  <si>
    <t>LESQ52</t>
  </si>
  <si>
    <t>LESQ53</t>
  </si>
  <si>
    <t>LEYB51</t>
  </si>
  <si>
    <t>Ley St B 11kV</t>
  </si>
  <si>
    <t>LEYB52</t>
  </si>
  <si>
    <t>LIMA51</t>
  </si>
  <si>
    <t>Limeburner Ln 11kV</t>
  </si>
  <si>
    <t>LIMA52</t>
  </si>
  <si>
    <t>LIMA53</t>
  </si>
  <si>
    <t>LITA51</t>
  </si>
  <si>
    <t>Lithos Rd A 11kV</t>
  </si>
  <si>
    <t>LITA52</t>
  </si>
  <si>
    <t>LOMD51</t>
  </si>
  <si>
    <t>Lombard Rd B 11kV</t>
  </si>
  <si>
    <t>LOMD52</t>
  </si>
  <si>
    <t>LONG51</t>
  </si>
  <si>
    <t>Longford St B 11kV</t>
  </si>
  <si>
    <t>LONG52</t>
  </si>
  <si>
    <t>LONG53</t>
  </si>
  <si>
    <t>NMRD51</t>
  </si>
  <si>
    <t>LPN 0004</t>
  </si>
  <si>
    <t>NUTM51</t>
  </si>
  <si>
    <t>LPN 0006</t>
  </si>
  <si>
    <t>NUTM52</t>
  </si>
  <si>
    <t>BECS31</t>
  </si>
  <si>
    <t>LPN 0007</t>
  </si>
  <si>
    <t>CRSN31</t>
  </si>
  <si>
    <t>LPN 0009</t>
  </si>
  <si>
    <t>HOXT31</t>
  </si>
  <si>
    <t>LPN 0010</t>
  </si>
  <si>
    <t>MANS81</t>
  </si>
  <si>
    <t>LPN 0012</t>
  </si>
  <si>
    <t>CHAX71</t>
  </si>
  <si>
    <t>LPN 0013</t>
  </si>
  <si>
    <t>BDGE31</t>
  </si>
  <si>
    <t>LPN 0014</t>
  </si>
  <si>
    <t>BDGW31</t>
  </si>
  <si>
    <t>LPN 0015</t>
  </si>
  <si>
    <t>GSST31</t>
  </si>
  <si>
    <t>LPN 0016</t>
  </si>
  <si>
    <t>LEAW31</t>
  </si>
  <si>
    <t>LPN 0017</t>
  </si>
  <si>
    <t>LEAE31</t>
  </si>
  <si>
    <t>LPN 0018</t>
  </si>
  <si>
    <t>FENE31</t>
  </si>
  <si>
    <t>LPN 0019</t>
  </si>
  <si>
    <t>MARK31</t>
  </si>
  <si>
    <t>LPN 0020</t>
  </si>
  <si>
    <t>BWNR81</t>
  </si>
  <si>
    <t>LPN 0022</t>
  </si>
  <si>
    <t>BWNR82</t>
  </si>
  <si>
    <t>CHSB31</t>
  </si>
  <si>
    <t>LPN 0024</t>
  </si>
  <si>
    <t>CANE31</t>
  </si>
  <si>
    <t>LPN 0026</t>
  </si>
  <si>
    <t>CHAP81</t>
  </si>
  <si>
    <t>LPN 0030</t>
  </si>
  <si>
    <t>FENW31</t>
  </si>
  <si>
    <t>LPN 0031</t>
  </si>
  <si>
    <t>BTPS31</t>
  </si>
  <si>
    <t>LPN 0032</t>
  </si>
  <si>
    <t>BTPN31</t>
  </si>
  <si>
    <t>LPN 0033</t>
  </si>
  <si>
    <t>CORA51</t>
  </si>
  <si>
    <t>LPN 0034</t>
  </si>
  <si>
    <t>CORA52</t>
  </si>
  <si>
    <t>STEN81</t>
  </si>
  <si>
    <t>LPN 0035</t>
  </si>
  <si>
    <t>WHBR81</t>
  </si>
  <si>
    <t>LPN 0036</t>
  </si>
  <si>
    <t>WHBR82</t>
  </si>
  <si>
    <t>TAY5G1</t>
  </si>
  <si>
    <t>LPN 0038</t>
  </si>
  <si>
    <t>TAY5G2</t>
  </si>
  <si>
    <t>WISB81</t>
  </si>
  <si>
    <t>LPN 0040</t>
  </si>
  <si>
    <t>WISB82</t>
  </si>
  <si>
    <t>WILB51</t>
  </si>
  <si>
    <t>LPN 0041</t>
  </si>
  <si>
    <t>LANW51</t>
  </si>
  <si>
    <t>LPN 0043</t>
  </si>
  <si>
    <t>LOTS81</t>
  </si>
  <si>
    <t>LPN 0044</t>
  </si>
  <si>
    <t>WIMD31</t>
  </si>
  <si>
    <t>LPN 0045</t>
  </si>
  <si>
    <t>CSBS31</t>
  </si>
  <si>
    <t>LPN 0046</t>
  </si>
  <si>
    <t>CSBN31</t>
  </si>
  <si>
    <t>LPN 0047</t>
  </si>
  <si>
    <t>QVSN31</t>
  </si>
  <si>
    <t>LPN 0048</t>
  </si>
  <si>
    <t>QSBS31</t>
  </si>
  <si>
    <t>LPN 0049</t>
  </si>
  <si>
    <t>WORE31</t>
  </si>
  <si>
    <t>LPN 0050</t>
  </si>
  <si>
    <t>WORW31</t>
  </si>
  <si>
    <t>LPN 0051</t>
  </si>
  <si>
    <t>LWAN31</t>
  </si>
  <si>
    <t>LPN 0052</t>
  </si>
  <si>
    <t>LWAS31</t>
  </si>
  <si>
    <t>LPN 0053</t>
  </si>
  <si>
    <t>LWBN31</t>
  </si>
  <si>
    <t>LPN 0054</t>
  </si>
  <si>
    <t>LWBS31</t>
  </si>
  <si>
    <t>LPN 0055</t>
  </si>
  <si>
    <t>CHAM51</t>
  </si>
  <si>
    <t>LPN 0056</t>
  </si>
  <si>
    <t>LMSE31</t>
  </si>
  <si>
    <t>LPN 0057</t>
  </si>
  <si>
    <t>FENS31</t>
  </si>
  <si>
    <t>LPN 0059</t>
  </si>
  <si>
    <t>LMSN31</t>
  </si>
  <si>
    <t>LPN 0060</t>
  </si>
  <si>
    <t>PYPT31</t>
  </si>
  <si>
    <t>LPN 0061</t>
  </si>
  <si>
    <t>KIRT51</t>
  </si>
  <si>
    <t>LPN 0062</t>
  </si>
  <si>
    <t>FENN31</t>
  </si>
  <si>
    <t>LPN 0064</t>
  </si>
  <si>
    <t>BISW31</t>
  </si>
  <si>
    <t>LPN 0065</t>
  </si>
  <si>
    <t>BISE31</t>
  </si>
  <si>
    <t>LPN 0066</t>
  </si>
  <si>
    <t>LLCR81</t>
  </si>
  <si>
    <t>LPN 0067</t>
  </si>
  <si>
    <t>LLCR82</t>
  </si>
  <si>
    <t>WKST31</t>
  </si>
  <si>
    <t>LPN 0068</t>
  </si>
  <si>
    <t>WKST32</t>
  </si>
  <si>
    <t>MOFE31</t>
  </si>
  <si>
    <t>LPN 0070</t>
  </si>
  <si>
    <t>MOFW31</t>
  </si>
  <si>
    <t>LPN 0071</t>
  </si>
  <si>
    <t>LEAD31</t>
  </si>
  <si>
    <t>LPN 0072</t>
  </si>
  <si>
    <t>MERT51</t>
  </si>
  <si>
    <t>Merton 11kV</t>
  </si>
  <si>
    <t>MERT52</t>
  </si>
  <si>
    <t>MONB51</t>
  </si>
  <si>
    <t>Montford Place B 11kV</t>
  </si>
  <si>
    <t>MONB52</t>
  </si>
  <si>
    <t>MONB53</t>
  </si>
  <si>
    <t>MONB54</t>
  </si>
  <si>
    <t>MORT51</t>
  </si>
  <si>
    <t>Moreton Street 11kV</t>
  </si>
  <si>
    <t>MORT52</t>
  </si>
  <si>
    <t>MORT53</t>
  </si>
  <si>
    <t>MORT54</t>
  </si>
  <si>
    <t>MOSW71</t>
  </si>
  <si>
    <t>Moscow Rd 6.6kV</t>
  </si>
  <si>
    <t>MOSW72</t>
  </si>
  <si>
    <t>NECK51</t>
  </si>
  <si>
    <t>Neckinger 11kV</t>
  </si>
  <si>
    <t>NECK52</t>
  </si>
  <si>
    <t>NELN51</t>
  </si>
  <si>
    <t>Nelson St 11kV</t>
  </si>
  <si>
    <t>NEWB51</t>
  </si>
  <si>
    <t>Newington House B 11kV</t>
  </si>
  <si>
    <t>NEWB52</t>
  </si>
  <si>
    <t>NORX51</t>
  </si>
  <si>
    <t>North Cross Rd 11kV</t>
  </si>
  <si>
    <t>OBRB51</t>
  </si>
  <si>
    <t>Old Brompton Rd B 11kV</t>
  </si>
  <si>
    <t>OBRB52</t>
  </si>
  <si>
    <t>OBRB53</t>
  </si>
  <si>
    <t>OSCL51</t>
  </si>
  <si>
    <t>Old School Close 11kV</t>
  </si>
  <si>
    <t>OSCL52</t>
  </si>
  <si>
    <t>0SBB51</t>
  </si>
  <si>
    <t>Osborn St B 11kV</t>
  </si>
  <si>
    <t>0SBB52</t>
  </si>
  <si>
    <t>0SBB53</t>
  </si>
  <si>
    <t>PATE51</t>
  </si>
  <si>
    <t>Paternoster 11kV</t>
  </si>
  <si>
    <t>PATE52</t>
  </si>
  <si>
    <t>SEWL51</t>
  </si>
  <si>
    <t>Sewell Rd B 11kV</t>
  </si>
  <si>
    <t>SEWL52</t>
  </si>
  <si>
    <t>SHOD51</t>
  </si>
  <si>
    <t>Shorts Gdns 11kV</t>
  </si>
  <si>
    <t>SILB51</t>
  </si>
  <si>
    <t>Silvertown B 11kV</t>
  </si>
  <si>
    <t>SILB52</t>
  </si>
  <si>
    <t>SIMP51</t>
  </si>
  <si>
    <t>Simpsons Road 11kV</t>
  </si>
  <si>
    <t>SBAN51</t>
  </si>
  <si>
    <t>South Bank 11kV</t>
  </si>
  <si>
    <t>SBAN52</t>
  </si>
  <si>
    <t>STWR51</t>
  </si>
  <si>
    <t>Stewarts Rd 11kV</t>
  </si>
  <si>
    <t>STWR52</t>
  </si>
  <si>
    <t>SYDK51</t>
  </si>
  <si>
    <t>Sydenham Park 11kV</t>
  </si>
  <si>
    <t>SYDK52</t>
  </si>
  <si>
    <t>TOOS51</t>
  </si>
  <si>
    <t>Tooley St 11kV</t>
  </si>
  <si>
    <t>TOWB51</t>
  </si>
  <si>
    <t>Townmead B 11kV</t>
  </si>
  <si>
    <t>TOWB52</t>
  </si>
  <si>
    <t>TOWB53</t>
  </si>
  <si>
    <t>TRIN51</t>
  </si>
  <si>
    <t>Trinity Crescent 11kV</t>
  </si>
  <si>
    <t>TRIN52</t>
  </si>
  <si>
    <t>VERR51</t>
  </si>
  <si>
    <t>Verney Rd 11kV</t>
  </si>
  <si>
    <t>VERR52</t>
  </si>
  <si>
    <t>VICT71</t>
  </si>
  <si>
    <t>Victoria Gdns 6.6kV</t>
  </si>
  <si>
    <t>VICT72</t>
  </si>
  <si>
    <t>VISC51</t>
  </si>
  <si>
    <t>Victoria St 11kV</t>
  </si>
  <si>
    <t>VISC52</t>
  </si>
  <si>
    <t>WANC51</t>
  </si>
  <si>
    <t>Wandsworth Central A 11kV</t>
  </si>
  <si>
    <t>WANC52</t>
  </si>
  <si>
    <t>WATR51</t>
  </si>
  <si>
    <t>Waterloo Rd 11kV</t>
  </si>
  <si>
    <t>WATR52</t>
  </si>
  <si>
    <t>WFCS51</t>
  </si>
  <si>
    <t>West Ferry Circus 11kV</t>
  </si>
  <si>
    <t>WFCS52</t>
  </si>
  <si>
    <t>WFCS53</t>
  </si>
  <si>
    <t>WFCS54</t>
  </si>
  <si>
    <t>WHAG51</t>
  </si>
  <si>
    <t>West Ham Grid 11kV</t>
  </si>
  <si>
    <t>WHAG52</t>
  </si>
  <si>
    <t>WHAG53</t>
  </si>
  <si>
    <t>WHAG54</t>
  </si>
  <si>
    <t>WNOR51</t>
  </si>
  <si>
    <t>West Norwood 11kV</t>
  </si>
  <si>
    <t>WNOR52</t>
  </si>
  <si>
    <t>WHSR51</t>
  </si>
  <si>
    <t>Whiston Rd 11kV</t>
  </si>
  <si>
    <t>WHSR52</t>
  </si>
  <si>
    <t>WINL51</t>
  </si>
  <si>
    <t>Winlaton Rd 11kV</t>
  </si>
  <si>
    <t>WINL52</t>
  </si>
  <si>
    <t>WDLN51</t>
  </si>
  <si>
    <t>Wood Lane 11kV</t>
  </si>
  <si>
    <t>WDGR51</t>
  </si>
  <si>
    <t>Woodgrange Park 11kV</t>
  </si>
  <si>
    <t>0, 8</t>
  </si>
  <si>
    <t>Fulcrum Electricity Assets Ltd - GSP_C</t>
  </si>
  <si>
    <t>C01, C02, C1L, C2H</t>
  </si>
  <si>
    <t>C21, C22</t>
  </si>
  <si>
    <t>C31, C32, C3L, C3H</t>
  </si>
  <si>
    <t>1C1, 1C2, 1CL, 1CH</t>
  </si>
  <si>
    <t xml:space="preserve">2C1, 2C2, 2CL, 2CH </t>
  </si>
  <si>
    <t>3C1, 3C2, 3CL, 3CH</t>
  </si>
  <si>
    <t>4C1, 4C2, 4CL, 4CH</t>
  </si>
  <si>
    <t>C1, C2</t>
  </si>
  <si>
    <t>5C1, 5C2</t>
  </si>
  <si>
    <t>6C1, 6C2</t>
  </si>
  <si>
    <t>7C1, 7C2</t>
  </si>
  <si>
    <t>8C1, 8C2</t>
  </si>
  <si>
    <t>9C1, 9C2</t>
  </si>
  <si>
    <t>2C</t>
  </si>
  <si>
    <t>12C</t>
  </si>
  <si>
    <t>22C</t>
  </si>
  <si>
    <t>32C</t>
  </si>
  <si>
    <t>42C</t>
  </si>
  <si>
    <t>52C</t>
  </si>
  <si>
    <t>62C</t>
  </si>
  <si>
    <t>72C</t>
  </si>
  <si>
    <t>82C</t>
  </si>
  <si>
    <t>92C</t>
  </si>
  <si>
    <t>C15, C16, C17, C18, C19, C48, C49, C50, C51, C52</t>
  </si>
  <si>
    <t>C41, C42</t>
  </si>
  <si>
    <t>C71, C72</t>
  </si>
  <si>
    <t>C91, C92</t>
  </si>
  <si>
    <t>C01, C1L</t>
  </si>
  <si>
    <t>C31, C3L</t>
  </si>
  <si>
    <t>1C1, 1CL</t>
  </si>
  <si>
    <t>2C1, 2CL</t>
  </si>
  <si>
    <t>3C1, 3CL</t>
  </si>
  <si>
    <t>4C1, 4CL</t>
  </si>
  <si>
    <t>C1</t>
  </si>
  <si>
    <t>5C1</t>
  </si>
  <si>
    <t>6C1</t>
  </si>
  <si>
    <t>7C1</t>
  </si>
  <si>
    <t>8C1</t>
  </si>
  <si>
    <t>9C1</t>
  </si>
  <si>
    <t>C15, C16, C17, C18, C19</t>
  </si>
  <si>
    <t>C71</t>
  </si>
  <si>
    <t>C02, C2H</t>
  </si>
  <si>
    <t>C32, C3H</t>
  </si>
  <si>
    <t>1C2, 1CH</t>
  </si>
  <si>
    <t>2C2, 2CH</t>
  </si>
  <si>
    <t>3C2, 3CH</t>
  </si>
  <si>
    <t>4C2, 4CH</t>
  </si>
  <si>
    <t>C2</t>
  </si>
  <si>
    <t>5C2</t>
  </si>
  <si>
    <t>6C2</t>
  </si>
  <si>
    <t>7C2</t>
  </si>
  <si>
    <t>8C2</t>
  </si>
  <si>
    <t>9C2</t>
  </si>
  <si>
    <t>C48, C49, C50, C51, C52</t>
  </si>
  <si>
    <t>C72</t>
  </si>
  <si>
    <t>82</t>
  </si>
  <si>
    <t>442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</si>
</sst>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0.000;[Red]\-0.000;?"/>
    <numFmt numFmtId="182" formatCode="#,##0;\-#,##0;\-"/>
    <numFmt numFmtId="183" formatCode="#,##0.00_ ;\-#,##0.00\ "/>
    <numFmt numFmtId="184" formatCode="#,##0.000_ ;\-#,##0.000\ "/>
  </numFmts>
  <fonts count="37"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
      <sz val="8"/>
      <name val="Arial"/>
      <family val="2"/>
    </font>
    <font>
      <strike/>
      <sz val="1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283">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6" fillId="0" borderId="0" xfId="0" applyFont="1" applyAlignment="1">
      <alignment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80" fontId="21" fillId="3"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7" fillId="0" borderId="1" xfId="0" applyFont="1" applyBorder="1" applyAlignment="1">
      <alignment horizontal="left" vertical="center" wrapText="1" indent="1"/>
    </xf>
    <xf numFmtId="0" fontId="6" fillId="0" borderId="3" xfId="0" applyFont="1" applyBorder="1" applyAlignment="1">
      <alignment horizontal="center" vertical="center" wrapText="1"/>
    </xf>
    <xf numFmtId="0" fontId="7" fillId="0" borderId="6" xfId="0" applyFont="1" applyBorder="1" applyAlignment="1">
      <alignment horizontal="left" vertical="center" wrapText="1" indent="1"/>
    </xf>
    <xf numFmtId="0" fontId="6" fillId="17" borderId="1" xfId="0" applyFont="1" applyFill="1" applyBorder="1" applyAlignment="1">
      <alignment horizontal="center" vertical="center" wrapText="1"/>
    </xf>
    <xf numFmtId="0" fontId="6" fillId="4" borderId="1" xfId="0" applyFont="1" applyFill="1" applyBorder="1" applyAlignment="1">
      <alignment vertical="center" wrapText="1"/>
    </xf>
    <xf numFmtId="2" fontId="0" fillId="2" borderId="1" xfId="0" applyNumberFormat="1" applyFill="1" applyBorder="1" applyAlignment="1">
      <alignment horizontal="center" vertical="center"/>
    </xf>
    <xf numFmtId="0" fontId="33" fillId="0" borderId="1" xfId="0" applyFont="1" applyBorder="1" applyAlignment="1">
      <alignment vertical="center"/>
    </xf>
    <xf numFmtId="0" fontId="33" fillId="38" borderId="1" xfId="0" applyFont="1" applyFill="1" applyBorder="1" applyAlignment="1">
      <alignment vertical="center"/>
    </xf>
    <xf numFmtId="0" fontId="6" fillId="9" borderId="1" xfId="6" applyFill="1" applyBorder="1" applyAlignment="1" applyProtection="1">
      <alignment horizontal="center" vertical="center" wrapText="1"/>
      <protection locked="0"/>
    </xf>
    <xf numFmtId="172" fontId="9" fillId="9" borderId="1" xfId="0" applyNumberFormat="1" applyFont="1" applyFill="1" applyBorder="1" applyAlignment="1" applyProtection="1">
      <alignment horizontal="center" vertical="center" wrapText="1"/>
      <protection locked="0"/>
    </xf>
    <xf numFmtId="181" fontId="3" fillId="30" borderId="1" xfId="9" applyNumberFormat="1" applyFill="1" applyBorder="1" applyAlignment="1" applyProtection="1">
      <alignment vertical="center"/>
    </xf>
    <xf numFmtId="181" fontId="3" fillId="33" borderId="1" xfId="12" applyNumberFormat="1" applyFill="1" applyBorder="1" applyAlignment="1" applyProtection="1">
      <alignment vertical="center"/>
    </xf>
    <xf numFmtId="0" fontId="21" fillId="8" borderId="1" xfId="0" applyFont="1" applyFill="1" applyBorder="1" applyAlignment="1">
      <alignment horizontal="center" vertical="center" wrapText="1"/>
    </xf>
    <xf numFmtId="0" fontId="21" fillId="17" borderId="1" xfId="0" applyFont="1" applyFill="1" applyBorder="1" applyAlignment="1">
      <alignment horizontal="center" vertical="center" wrapText="1"/>
    </xf>
    <xf numFmtId="0" fontId="36" fillId="2" borderId="0" xfId="6" applyFont="1" applyFill="1" applyAlignment="1">
      <alignment vertical="center"/>
    </xf>
    <xf numFmtId="0" fontId="0" fillId="0" borderId="1" xfId="0" applyBorder="1" applyAlignment="1">
      <alignment vertical="center" wrapText="1"/>
    </xf>
    <xf numFmtId="165" fontId="0" fillId="0" borderId="1" xfId="0" applyNumberFormat="1" applyBorder="1" applyAlignment="1">
      <alignment horizontal="center" vertical="center"/>
    </xf>
    <xf numFmtId="165" fontId="0" fillId="0" borderId="2" xfId="0" applyNumberFormat="1" applyBorder="1" applyAlignment="1">
      <alignment horizontal="center" vertical="center"/>
    </xf>
    <xf numFmtId="0" fontId="0" fillId="0" borderId="1" xfId="0" applyBorder="1" applyAlignment="1">
      <alignment horizontal="center" vertical="center"/>
    </xf>
    <xf numFmtId="0" fontId="6" fillId="0" borderId="2" xfId="0" applyFont="1" applyBorder="1" applyAlignment="1">
      <alignment horizontal="left" vertical="center" wrapText="1"/>
    </xf>
    <xf numFmtId="182" fontId="21" fillId="9" borderId="1" xfId="0" applyNumberFormat="1" applyFont="1" applyFill="1" applyBorder="1" applyAlignment="1" applyProtection="1">
      <alignment horizontal="center" vertical="center"/>
      <protection locked="0"/>
    </xf>
    <xf numFmtId="43" fontId="7" fillId="7" borderId="1" xfId="7" quotePrefix="1" applyFont="1" applyFill="1" applyBorder="1" applyAlignment="1" applyProtection="1">
      <alignment horizontal="center" vertical="center" wrapText="1"/>
      <protection locked="0"/>
    </xf>
    <xf numFmtId="183" fontId="15" fillId="8" borderId="1" xfId="7" applyNumberFormat="1" applyFont="1" applyFill="1" applyBorder="1" applyAlignment="1" applyProtection="1">
      <alignment vertical="center"/>
      <protection locked="0"/>
    </xf>
    <xf numFmtId="184" fontId="15" fillId="8" borderId="1" xfId="7" applyNumberFormat="1" applyFont="1" applyFill="1" applyBorder="1" applyAlignment="1" applyProtection="1">
      <alignment vertical="center"/>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6" fillId="2" borderId="0" xfId="6" quotePrefix="1" applyFill="1" applyAlignment="1">
      <alignment horizontal="center" vertical="center" wrapText="1"/>
    </xf>
    <xf numFmtId="0" fontId="29" fillId="0" borderId="0" xfId="15" quotePrefix="1" applyFill="1" applyBorder="1" applyAlignment="1">
      <alignment horizontal="left" vertical="top" wrapText="1"/>
    </xf>
    <xf numFmtId="0" fontId="7" fillId="0" borderId="1" xfId="0" applyFont="1" applyBorder="1" applyAlignment="1">
      <alignment horizontal="left" vertical="center" wrapText="1"/>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1" xfId="0" applyFont="1" applyBorder="1" applyAlignment="1">
      <alignment horizontal="left" vertical="center" wrapText="1" indent="1"/>
    </xf>
    <xf numFmtId="0" fontId="25" fillId="18" borderId="1" xfId="0" applyFont="1" applyFill="1" applyBorder="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34" fillId="0" borderId="18"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17" fillId="6" borderId="1" xfId="1" applyNumberFormat="1" applyFont="1" applyFill="1" applyBorder="1" applyAlignment="1" applyProtection="1">
      <alignment horizontal="center" vertical="center"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7" fillId="7" borderId="1" xfId="0" quotePrefix="1" applyFont="1" applyFill="1" applyBorder="1" applyAlignment="1" applyProtection="1">
      <alignment horizontal="center" vertical="center" wrapText="1"/>
      <protection locked="0"/>
    </xf>
    <xf numFmtId="0" fontId="6" fillId="0" borderId="0" xfId="0" applyFont="1" applyAlignment="1">
      <alignment horizontal="left" vertical="center" wrapText="1" indent="1"/>
    </xf>
    <xf numFmtId="0" fontId="6" fillId="0" borderId="1" xfId="0" applyFont="1" applyBorder="1" applyAlignment="1">
      <alignment horizontal="left" vertical="center" wrapText="1" indent="1"/>
    </xf>
    <xf numFmtId="0" fontId="7" fillId="7"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29" fillId="17" borderId="0" xfId="15" quotePrefix="1" applyFill="1" applyBorder="1" applyAlignment="1">
      <alignment horizontal="left" vertical="top" wrapText="1"/>
    </xf>
    <xf numFmtId="0" fontId="0" fillId="2" borderId="0" xfId="0" applyFill="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26</xdr:row>
      <xdr:rowOff>116417</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9197976"/>
          <a:ext cx="8268758" cy="1141941"/>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topLeftCell="A3" zoomScale="70" zoomScaleNormal="70" zoomScaleSheetLayoutView="100" workbookViewId="0">
      <selection activeCell="B9" activeCellId="1" sqref="A10 B9:E9"/>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4"/>
      <c r="B1" s="24"/>
      <c r="C1" s="24"/>
      <c r="D1" s="24"/>
      <c r="E1" s="24"/>
    </row>
    <row r="2" spans="1:8" ht="16.8" x14ac:dyDescent="0.25">
      <c r="A2" s="138" t="s">
        <v>113</v>
      </c>
      <c r="B2" s="68"/>
      <c r="C2" s="68"/>
      <c r="D2" s="68"/>
      <c r="E2" s="68"/>
    </row>
    <row r="3" spans="1:8" ht="13.8" x14ac:dyDescent="0.25">
      <c r="A3" s="68"/>
      <c r="B3" s="135" t="s">
        <v>114</v>
      </c>
      <c r="C3" s="134" t="s">
        <v>115</v>
      </c>
      <c r="D3" s="134" t="s">
        <v>18</v>
      </c>
      <c r="E3" s="134" t="s">
        <v>17</v>
      </c>
    </row>
    <row r="4" spans="1:8" ht="13.8" x14ac:dyDescent="0.25">
      <c r="A4" s="69" t="s">
        <v>113</v>
      </c>
      <c r="B4" s="28" t="s">
        <v>1202</v>
      </c>
      <c r="C4" s="28" t="s">
        <v>710</v>
      </c>
      <c r="D4" s="28" t="s">
        <v>711</v>
      </c>
      <c r="E4" s="28" t="s">
        <v>112</v>
      </c>
    </row>
    <row r="5" spans="1:8" x14ac:dyDescent="0.25">
      <c r="A5" s="68"/>
      <c r="B5" s="68"/>
      <c r="C5" s="68"/>
      <c r="D5" s="68"/>
      <c r="E5" s="68"/>
    </row>
    <row r="6" spans="1:8" ht="16.8" x14ac:dyDescent="0.25">
      <c r="A6" s="71" t="s">
        <v>12</v>
      </c>
      <c r="B6" s="68"/>
      <c r="C6" s="68"/>
      <c r="D6" s="68"/>
      <c r="E6" s="68"/>
    </row>
    <row r="7" spans="1:8" ht="13.8" x14ac:dyDescent="0.25">
      <c r="A7" s="72" t="s">
        <v>13</v>
      </c>
      <c r="B7" s="211" t="s">
        <v>14</v>
      </c>
      <c r="C7" s="211"/>
      <c r="D7" s="211"/>
      <c r="E7" s="211"/>
    </row>
    <row r="8" spans="1:8" ht="30" customHeight="1" x14ac:dyDescent="0.25">
      <c r="A8" s="76" t="s">
        <v>155</v>
      </c>
      <c r="B8" s="210" t="s">
        <v>144</v>
      </c>
      <c r="C8" s="210"/>
      <c r="D8" s="210"/>
      <c r="E8" s="210"/>
    </row>
    <row r="9" spans="1:8" ht="30" customHeight="1" x14ac:dyDescent="0.25">
      <c r="A9" s="76" t="s">
        <v>658</v>
      </c>
      <c r="B9" s="21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GSP_C Licence area.</v>
      </c>
      <c r="C9" s="210"/>
      <c r="D9" s="210"/>
      <c r="E9" s="210"/>
    </row>
    <row r="10" spans="1:8" ht="30" customHeight="1" x14ac:dyDescent="0.25">
      <c r="A10" s="76" t="s">
        <v>32</v>
      </c>
      <c r="B10" s="210" t="s">
        <v>16</v>
      </c>
      <c r="C10" s="210"/>
      <c r="D10" s="210"/>
      <c r="E10" s="210"/>
    </row>
    <row r="11" spans="1:8" ht="61.5" customHeight="1" x14ac:dyDescent="0.25">
      <c r="A11" s="76" t="s">
        <v>33</v>
      </c>
      <c r="B11" s="21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0"/>
      <c r="D11" s="210"/>
      <c r="E11" s="210"/>
      <c r="F11" s="213"/>
      <c r="G11" s="213"/>
      <c r="H11" s="213"/>
    </row>
    <row r="12" spans="1:8" ht="86.25" customHeight="1" x14ac:dyDescent="0.25">
      <c r="A12" s="76" t="s">
        <v>24</v>
      </c>
      <c r="B12" s="210" t="s">
        <v>125</v>
      </c>
      <c r="C12" s="210"/>
      <c r="D12" s="210"/>
      <c r="E12" s="210"/>
    </row>
    <row r="13" spans="1:8" ht="45" customHeight="1" x14ac:dyDescent="0.25">
      <c r="A13" s="76" t="s">
        <v>126</v>
      </c>
      <c r="B13" s="21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GSP_C Licence area.</v>
      </c>
      <c r="C13" s="210"/>
      <c r="D13" s="210"/>
      <c r="E13" s="210"/>
    </row>
    <row r="14" spans="1:8" ht="33.75" customHeight="1" x14ac:dyDescent="0.25">
      <c r="A14" s="176" t="s">
        <v>446</v>
      </c>
      <c r="B14" s="210" t="s">
        <v>447</v>
      </c>
      <c r="C14" s="210"/>
      <c r="D14" s="210"/>
      <c r="E14" s="210"/>
    </row>
    <row r="15" spans="1:8" ht="29.25" customHeight="1" x14ac:dyDescent="0.25">
      <c r="A15" s="76" t="s">
        <v>26</v>
      </c>
      <c r="B15" s="210" t="s">
        <v>698</v>
      </c>
      <c r="C15" s="210"/>
      <c r="D15" s="210"/>
      <c r="E15" s="210"/>
    </row>
    <row r="16" spans="1:8" ht="29.25" customHeight="1" x14ac:dyDescent="0.25">
      <c r="A16" s="176" t="s">
        <v>659</v>
      </c>
      <c r="B16" s="210" t="s">
        <v>660</v>
      </c>
      <c r="C16" s="210"/>
      <c r="D16" s="210"/>
      <c r="E16" s="210"/>
    </row>
    <row r="17" spans="1:5" ht="29.25" customHeight="1" x14ac:dyDescent="0.25">
      <c r="A17" s="76" t="s">
        <v>560</v>
      </c>
      <c r="B17" s="210" t="s">
        <v>562</v>
      </c>
      <c r="C17" s="210"/>
      <c r="D17" s="210"/>
      <c r="E17" s="210"/>
    </row>
    <row r="18" spans="1:5" ht="29.25" customHeight="1" x14ac:dyDescent="0.25">
      <c r="A18" s="76" t="s">
        <v>661</v>
      </c>
      <c r="B18" s="210" t="s">
        <v>662</v>
      </c>
      <c r="C18" s="210"/>
      <c r="D18" s="210"/>
      <c r="E18" s="210"/>
    </row>
    <row r="19" spans="1:5" ht="30" customHeight="1" x14ac:dyDescent="0.25">
      <c r="A19" s="76" t="s">
        <v>76</v>
      </c>
      <c r="B19" s="210" t="s">
        <v>75</v>
      </c>
      <c r="C19" s="210"/>
      <c r="D19" s="210"/>
      <c r="E19" s="210"/>
    </row>
    <row r="20" spans="1:5" x14ac:dyDescent="0.25">
      <c r="A20" s="68"/>
      <c r="B20" s="68"/>
      <c r="C20" s="68"/>
      <c r="D20" s="68"/>
      <c r="E20" s="68"/>
    </row>
    <row r="21" spans="1:5" ht="13.8" x14ac:dyDescent="0.25">
      <c r="A21" s="73" t="s">
        <v>22</v>
      </c>
      <c r="B21" s="68"/>
      <c r="C21" s="68"/>
      <c r="D21" s="68"/>
      <c r="E21" s="68"/>
    </row>
    <row r="22" spans="1:5" ht="13.8" x14ac:dyDescent="0.25">
      <c r="A22" s="72"/>
      <c r="B22" s="216"/>
      <c r="C22" s="216"/>
      <c r="D22" s="216"/>
      <c r="E22" s="216"/>
    </row>
    <row r="23" spans="1:5" ht="32.25" customHeight="1" x14ac:dyDescent="0.25">
      <c r="A23" s="214" t="s">
        <v>60</v>
      </c>
      <c r="B23" s="215"/>
      <c r="C23" s="215"/>
      <c r="D23" s="215"/>
      <c r="E23" s="215"/>
    </row>
    <row r="24" spans="1:5" x14ac:dyDescent="0.25">
      <c r="A24" s="68"/>
      <c r="B24" s="68"/>
      <c r="C24" s="68"/>
      <c r="D24" s="68"/>
      <c r="E24" s="68"/>
    </row>
    <row r="25" spans="1:5" ht="13.8" x14ac:dyDescent="0.25">
      <c r="A25" s="74" t="s">
        <v>23</v>
      </c>
      <c r="B25" s="68"/>
      <c r="C25" s="68"/>
      <c r="D25" s="68"/>
      <c r="E25" s="68"/>
    </row>
    <row r="26" spans="1:5" ht="13.8" x14ac:dyDescent="0.25">
      <c r="A26" s="70"/>
      <c r="B26" s="216"/>
      <c r="C26" s="216"/>
      <c r="D26" s="216"/>
      <c r="E26" s="216"/>
    </row>
    <row r="27" spans="1:5" ht="28.5" customHeight="1" x14ac:dyDescent="0.25">
      <c r="A27" s="214" t="s">
        <v>34</v>
      </c>
      <c r="B27" s="215"/>
      <c r="C27" s="215"/>
      <c r="D27" s="215"/>
      <c r="E27" s="215"/>
    </row>
    <row r="28" spans="1:5" ht="28.5" customHeight="1" x14ac:dyDescent="0.25">
      <c r="A28" s="212" t="s">
        <v>111</v>
      </c>
      <c r="B28" s="212"/>
      <c r="C28" s="212"/>
      <c r="D28" s="212"/>
      <c r="E28" s="212"/>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5"/>
  <sheetViews>
    <sheetView topLeftCell="A7" zoomScale="70" zoomScaleNormal="70" zoomScaleSheetLayoutView="100" workbookViewId="0">
      <selection activeCell="H15" sqref="H15"/>
    </sheetView>
  </sheetViews>
  <sheetFormatPr defaultColWidth="9.109375" defaultRowHeight="27.75" customHeight="1" x14ac:dyDescent="0.25"/>
  <cols>
    <col min="1" max="1" width="49" style="2" bestFit="1" customWidth="1"/>
    <col min="2" max="2" width="17.5546875" style="3" customWidth="1"/>
    <col min="3" max="3" width="9.1093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5" t="s">
        <v>15</v>
      </c>
      <c r="B1" s="218"/>
      <c r="C1" s="218"/>
      <c r="D1" s="218"/>
      <c r="E1" s="217"/>
      <c r="F1" s="217"/>
      <c r="G1" s="217"/>
      <c r="H1" s="217"/>
      <c r="I1" s="217"/>
      <c r="J1" s="217"/>
      <c r="K1" s="217"/>
      <c r="L1" s="51"/>
      <c r="M1" s="78"/>
    </row>
    <row r="2" spans="1:13" ht="27" customHeight="1" x14ac:dyDescent="0.25">
      <c r="A2" s="226" t="str">
        <f>Overview!B4&amp; " - Effective from "&amp;Overview!D4&amp;" - "&amp;Overview!E4&amp;" LV and HV charges"</f>
        <v>Fulcrum Electricity Assets Ltd - GSP_C - Effective from 1 April 2026 - Final LV and HV charges</v>
      </c>
      <c r="B2" s="226"/>
      <c r="C2" s="226"/>
      <c r="D2" s="226"/>
      <c r="E2" s="226"/>
      <c r="F2" s="226"/>
      <c r="G2" s="226"/>
      <c r="H2" s="226"/>
      <c r="I2" s="226"/>
      <c r="J2" s="226"/>
      <c r="K2" s="226"/>
      <c r="L2" s="51"/>
      <c r="M2" s="78"/>
    </row>
    <row r="3" spans="1:13" s="78" customFormat="1" ht="15" customHeight="1" x14ac:dyDescent="0.25">
      <c r="A3" s="84"/>
      <c r="B3" s="84"/>
      <c r="C3" s="84"/>
      <c r="D3" s="84"/>
      <c r="E3" s="84"/>
      <c r="F3" s="84"/>
      <c r="G3" s="84"/>
      <c r="H3" s="84"/>
      <c r="I3" s="84"/>
      <c r="J3" s="84"/>
      <c r="K3" s="84"/>
      <c r="L3" s="51"/>
    </row>
    <row r="4" spans="1:13" ht="27" customHeight="1" x14ac:dyDescent="0.25">
      <c r="A4" s="226" t="s">
        <v>139</v>
      </c>
      <c r="B4" s="226"/>
      <c r="C4" s="226"/>
      <c r="D4" s="226"/>
      <c r="E4" s="226"/>
      <c r="F4" s="84"/>
      <c r="G4" s="226" t="s">
        <v>140</v>
      </c>
      <c r="H4" s="226"/>
      <c r="I4" s="226"/>
      <c r="J4" s="226"/>
      <c r="K4" s="226"/>
    </row>
    <row r="5" spans="1:13" ht="28.5" customHeight="1" x14ac:dyDescent="0.25">
      <c r="A5" s="77" t="s">
        <v>8</v>
      </c>
      <c r="B5" s="80" t="s">
        <v>50</v>
      </c>
      <c r="C5" s="227" t="s">
        <v>51</v>
      </c>
      <c r="D5" s="228"/>
      <c r="E5" s="79" t="s">
        <v>52</v>
      </c>
      <c r="F5" s="84"/>
      <c r="G5" s="230"/>
      <c r="H5" s="231"/>
      <c r="I5" s="81" t="s">
        <v>57</v>
      </c>
      <c r="J5" s="82" t="s">
        <v>58</v>
      </c>
      <c r="K5" s="79" t="s">
        <v>52</v>
      </c>
    </row>
    <row r="6" spans="1:13" ht="65.25" customHeight="1" x14ac:dyDescent="0.25">
      <c r="A6" s="188" t="s">
        <v>53</v>
      </c>
      <c r="B6" s="22" t="s">
        <v>665</v>
      </c>
      <c r="C6" s="229" t="s">
        <v>666</v>
      </c>
      <c r="D6" s="229"/>
      <c r="E6" s="189" t="s">
        <v>667</v>
      </c>
      <c r="F6" s="84"/>
      <c r="G6" s="224" t="s">
        <v>54</v>
      </c>
      <c r="H6" s="225"/>
      <c r="I6" s="22" t="s">
        <v>669</v>
      </c>
      <c r="J6" s="83" t="s">
        <v>670</v>
      </c>
      <c r="K6" s="189" t="s">
        <v>667</v>
      </c>
    </row>
    <row r="7" spans="1:13" ht="65.25" customHeight="1" x14ac:dyDescent="0.25">
      <c r="A7" s="188" t="s">
        <v>11</v>
      </c>
      <c r="B7" s="21"/>
      <c r="C7" s="220"/>
      <c r="D7" s="220"/>
      <c r="E7" s="83" t="s">
        <v>668</v>
      </c>
      <c r="F7" s="84"/>
      <c r="G7" s="224" t="s">
        <v>55</v>
      </c>
      <c r="H7" s="225"/>
      <c r="I7" s="22" t="s">
        <v>671</v>
      </c>
      <c r="J7" s="83" t="s">
        <v>672</v>
      </c>
      <c r="K7" s="189" t="s">
        <v>667</v>
      </c>
    </row>
    <row r="8" spans="1:13" ht="65.25" customHeight="1" x14ac:dyDescent="0.25">
      <c r="A8" s="186" t="s">
        <v>9</v>
      </c>
      <c r="B8" s="221" t="s">
        <v>10</v>
      </c>
      <c r="C8" s="222"/>
      <c r="D8" s="222"/>
      <c r="E8" s="223"/>
      <c r="F8" s="84"/>
      <c r="G8" s="224" t="s">
        <v>673</v>
      </c>
      <c r="H8" s="225"/>
      <c r="I8" s="21"/>
      <c r="J8" s="83" t="s">
        <v>674</v>
      </c>
      <c r="K8" s="189" t="s">
        <v>667</v>
      </c>
    </row>
    <row r="9" spans="1:13" s="78" customFormat="1" ht="65.25" customHeight="1" x14ac:dyDescent="0.25">
      <c r="F9" s="84"/>
      <c r="G9" s="224" t="s">
        <v>61</v>
      </c>
      <c r="H9" s="225"/>
      <c r="I9" s="21"/>
      <c r="J9" s="21"/>
      <c r="K9" s="83" t="s">
        <v>668</v>
      </c>
      <c r="L9" s="51"/>
    </row>
    <row r="10" spans="1:13" s="78" customFormat="1" ht="36" customHeight="1" x14ac:dyDescent="0.25">
      <c r="F10" s="84"/>
      <c r="G10" s="219" t="s">
        <v>9</v>
      </c>
      <c r="H10" s="219"/>
      <c r="I10" s="221" t="s">
        <v>10</v>
      </c>
      <c r="J10" s="222"/>
      <c r="K10" s="223"/>
      <c r="L10" s="51"/>
    </row>
    <row r="11" spans="1:13" s="78" customFormat="1" ht="12.75" customHeight="1" x14ac:dyDescent="0.25">
      <c r="A11" s="84"/>
      <c r="B11" s="84"/>
      <c r="C11" s="84"/>
      <c r="D11" s="84"/>
      <c r="E11" s="84"/>
      <c r="F11" s="84"/>
      <c r="G11" s="84"/>
      <c r="H11" s="84"/>
      <c r="I11" s="84"/>
      <c r="J11" s="84"/>
      <c r="K11" s="84"/>
      <c r="L11" s="51"/>
    </row>
    <row r="12" spans="1:13" ht="78.75" customHeight="1" x14ac:dyDescent="0.25">
      <c r="A12" s="27" t="s">
        <v>116</v>
      </c>
      <c r="B12" s="14" t="s">
        <v>702</v>
      </c>
      <c r="C12" s="14" t="s">
        <v>19</v>
      </c>
      <c r="D12" s="14" t="s">
        <v>141</v>
      </c>
      <c r="E12" s="14" t="s">
        <v>143</v>
      </c>
      <c r="F12" s="14" t="s">
        <v>142</v>
      </c>
      <c r="G12" s="14" t="s">
        <v>20</v>
      </c>
      <c r="H12" s="14" t="s">
        <v>21</v>
      </c>
      <c r="I12" s="14" t="s">
        <v>117</v>
      </c>
      <c r="J12" s="14" t="s">
        <v>27</v>
      </c>
      <c r="K12" s="14" t="s">
        <v>703</v>
      </c>
    </row>
    <row r="13" spans="1:13" ht="32.25" customHeight="1" x14ac:dyDescent="0.25">
      <c r="A13" s="16" t="s">
        <v>631</v>
      </c>
      <c r="B13" s="45" t="s">
        <v>1203</v>
      </c>
      <c r="C13" s="182" t="s">
        <v>718</v>
      </c>
      <c r="D13" s="140">
        <v>10.891999999999999</v>
      </c>
      <c r="E13" s="141">
        <v>0.48899999999999999</v>
      </c>
      <c r="F13" s="142">
        <v>0</v>
      </c>
      <c r="G13" s="46">
        <v>0</v>
      </c>
      <c r="H13" s="47"/>
      <c r="I13" s="47"/>
      <c r="J13" s="43"/>
      <c r="K13" s="44"/>
    </row>
    <row r="14" spans="1:13" ht="32.25" customHeight="1" x14ac:dyDescent="0.25">
      <c r="A14" s="16" t="s">
        <v>448</v>
      </c>
      <c r="B14" s="45" t="s">
        <v>1204</v>
      </c>
      <c r="C14" s="178">
        <v>2</v>
      </c>
      <c r="D14" s="140">
        <v>11.164</v>
      </c>
      <c r="E14" s="141">
        <v>0.76100000000000001</v>
      </c>
      <c r="F14" s="142">
        <v>6.4000000000000001E-2</v>
      </c>
      <c r="G14" s="47"/>
      <c r="H14" s="47"/>
      <c r="I14" s="47"/>
      <c r="J14" s="43"/>
      <c r="K14" s="44"/>
    </row>
    <row r="15" spans="1:13" ht="50.25" customHeight="1" x14ac:dyDescent="0.25">
      <c r="A15" s="16" t="s">
        <v>578</v>
      </c>
      <c r="B15" s="45" t="s">
        <v>1205</v>
      </c>
      <c r="C15" s="166" t="s">
        <v>719</v>
      </c>
      <c r="D15" s="140">
        <v>9.8810000000000002</v>
      </c>
      <c r="E15" s="141">
        <v>0.67300000000000004</v>
      </c>
      <c r="F15" s="142">
        <v>5.7000000000000002E-2</v>
      </c>
      <c r="G15" s="46">
        <v>5.87</v>
      </c>
      <c r="H15" s="47"/>
      <c r="I15" s="47"/>
      <c r="J15" s="43"/>
      <c r="K15" s="44"/>
    </row>
    <row r="16" spans="1:13" ht="32.25" customHeight="1" x14ac:dyDescent="0.25">
      <c r="A16" s="16" t="s">
        <v>579</v>
      </c>
      <c r="B16" s="45" t="s">
        <v>1206</v>
      </c>
      <c r="C16" s="166" t="s">
        <v>719</v>
      </c>
      <c r="D16" s="140">
        <v>9.7420000000000009</v>
      </c>
      <c r="E16" s="141">
        <v>0.53500000000000003</v>
      </c>
      <c r="F16" s="142">
        <v>0</v>
      </c>
      <c r="G16" s="46">
        <v>0</v>
      </c>
      <c r="H16" s="47"/>
      <c r="I16" s="47"/>
      <c r="J16" s="43"/>
      <c r="K16" s="44"/>
    </row>
    <row r="17" spans="1:11" ht="32.25" customHeight="1" x14ac:dyDescent="0.25">
      <c r="A17" s="16" t="s">
        <v>580</v>
      </c>
      <c r="B17" s="45" t="s">
        <v>1207</v>
      </c>
      <c r="C17" s="166" t="s">
        <v>719</v>
      </c>
      <c r="D17" s="140">
        <v>8.516</v>
      </c>
      <c r="E17" s="141">
        <v>0</v>
      </c>
      <c r="F17" s="142">
        <v>0</v>
      </c>
      <c r="G17" s="46">
        <v>0</v>
      </c>
      <c r="H17" s="47"/>
      <c r="I17" s="47"/>
      <c r="J17" s="43"/>
      <c r="K17" s="44"/>
    </row>
    <row r="18" spans="1:11" ht="32.25" customHeight="1" x14ac:dyDescent="0.25">
      <c r="A18" s="16" t="s">
        <v>581</v>
      </c>
      <c r="B18" s="45" t="s">
        <v>1208</v>
      </c>
      <c r="C18" s="166" t="s">
        <v>719</v>
      </c>
      <c r="D18" s="140">
        <v>7.992</v>
      </c>
      <c r="E18" s="141">
        <v>0</v>
      </c>
      <c r="F18" s="142">
        <v>0</v>
      </c>
      <c r="G18" s="46">
        <v>0</v>
      </c>
      <c r="H18" s="47"/>
      <c r="I18" s="47"/>
      <c r="J18" s="43"/>
      <c r="K18" s="44"/>
    </row>
    <row r="19" spans="1:11" ht="32.25" customHeight="1" x14ac:dyDescent="0.25">
      <c r="A19" s="16" t="s">
        <v>582</v>
      </c>
      <c r="B19" s="45" t="s">
        <v>1209</v>
      </c>
      <c r="C19" s="166" t="s">
        <v>719</v>
      </c>
      <c r="D19" s="140">
        <v>7.6349999999999998</v>
      </c>
      <c r="E19" s="141">
        <v>0</v>
      </c>
      <c r="F19" s="142">
        <v>0</v>
      </c>
      <c r="G19" s="46">
        <v>0</v>
      </c>
      <c r="H19" s="47"/>
      <c r="I19" s="47"/>
      <c r="J19" s="43"/>
      <c r="K19" s="44"/>
    </row>
    <row r="20" spans="1:11" ht="32.25" customHeight="1" x14ac:dyDescent="0.25">
      <c r="A20" s="16" t="s">
        <v>129</v>
      </c>
      <c r="B20" s="45" t="s">
        <v>1210</v>
      </c>
      <c r="C20" s="178">
        <v>4</v>
      </c>
      <c r="D20" s="140">
        <v>9.8810000000000002</v>
      </c>
      <c r="E20" s="141">
        <v>0.67300000000000004</v>
      </c>
      <c r="F20" s="142">
        <v>5.7000000000000002E-2</v>
      </c>
      <c r="G20" s="47"/>
      <c r="H20" s="47"/>
      <c r="I20" s="47"/>
      <c r="J20" s="43"/>
      <c r="K20" s="44"/>
    </row>
    <row r="21" spans="1:11" ht="32.25" customHeight="1" x14ac:dyDescent="0.25">
      <c r="A21" s="16" t="s">
        <v>449</v>
      </c>
      <c r="B21" s="44" t="s">
        <v>1211</v>
      </c>
      <c r="C21" s="178">
        <v>0</v>
      </c>
      <c r="D21" s="140">
        <v>7.4139999999999997</v>
      </c>
      <c r="E21" s="141">
        <v>0.52400000000000002</v>
      </c>
      <c r="F21" s="142">
        <v>3.5000000000000003E-2</v>
      </c>
      <c r="G21" s="46">
        <v>14.26</v>
      </c>
      <c r="H21" s="46">
        <v>7.23</v>
      </c>
      <c r="I21" s="139">
        <v>7.23</v>
      </c>
      <c r="J21" s="42">
        <v>0.52200000000000002</v>
      </c>
      <c r="K21" s="44"/>
    </row>
    <row r="22" spans="1:11" ht="32.25" customHeight="1" x14ac:dyDescent="0.25">
      <c r="A22" s="16" t="s">
        <v>450</v>
      </c>
      <c r="B22" s="44" t="s">
        <v>1212</v>
      </c>
      <c r="C22" s="178">
        <v>0</v>
      </c>
      <c r="D22" s="140">
        <v>4.444</v>
      </c>
      <c r="E22" s="141">
        <v>0.16200000000000001</v>
      </c>
      <c r="F22" s="142">
        <v>2.4E-2</v>
      </c>
      <c r="G22" s="46">
        <v>2.35</v>
      </c>
      <c r="H22" s="46">
        <v>7.23</v>
      </c>
      <c r="I22" s="139">
        <v>7.23</v>
      </c>
      <c r="J22" s="42">
        <v>0.52200000000000002</v>
      </c>
      <c r="K22" s="44"/>
    </row>
    <row r="23" spans="1:11" ht="32.25" customHeight="1" x14ac:dyDescent="0.25">
      <c r="A23" s="16" t="s">
        <v>451</v>
      </c>
      <c r="B23" s="44" t="s">
        <v>1213</v>
      </c>
      <c r="C23" s="178">
        <v>0</v>
      </c>
      <c r="D23" s="140">
        <v>4.3879999999999999</v>
      </c>
      <c r="E23" s="141">
        <v>0.16200000000000001</v>
      </c>
      <c r="F23" s="142">
        <v>2.4E-2</v>
      </c>
      <c r="G23" s="46">
        <v>2.35</v>
      </c>
      <c r="H23" s="46">
        <v>7.23</v>
      </c>
      <c r="I23" s="139">
        <v>7.23</v>
      </c>
      <c r="J23" s="42">
        <v>0.52200000000000002</v>
      </c>
      <c r="K23" s="44"/>
    </row>
    <row r="24" spans="1:11" ht="32.25" customHeight="1" x14ac:dyDescent="0.25">
      <c r="A24" s="16" t="s">
        <v>452</v>
      </c>
      <c r="B24" s="44" t="s">
        <v>1214</v>
      </c>
      <c r="C24" s="178">
        <v>0</v>
      </c>
      <c r="D24" s="140">
        <v>4.3259999999999996</v>
      </c>
      <c r="E24" s="141">
        <v>0.16200000000000001</v>
      </c>
      <c r="F24" s="142">
        <v>2.4E-2</v>
      </c>
      <c r="G24" s="46">
        <v>2.35</v>
      </c>
      <c r="H24" s="46">
        <v>7.23</v>
      </c>
      <c r="I24" s="139">
        <v>7.23</v>
      </c>
      <c r="J24" s="42">
        <v>0.52200000000000002</v>
      </c>
      <c r="K24" s="44"/>
    </row>
    <row r="25" spans="1:11" ht="32.25" customHeight="1" x14ac:dyDescent="0.25">
      <c r="A25" s="16" t="s">
        <v>453</v>
      </c>
      <c r="B25" s="44" t="s">
        <v>1215</v>
      </c>
      <c r="C25" s="178">
        <v>0</v>
      </c>
      <c r="D25" s="140">
        <v>4.2569999999999997</v>
      </c>
      <c r="E25" s="141">
        <v>0.16200000000000001</v>
      </c>
      <c r="F25" s="142">
        <v>2.4E-2</v>
      </c>
      <c r="G25" s="46">
        <v>2.35</v>
      </c>
      <c r="H25" s="46">
        <v>7.23</v>
      </c>
      <c r="I25" s="139">
        <v>7.23</v>
      </c>
      <c r="J25" s="42">
        <v>0.52200000000000002</v>
      </c>
      <c r="K25" s="44"/>
    </row>
    <row r="26" spans="1:11" ht="32.25" customHeight="1" x14ac:dyDescent="0.25">
      <c r="A26" s="16" t="s">
        <v>454</v>
      </c>
      <c r="B26" s="44" t="s">
        <v>1216</v>
      </c>
      <c r="C26" s="178">
        <v>0</v>
      </c>
      <c r="D26" s="140">
        <v>4.7370000000000001</v>
      </c>
      <c r="E26" s="141">
        <v>0.36199999999999999</v>
      </c>
      <c r="F26" s="142">
        <v>1.2E-2</v>
      </c>
      <c r="G26" s="46">
        <v>11.91</v>
      </c>
      <c r="H26" s="46">
        <v>8.9499999999999993</v>
      </c>
      <c r="I26" s="139">
        <v>8.9499999999999993</v>
      </c>
      <c r="J26" s="42">
        <v>0.32300000000000001</v>
      </c>
      <c r="K26" s="44"/>
    </row>
    <row r="27" spans="1:11" ht="32.25" customHeight="1" x14ac:dyDescent="0.25">
      <c r="A27" s="16" t="s">
        <v>455</v>
      </c>
      <c r="B27" s="44" t="s">
        <v>1217</v>
      </c>
      <c r="C27" s="178">
        <v>0</v>
      </c>
      <c r="D27" s="140">
        <v>1.7669999999999999</v>
      </c>
      <c r="E27" s="141">
        <v>0</v>
      </c>
      <c r="F27" s="142">
        <v>0</v>
      </c>
      <c r="G27" s="46">
        <v>0</v>
      </c>
      <c r="H27" s="46">
        <v>8.9499999999999993</v>
      </c>
      <c r="I27" s="139">
        <v>8.9499999999999993</v>
      </c>
      <c r="J27" s="42">
        <v>0.32300000000000001</v>
      </c>
      <c r="K27" s="44"/>
    </row>
    <row r="28" spans="1:11" ht="32.25" customHeight="1" x14ac:dyDescent="0.25">
      <c r="A28" s="16" t="s">
        <v>456</v>
      </c>
      <c r="B28" s="44" t="s">
        <v>1218</v>
      </c>
      <c r="C28" s="178">
        <v>0</v>
      </c>
      <c r="D28" s="140">
        <v>1.7110000000000001</v>
      </c>
      <c r="E28" s="141">
        <v>0</v>
      </c>
      <c r="F28" s="142">
        <v>0</v>
      </c>
      <c r="G28" s="46">
        <v>0</v>
      </c>
      <c r="H28" s="46">
        <v>8.9499999999999993</v>
      </c>
      <c r="I28" s="139">
        <v>8.9499999999999993</v>
      </c>
      <c r="J28" s="42">
        <v>0.32300000000000001</v>
      </c>
      <c r="K28" s="44"/>
    </row>
    <row r="29" spans="1:11" ht="32.25" customHeight="1" x14ac:dyDescent="0.25">
      <c r="A29" s="16" t="s">
        <v>457</v>
      </c>
      <c r="B29" s="44" t="s">
        <v>1219</v>
      </c>
      <c r="C29" s="178">
        <v>0</v>
      </c>
      <c r="D29" s="140">
        <v>1.649</v>
      </c>
      <c r="E29" s="141">
        <v>0</v>
      </c>
      <c r="F29" s="142">
        <v>0</v>
      </c>
      <c r="G29" s="46">
        <v>0</v>
      </c>
      <c r="H29" s="46">
        <v>8.9499999999999993</v>
      </c>
      <c r="I29" s="139">
        <v>8.9499999999999993</v>
      </c>
      <c r="J29" s="42">
        <v>0.32300000000000001</v>
      </c>
      <c r="K29" s="44"/>
    </row>
    <row r="30" spans="1:11" ht="32.25" customHeight="1" x14ac:dyDescent="0.25">
      <c r="A30" s="16" t="s">
        <v>458</v>
      </c>
      <c r="B30" s="44" t="s">
        <v>1220</v>
      </c>
      <c r="C30" s="178">
        <v>0</v>
      </c>
      <c r="D30" s="140">
        <v>1.58</v>
      </c>
      <c r="E30" s="141">
        <v>0</v>
      </c>
      <c r="F30" s="142">
        <v>0</v>
      </c>
      <c r="G30" s="46">
        <v>0</v>
      </c>
      <c r="H30" s="46">
        <v>8.9499999999999993</v>
      </c>
      <c r="I30" s="139">
        <v>8.9499999999999993</v>
      </c>
      <c r="J30" s="42">
        <v>0.32300000000000001</v>
      </c>
      <c r="K30" s="44"/>
    </row>
    <row r="31" spans="1:11" ht="32.25" customHeight="1" x14ac:dyDescent="0.25">
      <c r="A31" s="16" t="s">
        <v>459</v>
      </c>
      <c r="B31" s="44" t="s">
        <v>1221</v>
      </c>
      <c r="C31" s="178">
        <v>0</v>
      </c>
      <c r="D31" s="140">
        <v>3.44</v>
      </c>
      <c r="E31" s="141">
        <v>0.26200000000000001</v>
      </c>
      <c r="F31" s="142">
        <v>8.0000000000000002E-3</v>
      </c>
      <c r="G31" s="46">
        <v>120.55</v>
      </c>
      <c r="H31" s="46">
        <v>9.19</v>
      </c>
      <c r="I31" s="139">
        <v>9.19</v>
      </c>
      <c r="J31" s="42">
        <v>0.24399999999999999</v>
      </c>
      <c r="K31" s="44"/>
    </row>
    <row r="32" spans="1:11" ht="32.25" customHeight="1" x14ac:dyDescent="0.25">
      <c r="A32" s="16" t="s">
        <v>460</v>
      </c>
      <c r="B32" s="44" t="s">
        <v>1222</v>
      </c>
      <c r="C32" s="178">
        <v>0</v>
      </c>
      <c r="D32" s="140">
        <v>0.23</v>
      </c>
      <c r="E32" s="141">
        <v>0</v>
      </c>
      <c r="F32" s="142">
        <v>0</v>
      </c>
      <c r="G32" s="46">
        <v>0</v>
      </c>
      <c r="H32" s="46">
        <v>9.19</v>
      </c>
      <c r="I32" s="139">
        <v>9.19</v>
      </c>
      <c r="J32" s="42">
        <v>0.24399999999999999</v>
      </c>
      <c r="K32" s="44"/>
    </row>
    <row r="33" spans="1:11" ht="32.25" customHeight="1" x14ac:dyDescent="0.25">
      <c r="A33" s="16" t="s">
        <v>461</v>
      </c>
      <c r="B33" s="44" t="s">
        <v>1223</v>
      </c>
      <c r="C33" s="178">
        <v>0</v>
      </c>
      <c r="D33" s="140">
        <v>8.9999999999999993E-3</v>
      </c>
      <c r="E33" s="141">
        <v>0</v>
      </c>
      <c r="F33" s="142">
        <v>0</v>
      </c>
      <c r="G33" s="46">
        <v>0</v>
      </c>
      <c r="H33" s="46">
        <v>9.19</v>
      </c>
      <c r="I33" s="139">
        <v>9.19</v>
      </c>
      <c r="J33" s="42">
        <v>0.24399999999999999</v>
      </c>
      <c r="K33" s="44"/>
    </row>
    <row r="34" spans="1:11" ht="32.25" customHeight="1" x14ac:dyDescent="0.25">
      <c r="A34" s="16" t="s">
        <v>462</v>
      </c>
      <c r="B34" s="44" t="s">
        <v>1224</v>
      </c>
      <c r="C34" s="178">
        <v>0</v>
      </c>
      <c r="D34" s="140">
        <v>0.104</v>
      </c>
      <c r="E34" s="141">
        <v>0</v>
      </c>
      <c r="F34" s="142">
        <v>0</v>
      </c>
      <c r="G34" s="46">
        <v>0</v>
      </c>
      <c r="H34" s="46">
        <v>9.19</v>
      </c>
      <c r="I34" s="139">
        <v>9.19</v>
      </c>
      <c r="J34" s="42">
        <v>0.24399999999999999</v>
      </c>
      <c r="K34" s="44"/>
    </row>
    <row r="35" spans="1:11" ht="32.25" customHeight="1" x14ac:dyDescent="0.25">
      <c r="A35" s="16" t="s">
        <v>463</v>
      </c>
      <c r="B35" s="44" t="s">
        <v>1225</v>
      </c>
      <c r="C35" s="178">
        <v>0</v>
      </c>
      <c r="D35" s="140">
        <v>2.1000000000000001E-2</v>
      </c>
      <c r="E35" s="141">
        <v>0</v>
      </c>
      <c r="F35" s="142">
        <v>0</v>
      </c>
      <c r="G35" s="46">
        <v>0</v>
      </c>
      <c r="H35" s="46">
        <v>9.19</v>
      </c>
      <c r="I35" s="139">
        <v>9.19</v>
      </c>
      <c r="J35" s="42">
        <v>0.24399999999999999</v>
      </c>
      <c r="K35" s="44"/>
    </row>
    <row r="36" spans="1:11" ht="92.25" customHeight="1" x14ac:dyDescent="0.25">
      <c r="A36" s="16" t="s">
        <v>130</v>
      </c>
      <c r="B36" s="44" t="s">
        <v>1226</v>
      </c>
      <c r="C36" s="178" t="s">
        <v>720</v>
      </c>
      <c r="D36" s="143">
        <v>41.914000000000001</v>
      </c>
      <c r="E36" s="144">
        <v>2.677</v>
      </c>
      <c r="F36" s="142">
        <v>0.44400000000000001</v>
      </c>
      <c r="G36" s="47"/>
      <c r="H36" s="47"/>
      <c r="I36" s="47"/>
      <c r="J36" s="43"/>
      <c r="K36" s="44"/>
    </row>
    <row r="37" spans="1:11" ht="27.75" customHeight="1" x14ac:dyDescent="0.25">
      <c r="A37" s="16" t="s">
        <v>131</v>
      </c>
      <c r="B37" s="45" t="s">
        <v>1227</v>
      </c>
      <c r="C37" s="177" t="s">
        <v>1201</v>
      </c>
      <c r="D37" s="140">
        <v>-7.5780000000000003</v>
      </c>
      <c r="E37" s="141">
        <v>-0.51600000000000001</v>
      </c>
      <c r="F37" s="142">
        <v>-4.2999999999999997E-2</v>
      </c>
      <c r="G37" s="46">
        <v>0</v>
      </c>
      <c r="H37" s="47"/>
      <c r="I37" s="47"/>
      <c r="J37" s="43"/>
      <c r="K37" s="44"/>
    </row>
    <row r="38" spans="1:11" ht="27.75" customHeight="1" x14ac:dyDescent="0.25">
      <c r="A38" s="16" t="s">
        <v>132</v>
      </c>
      <c r="B38" s="44" t="s">
        <v>725</v>
      </c>
      <c r="C38" s="178">
        <v>0</v>
      </c>
      <c r="D38" s="140">
        <v>-6.2629999999999999</v>
      </c>
      <c r="E38" s="141">
        <v>-0.436</v>
      </c>
      <c r="F38" s="142">
        <v>-3.2000000000000001E-2</v>
      </c>
      <c r="G38" s="46">
        <v>0</v>
      </c>
      <c r="H38" s="47"/>
      <c r="I38" s="47"/>
      <c r="J38" s="43"/>
      <c r="K38" s="44"/>
    </row>
    <row r="39" spans="1:11" ht="27.75" customHeight="1" x14ac:dyDescent="0.25">
      <c r="A39" s="16" t="s">
        <v>133</v>
      </c>
      <c r="B39" s="44" t="s">
        <v>1228</v>
      </c>
      <c r="C39" s="178">
        <v>0</v>
      </c>
      <c r="D39" s="140">
        <v>-7.5780000000000003</v>
      </c>
      <c r="E39" s="141">
        <v>-0.51600000000000001</v>
      </c>
      <c r="F39" s="142">
        <v>-4.2999999999999997E-2</v>
      </c>
      <c r="G39" s="46">
        <v>0</v>
      </c>
      <c r="H39" s="47"/>
      <c r="I39" s="47"/>
      <c r="J39" s="42">
        <v>0.48</v>
      </c>
      <c r="K39" s="44"/>
    </row>
    <row r="40" spans="1:11" ht="27.75" customHeight="1" x14ac:dyDescent="0.25">
      <c r="A40" s="16" t="s">
        <v>134</v>
      </c>
      <c r="B40" s="44" t="s">
        <v>1229</v>
      </c>
      <c r="C40" s="178">
        <v>0</v>
      </c>
      <c r="D40" s="140">
        <v>-7.5780000000000003</v>
      </c>
      <c r="E40" s="141">
        <v>-0.51600000000000001</v>
      </c>
      <c r="F40" s="142">
        <v>-4.2999999999999997E-2</v>
      </c>
      <c r="G40" s="46">
        <v>0</v>
      </c>
      <c r="H40" s="47"/>
      <c r="I40" s="47"/>
      <c r="J40" s="43"/>
      <c r="K40" s="44"/>
    </row>
    <row r="41" spans="1:11" ht="27.75" customHeight="1" x14ac:dyDescent="0.25">
      <c r="A41" s="16" t="s">
        <v>135</v>
      </c>
      <c r="B41" s="44">
        <v>82</v>
      </c>
      <c r="C41" s="178">
        <v>0</v>
      </c>
      <c r="D41" s="140">
        <v>-6.2629999999999999</v>
      </c>
      <c r="E41" s="141">
        <v>-0.436</v>
      </c>
      <c r="F41" s="142">
        <v>-3.2000000000000001E-2</v>
      </c>
      <c r="G41" s="46">
        <v>0</v>
      </c>
      <c r="H41" s="47"/>
      <c r="I41" s="47"/>
      <c r="J41" s="42">
        <v>0.38200000000000001</v>
      </c>
      <c r="K41" s="44"/>
    </row>
    <row r="42" spans="1:11" ht="27.75" customHeight="1" x14ac:dyDescent="0.25">
      <c r="A42" s="16" t="s">
        <v>136</v>
      </c>
      <c r="B42" s="44">
        <v>92</v>
      </c>
      <c r="C42" s="178">
        <v>0</v>
      </c>
      <c r="D42" s="140">
        <v>-6.2629999999999999</v>
      </c>
      <c r="E42" s="141">
        <v>-0.436</v>
      </c>
      <c r="F42" s="142">
        <v>-3.2000000000000001E-2</v>
      </c>
      <c r="G42" s="46">
        <v>0</v>
      </c>
      <c r="H42" s="47"/>
      <c r="I42" s="47"/>
      <c r="J42" s="43"/>
      <c r="K42" s="44"/>
    </row>
    <row r="43" spans="1:11" ht="27.75" customHeight="1" x14ac:dyDescent="0.25">
      <c r="A43" s="16" t="s">
        <v>137</v>
      </c>
      <c r="B43" s="44">
        <v>442</v>
      </c>
      <c r="C43" s="178">
        <v>0</v>
      </c>
      <c r="D43" s="140">
        <v>-4.0940000000000003</v>
      </c>
      <c r="E43" s="141">
        <v>-0.313</v>
      </c>
      <c r="F43" s="142">
        <v>-0.01</v>
      </c>
      <c r="G43" s="46">
        <v>8.5500000000000007</v>
      </c>
      <c r="H43" s="47"/>
      <c r="I43" s="47"/>
      <c r="J43" s="42">
        <v>0.33800000000000002</v>
      </c>
      <c r="K43" s="44"/>
    </row>
    <row r="44" spans="1:11" ht="27.75" customHeight="1" x14ac:dyDescent="0.25">
      <c r="A44" s="16" t="s">
        <v>138</v>
      </c>
      <c r="B44" s="44">
        <v>452</v>
      </c>
      <c r="C44" s="178">
        <v>0</v>
      </c>
      <c r="D44" s="140">
        <v>-4.0940000000000003</v>
      </c>
      <c r="E44" s="141">
        <v>-0.313</v>
      </c>
      <c r="F44" s="142">
        <v>-0.01</v>
      </c>
      <c r="G44" s="46">
        <v>8.5500000000000007</v>
      </c>
      <c r="H44" s="47"/>
      <c r="I44" s="47"/>
      <c r="J44" s="43"/>
      <c r="K44" s="44"/>
    </row>
    <row r="45" spans="1:11" ht="27.75" customHeight="1" x14ac:dyDescent="0.25">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10:H10"/>
    <mergeCell ref="C7:D7"/>
    <mergeCell ref="B8:E8"/>
    <mergeCell ref="G9:H9"/>
    <mergeCell ref="I10:K10"/>
    <mergeCell ref="G7:H7"/>
    <mergeCell ref="G8:H8"/>
    <mergeCell ref="A2:K2"/>
    <mergeCell ref="C5:D5"/>
    <mergeCell ref="C6:D6"/>
    <mergeCell ref="G5:H5"/>
    <mergeCell ref="G6:H6"/>
    <mergeCell ref="G4:K4"/>
    <mergeCell ref="A4:E4"/>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
Annex 1 -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58"/>
  <sheetViews>
    <sheetView zoomScale="85" zoomScaleNormal="85" zoomScaleSheetLayoutView="100" workbookViewId="0">
      <selection activeCell="A11" sqref="A11:XFD56"/>
    </sheetView>
  </sheetViews>
  <sheetFormatPr defaultColWidth="9.109375" defaultRowHeight="27.75" customHeight="1" x14ac:dyDescent="0.25"/>
  <cols>
    <col min="1" max="1" width="14.6640625" style="53" customWidth="1"/>
    <col min="2" max="2" width="7.88671875" style="53" customWidth="1"/>
    <col min="3" max="3" width="14.6640625" style="53" customWidth="1"/>
    <col min="4" max="4" width="14.6640625" style="61" customWidth="1"/>
    <col min="5" max="5" width="7.88671875" style="61" customWidth="1"/>
    <col min="6" max="6" width="14.6640625" style="61" customWidth="1"/>
    <col min="7" max="7" width="30.6640625" style="61" customWidth="1"/>
    <col min="8" max="8" width="14.6640625" style="61" customWidth="1"/>
    <col min="9" max="9" width="14.6640625" style="62" customWidth="1"/>
    <col min="10" max="11" width="14.6640625" style="63" customWidth="1"/>
    <col min="12" max="16" width="14.6640625" style="53" customWidth="1"/>
    <col min="17" max="16384" width="9.109375" style="53"/>
  </cols>
  <sheetData>
    <row r="1" spans="1:16" ht="36" customHeight="1" x14ac:dyDescent="0.25">
      <c r="A1" s="52" t="s">
        <v>15</v>
      </c>
      <c r="B1" s="52"/>
      <c r="C1" s="217" t="s">
        <v>693</v>
      </c>
      <c r="D1" s="217"/>
      <c r="E1" s="217"/>
      <c r="F1" s="217"/>
      <c r="G1" s="217"/>
      <c r="H1" s="217"/>
      <c r="I1" s="217"/>
      <c r="J1" s="217"/>
      <c r="K1" s="217"/>
      <c r="L1" s="217"/>
      <c r="M1" s="217"/>
      <c r="N1" s="217"/>
      <c r="O1" s="217"/>
      <c r="P1" s="217"/>
    </row>
    <row r="2" spans="1:16" s="54" customFormat="1" ht="25.5" customHeight="1" x14ac:dyDescent="0.25">
      <c r="A2" s="236" t="str">
        <f>Overview!B4&amp; " - Effective from "&amp;Overview!D4&amp;" - "&amp;Overview!E4&amp;" Designated EHV charges"</f>
        <v>Fulcrum Electricity Assets Ltd - GSP_C - Effective from 1 April 2026 - Final Designated EHV charges</v>
      </c>
      <c r="B2" s="237"/>
      <c r="C2" s="237"/>
      <c r="D2" s="237"/>
      <c r="E2" s="237"/>
      <c r="F2" s="237"/>
      <c r="G2" s="237"/>
      <c r="H2" s="237"/>
      <c r="I2" s="237"/>
      <c r="J2" s="237"/>
      <c r="K2" s="237"/>
      <c r="L2" s="237"/>
      <c r="M2" s="237"/>
      <c r="N2" s="237"/>
      <c r="O2" s="237"/>
      <c r="P2" s="238"/>
    </row>
    <row r="3" spans="1:16" s="85" customFormat="1" ht="10.5" customHeight="1" x14ac:dyDescent="0.25">
      <c r="A3" s="84"/>
      <c r="B3" s="84"/>
      <c r="C3" s="84"/>
      <c r="D3" s="84"/>
      <c r="E3" s="84"/>
      <c r="F3" s="84"/>
      <c r="G3" s="84"/>
      <c r="H3" s="84"/>
      <c r="I3" s="84"/>
      <c r="J3" s="84"/>
      <c r="K3" s="84"/>
      <c r="L3" s="84"/>
      <c r="M3" s="84"/>
      <c r="N3" s="84"/>
      <c r="O3" s="84"/>
    </row>
    <row r="4" spans="1:16" s="85" customFormat="1" ht="25.5" customHeight="1" x14ac:dyDescent="0.25">
      <c r="A4" s="226" t="s">
        <v>59</v>
      </c>
      <c r="B4" s="226"/>
      <c r="C4" s="226"/>
      <c r="D4" s="226"/>
      <c r="E4" s="226"/>
      <c r="F4" s="226"/>
      <c r="G4" s="84"/>
      <c r="H4" s="84"/>
      <c r="I4" s="84"/>
      <c r="J4" s="84"/>
      <c r="K4" s="84"/>
      <c r="L4" s="84"/>
      <c r="M4" s="84"/>
      <c r="N4" s="84"/>
      <c r="O4" s="84"/>
    </row>
    <row r="5" spans="1:16" s="85" customFormat="1" ht="25.5" customHeight="1" x14ac:dyDescent="0.25">
      <c r="A5" s="232" t="s">
        <v>8</v>
      </c>
      <c r="B5" s="233"/>
      <c r="C5" s="233"/>
      <c r="D5" s="235" t="s">
        <v>56</v>
      </c>
      <c r="E5" s="235"/>
      <c r="F5" s="235"/>
      <c r="G5" s="84"/>
      <c r="H5" s="84"/>
      <c r="I5" s="84"/>
      <c r="J5" s="84"/>
      <c r="K5" s="84"/>
      <c r="L5" s="84"/>
      <c r="M5" s="84"/>
      <c r="N5" s="84"/>
      <c r="O5" s="84"/>
    </row>
    <row r="6" spans="1:16" s="85" customFormat="1" ht="48" customHeight="1" x14ac:dyDescent="0.25">
      <c r="A6" s="234" t="s">
        <v>54</v>
      </c>
      <c r="B6" s="234"/>
      <c r="C6" s="234"/>
      <c r="D6" s="229" t="s">
        <v>669</v>
      </c>
      <c r="E6" s="229"/>
      <c r="F6" s="229"/>
      <c r="G6" s="84"/>
      <c r="H6" s="84"/>
      <c r="I6" s="84"/>
      <c r="J6" s="84"/>
      <c r="K6" s="84"/>
      <c r="L6" s="84"/>
      <c r="M6" s="84"/>
      <c r="N6" s="84"/>
      <c r="O6" s="84"/>
    </row>
    <row r="7" spans="1:16" s="85" customFormat="1" ht="53.25" customHeight="1" x14ac:dyDescent="0.25">
      <c r="A7" s="234" t="s">
        <v>55</v>
      </c>
      <c r="B7" s="234"/>
      <c r="C7" s="234"/>
      <c r="D7" s="229" t="s">
        <v>671</v>
      </c>
      <c r="E7" s="229"/>
      <c r="F7" s="229"/>
      <c r="G7" s="84"/>
      <c r="H7" s="84"/>
      <c r="I7" s="84"/>
      <c r="J7" s="84"/>
      <c r="K7" s="84"/>
      <c r="L7" s="84"/>
      <c r="M7" s="84"/>
      <c r="N7" s="84"/>
      <c r="O7" s="84"/>
    </row>
    <row r="8" spans="1:16" s="85" customFormat="1" ht="25.5" customHeight="1" x14ac:dyDescent="0.25">
      <c r="A8" s="234" t="s">
        <v>9</v>
      </c>
      <c r="B8" s="234"/>
      <c r="C8" s="234"/>
      <c r="D8" s="229" t="s">
        <v>10</v>
      </c>
      <c r="E8" s="229"/>
      <c r="F8" s="229"/>
      <c r="G8" s="84"/>
      <c r="H8" s="84"/>
      <c r="I8" s="84"/>
      <c r="J8" s="84"/>
      <c r="K8" s="84"/>
      <c r="L8" s="84"/>
      <c r="M8" s="84"/>
      <c r="N8" s="84"/>
      <c r="O8" s="84"/>
    </row>
    <row r="9" spans="1:16" s="85" customFormat="1" ht="10.5" customHeight="1" x14ac:dyDescent="0.25">
      <c r="A9" s="84"/>
      <c r="B9" s="84"/>
      <c r="C9" s="84"/>
      <c r="D9" s="84"/>
      <c r="E9" s="84"/>
      <c r="F9" s="84"/>
      <c r="G9" s="84"/>
      <c r="H9" s="84"/>
      <c r="I9" s="84"/>
      <c r="J9" s="84"/>
      <c r="K9" s="84"/>
      <c r="L9" s="84"/>
      <c r="M9" s="84"/>
      <c r="N9" s="84"/>
      <c r="O9" s="84"/>
    </row>
    <row r="10" spans="1:16" ht="63.75" customHeight="1" x14ac:dyDescent="0.25">
      <c r="A10" s="55" t="s">
        <v>45</v>
      </c>
      <c r="B10" s="56" t="s">
        <v>704</v>
      </c>
      <c r="C10" s="55" t="s">
        <v>30</v>
      </c>
      <c r="D10" s="55" t="s">
        <v>47</v>
      </c>
      <c r="E10" s="56" t="s">
        <v>704</v>
      </c>
      <c r="F10" s="55" t="s">
        <v>31</v>
      </c>
      <c r="G10" s="57" t="s">
        <v>25</v>
      </c>
      <c r="H10" s="57" t="s">
        <v>577</v>
      </c>
      <c r="I10" s="58" t="s">
        <v>109</v>
      </c>
      <c r="J10" s="57" t="s">
        <v>48</v>
      </c>
      <c r="K10" s="57" t="s">
        <v>107</v>
      </c>
      <c r="L10" s="136" t="s">
        <v>118</v>
      </c>
      <c r="M10" s="58" t="s">
        <v>110</v>
      </c>
      <c r="N10" s="57" t="s">
        <v>49</v>
      </c>
      <c r="O10" s="57" t="s">
        <v>108</v>
      </c>
      <c r="P10" s="136" t="s">
        <v>119</v>
      </c>
    </row>
    <row r="11" spans="1:16" ht="30" customHeight="1" x14ac:dyDescent="0.25">
      <c r="A11" s="48"/>
      <c r="B11" s="96"/>
      <c r="C11" s="59"/>
      <c r="D11" s="49"/>
      <c r="E11" s="96"/>
      <c r="F11" s="59"/>
      <c r="G11" s="60"/>
      <c r="H11" s="194"/>
      <c r="I11" s="64"/>
      <c r="J11" s="65"/>
      <c r="K11" s="65"/>
      <c r="L11" s="65"/>
      <c r="M11" s="66"/>
      <c r="N11" s="67"/>
      <c r="O11" s="67"/>
      <c r="P11" s="67"/>
    </row>
    <row r="12" spans="1:16" ht="30" customHeight="1" x14ac:dyDescent="0.25">
      <c r="A12" s="48"/>
      <c r="B12" s="96"/>
      <c r="C12" s="59"/>
      <c r="D12" s="49"/>
      <c r="E12" s="96"/>
      <c r="F12" s="59"/>
      <c r="G12" s="60"/>
      <c r="H12" s="194"/>
      <c r="I12" s="64"/>
      <c r="J12" s="65"/>
      <c r="K12" s="65"/>
      <c r="L12" s="65"/>
      <c r="M12" s="66"/>
      <c r="N12" s="67"/>
      <c r="O12" s="67"/>
      <c r="P12" s="67"/>
    </row>
    <row r="13" spans="1:16" ht="30" customHeight="1" x14ac:dyDescent="0.25">
      <c r="A13" s="48"/>
      <c r="B13" s="96"/>
      <c r="C13" s="59"/>
      <c r="D13" s="49"/>
      <c r="E13" s="96"/>
      <c r="F13" s="59"/>
      <c r="G13" s="60"/>
      <c r="H13" s="194"/>
      <c r="I13" s="64"/>
      <c r="J13" s="65"/>
      <c r="K13" s="65"/>
      <c r="L13" s="65"/>
      <c r="M13" s="66"/>
      <c r="N13" s="67"/>
      <c r="O13" s="67"/>
      <c r="P13" s="67"/>
    </row>
    <row r="14" spans="1:16" ht="30" customHeight="1" x14ac:dyDescent="0.25">
      <c r="A14" s="48"/>
      <c r="B14" s="96"/>
      <c r="C14" s="59"/>
      <c r="D14" s="49"/>
      <c r="E14" s="96"/>
      <c r="F14" s="59"/>
      <c r="G14" s="60"/>
      <c r="H14" s="194"/>
      <c r="I14" s="64"/>
      <c r="J14" s="65"/>
      <c r="K14" s="65"/>
      <c r="L14" s="65"/>
      <c r="M14" s="66"/>
      <c r="N14" s="67"/>
      <c r="O14" s="67"/>
      <c r="P14" s="67"/>
    </row>
    <row r="15" spans="1:16" ht="30" customHeight="1" x14ac:dyDescent="0.25">
      <c r="A15" s="48"/>
      <c r="B15" s="96"/>
      <c r="C15" s="59"/>
      <c r="D15" s="49"/>
      <c r="E15" s="96"/>
      <c r="F15" s="59"/>
      <c r="G15" s="60"/>
      <c r="H15" s="194"/>
      <c r="I15" s="64"/>
      <c r="J15" s="65"/>
      <c r="K15" s="65"/>
      <c r="L15" s="65"/>
      <c r="M15" s="66"/>
      <c r="N15" s="67"/>
      <c r="O15" s="67"/>
      <c r="P15" s="67"/>
    </row>
    <row r="16" spans="1:16" ht="30" customHeight="1" x14ac:dyDescent="0.25">
      <c r="A16" s="48"/>
      <c r="B16" s="96"/>
      <c r="C16" s="59"/>
      <c r="D16" s="49"/>
      <c r="E16" s="96"/>
      <c r="F16" s="59"/>
      <c r="G16" s="60"/>
      <c r="H16" s="194"/>
      <c r="I16" s="64"/>
      <c r="J16" s="65"/>
      <c r="K16" s="65"/>
      <c r="L16" s="65"/>
      <c r="M16" s="66"/>
      <c r="N16" s="67"/>
      <c r="O16" s="67"/>
      <c r="P16" s="67"/>
    </row>
    <row r="17" spans="1:16" ht="30" customHeight="1" x14ac:dyDescent="0.25">
      <c r="A17" s="48"/>
      <c r="B17" s="96"/>
      <c r="C17" s="59"/>
      <c r="D17" s="49"/>
      <c r="E17" s="96"/>
      <c r="F17" s="59"/>
      <c r="G17" s="60"/>
      <c r="H17" s="194"/>
      <c r="I17" s="64"/>
      <c r="J17" s="65"/>
      <c r="K17" s="65"/>
      <c r="L17" s="65"/>
      <c r="M17" s="66"/>
      <c r="N17" s="67"/>
      <c r="O17" s="67"/>
      <c r="P17" s="67"/>
    </row>
    <row r="18" spans="1:16" ht="15" customHeight="1" x14ac:dyDescent="0.25">
      <c r="A18" s="48"/>
      <c r="B18" s="96"/>
      <c r="C18" s="59"/>
      <c r="D18" s="49"/>
      <c r="E18" s="96"/>
      <c r="F18" s="59"/>
      <c r="G18" s="60"/>
      <c r="H18" s="194"/>
      <c r="I18" s="64"/>
      <c r="J18" s="65"/>
      <c r="K18" s="65"/>
      <c r="L18" s="65"/>
      <c r="M18" s="66"/>
      <c r="N18" s="67"/>
      <c r="O18" s="67"/>
      <c r="P18" s="67"/>
    </row>
    <row r="19" spans="1:16" ht="30" customHeight="1" x14ac:dyDescent="0.25">
      <c r="A19" s="48"/>
      <c r="B19" s="96"/>
      <c r="C19" s="59"/>
      <c r="D19" s="49"/>
      <c r="E19" s="96"/>
      <c r="F19" s="59"/>
      <c r="G19" s="60"/>
      <c r="H19" s="194"/>
      <c r="I19" s="64"/>
      <c r="J19" s="65"/>
      <c r="K19" s="65"/>
      <c r="L19" s="65"/>
      <c r="M19" s="66"/>
      <c r="N19" s="67"/>
      <c r="O19" s="67"/>
      <c r="P19" s="67"/>
    </row>
    <row r="20" spans="1:16" ht="15" customHeight="1" x14ac:dyDescent="0.25">
      <c r="A20" s="48"/>
      <c r="B20" s="96"/>
      <c r="C20" s="59"/>
      <c r="D20" s="49"/>
      <c r="E20" s="96"/>
      <c r="F20" s="59"/>
      <c r="G20" s="60"/>
      <c r="H20" s="194"/>
      <c r="I20" s="64"/>
      <c r="J20" s="65"/>
      <c r="K20" s="65"/>
      <c r="L20" s="65"/>
      <c r="M20" s="66"/>
      <c r="N20" s="67"/>
      <c r="O20" s="67"/>
      <c r="P20" s="67"/>
    </row>
    <row r="21" spans="1:16" ht="15" customHeight="1" x14ac:dyDescent="0.25">
      <c r="A21" s="48"/>
      <c r="B21" s="96"/>
      <c r="C21" s="59"/>
      <c r="D21" s="49"/>
      <c r="E21" s="96"/>
      <c r="F21" s="59"/>
      <c r="G21" s="60"/>
      <c r="H21" s="194"/>
      <c r="I21" s="64"/>
      <c r="J21" s="65"/>
      <c r="K21" s="65"/>
      <c r="L21" s="65"/>
      <c r="M21" s="66"/>
      <c r="N21" s="67"/>
      <c r="O21" s="67"/>
      <c r="P21" s="67"/>
    </row>
    <row r="22" spans="1:16" ht="15" customHeight="1" x14ac:dyDescent="0.25">
      <c r="A22" s="48"/>
      <c r="B22" s="96"/>
      <c r="C22" s="59"/>
      <c r="D22" s="49"/>
      <c r="E22" s="96"/>
      <c r="F22" s="59"/>
      <c r="G22" s="60"/>
      <c r="H22" s="194"/>
      <c r="I22" s="64"/>
      <c r="J22" s="65"/>
      <c r="K22" s="65"/>
      <c r="L22" s="65"/>
      <c r="M22" s="66"/>
      <c r="N22" s="67"/>
      <c r="O22" s="67"/>
      <c r="P22" s="67"/>
    </row>
    <row r="23" spans="1:16" ht="30" customHeight="1" x14ac:dyDescent="0.25">
      <c r="A23" s="48"/>
      <c r="B23" s="96"/>
      <c r="C23" s="59"/>
      <c r="D23" s="49"/>
      <c r="E23" s="96"/>
      <c r="F23" s="59"/>
      <c r="G23" s="60"/>
      <c r="H23" s="194"/>
      <c r="I23" s="64"/>
      <c r="J23" s="65"/>
      <c r="K23" s="65"/>
      <c r="L23" s="65"/>
      <c r="M23" s="66"/>
      <c r="N23" s="67"/>
      <c r="O23" s="67"/>
      <c r="P23" s="67"/>
    </row>
    <row r="24" spans="1:16" ht="30" customHeight="1" x14ac:dyDescent="0.25">
      <c r="A24" s="48"/>
      <c r="B24" s="96"/>
      <c r="C24" s="59"/>
      <c r="D24" s="49"/>
      <c r="E24" s="96"/>
      <c r="F24" s="59"/>
      <c r="G24" s="60"/>
      <c r="H24" s="194"/>
      <c r="I24" s="64"/>
      <c r="J24" s="65"/>
      <c r="K24" s="65"/>
      <c r="L24" s="65"/>
      <c r="M24" s="66"/>
      <c r="N24" s="67"/>
      <c r="O24" s="67"/>
      <c r="P24" s="67"/>
    </row>
    <row r="25" spans="1:16" ht="54.9" customHeight="1" x14ac:dyDescent="0.25">
      <c r="A25" s="48"/>
      <c r="B25" s="96"/>
      <c r="C25" s="59"/>
      <c r="D25" s="49"/>
      <c r="E25" s="96"/>
      <c r="F25" s="59"/>
      <c r="G25" s="60"/>
      <c r="H25" s="194"/>
      <c r="I25" s="64"/>
      <c r="J25" s="65"/>
      <c r="K25" s="65"/>
      <c r="L25" s="65"/>
      <c r="M25" s="66"/>
      <c r="N25" s="67"/>
      <c r="O25" s="67"/>
      <c r="P25" s="67"/>
    </row>
    <row r="26" spans="1:16" ht="15" customHeight="1" x14ac:dyDescent="0.25">
      <c r="A26" s="48"/>
      <c r="B26" s="96"/>
      <c r="C26" s="59"/>
      <c r="D26" s="49"/>
      <c r="E26" s="96"/>
      <c r="F26" s="59"/>
      <c r="G26" s="60"/>
      <c r="H26" s="194"/>
      <c r="I26" s="64"/>
      <c r="J26" s="65"/>
      <c r="K26" s="65"/>
      <c r="L26" s="65"/>
      <c r="M26" s="66"/>
      <c r="N26" s="67"/>
      <c r="O26" s="67"/>
      <c r="P26" s="67"/>
    </row>
    <row r="27" spans="1:16" ht="30" customHeight="1" x14ac:dyDescent="0.25">
      <c r="A27" s="48"/>
      <c r="B27" s="96"/>
      <c r="C27" s="59"/>
      <c r="D27" s="49"/>
      <c r="E27" s="96"/>
      <c r="F27" s="59"/>
      <c r="G27" s="60"/>
      <c r="H27" s="194"/>
      <c r="I27" s="64"/>
      <c r="J27" s="65"/>
      <c r="K27" s="65"/>
      <c r="L27" s="65"/>
      <c r="M27" s="66"/>
      <c r="N27" s="67"/>
      <c r="O27" s="67"/>
      <c r="P27" s="67"/>
    </row>
    <row r="28" spans="1:16" ht="30" customHeight="1" x14ac:dyDescent="0.25">
      <c r="A28" s="48"/>
      <c r="B28" s="96"/>
      <c r="C28" s="59"/>
      <c r="D28" s="49"/>
      <c r="E28" s="96"/>
      <c r="F28" s="59"/>
      <c r="G28" s="60"/>
      <c r="H28" s="194"/>
      <c r="I28" s="64"/>
      <c r="J28" s="65"/>
      <c r="K28" s="65"/>
      <c r="L28" s="65"/>
      <c r="M28" s="66"/>
      <c r="N28" s="67"/>
      <c r="O28" s="67"/>
      <c r="P28" s="67"/>
    </row>
    <row r="29" spans="1:16" ht="30" customHeight="1" x14ac:dyDescent="0.25">
      <c r="A29" s="48"/>
      <c r="B29" s="96"/>
      <c r="C29" s="59"/>
      <c r="D29" s="49"/>
      <c r="E29" s="96"/>
      <c r="F29" s="59"/>
      <c r="G29" s="60"/>
      <c r="H29" s="194"/>
      <c r="I29" s="64"/>
      <c r="J29" s="65"/>
      <c r="K29" s="65"/>
      <c r="L29" s="65"/>
      <c r="M29" s="66"/>
      <c r="N29" s="67"/>
      <c r="O29" s="67"/>
      <c r="P29" s="67"/>
    </row>
    <row r="30" spans="1:16" ht="30" customHeight="1" x14ac:dyDescent="0.25">
      <c r="A30" s="48"/>
      <c r="B30" s="96"/>
      <c r="C30" s="59"/>
      <c r="D30" s="49"/>
      <c r="E30" s="96"/>
      <c r="F30" s="59"/>
      <c r="G30" s="60"/>
      <c r="H30" s="194"/>
      <c r="I30" s="64"/>
      <c r="J30" s="65"/>
      <c r="K30" s="65"/>
      <c r="L30" s="65"/>
      <c r="M30" s="66"/>
      <c r="N30" s="67"/>
      <c r="O30" s="67"/>
      <c r="P30" s="67"/>
    </row>
    <row r="31" spans="1:16" ht="15" customHeight="1" x14ac:dyDescent="0.25">
      <c r="A31" s="48"/>
      <c r="B31" s="96"/>
      <c r="C31" s="59"/>
      <c r="D31" s="49"/>
      <c r="E31" s="96"/>
      <c r="F31" s="59"/>
      <c r="G31" s="60"/>
      <c r="H31" s="194"/>
      <c r="I31" s="64"/>
      <c r="J31" s="65"/>
      <c r="K31" s="65"/>
      <c r="L31" s="65"/>
      <c r="M31" s="66"/>
      <c r="N31" s="67"/>
      <c r="O31" s="67"/>
      <c r="P31" s="67"/>
    </row>
    <row r="32" spans="1:16" ht="30" customHeight="1" x14ac:dyDescent="0.25">
      <c r="A32" s="48"/>
      <c r="B32" s="96"/>
      <c r="C32" s="59"/>
      <c r="D32" s="49"/>
      <c r="E32" s="96"/>
      <c r="F32" s="59"/>
      <c r="G32" s="60"/>
      <c r="H32" s="194"/>
      <c r="I32" s="64"/>
      <c r="J32" s="65"/>
      <c r="K32" s="65"/>
      <c r="L32" s="65"/>
      <c r="M32" s="66"/>
      <c r="N32" s="67"/>
      <c r="O32" s="67"/>
      <c r="P32" s="67"/>
    </row>
    <row r="33" spans="1:16" ht="54.9" customHeight="1" x14ac:dyDescent="0.25">
      <c r="A33" s="48"/>
      <c r="B33" s="96"/>
      <c r="C33" s="59"/>
      <c r="D33" s="49"/>
      <c r="E33" s="96"/>
      <c r="F33" s="59"/>
      <c r="G33" s="60"/>
      <c r="H33" s="194"/>
      <c r="I33" s="64"/>
      <c r="J33" s="65"/>
      <c r="K33" s="65"/>
      <c r="L33" s="65"/>
      <c r="M33" s="66"/>
      <c r="N33" s="67"/>
      <c r="O33" s="67"/>
      <c r="P33" s="67"/>
    </row>
    <row r="34" spans="1:16" ht="15" customHeight="1" x14ac:dyDescent="0.25">
      <c r="A34" s="48"/>
      <c r="B34" s="96"/>
      <c r="C34" s="59"/>
      <c r="D34" s="49"/>
      <c r="E34" s="96"/>
      <c r="F34" s="59"/>
      <c r="G34" s="60"/>
      <c r="H34" s="194"/>
      <c r="I34" s="64"/>
      <c r="J34" s="65"/>
      <c r="K34" s="65"/>
      <c r="L34" s="65"/>
      <c r="M34" s="66"/>
      <c r="N34" s="67"/>
      <c r="O34" s="67"/>
      <c r="P34" s="67"/>
    </row>
    <row r="35" spans="1:16" ht="30" customHeight="1" x14ac:dyDescent="0.25">
      <c r="A35" s="48"/>
      <c r="B35" s="96"/>
      <c r="C35" s="59"/>
      <c r="D35" s="49"/>
      <c r="E35" s="96"/>
      <c r="F35" s="59"/>
      <c r="G35" s="60"/>
      <c r="H35" s="194"/>
      <c r="I35" s="64"/>
      <c r="J35" s="65"/>
      <c r="K35" s="65"/>
      <c r="L35" s="65"/>
      <c r="M35" s="66"/>
      <c r="N35" s="67"/>
      <c r="O35" s="67"/>
      <c r="P35" s="67"/>
    </row>
    <row r="36" spans="1:16" ht="15" customHeight="1" x14ac:dyDescent="0.25">
      <c r="A36" s="48"/>
      <c r="B36" s="96"/>
      <c r="C36" s="59"/>
      <c r="D36" s="49"/>
      <c r="E36" s="96"/>
      <c r="F36" s="59"/>
      <c r="G36" s="60"/>
      <c r="H36" s="194"/>
      <c r="I36" s="64"/>
      <c r="J36" s="65"/>
      <c r="K36" s="65"/>
      <c r="L36" s="65"/>
      <c r="M36" s="66"/>
      <c r="N36" s="67"/>
      <c r="O36" s="67"/>
      <c r="P36" s="67"/>
    </row>
    <row r="37" spans="1:16" ht="30" customHeight="1" x14ac:dyDescent="0.25">
      <c r="A37" s="48"/>
      <c r="B37" s="96"/>
      <c r="C37" s="59"/>
      <c r="D37" s="49"/>
      <c r="E37" s="96"/>
      <c r="F37" s="59"/>
      <c r="G37" s="60"/>
      <c r="H37" s="194"/>
      <c r="I37" s="64"/>
      <c r="J37" s="65"/>
      <c r="K37" s="65"/>
      <c r="L37" s="65"/>
      <c r="M37" s="66"/>
      <c r="N37" s="67"/>
      <c r="O37" s="67"/>
      <c r="P37" s="67"/>
    </row>
    <row r="38" spans="1:16" ht="30" customHeight="1" x14ac:dyDescent="0.25">
      <c r="A38" s="48"/>
      <c r="B38" s="96"/>
      <c r="C38" s="59"/>
      <c r="D38" s="49"/>
      <c r="E38" s="96"/>
      <c r="F38" s="59"/>
      <c r="G38" s="60"/>
      <c r="H38" s="194"/>
      <c r="I38" s="64"/>
      <c r="J38" s="65"/>
      <c r="K38" s="65"/>
      <c r="L38" s="65"/>
      <c r="M38" s="66"/>
      <c r="N38" s="67"/>
      <c r="O38" s="67"/>
      <c r="P38" s="67"/>
    </row>
    <row r="39" spans="1:16" ht="30" customHeight="1" x14ac:dyDescent="0.25">
      <c r="A39" s="48"/>
      <c r="B39" s="96"/>
      <c r="C39" s="59"/>
      <c r="D39" s="49"/>
      <c r="E39" s="96"/>
      <c r="F39" s="59"/>
      <c r="G39" s="60"/>
      <c r="H39" s="194"/>
      <c r="I39" s="64"/>
      <c r="J39" s="65"/>
      <c r="K39" s="65"/>
      <c r="L39" s="65"/>
      <c r="M39" s="66"/>
      <c r="N39" s="67"/>
      <c r="O39" s="67"/>
      <c r="P39" s="67"/>
    </row>
    <row r="40" spans="1:16" ht="30" customHeight="1" x14ac:dyDescent="0.25">
      <c r="A40" s="48"/>
      <c r="B40" s="96"/>
      <c r="C40" s="59"/>
      <c r="D40" s="48"/>
      <c r="E40" s="96"/>
      <c r="F40" s="59"/>
      <c r="G40" s="60"/>
      <c r="H40" s="194"/>
      <c r="I40" s="64"/>
      <c r="J40" s="65"/>
      <c r="K40" s="65"/>
      <c r="L40" s="65"/>
      <c r="M40" s="66"/>
      <c r="N40" s="67"/>
      <c r="O40" s="67"/>
      <c r="P40" s="67"/>
    </row>
    <row r="41" spans="1:16" ht="15" customHeight="1" x14ac:dyDescent="0.25">
      <c r="A41" s="48"/>
      <c r="B41" s="96"/>
      <c r="C41" s="59"/>
      <c r="D41" s="49"/>
      <c r="E41" s="96"/>
      <c r="F41" s="59"/>
      <c r="G41" s="60"/>
      <c r="H41" s="194"/>
      <c r="I41" s="64"/>
      <c r="J41" s="65"/>
      <c r="K41" s="65"/>
      <c r="L41" s="65"/>
      <c r="M41" s="66"/>
      <c r="N41" s="67"/>
      <c r="O41" s="67"/>
      <c r="P41" s="67"/>
    </row>
    <row r="42" spans="1:16" ht="15" customHeight="1" x14ac:dyDescent="0.25">
      <c r="A42" s="48"/>
      <c r="B42" s="96"/>
      <c r="C42" s="59"/>
      <c r="D42" s="49"/>
      <c r="E42" s="96"/>
      <c r="F42" s="59"/>
      <c r="G42" s="60"/>
      <c r="H42" s="194"/>
      <c r="I42" s="64"/>
      <c r="J42" s="65"/>
      <c r="K42" s="65"/>
      <c r="L42" s="65"/>
      <c r="M42" s="66"/>
      <c r="N42" s="67"/>
      <c r="O42" s="67"/>
      <c r="P42" s="67"/>
    </row>
    <row r="43" spans="1:16" ht="15" customHeight="1" x14ac:dyDescent="0.25">
      <c r="A43" s="48"/>
      <c r="B43" s="96"/>
      <c r="C43" s="59"/>
      <c r="D43" s="49"/>
      <c r="E43" s="96"/>
      <c r="F43" s="59"/>
      <c r="G43" s="60"/>
      <c r="H43" s="194"/>
      <c r="I43" s="64"/>
      <c r="J43" s="65"/>
      <c r="K43" s="65"/>
      <c r="L43" s="65"/>
      <c r="M43" s="66"/>
      <c r="N43" s="67"/>
      <c r="O43" s="67"/>
      <c r="P43" s="67"/>
    </row>
    <row r="44" spans="1:16" ht="15" customHeight="1" x14ac:dyDescent="0.25">
      <c r="A44" s="48"/>
      <c r="B44" s="96"/>
      <c r="C44" s="59"/>
      <c r="D44" s="49"/>
      <c r="E44" s="96"/>
      <c r="F44" s="59"/>
      <c r="G44" s="60"/>
      <c r="H44" s="194"/>
      <c r="I44" s="64"/>
      <c r="J44" s="65"/>
      <c r="K44" s="65"/>
      <c r="L44" s="65"/>
      <c r="M44" s="66"/>
      <c r="N44" s="67"/>
      <c r="O44" s="67"/>
      <c r="P44" s="67"/>
    </row>
    <row r="45" spans="1:16" ht="15" customHeight="1" x14ac:dyDescent="0.25">
      <c r="A45" s="48"/>
      <c r="B45" s="96"/>
      <c r="C45" s="59"/>
      <c r="D45" s="48"/>
      <c r="E45" s="96"/>
      <c r="F45" s="59"/>
      <c r="G45" s="60"/>
      <c r="H45" s="194"/>
      <c r="I45" s="64"/>
      <c r="J45" s="65"/>
      <c r="K45" s="65"/>
      <c r="L45" s="65"/>
      <c r="M45" s="66"/>
      <c r="N45" s="67"/>
      <c r="O45" s="67"/>
      <c r="P45" s="67"/>
    </row>
    <row r="46" spans="1:16" ht="15" customHeight="1" x14ac:dyDescent="0.25">
      <c r="A46" s="48"/>
      <c r="B46" s="96"/>
      <c r="C46" s="59"/>
      <c r="D46" s="48"/>
      <c r="E46" s="96"/>
      <c r="F46" s="59"/>
      <c r="G46" s="60"/>
      <c r="H46" s="194"/>
      <c r="I46" s="64"/>
      <c r="J46" s="65"/>
      <c r="K46" s="65"/>
      <c r="L46" s="65"/>
      <c r="M46" s="66"/>
      <c r="N46" s="67"/>
      <c r="O46" s="67"/>
      <c r="P46" s="67"/>
    </row>
    <row r="47" spans="1:16" ht="15" customHeight="1" x14ac:dyDescent="0.25">
      <c r="A47" s="48"/>
      <c r="B47" s="96"/>
      <c r="C47" s="59"/>
      <c r="D47" s="49"/>
      <c r="E47" s="96"/>
      <c r="F47" s="59"/>
      <c r="G47" s="60"/>
      <c r="H47" s="194"/>
      <c r="I47" s="64"/>
      <c r="J47" s="65"/>
      <c r="K47" s="65"/>
      <c r="L47" s="65"/>
      <c r="M47" s="66"/>
      <c r="N47" s="67"/>
      <c r="O47" s="67"/>
      <c r="P47" s="67"/>
    </row>
    <row r="48" spans="1:16" ht="15" customHeight="1" x14ac:dyDescent="0.25">
      <c r="A48" s="48"/>
      <c r="B48" s="96"/>
      <c r="C48" s="59"/>
      <c r="D48" s="49"/>
      <c r="E48" s="96"/>
      <c r="F48" s="59"/>
      <c r="G48" s="60"/>
      <c r="H48" s="194"/>
      <c r="I48" s="64"/>
      <c r="J48" s="65"/>
      <c r="K48" s="65"/>
      <c r="L48" s="65"/>
      <c r="M48" s="66"/>
      <c r="N48" s="67"/>
      <c r="O48" s="67"/>
      <c r="P48" s="67"/>
    </row>
    <row r="49" spans="1:17" ht="30" customHeight="1" x14ac:dyDescent="0.25">
      <c r="A49" s="48"/>
      <c r="B49" s="96"/>
      <c r="C49" s="59"/>
      <c r="D49" s="49"/>
      <c r="E49" s="96"/>
      <c r="F49" s="59"/>
      <c r="G49" s="60"/>
      <c r="H49" s="194"/>
      <c r="I49" s="64"/>
      <c r="J49" s="65"/>
      <c r="K49" s="65"/>
      <c r="L49" s="65"/>
      <c r="M49" s="66"/>
      <c r="N49" s="67"/>
      <c r="O49" s="67"/>
      <c r="P49" s="67"/>
    </row>
    <row r="50" spans="1:17" ht="54.9" customHeight="1" x14ac:dyDescent="0.25">
      <c r="A50" s="48"/>
      <c r="B50" s="96"/>
      <c r="C50" s="59"/>
      <c r="D50" s="48"/>
      <c r="E50" s="96"/>
      <c r="F50" s="59"/>
      <c r="G50" s="60"/>
      <c r="H50" s="194"/>
      <c r="I50" s="64"/>
      <c r="J50" s="65"/>
      <c r="K50" s="65"/>
      <c r="L50" s="65"/>
      <c r="M50" s="66"/>
      <c r="N50" s="67"/>
      <c r="O50" s="67"/>
      <c r="P50" s="67"/>
    </row>
    <row r="51" spans="1:17" ht="30" customHeight="1" x14ac:dyDescent="0.25">
      <c r="A51" s="48"/>
      <c r="B51" s="96"/>
      <c r="C51" s="59"/>
      <c r="D51" s="48"/>
      <c r="E51" s="96"/>
      <c r="F51" s="59"/>
      <c r="G51" s="60"/>
      <c r="H51" s="194"/>
      <c r="I51" s="64"/>
      <c r="J51" s="65"/>
      <c r="K51" s="65"/>
      <c r="L51" s="65"/>
      <c r="M51" s="66"/>
      <c r="N51" s="67"/>
      <c r="O51" s="67"/>
      <c r="P51" s="67"/>
    </row>
    <row r="52" spans="1:17" ht="54.9" customHeight="1" x14ac:dyDescent="0.25">
      <c r="A52" s="48"/>
      <c r="B52" s="96"/>
      <c r="C52" s="59"/>
      <c r="D52" s="49"/>
      <c r="E52" s="96"/>
      <c r="F52" s="59"/>
      <c r="G52" s="60"/>
      <c r="H52" s="194"/>
      <c r="I52" s="64"/>
      <c r="J52" s="65"/>
      <c r="K52" s="65"/>
      <c r="L52" s="65"/>
      <c r="M52" s="66"/>
      <c r="N52" s="67"/>
      <c r="O52" s="67"/>
      <c r="P52" s="67"/>
    </row>
    <row r="53" spans="1:17" ht="30" customHeight="1" x14ac:dyDescent="0.25">
      <c r="A53" s="48"/>
      <c r="B53" s="96"/>
      <c r="C53" s="59"/>
      <c r="D53" s="49"/>
      <c r="E53" s="96"/>
      <c r="F53" s="59"/>
      <c r="G53" s="60"/>
      <c r="H53" s="194"/>
      <c r="I53" s="64"/>
      <c r="J53" s="65"/>
      <c r="K53" s="65"/>
      <c r="L53" s="65"/>
      <c r="M53" s="66"/>
      <c r="N53" s="67"/>
      <c r="O53" s="67"/>
      <c r="P53" s="67"/>
    </row>
    <row r="54" spans="1:17" s="200" customFormat="1" ht="15" customHeight="1" x14ac:dyDescent="0.25">
      <c r="A54" s="48"/>
      <c r="B54" s="96"/>
      <c r="C54" s="59"/>
      <c r="D54" s="48"/>
      <c r="E54" s="96"/>
      <c r="F54" s="59"/>
      <c r="G54" s="60"/>
      <c r="H54" s="194"/>
      <c r="I54" s="64"/>
      <c r="J54" s="65"/>
      <c r="K54" s="65"/>
      <c r="L54" s="65"/>
      <c r="M54" s="66"/>
      <c r="N54" s="67"/>
      <c r="O54" s="67"/>
      <c r="P54" s="67"/>
      <c r="Q54" s="53"/>
    </row>
    <row r="55" spans="1:17" ht="15" customHeight="1" x14ac:dyDescent="0.25">
      <c r="A55" s="48"/>
      <c r="B55" s="96"/>
      <c r="C55" s="59"/>
      <c r="D55" s="48"/>
      <c r="E55" s="96"/>
      <c r="F55" s="59"/>
      <c r="G55" s="60"/>
      <c r="H55" s="194"/>
      <c r="I55" s="64"/>
      <c r="J55" s="65"/>
      <c r="K55" s="65"/>
      <c r="L55" s="65"/>
      <c r="M55" s="66"/>
      <c r="N55" s="67"/>
      <c r="O55" s="67"/>
      <c r="P55" s="67"/>
    </row>
    <row r="56" spans="1:17" ht="15" customHeight="1" x14ac:dyDescent="0.25">
      <c r="A56" s="48"/>
      <c r="B56" s="96"/>
      <c r="C56" s="59"/>
      <c r="D56" s="48"/>
      <c r="E56" s="96"/>
      <c r="F56" s="59"/>
      <c r="G56" s="60"/>
      <c r="H56" s="194"/>
      <c r="I56" s="64"/>
      <c r="J56" s="65"/>
      <c r="K56" s="65"/>
      <c r="L56" s="65"/>
      <c r="M56" s="66"/>
      <c r="N56" s="67"/>
      <c r="O56" s="67"/>
      <c r="P56" s="67"/>
    </row>
    <row r="57" spans="1:17" ht="13.2" x14ac:dyDescent="0.25"/>
    <row r="58" spans="1:17" ht="13.2" x14ac:dyDescent="0.25"/>
  </sheetData>
  <mergeCells count="11">
    <mergeCell ref="C1:P1"/>
    <mergeCell ref="D7:F7"/>
    <mergeCell ref="D8:F8"/>
    <mergeCell ref="A5:C5"/>
    <mergeCell ref="A6:C6"/>
    <mergeCell ref="A7:C7"/>
    <mergeCell ref="A8:C8"/>
    <mergeCell ref="A4:F4"/>
    <mergeCell ref="D5:F5"/>
    <mergeCell ref="D6:F6"/>
    <mergeCell ref="A2:P2"/>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9" fitToHeight="0" orientation="landscape" r:id="rId1"/>
  <headerFooter scaleWithDoc="0">
    <oddHeader>&amp;L
Annex 2 -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220" zoomScale="90" zoomScaleNormal="90" zoomScaleSheetLayoutView="100" workbookViewId="0">
      <selection activeCell="A5" sqref="A5:H254"/>
    </sheetView>
  </sheetViews>
  <sheetFormatPr defaultColWidth="9.109375" defaultRowHeight="13.2" x14ac:dyDescent="0.25"/>
  <cols>
    <col min="1" max="1" width="14.6640625" style="53" customWidth="1"/>
    <col min="2" max="2" width="8.6640625" style="53" customWidth="1"/>
    <col min="3" max="3" width="15.6640625" style="61" bestFit="1" customWidth="1"/>
    <col min="4" max="4" width="50.6640625" style="61" customWidth="1"/>
    <col min="5" max="5" width="14.6640625" style="62" customWidth="1"/>
    <col min="6" max="7" width="14.6640625" style="63" customWidth="1"/>
    <col min="8" max="8" width="14.6640625" style="53" customWidth="1"/>
    <col min="9" max="9" width="15.5546875" style="53" customWidth="1"/>
    <col min="10" max="13" width="9.109375" style="53"/>
    <col min="14" max="14" width="9.44140625" style="53" bestFit="1" customWidth="1"/>
    <col min="15" max="16384" width="9.109375" style="53"/>
  </cols>
  <sheetData>
    <row r="1" spans="1:14" ht="66.75" customHeight="1" x14ac:dyDescent="0.25">
      <c r="A1" s="239" t="s">
        <v>697</v>
      </c>
      <c r="B1" s="239"/>
      <c r="C1" s="239"/>
      <c r="D1" s="239"/>
      <c r="E1" s="239"/>
      <c r="F1" s="239"/>
      <c r="G1" s="239"/>
      <c r="H1" s="239"/>
    </row>
    <row r="2" spans="1:14" s="54" customFormat="1" ht="25.5" customHeight="1" x14ac:dyDescent="0.25">
      <c r="A2" s="236" t="str">
        <f>Overview!B4&amp; " - Effective from "&amp;Overview!D4&amp;" - "&amp;Overview!E4&amp;" Designated EHV import charges"</f>
        <v>Fulcrum Electricity Assets Ltd - GSP_C - Effective from 1 April 2026 - Final Designated EHV import charges</v>
      </c>
      <c r="B2" s="237"/>
      <c r="C2" s="237"/>
      <c r="D2" s="237"/>
      <c r="E2" s="237"/>
      <c r="F2" s="237"/>
      <c r="G2" s="237"/>
      <c r="H2" s="238"/>
    </row>
    <row r="3" spans="1:14" s="85" customFormat="1" ht="17.399999999999999" x14ac:dyDescent="0.25">
      <c r="A3" s="89"/>
      <c r="B3" s="89"/>
      <c r="C3" s="89"/>
      <c r="D3" s="90"/>
      <c r="E3" s="91"/>
      <c r="F3" s="91"/>
      <c r="G3" s="92"/>
      <c r="H3" s="92"/>
      <c r="I3" s="84"/>
      <c r="J3" s="84"/>
      <c r="K3" s="84"/>
      <c r="L3" s="84"/>
      <c r="M3" s="84"/>
      <c r="N3" s="84"/>
    </row>
    <row r="4" spans="1:14" ht="60.75" customHeight="1" x14ac:dyDescent="0.25">
      <c r="A4" s="55" t="s">
        <v>45</v>
      </c>
      <c r="B4" s="56" t="s">
        <v>704</v>
      </c>
      <c r="C4" s="55" t="s">
        <v>30</v>
      </c>
      <c r="D4" s="57" t="s">
        <v>25</v>
      </c>
      <c r="E4" s="131" t="str">
        <f>'Annex 2 Designated EHV charges'!I10</f>
        <v>Import
Super Red
unit charge
(p/kWh)</v>
      </c>
      <c r="F4" s="131" t="str">
        <f>'Annex 2 Designated EHV charges'!J10</f>
        <v>Import
fixed charge
(p/day)</v>
      </c>
      <c r="G4" s="131" t="str">
        <f>'Annex 2 Designated EHV charges'!K10</f>
        <v>Import
capacity charge
(p/kVA/day)</v>
      </c>
      <c r="H4" s="131" t="str">
        <f>'Annex 2 Designated EHV charges'!L10</f>
        <v>Import
exceeded capacity charge
(p/kVA/day)</v>
      </c>
    </row>
    <row r="5" spans="1:14" ht="12.75" customHeight="1" x14ac:dyDescent="0.25">
      <c r="A5" s="97" t="str">
        <f t="array" ref="A5">IFERROR(INDEX('Annex 2 Designated EHV charges'!$A$11:$A$58, MATCH(0, IF(ISBLANK('Annex 2 Designated EHV charges'!$A$11:$A$58),1, COUNTIF(A$4:$A4, 'Annex 2 Designated EHV charges'!$A$11:$A$58)), 0)),"")</f>
        <v/>
      </c>
      <c r="B5" s="97" t="str">
        <f>IF($A5="","",VLOOKUP($A5,'Annex 2 Designated EHV charges'!$A:$O,2,0))</f>
        <v/>
      </c>
      <c r="C5" s="98" t="str">
        <f>IF($A5="","",VLOOKUP($A5,'Annex 2 Designated EHV charges'!$A:$O,3,0))</f>
        <v/>
      </c>
      <c r="D5" s="97" t="str">
        <f>IF($A5="","",VLOOKUP($A5,'Annex 2 Designated EHV charges'!$A:$O,7,0))</f>
        <v/>
      </c>
      <c r="E5" s="102" t="str">
        <f>IFERROR(IF(VLOOKUP($A5,'Annex 2 Designated EHV charges'!$A:$P,9,FALSE)=0,"",VLOOKUP($A5,'Annex 2 Designated EHV charges'!$A:$P,9,FALSE)),"")</f>
        <v/>
      </c>
      <c r="F5" s="103" t="str">
        <f>IFERROR(IF(VLOOKUP($A5,'Annex 2 Designated EHV charges'!$A:$P,10,FALSE)=0,"",VLOOKUP($A5,'Annex 2 Designated EHV charges'!$A:$P,10,FALSE)),"")</f>
        <v/>
      </c>
      <c r="G5" s="104" t="str">
        <f>IFERROR(IF(VLOOKUP($A5,'Annex 2 Designated EHV charges'!$A:$P,11,FALSE)=0,"",VLOOKUP($A5,'Annex 2 Designated EHV charges'!$A:$P,11,FALSE)),"")</f>
        <v/>
      </c>
      <c r="H5" s="104" t="str">
        <f>IFERROR(IF(VLOOKUP($A5,'Annex 2 Designated EHV charges'!$A:$P,12,FALSE)=0,"",VLOOKUP($A5,'Annex 2 Designated EHV charges'!$A:$P,12,FALSE)),"")</f>
        <v/>
      </c>
    </row>
    <row r="6" spans="1:14" ht="12.75" customHeight="1" x14ac:dyDescent="0.25">
      <c r="A6" s="97" t="str">
        <f t="array" ref="A6">IFERROR(INDEX('Annex 2 Designated EHV charges'!$A$11:$A$58, MATCH(0, IF(ISBLANK('Annex 2 Designated EHV charges'!$A$11:$A$58),1, COUNTIF(A$4:$A5, 'Annex 2 Designated EHV charges'!$A$11:$A$58)), 0)),"")</f>
        <v/>
      </c>
      <c r="B6" s="97" t="str">
        <f>IF($A6="","",VLOOKUP($A6,'Annex 2 Designated EHV charges'!$A:$O,2,0))</f>
        <v/>
      </c>
      <c r="C6" s="98" t="str">
        <f>IF($A6="","",VLOOKUP($A6,'Annex 2 Designated EHV charges'!$A:$O,3,0))</f>
        <v/>
      </c>
      <c r="D6" s="97" t="str">
        <f>IF($A6="","",VLOOKUP($A6,'Annex 2 Designated EHV charges'!$A:$O,7,0))</f>
        <v/>
      </c>
      <c r="E6" s="102" t="str">
        <f>IFERROR(IF(VLOOKUP($A6,'Annex 2 Designated EHV charges'!$A:$P,9,FALSE)=0,"",VLOOKUP($A6,'Annex 2 Designated EHV charges'!$A:$P,9,FALSE)),"")</f>
        <v/>
      </c>
      <c r="F6" s="103" t="str">
        <f>IFERROR(IF(VLOOKUP($A6,'Annex 2 Designated EHV charges'!$A:$P,10,FALSE)=0,"",VLOOKUP($A6,'Annex 2 Designated EHV charges'!$A:$P,10,FALSE)),"")</f>
        <v/>
      </c>
      <c r="G6" s="104" t="str">
        <f>IFERROR(IF(VLOOKUP($A6,'Annex 2 Designated EHV charges'!$A:$P,11,FALSE)=0,"",VLOOKUP($A6,'Annex 2 Designated EHV charges'!$A:$P,11,FALSE)),"")</f>
        <v/>
      </c>
      <c r="H6" s="104" t="str">
        <f>IFERROR(IF(VLOOKUP($A6,'Annex 2 Designated EHV charges'!$A:$P,12,FALSE)=0,"",VLOOKUP($A6,'Annex 2 Designated EHV charges'!$A:$P,12,FALSE)),"")</f>
        <v/>
      </c>
    </row>
    <row r="7" spans="1:14" ht="12.75" customHeight="1" x14ac:dyDescent="0.25">
      <c r="A7" s="97" t="str">
        <f t="array" ref="A7">IFERROR(INDEX('Annex 2 Designated EHV charges'!$A$11:$A$58, MATCH(0, IF(ISBLANK('Annex 2 Designated EHV charges'!$A$11:$A$58),1, COUNTIF(A$4:$A6, 'Annex 2 Designated EHV charges'!$A$11:$A$58)), 0)),"")</f>
        <v/>
      </c>
      <c r="B7" s="97" t="str">
        <f>IF($A7="","",VLOOKUP($A7,'Annex 2 Designated EHV charges'!$A:$O,2,0))</f>
        <v/>
      </c>
      <c r="C7" s="98" t="str">
        <f>IF($A7="","",VLOOKUP($A7,'Annex 2 Designated EHV charges'!$A:$O,3,0))</f>
        <v/>
      </c>
      <c r="D7" s="97" t="str">
        <f>IF($A7="","",VLOOKUP($A7,'Annex 2 Designated EHV charges'!$A:$O,7,0))</f>
        <v/>
      </c>
      <c r="E7" s="102" t="str">
        <f>IFERROR(IF(VLOOKUP($A7,'Annex 2 Designated EHV charges'!$A:$P,9,FALSE)=0,"",VLOOKUP($A7,'Annex 2 Designated EHV charges'!$A:$P,9,FALSE)),"")</f>
        <v/>
      </c>
      <c r="F7" s="103" t="str">
        <f>IFERROR(IF(VLOOKUP($A7,'Annex 2 Designated EHV charges'!$A:$P,10,FALSE)=0,"",VLOOKUP($A7,'Annex 2 Designated EHV charges'!$A:$P,10,FALSE)),"")</f>
        <v/>
      </c>
      <c r="G7" s="104" t="str">
        <f>IFERROR(IF(VLOOKUP($A7,'Annex 2 Designated EHV charges'!$A:$P,11,FALSE)=0,"",VLOOKUP($A7,'Annex 2 Designated EHV charges'!$A:$P,11,FALSE)),"")</f>
        <v/>
      </c>
      <c r="H7" s="104" t="str">
        <f>IFERROR(IF(VLOOKUP($A7,'Annex 2 Designated EHV charges'!$A:$P,12,FALSE)=0,"",VLOOKUP($A7,'Annex 2 Designated EHV charges'!$A:$P,12,FALSE)),"")</f>
        <v/>
      </c>
    </row>
    <row r="8" spans="1:14" ht="12.75" customHeight="1" x14ac:dyDescent="0.25">
      <c r="A8" s="97" t="str">
        <f t="array" ref="A8">IFERROR(INDEX('Annex 2 Designated EHV charges'!$A$11:$A$58, MATCH(0, IF(ISBLANK('Annex 2 Designated EHV charges'!$A$11:$A$58),1, COUNTIF(A$4:$A7, 'Annex 2 Designated EHV charges'!$A$11:$A$58)), 0)),"")</f>
        <v/>
      </c>
      <c r="B8" s="97" t="str">
        <f>IF($A8="","",VLOOKUP($A8,'Annex 2 Designated EHV charges'!$A:$O,2,0))</f>
        <v/>
      </c>
      <c r="C8" s="98" t="str">
        <f>IF($A8="","",VLOOKUP($A8,'Annex 2 Designated EHV charges'!$A:$O,3,0))</f>
        <v/>
      </c>
      <c r="D8" s="97" t="str">
        <f>IF($A8="","",VLOOKUP($A8,'Annex 2 Designated EHV charges'!$A:$O,7,0))</f>
        <v/>
      </c>
      <c r="E8" s="102" t="str">
        <f>IFERROR(IF(VLOOKUP($A8,'Annex 2 Designated EHV charges'!$A:$P,9,FALSE)=0,"",VLOOKUP($A8,'Annex 2 Designated EHV charges'!$A:$P,9,FALSE)),"")</f>
        <v/>
      </c>
      <c r="F8" s="103" t="str">
        <f>IFERROR(IF(VLOOKUP($A8,'Annex 2 Designated EHV charges'!$A:$P,10,FALSE)=0,"",VLOOKUP($A8,'Annex 2 Designated EHV charges'!$A:$P,10,FALSE)),"")</f>
        <v/>
      </c>
      <c r="G8" s="104" t="str">
        <f>IFERROR(IF(VLOOKUP($A8,'Annex 2 Designated EHV charges'!$A:$P,11,FALSE)=0,"",VLOOKUP($A8,'Annex 2 Designated EHV charges'!$A:$P,11,FALSE)),"")</f>
        <v/>
      </c>
      <c r="H8" s="104" t="str">
        <f>IFERROR(IF(VLOOKUP($A8,'Annex 2 Designated EHV charges'!$A:$P,12,FALSE)=0,"",VLOOKUP($A8,'Annex 2 Designated EHV charges'!$A:$P,12,FALSE)),"")</f>
        <v/>
      </c>
    </row>
    <row r="9" spans="1:14" ht="12.75" customHeight="1" x14ac:dyDescent="0.25">
      <c r="A9" s="97" t="str">
        <f t="array" ref="A9">IFERROR(INDEX('Annex 2 Designated EHV charges'!$A$11:$A$58, MATCH(0, IF(ISBLANK('Annex 2 Designated EHV charges'!$A$11:$A$58),1, COUNTIF(A$4:$A8, 'Annex 2 Designated EHV charges'!$A$11:$A$58)), 0)),"")</f>
        <v/>
      </c>
      <c r="B9" s="97" t="str">
        <f>IF($A9="","",VLOOKUP($A9,'Annex 2 Designated EHV charges'!$A:$O,2,0))</f>
        <v/>
      </c>
      <c r="C9" s="98" t="str">
        <f>IF($A9="","",VLOOKUP($A9,'Annex 2 Designated EHV charges'!$A:$O,3,0))</f>
        <v/>
      </c>
      <c r="D9" s="97" t="str">
        <f>IF($A9="","",VLOOKUP($A9,'Annex 2 Designated EHV charges'!$A:$O,7,0))</f>
        <v/>
      </c>
      <c r="E9" s="102" t="str">
        <f>IFERROR(IF(VLOOKUP($A9,'Annex 2 Designated EHV charges'!$A:$P,9,FALSE)=0,"",VLOOKUP($A9,'Annex 2 Designated EHV charges'!$A:$P,9,FALSE)),"")</f>
        <v/>
      </c>
      <c r="F9" s="103" t="str">
        <f>IFERROR(IF(VLOOKUP($A9,'Annex 2 Designated EHV charges'!$A:$P,10,FALSE)=0,"",VLOOKUP($A9,'Annex 2 Designated EHV charges'!$A:$P,10,FALSE)),"")</f>
        <v/>
      </c>
      <c r="G9" s="104" t="str">
        <f>IFERROR(IF(VLOOKUP($A9,'Annex 2 Designated EHV charges'!$A:$P,11,FALSE)=0,"",VLOOKUP($A9,'Annex 2 Designated EHV charges'!$A:$P,11,FALSE)),"")</f>
        <v/>
      </c>
      <c r="H9" s="104" t="str">
        <f>IFERROR(IF(VLOOKUP($A9,'Annex 2 Designated EHV charges'!$A:$P,12,FALSE)=0,"",VLOOKUP($A9,'Annex 2 Designated EHV charges'!$A:$P,12,FALSE)),"")</f>
        <v/>
      </c>
    </row>
    <row r="10" spans="1:14" ht="12.75" customHeight="1" x14ac:dyDescent="0.25">
      <c r="A10" s="97" t="str">
        <f t="array" ref="A10">IFERROR(INDEX('Annex 2 Designated EHV charges'!$A$11:$A$58, MATCH(0, IF(ISBLANK('Annex 2 Designated EHV charges'!$A$11:$A$58),1, COUNTIF(A$4:$A9, 'Annex 2 Designated EHV charges'!$A$11:$A$58)), 0)),"")</f>
        <v/>
      </c>
      <c r="B10" s="97" t="str">
        <f>IF($A10="","",VLOOKUP($A10,'Annex 2 Designated EHV charges'!$A:$O,2,0))</f>
        <v/>
      </c>
      <c r="C10" s="98" t="str">
        <f>IF($A10="","",VLOOKUP($A10,'Annex 2 Designated EHV charges'!$A:$O,3,0))</f>
        <v/>
      </c>
      <c r="D10" s="97" t="str">
        <f>IF($A10="","",VLOOKUP($A10,'Annex 2 Designated EHV charges'!$A:$O,7,0))</f>
        <v/>
      </c>
      <c r="E10" s="102" t="str">
        <f>IFERROR(IF(VLOOKUP($A10,'Annex 2 Designated EHV charges'!$A:$P,9,FALSE)=0,"",VLOOKUP($A10,'Annex 2 Designated EHV charges'!$A:$P,9,FALSE)),"")</f>
        <v/>
      </c>
      <c r="F10" s="103" t="str">
        <f>IFERROR(IF(VLOOKUP($A10,'Annex 2 Designated EHV charges'!$A:$P,10,FALSE)=0,"",VLOOKUP($A10,'Annex 2 Designated EHV charges'!$A:$P,10,FALSE)),"")</f>
        <v/>
      </c>
      <c r="G10" s="104" t="str">
        <f>IFERROR(IF(VLOOKUP($A10,'Annex 2 Designated EHV charges'!$A:$P,11,FALSE)=0,"",VLOOKUP($A10,'Annex 2 Designated EHV charges'!$A:$P,11,FALSE)),"")</f>
        <v/>
      </c>
      <c r="H10" s="104" t="str">
        <f>IFERROR(IF(VLOOKUP($A10,'Annex 2 Designated EHV charges'!$A:$P,12,FALSE)=0,"",VLOOKUP($A10,'Annex 2 Designated EHV charges'!$A:$P,12,FALSE)),"")</f>
        <v/>
      </c>
    </row>
    <row r="11" spans="1:14" ht="12.75" customHeight="1" x14ac:dyDescent="0.25">
      <c r="A11" s="97" t="str">
        <f t="array" ref="A11">IFERROR(INDEX('Annex 2 Designated EHV charges'!$A$11:$A$58, MATCH(0, IF(ISBLANK('Annex 2 Designated EHV charges'!$A$11:$A$58),1, COUNTIF(A$4:$A10, 'Annex 2 Designated EHV charges'!$A$11:$A$58)), 0)),"")</f>
        <v/>
      </c>
      <c r="B11" s="97" t="str">
        <f>IF($A11="","",VLOOKUP($A11,'Annex 2 Designated EHV charges'!$A:$O,2,0))</f>
        <v/>
      </c>
      <c r="C11" s="98" t="str">
        <f>IF($A11="","",VLOOKUP($A11,'Annex 2 Designated EHV charges'!$A:$O,3,0))</f>
        <v/>
      </c>
      <c r="D11" s="97" t="str">
        <f>IF($A11="","",VLOOKUP($A11,'Annex 2 Designated EHV charges'!$A:$O,7,0))</f>
        <v/>
      </c>
      <c r="E11" s="102" t="str">
        <f>IFERROR(IF(VLOOKUP($A11,'Annex 2 Designated EHV charges'!$A:$P,9,FALSE)=0,"",VLOOKUP($A11,'Annex 2 Designated EHV charges'!$A:$P,9,FALSE)),"")</f>
        <v/>
      </c>
      <c r="F11" s="103" t="str">
        <f>IFERROR(IF(VLOOKUP($A11,'Annex 2 Designated EHV charges'!$A:$P,10,FALSE)=0,"",VLOOKUP($A11,'Annex 2 Designated EHV charges'!$A:$P,10,FALSE)),"")</f>
        <v/>
      </c>
      <c r="G11" s="104" t="str">
        <f>IFERROR(IF(VLOOKUP($A11,'Annex 2 Designated EHV charges'!$A:$P,11,FALSE)=0,"",VLOOKUP($A11,'Annex 2 Designated EHV charges'!$A:$P,11,FALSE)),"")</f>
        <v/>
      </c>
      <c r="H11" s="104" t="str">
        <f>IFERROR(IF(VLOOKUP($A11,'Annex 2 Designated EHV charges'!$A:$P,12,FALSE)=0,"",VLOOKUP($A11,'Annex 2 Designated EHV charges'!$A:$P,12,FALSE)),"")</f>
        <v/>
      </c>
    </row>
    <row r="12" spans="1:14" ht="12.75" customHeight="1" x14ac:dyDescent="0.25">
      <c r="A12" s="97" t="str">
        <f t="array" ref="A12">IFERROR(INDEX('Annex 2 Designated EHV charges'!$A$11:$A$58, MATCH(0, IF(ISBLANK('Annex 2 Designated EHV charges'!$A$11:$A$58),1, COUNTIF(A$4:$A11, 'Annex 2 Designated EHV charges'!$A$11:$A$58)), 0)),"")</f>
        <v/>
      </c>
      <c r="B12" s="97" t="str">
        <f>IF($A12="","",VLOOKUP($A12,'Annex 2 Designated EHV charges'!$A:$O,2,0))</f>
        <v/>
      </c>
      <c r="C12" s="98" t="str">
        <f>IF($A12="","",VLOOKUP($A12,'Annex 2 Designated EHV charges'!$A:$O,3,0))</f>
        <v/>
      </c>
      <c r="D12" s="97" t="str">
        <f>IF($A12="","",VLOOKUP($A12,'Annex 2 Designated EHV charges'!$A:$O,7,0))</f>
        <v/>
      </c>
      <c r="E12" s="102" t="str">
        <f>IFERROR(IF(VLOOKUP($A12,'Annex 2 Designated EHV charges'!$A:$P,9,FALSE)=0,"",VLOOKUP($A12,'Annex 2 Designated EHV charges'!$A:$P,9,FALSE)),"")</f>
        <v/>
      </c>
      <c r="F12" s="103" t="str">
        <f>IFERROR(IF(VLOOKUP($A12,'Annex 2 Designated EHV charges'!$A:$P,10,FALSE)=0,"",VLOOKUP($A12,'Annex 2 Designated EHV charges'!$A:$P,10,FALSE)),"")</f>
        <v/>
      </c>
      <c r="G12" s="104" t="str">
        <f>IFERROR(IF(VLOOKUP($A12,'Annex 2 Designated EHV charges'!$A:$P,11,FALSE)=0,"",VLOOKUP($A12,'Annex 2 Designated EHV charges'!$A:$P,11,FALSE)),"")</f>
        <v/>
      </c>
      <c r="H12" s="104" t="str">
        <f>IFERROR(IF(VLOOKUP($A12,'Annex 2 Designated EHV charges'!$A:$P,12,FALSE)=0,"",VLOOKUP($A12,'Annex 2 Designated EHV charges'!$A:$P,12,FALSE)),"")</f>
        <v/>
      </c>
    </row>
    <row r="13" spans="1:14" ht="12.75" customHeight="1" x14ac:dyDescent="0.25">
      <c r="A13" s="97" t="str">
        <f t="array" ref="A13">IFERROR(INDEX('Annex 2 Designated EHV charges'!$A$11:$A$58, MATCH(0, IF(ISBLANK('Annex 2 Designated EHV charges'!$A$11:$A$58),1, COUNTIF(A$4:$A12, 'Annex 2 Designated EHV charges'!$A$11:$A$58)), 0)),"")</f>
        <v/>
      </c>
      <c r="B13" s="97" t="str">
        <f>IF($A13="","",VLOOKUP($A13,'Annex 2 Designated EHV charges'!$A:$O,2,0))</f>
        <v/>
      </c>
      <c r="C13" s="98" t="str">
        <f>IF($A13="","",VLOOKUP($A13,'Annex 2 Designated EHV charges'!$A:$O,3,0))</f>
        <v/>
      </c>
      <c r="D13" s="97" t="str">
        <f>IF($A13="","",VLOOKUP($A13,'Annex 2 Designated EHV charges'!$A:$O,7,0))</f>
        <v/>
      </c>
      <c r="E13" s="102" t="str">
        <f>IFERROR(IF(VLOOKUP($A13,'Annex 2 Designated EHV charges'!$A:$P,9,FALSE)=0,"",VLOOKUP($A13,'Annex 2 Designated EHV charges'!$A:$P,9,FALSE)),"")</f>
        <v/>
      </c>
      <c r="F13" s="103" t="str">
        <f>IFERROR(IF(VLOOKUP($A13,'Annex 2 Designated EHV charges'!$A:$P,10,FALSE)=0,"",VLOOKUP($A13,'Annex 2 Designated EHV charges'!$A:$P,10,FALSE)),"")</f>
        <v/>
      </c>
      <c r="G13" s="104" t="str">
        <f>IFERROR(IF(VLOOKUP($A13,'Annex 2 Designated EHV charges'!$A:$P,11,FALSE)=0,"",VLOOKUP($A13,'Annex 2 Designated EHV charges'!$A:$P,11,FALSE)),"")</f>
        <v/>
      </c>
      <c r="H13" s="104" t="str">
        <f>IFERROR(IF(VLOOKUP($A13,'Annex 2 Designated EHV charges'!$A:$P,12,FALSE)=0,"",VLOOKUP($A13,'Annex 2 Designated EHV charges'!$A:$P,12,FALSE)),"")</f>
        <v/>
      </c>
    </row>
    <row r="14" spans="1:14" ht="12.75" customHeight="1" x14ac:dyDescent="0.25">
      <c r="A14" s="97" t="str">
        <f t="array" ref="A14">IFERROR(INDEX('Annex 2 Designated EHV charges'!$A$11:$A$58, MATCH(0, IF(ISBLANK('Annex 2 Designated EHV charges'!$A$11:$A$58),1, COUNTIF(A$4:$A13, 'Annex 2 Designated EHV charges'!$A$11:$A$58)), 0)),"")</f>
        <v/>
      </c>
      <c r="B14" s="97" t="str">
        <f>IF($A14="","",VLOOKUP($A14,'Annex 2 Designated EHV charges'!$A:$O,2,0))</f>
        <v/>
      </c>
      <c r="C14" s="98" t="str">
        <f>IF($A14="","",VLOOKUP($A14,'Annex 2 Designated EHV charges'!$A:$O,3,0))</f>
        <v/>
      </c>
      <c r="D14" s="97" t="str">
        <f>IF($A14="","",VLOOKUP($A14,'Annex 2 Designated EHV charges'!$A:$O,7,0))</f>
        <v/>
      </c>
      <c r="E14" s="102" t="str">
        <f>IFERROR(IF(VLOOKUP($A14,'Annex 2 Designated EHV charges'!$A:$P,9,FALSE)=0,"",VLOOKUP($A14,'Annex 2 Designated EHV charges'!$A:$P,9,FALSE)),"")</f>
        <v/>
      </c>
      <c r="F14" s="103" t="str">
        <f>IFERROR(IF(VLOOKUP($A14,'Annex 2 Designated EHV charges'!$A:$P,10,FALSE)=0,"",VLOOKUP($A14,'Annex 2 Designated EHV charges'!$A:$P,10,FALSE)),"")</f>
        <v/>
      </c>
      <c r="G14" s="104" t="str">
        <f>IFERROR(IF(VLOOKUP($A14,'Annex 2 Designated EHV charges'!$A:$P,11,FALSE)=0,"",VLOOKUP($A14,'Annex 2 Designated EHV charges'!$A:$P,11,FALSE)),"")</f>
        <v/>
      </c>
      <c r="H14" s="104" t="str">
        <f>IFERROR(IF(VLOOKUP($A14,'Annex 2 Designated EHV charges'!$A:$P,12,FALSE)=0,"",VLOOKUP($A14,'Annex 2 Designated EHV charges'!$A:$P,12,FALSE)),"")</f>
        <v/>
      </c>
    </row>
    <row r="15" spans="1:14" ht="12.75" customHeight="1" x14ac:dyDescent="0.25">
      <c r="A15" s="97" t="str">
        <f t="array" ref="A15">IFERROR(INDEX('Annex 2 Designated EHV charges'!$A$11:$A$58, MATCH(0, IF(ISBLANK('Annex 2 Designated EHV charges'!$A$11:$A$58),1, COUNTIF(A$4:$A14, 'Annex 2 Designated EHV charges'!$A$11:$A$58)), 0)),"")</f>
        <v/>
      </c>
      <c r="B15" s="97" t="str">
        <f>IF($A15="","",VLOOKUP($A15,'Annex 2 Designated EHV charges'!$A:$O,2,0))</f>
        <v/>
      </c>
      <c r="C15" s="98" t="str">
        <f>IF($A15="","",VLOOKUP($A15,'Annex 2 Designated EHV charges'!$A:$O,3,0))</f>
        <v/>
      </c>
      <c r="D15" s="97" t="str">
        <f>IF($A15="","",VLOOKUP($A15,'Annex 2 Designated EHV charges'!$A:$O,7,0))</f>
        <v/>
      </c>
      <c r="E15" s="102" t="str">
        <f>IFERROR(IF(VLOOKUP($A15,'Annex 2 Designated EHV charges'!$A:$P,9,FALSE)=0,"",VLOOKUP($A15,'Annex 2 Designated EHV charges'!$A:$P,9,FALSE)),"")</f>
        <v/>
      </c>
      <c r="F15" s="103" t="str">
        <f>IFERROR(IF(VLOOKUP($A15,'Annex 2 Designated EHV charges'!$A:$P,10,FALSE)=0,"",VLOOKUP($A15,'Annex 2 Designated EHV charges'!$A:$P,10,FALSE)),"")</f>
        <v/>
      </c>
      <c r="G15" s="104" t="str">
        <f>IFERROR(IF(VLOOKUP($A15,'Annex 2 Designated EHV charges'!$A:$P,11,FALSE)=0,"",VLOOKUP($A15,'Annex 2 Designated EHV charges'!$A:$P,11,FALSE)),"")</f>
        <v/>
      </c>
      <c r="H15" s="104" t="str">
        <f>IFERROR(IF(VLOOKUP($A15,'Annex 2 Designated EHV charges'!$A:$P,12,FALSE)=0,"",VLOOKUP($A15,'Annex 2 Designated EHV charges'!$A:$P,12,FALSE)),"")</f>
        <v/>
      </c>
    </row>
    <row r="16" spans="1:14" ht="12.75" customHeight="1" x14ac:dyDescent="0.25">
      <c r="A16" s="97" t="str">
        <f t="array" ref="A16">IFERROR(INDEX('Annex 2 Designated EHV charges'!$A$11:$A$58, MATCH(0, IF(ISBLANK('Annex 2 Designated EHV charges'!$A$11:$A$58),1, COUNTIF(A$4:$A15, 'Annex 2 Designated EHV charges'!$A$11:$A$58)), 0)),"")</f>
        <v/>
      </c>
      <c r="B16" s="97" t="str">
        <f>IF($A16="","",VLOOKUP($A16,'Annex 2 Designated EHV charges'!$A:$O,2,0))</f>
        <v/>
      </c>
      <c r="C16" s="98" t="str">
        <f>IF($A16="","",VLOOKUP($A16,'Annex 2 Designated EHV charges'!$A:$O,3,0))</f>
        <v/>
      </c>
      <c r="D16" s="97" t="str">
        <f>IF($A16="","",VLOOKUP($A16,'Annex 2 Designated EHV charges'!$A:$O,7,0))</f>
        <v/>
      </c>
      <c r="E16" s="102" t="str">
        <f>IFERROR(IF(VLOOKUP($A16,'Annex 2 Designated EHV charges'!$A:$P,9,FALSE)=0,"",VLOOKUP($A16,'Annex 2 Designated EHV charges'!$A:$P,9,FALSE)),"")</f>
        <v/>
      </c>
      <c r="F16" s="103" t="str">
        <f>IFERROR(IF(VLOOKUP($A16,'Annex 2 Designated EHV charges'!$A:$P,10,FALSE)=0,"",VLOOKUP($A16,'Annex 2 Designated EHV charges'!$A:$P,10,FALSE)),"")</f>
        <v/>
      </c>
      <c r="G16" s="104" t="str">
        <f>IFERROR(IF(VLOOKUP($A16,'Annex 2 Designated EHV charges'!$A:$P,11,FALSE)=0,"",VLOOKUP($A16,'Annex 2 Designated EHV charges'!$A:$P,11,FALSE)),"")</f>
        <v/>
      </c>
      <c r="H16" s="104" t="str">
        <f>IFERROR(IF(VLOOKUP($A16,'Annex 2 Designated EHV charges'!$A:$P,12,FALSE)=0,"",VLOOKUP($A16,'Annex 2 Designated EHV charges'!$A:$P,12,FALSE)),"")</f>
        <v/>
      </c>
    </row>
    <row r="17" spans="1:8" ht="12.75" customHeight="1" x14ac:dyDescent="0.25">
      <c r="A17" s="97" t="str">
        <f t="array" ref="A17">IFERROR(INDEX('Annex 2 Designated EHV charges'!$A$11:$A$58, MATCH(0, IF(ISBLANK('Annex 2 Designated EHV charges'!$A$11:$A$58),1, COUNTIF(A$4:$A16, 'Annex 2 Designated EHV charges'!$A$11:$A$58)), 0)),"")</f>
        <v/>
      </c>
      <c r="B17" s="97" t="str">
        <f>IF($A17="","",VLOOKUP($A17,'Annex 2 Designated EHV charges'!$A:$O,2,0))</f>
        <v/>
      </c>
      <c r="C17" s="98" t="str">
        <f>IF($A17="","",VLOOKUP($A17,'Annex 2 Designated EHV charges'!$A:$O,3,0))</f>
        <v/>
      </c>
      <c r="D17" s="97" t="str">
        <f>IF($A17="","",VLOOKUP($A17,'Annex 2 Designated EHV charges'!$A:$O,7,0))</f>
        <v/>
      </c>
      <c r="E17" s="102" t="str">
        <f>IFERROR(IF(VLOOKUP($A17,'Annex 2 Designated EHV charges'!$A:$P,9,FALSE)=0,"",VLOOKUP($A17,'Annex 2 Designated EHV charges'!$A:$P,9,FALSE)),"")</f>
        <v/>
      </c>
      <c r="F17" s="103" t="str">
        <f>IFERROR(IF(VLOOKUP($A17,'Annex 2 Designated EHV charges'!$A:$P,10,FALSE)=0,"",VLOOKUP($A17,'Annex 2 Designated EHV charges'!$A:$P,10,FALSE)),"")</f>
        <v/>
      </c>
      <c r="G17" s="104" t="str">
        <f>IFERROR(IF(VLOOKUP($A17,'Annex 2 Designated EHV charges'!$A:$P,11,FALSE)=0,"",VLOOKUP($A17,'Annex 2 Designated EHV charges'!$A:$P,11,FALSE)),"")</f>
        <v/>
      </c>
      <c r="H17" s="104" t="str">
        <f>IFERROR(IF(VLOOKUP($A17,'Annex 2 Designated EHV charges'!$A:$P,12,FALSE)=0,"",VLOOKUP($A17,'Annex 2 Designated EHV charges'!$A:$P,12,FALSE)),"")</f>
        <v/>
      </c>
    </row>
    <row r="18" spans="1:8" ht="12.75" customHeight="1" x14ac:dyDescent="0.25">
      <c r="A18" s="97" t="str">
        <f t="array" ref="A18">IFERROR(INDEX('Annex 2 Designated EHV charges'!$A$11:$A$58, MATCH(0, IF(ISBLANK('Annex 2 Designated EHV charges'!$A$11:$A$58),1, COUNTIF(A$4:$A17, 'Annex 2 Designated EHV charges'!$A$11:$A$58)), 0)),"")</f>
        <v/>
      </c>
      <c r="B18" s="97" t="str">
        <f>IF($A18="","",VLOOKUP($A18,'Annex 2 Designated EHV charges'!$A:$O,2,0))</f>
        <v/>
      </c>
      <c r="C18" s="98" t="str">
        <f>IF($A18="","",VLOOKUP($A18,'Annex 2 Designated EHV charges'!$A:$O,3,0))</f>
        <v/>
      </c>
      <c r="D18" s="97" t="str">
        <f>IF($A18="","",VLOOKUP($A18,'Annex 2 Designated EHV charges'!$A:$O,7,0))</f>
        <v/>
      </c>
      <c r="E18" s="102" t="str">
        <f>IFERROR(IF(VLOOKUP($A18,'Annex 2 Designated EHV charges'!$A:$P,9,FALSE)=0,"",VLOOKUP($A18,'Annex 2 Designated EHV charges'!$A:$P,9,FALSE)),"")</f>
        <v/>
      </c>
      <c r="F18" s="103" t="str">
        <f>IFERROR(IF(VLOOKUP($A18,'Annex 2 Designated EHV charges'!$A:$P,10,FALSE)=0,"",VLOOKUP($A18,'Annex 2 Designated EHV charges'!$A:$P,10,FALSE)),"")</f>
        <v/>
      </c>
      <c r="G18" s="104" t="str">
        <f>IFERROR(IF(VLOOKUP($A18,'Annex 2 Designated EHV charges'!$A:$P,11,FALSE)=0,"",VLOOKUP($A18,'Annex 2 Designated EHV charges'!$A:$P,11,FALSE)),"")</f>
        <v/>
      </c>
      <c r="H18" s="104" t="str">
        <f>IFERROR(IF(VLOOKUP($A18,'Annex 2 Designated EHV charges'!$A:$P,12,FALSE)=0,"",VLOOKUP($A18,'Annex 2 Designated EHV charges'!$A:$P,12,FALSE)),"")</f>
        <v/>
      </c>
    </row>
    <row r="19" spans="1:8" ht="12.75" customHeight="1" x14ac:dyDescent="0.25">
      <c r="A19" s="97" t="str">
        <f t="array" ref="A19">IFERROR(INDEX('Annex 2 Designated EHV charges'!$A$11:$A$58, MATCH(0, IF(ISBLANK('Annex 2 Designated EHV charges'!$A$11:$A$58),1, COUNTIF(A$4:$A18, 'Annex 2 Designated EHV charges'!$A$11:$A$58)), 0)),"")</f>
        <v/>
      </c>
      <c r="B19" s="97" t="str">
        <f>IF($A19="","",VLOOKUP($A19,'Annex 2 Designated EHV charges'!$A:$O,2,0))</f>
        <v/>
      </c>
      <c r="C19" s="98" t="str">
        <f>IF($A19="","",VLOOKUP($A19,'Annex 2 Designated EHV charges'!$A:$O,3,0))</f>
        <v/>
      </c>
      <c r="D19" s="97" t="str">
        <f>IF($A19="","",VLOOKUP($A19,'Annex 2 Designated EHV charges'!$A:$O,7,0))</f>
        <v/>
      </c>
      <c r="E19" s="102" t="str">
        <f>IFERROR(IF(VLOOKUP($A19,'Annex 2 Designated EHV charges'!$A:$P,9,FALSE)=0,"",VLOOKUP($A19,'Annex 2 Designated EHV charges'!$A:$P,9,FALSE)),"")</f>
        <v/>
      </c>
      <c r="F19" s="103" t="str">
        <f>IFERROR(IF(VLOOKUP($A19,'Annex 2 Designated EHV charges'!$A:$P,10,FALSE)=0,"",VLOOKUP($A19,'Annex 2 Designated EHV charges'!$A:$P,10,FALSE)),"")</f>
        <v/>
      </c>
      <c r="G19" s="104" t="str">
        <f>IFERROR(IF(VLOOKUP($A19,'Annex 2 Designated EHV charges'!$A:$P,11,FALSE)=0,"",VLOOKUP($A19,'Annex 2 Designated EHV charges'!$A:$P,11,FALSE)),"")</f>
        <v/>
      </c>
      <c r="H19" s="104" t="str">
        <f>IFERROR(IF(VLOOKUP($A19,'Annex 2 Designated EHV charges'!$A:$P,12,FALSE)=0,"",VLOOKUP($A19,'Annex 2 Designated EHV charges'!$A:$P,12,FALSE)),"")</f>
        <v/>
      </c>
    </row>
    <row r="20" spans="1:8" ht="12.75" customHeight="1" x14ac:dyDescent="0.25">
      <c r="A20" s="97" t="str">
        <f t="array" ref="A20">IFERROR(INDEX('Annex 2 Designated EHV charges'!$A$11:$A$58, MATCH(0, IF(ISBLANK('Annex 2 Designated EHV charges'!$A$11:$A$58),1, COUNTIF(A$4:$A19, 'Annex 2 Designated EHV charges'!$A$11:$A$58)), 0)),"")</f>
        <v/>
      </c>
      <c r="B20" s="97" t="str">
        <f>IF($A20="","",VLOOKUP($A20,'Annex 2 Designated EHV charges'!$A:$O,2,0))</f>
        <v/>
      </c>
      <c r="C20" s="98" t="str">
        <f>IF($A20="","",VLOOKUP($A20,'Annex 2 Designated EHV charges'!$A:$O,3,0))</f>
        <v/>
      </c>
      <c r="D20" s="97" t="str">
        <f>IF($A20="","",VLOOKUP($A20,'Annex 2 Designated EHV charges'!$A:$O,7,0))</f>
        <v/>
      </c>
      <c r="E20" s="102" t="str">
        <f>IFERROR(IF(VLOOKUP($A20,'Annex 2 Designated EHV charges'!$A:$P,9,FALSE)=0,"",VLOOKUP($A20,'Annex 2 Designated EHV charges'!$A:$P,9,FALSE)),"")</f>
        <v/>
      </c>
      <c r="F20" s="103" t="str">
        <f>IFERROR(IF(VLOOKUP($A20,'Annex 2 Designated EHV charges'!$A:$P,10,FALSE)=0,"",VLOOKUP($A20,'Annex 2 Designated EHV charges'!$A:$P,10,FALSE)),"")</f>
        <v/>
      </c>
      <c r="G20" s="104" t="str">
        <f>IFERROR(IF(VLOOKUP($A20,'Annex 2 Designated EHV charges'!$A:$P,11,FALSE)=0,"",VLOOKUP($A20,'Annex 2 Designated EHV charges'!$A:$P,11,FALSE)),"")</f>
        <v/>
      </c>
      <c r="H20" s="104" t="str">
        <f>IFERROR(IF(VLOOKUP($A20,'Annex 2 Designated EHV charges'!$A:$P,12,FALSE)=0,"",VLOOKUP($A20,'Annex 2 Designated EHV charges'!$A:$P,12,FALSE)),"")</f>
        <v/>
      </c>
    </row>
    <row r="21" spans="1:8" ht="12.75" customHeight="1" x14ac:dyDescent="0.25">
      <c r="A21" s="97" t="str">
        <f t="array" ref="A21">IFERROR(INDEX('Annex 2 Designated EHV charges'!$A$11:$A$58, MATCH(0, IF(ISBLANK('Annex 2 Designated EHV charges'!$A$11:$A$58),1, COUNTIF(A$4:$A20, 'Annex 2 Designated EHV charges'!$A$11:$A$58)), 0)),"")</f>
        <v/>
      </c>
      <c r="B21" s="97" t="str">
        <f>IF($A21="","",VLOOKUP($A21,'Annex 2 Designated EHV charges'!$A:$O,2,0))</f>
        <v/>
      </c>
      <c r="C21" s="98" t="str">
        <f>IF($A21="","",VLOOKUP($A21,'Annex 2 Designated EHV charges'!$A:$O,3,0))</f>
        <v/>
      </c>
      <c r="D21" s="97" t="str">
        <f>IF($A21="","",VLOOKUP($A21,'Annex 2 Designated EHV charges'!$A:$O,7,0))</f>
        <v/>
      </c>
      <c r="E21" s="102" t="str">
        <f>IFERROR(IF(VLOOKUP($A21,'Annex 2 Designated EHV charges'!$A:$P,9,FALSE)=0,"",VLOOKUP($A21,'Annex 2 Designated EHV charges'!$A:$P,9,FALSE)),"")</f>
        <v/>
      </c>
      <c r="F21" s="103" t="str">
        <f>IFERROR(IF(VLOOKUP($A21,'Annex 2 Designated EHV charges'!$A:$P,10,FALSE)=0,"",VLOOKUP($A21,'Annex 2 Designated EHV charges'!$A:$P,10,FALSE)),"")</f>
        <v/>
      </c>
      <c r="G21" s="104" t="str">
        <f>IFERROR(IF(VLOOKUP($A21,'Annex 2 Designated EHV charges'!$A:$P,11,FALSE)=0,"",VLOOKUP($A21,'Annex 2 Designated EHV charges'!$A:$P,11,FALSE)),"")</f>
        <v/>
      </c>
      <c r="H21" s="104" t="str">
        <f>IFERROR(IF(VLOOKUP($A21,'Annex 2 Designated EHV charges'!$A:$P,12,FALSE)=0,"",VLOOKUP($A21,'Annex 2 Designated EHV charges'!$A:$P,12,FALSE)),"")</f>
        <v/>
      </c>
    </row>
    <row r="22" spans="1:8" ht="12.75" customHeight="1" x14ac:dyDescent="0.25">
      <c r="A22" s="97" t="str">
        <f t="array" ref="A22">IFERROR(INDEX('Annex 2 Designated EHV charges'!$A$11:$A$58, MATCH(0, IF(ISBLANK('Annex 2 Designated EHV charges'!$A$11:$A$58),1, COUNTIF(A$4:$A21, 'Annex 2 Designated EHV charges'!$A$11:$A$58)), 0)),"")</f>
        <v/>
      </c>
      <c r="B22" s="97" t="str">
        <f>IF($A22="","",VLOOKUP($A22,'Annex 2 Designated EHV charges'!$A:$O,2,0))</f>
        <v/>
      </c>
      <c r="C22" s="98" t="str">
        <f>IF($A22="","",VLOOKUP($A22,'Annex 2 Designated EHV charges'!$A:$O,3,0))</f>
        <v/>
      </c>
      <c r="D22" s="97" t="str">
        <f>IF($A22="","",VLOOKUP($A22,'Annex 2 Designated EHV charges'!$A:$O,7,0))</f>
        <v/>
      </c>
      <c r="E22" s="102" t="str">
        <f>IFERROR(IF(VLOOKUP($A22,'Annex 2 Designated EHV charges'!$A:$P,9,FALSE)=0,"",VLOOKUP($A22,'Annex 2 Designated EHV charges'!$A:$P,9,FALSE)),"")</f>
        <v/>
      </c>
      <c r="F22" s="103" t="str">
        <f>IFERROR(IF(VLOOKUP($A22,'Annex 2 Designated EHV charges'!$A:$P,10,FALSE)=0,"",VLOOKUP($A22,'Annex 2 Designated EHV charges'!$A:$P,10,FALSE)),"")</f>
        <v/>
      </c>
      <c r="G22" s="104" t="str">
        <f>IFERROR(IF(VLOOKUP($A22,'Annex 2 Designated EHV charges'!$A:$P,11,FALSE)=0,"",VLOOKUP($A22,'Annex 2 Designated EHV charges'!$A:$P,11,FALSE)),"")</f>
        <v/>
      </c>
      <c r="H22" s="104" t="str">
        <f>IFERROR(IF(VLOOKUP($A22,'Annex 2 Designated EHV charges'!$A:$P,12,FALSE)=0,"",VLOOKUP($A22,'Annex 2 Designated EHV charges'!$A:$P,12,FALSE)),"")</f>
        <v/>
      </c>
    </row>
    <row r="23" spans="1:8" ht="12.75" customHeight="1" x14ac:dyDescent="0.25">
      <c r="A23" s="97" t="str">
        <f t="array" ref="A23">IFERROR(INDEX('Annex 2 Designated EHV charges'!$A$11:$A$58, MATCH(0, IF(ISBLANK('Annex 2 Designated EHV charges'!$A$11:$A$58),1, COUNTIF(A$4:$A22, 'Annex 2 Designated EHV charges'!$A$11:$A$58)), 0)),"")</f>
        <v/>
      </c>
      <c r="B23" s="97" t="str">
        <f>IF($A23="","",VLOOKUP($A23,'Annex 2 Designated EHV charges'!$A:$O,2,0))</f>
        <v/>
      </c>
      <c r="C23" s="98" t="str">
        <f>IF($A23="","",VLOOKUP($A23,'Annex 2 Designated EHV charges'!$A:$O,3,0))</f>
        <v/>
      </c>
      <c r="D23" s="97" t="str">
        <f>IF($A23="","",VLOOKUP($A23,'Annex 2 Designated EHV charges'!$A:$O,7,0))</f>
        <v/>
      </c>
      <c r="E23" s="102" t="str">
        <f>IFERROR(IF(VLOOKUP($A23,'Annex 2 Designated EHV charges'!$A:$P,9,FALSE)=0,"",VLOOKUP($A23,'Annex 2 Designated EHV charges'!$A:$P,9,FALSE)),"")</f>
        <v/>
      </c>
      <c r="F23" s="103" t="str">
        <f>IFERROR(IF(VLOOKUP($A23,'Annex 2 Designated EHV charges'!$A:$P,10,FALSE)=0,"",VLOOKUP($A23,'Annex 2 Designated EHV charges'!$A:$P,10,FALSE)),"")</f>
        <v/>
      </c>
      <c r="G23" s="104" t="str">
        <f>IFERROR(IF(VLOOKUP($A23,'Annex 2 Designated EHV charges'!$A:$P,11,FALSE)=0,"",VLOOKUP($A23,'Annex 2 Designated EHV charges'!$A:$P,11,FALSE)),"")</f>
        <v/>
      </c>
      <c r="H23" s="104" t="str">
        <f>IFERROR(IF(VLOOKUP($A23,'Annex 2 Designated EHV charges'!$A:$P,12,FALSE)=0,"",VLOOKUP($A23,'Annex 2 Designated EHV charges'!$A:$P,12,FALSE)),"")</f>
        <v/>
      </c>
    </row>
    <row r="24" spans="1:8" ht="12.75" customHeight="1" x14ac:dyDescent="0.25">
      <c r="A24" s="97" t="str">
        <f t="array" ref="A24">IFERROR(INDEX('Annex 2 Designated EHV charges'!$A$11:$A$58, MATCH(0, IF(ISBLANK('Annex 2 Designated EHV charges'!$A$11:$A$58),1, COUNTIF(A$4:$A23, 'Annex 2 Designated EHV charges'!$A$11:$A$58)), 0)),"")</f>
        <v/>
      </c>
      <c r="B24" s="97" t="str">
        <f>IF($A24="","",VLOOKUP($A24,'Annex 2 Designated EHV charges'!$A:$O,2,0))</f>
        <v/>
      </c>
      <c r="C24" s="98" t="str">
        <f>IF($A24="","",VLOOKUP($A24,'Annex 2 Designated EHV charges'!$A:$O,3,0))</f>
        <v/>
      </c>
      <c r="D24" s="97" t="str">
        <f>IF($A24="","",VLOOKUP($A24,'Annex 2 Designated EHV charges'!$A:$O,7,0))</f>
        <v/>
      </c>
      <c r="E24" s="102" t="str">
        <f>IFERROR(IF(VLOOKUP($A24,'Annex 2 Designated EHV charges'!$A:$P,9,FALSE)=0,"",VLOOKUP($A24,'Annex 2 Designated EHV charges'!$A:$P,9,FALSE)),"")</f>
        <v/>
      </c>
      <c r="F24" s="103" t="str">
        <f>IFERROR(IF(VLOOKUP($A24,'Annex 2 Designated EHV charges'!$A:$P,10,FALSE)=0,"",VLOOKUP($A24,'Annex 2 Designated EHV charges'!$A:$P,10,FALSE)),"")</f>
        <v/>
      </c>
      <c r="G24" s="104" t="str">
        <f>IFERROR(IF(VLOOKUP($A24,'Annex 2 Designated EHV charges'!$A:$P,11,FALSE)=0,"",VLOOKUP($A24,'Annex 2 Designated EHV charges'!$A:$P,11,FALSE)),"")</f>
        <v/>
      </c>
      <c r="H24" s="104" t="str">
        <f>IFERROR(IF(VLOOKUP($A24,'Annex 2 Designated EHV charges'!$A:$P,12,FALSE)=0,"",VLOOKUP($A24,'Annex 2 Designated EHV charges'!$A:$P,12,FALSE)),"")</f>
        <v/>
      </c>
    </row>
    <row r="25" spans="1:8" ht="12.75" customHeight="1" x14ac:dyDescent="0.25">
      <c r="A25" s="97" t="str">
        <f t="array" ref="A25">IFERROR(INDEX('Annex 2 Designated EHV charges'!$A$11:$A$58, MATCH(0, IF(ISBLANK('Annex 2 Designated EHV charges'!$A$11:$A$58),1, COUNTIF(A$4:$A24, 'Annex 2 Designated EHV charges'!$A$11:$A$58)), 0)),"")</f>
        <v/>
      </c>
      <c r="B25" s="97" t="str">
        <f>IF($A25="","",VLOOKUP($A25,'Annex 2 Designated EHV charges'!$A:$O,2,0))</f>
        <v/>
      </c>
      <c r="C25" s="98" t="str">
        <f>IF($A25="","",VLOOKUP($A25,'Annex 2 Designated EHV charges'!$A:$O,3,0))</f>
        <v/>
      </c>
      <c r="D25" s="97" t="str">
        <f>IF($A25="","",VLOOKUP($A25,'Annex 2 Designated EHV charges'!$A:$O,7,0))</f>
        <v/>
      </c>
      <c r="E25" s="102" t="str">
        <f>IFERROR(IF(VLOOKUP($A25,'Annex 2 Designated EHV charges'!$A:$P,9,FALSE)=0,"",VLOOKUP($A25,'Annex 2 Designated EHV charges'!$A:$P,9,FALSE)),"")</f>
        <v/>
      </c>
      <c r="F25" s="103" t="str">
        <f>IFERROR(IF(VLOOKUP($A25,'Annex 2 Designated EHV charges'!$A:$P,10,FALSE)=0,"",VLOOKUP($A25,'Annex 2 Designated EHV charges'!$A:$P,10,FALSE)),"")</f>
        <v/>
      </c>
      <c r="G25" s="104" t="str">
        <f>IFERROR(IF(VLOOKUP($A25,'Annex 2 Designated EHV charges'!$A:$P,11,FALSE)=0,"",VLOOKUP($A25,'Annex 2 Designated EHV charges'!$A:$P,11,FALSE)),"")</f>
        <v/>
      </c>
      <c r="H25" s="104" t="str">
        <f>IFERROR(IF(VLOOKUP($A25,'Annex 2 Designated EHV charges'!$A:$P,12,FALSE)=0,"",VLOOKUP($A25,'Annex 2 Designated EHV charges'!$A:$P,12,FALSE)),"")</f>
        <v/>
      </c>
    </row>
    <row r="26" spans="1:8" ht="12.75" customHeight="1" x14ac:dyDescent="0.25">
      <c r="A26" s="97" t="str">
        <f t="array" ref="A26">IFERROR(INDEX('Annex 2 Designated EHV charges'!$A$11:$A$58, MATCH(0, IF(ISBLANK('Annex 2 Designated EHV charges'!$A$11:$A$58),1, COUNTIF(A$4:$A25, 'Annex 2 Designated EHV charges'!$A$11:$A$58)), 0)),"")</f>
        <v/>
      </c>
      <c r="B26" s="97" t="str">
        <f>IF($A26="","",VLOOKUP($A26,'Annex 2 Designated EHV charges'!$A:$O,2,0))</f>
        <v/>
      </c>
      <c r="C26" s="98" t="str">
        <f>IF($A26="","",VLOOKUP($A26,'Annex 2 Designated EHV charges'!$A:$O,3,0))</f>
        <v/>
      </c>
      <c r="D26" s="97" t="str">
        <f>IF($A26="","",VLOOKUP($A26,'Annex 2 Designated EHV charges'!$A:$O,7,0))</f>
        <v/>
      </c>
      <c r="E26" s="102" t="str">
        <f>IFERROR(IF(VLOOKUP($A26,'Annex 2 Designated EHV charges'!$A:$P,9,FALSE)=0,"",VLOOKUP($A26,'Annex 2 Designated EHV charges'!$A:$P,9,FALSE)),"")</f>
        <v/>
      </c>
      <c r="F26" s="103" t="str">
        <f>IFERROR(IF(VLOOKUP($A26,'Annex 2 Designated EHV charges'!$A:$P,10,FALSE)=0,"",VLOOKUP($A26,'Annex 2 Designated EHV charges'!$A:$P,10,FALSE)),"")</f>
        <v/>
      </c>
      <c r="G26" s="104" t="str">
        <f>IFERROR(IF(VLOOKUP($A26,'Annex 2 Designated EHV charges'!$A:$P,11,FALSE)=0,"",VLOOKUP($A26,'Annex 2 Designated EHV charges'!$A:$P,11,FALSE)),"")</f>
        <v/>
      </c>
      <c r="H26" s="104" t="str">
        <f>IFERROR(IF(VLOOKUP($A26,'Annex 2 Designated EHV charges'!$A:$P,12,FALSE)=0,"",VLOOKUP($A26,'Annex 2 Designated EHV charges'!$A:$P,12,FALSE)),"")</f>
        <v/>
      </c>
    </row>
    <row r="27" spans="1:8" ht="12.75" customHeight="1" x14ac:dyDescent="0.25">
      <c r="A27" s="97" t="str">
        <f t="array" ref="A27">IFERROR(INDEX('Annex 2 Designated EHV charges'!$A$11:$A$58, MATCH(0, IF(ISBLANK('Annex 2 Designated EHV charges'!$A$11:$A$58),1, COUNTIF(A$4:$A26, 'Annex 2 Designated EHV charges'!$A$11:$A$58)), 0)),"")</f>
        <v/>
      </c>
      <c r="B27" s="97" t="str">
        <f>IF($A27="","",VLOOKUP($A27,'Annex 2 Designated EHV charges'!$A:$O,2,0))</f>
        <v/>
      </c>
      <c r="C27" s="98" t="str">
        <f>IF($A27="","",VLOOKUP($A27,'Annex 2 Designated EHV charges'!$A:$O,3,0))</f>
        <v/>
      </c>
      <c r="D27" s="97" t="str">
        <f>IF($A27="","",VLOOKUP($A27,'Annex 2 Designated EHV charges'!$A:$O,7,0))</f>
        <v/>
      </c>
      <c r="E27" s="102" t="str">
        <f>IFERROR(IF(VLOOKUP($A27,'Annex 2 Designated EHV charges'!$A:$P,9,FALSE)=0,"",VLOOKUP($A27,'Annex 2 Designated EHV charges'!$A:$P,9,FALSE)),"")</f>
        <v/>
      </c>
      <c r="F27" s="103" t="str">
        <f>IFERROR(IF(VLOOKUP($A27,'Annex 2 Designated EHV charges'!$A:$P,10,FALSE)=0,"",VLOOKUP($A27,'Annex 2 Designated EHV charges'!$A:$P,10,FALSE)),"")</f>
        <v/>
      </c>
      <c r="G27" s="104" t="str">
        <f>IFERROR(IF(VLOOKUP($A27,'Annex 2 Designated EHV charges'!$A:$P,11,FALSE)=0,"",VLOOKUP($A27,'Annex 2 Designated EHV charges'!$A:$P,11,FALSE)),"")</f>
        <v/>
      </c>
      <c r="H27" s="104" t="str">
        <f>IFERROR(IF(VLOOKUP($A27,'Annex 2 Designated EHV charges'!$A:$P,12,FALSE)=0,"",VLOOKUP($A27,'Annex 2 Designated EHV charges'!$A:$P,12,FALSE)),"")</f>
        <v/>
      </c>
    </row>
    <row r="28" spans="1:8" ht="12.75" customHeight="1" x14ac:dyDescent="0.25">
      <c r="A28" s="97" t="str">
        <f t="array" ref="A28">IFERROR(INDEX('Annex 2 Designated EHV charges'!$A$11:$A$58, MATCH(0, IF(ISBLANK('Annex 2 Designated EHV charges'!$A$11:$A$58),1, COUNTIF(A$4:$A27, 'Annex 2 Designated EHV charges'!$A$11:$A$58)), 0)),"")</f>
        <v/>
      </c>
      <c r="B28" s="97" t="str">
        <f>IF($A28="","",VLOOKUP($A28,'Annex 2 Designated EHV charges'!$A:$O,2,0))</f>
        <v/>
      </c>
      <c r="C28" s="98" t="str">
        <f>IF($A28="","",VLOOKUP($A28,'Annex 2 Designated EHV charges'!$A:$O,3,0))</f>
        <v/>
      </c>
      <c r="D28" s="97" t="str">
        <f>IF($A28="","",VLOOKUP($A28,'Annex 2 Designated EHV charges'!$A:$O,7,0))</f>
        <v/>
      </c>
      <c r="E28" s="102" t="str">
        <f>IFERROR(IF(VLOOKUP($A28,'Annex 2 Designated EHV charges'!$A:$P,9,FALSE)=0,"",VLOOKUP($A28,'Annex 2 Designated EHV charges'!$A:$P,9,FALSE)),"")</f>
        <v/>
      </c>
      <c r="F28" s="103" t="str">
        <f>IFERROR(IF(VLOOKUP($A28,'Annex 2 Designated EHV charges'!$A:$P,10,FALSE)=0,"",VLOOKUP($A28,'Annex 2 Designated EHV charges'!$A:$P,10,FALSE)),"")</f>
        <v/>
      </c>
      <c r="G28" s="104" t="str">
        <f>IFERROR(IF(VLOOKUP($A28,'Annex 2 Designated EHV charges'!$A:$P,11,FALSE)=0,"",VLOOKUP($A28,'Annex 2 Designated EHV charges'!$A:$P,11,FALSE)),"")</f>
        <v/>
      </c>
      <c r="H28" s="104" t="str">
        <f>IFERROR(IF(VLOOKUP($A28,'Annex 2 Designated EHV charges'!$A:$P,12,FALSE)=0,"",VLOOKUP($A28,'Annex 2 Designated EHV charges'!$A:$P,12,FALSE)),"")</f>
        <v/>
      </c>
    </row>
    <row r="29" spans="1:8" ht="12.75" customHeight="1" x14ac:dyDescent="0.25">
      <c r="A29" s="97" t="str">
        <f t="array" ref="A29">IFERROR(INDEX('Annex 2 Designated EHV charges'!$A$11:$A$58, MATCH(0, IF(ISBLANK('Annex 2 Designated EHV charges'!$A$11:$A$58),1, COUNTIF(A$4:$A28, 'Annex 2 Designated EHV charges'!$A$11:$A$58)), 0)),"")</f>
        <v/>
      </c>
      <c r="B29" s="97" t="str">
        <f>IF($A29="","",VLOOKUP($A29,'Annex 2 Designated EHV charges'!$A:$O,2,0))</f>
        <v/>
      </c>
      <c r="C29" s="98" t="str">
        <f>IF($A29="","",VLOOKUP($A29,'Annex 2 Designated EHV charges'!$A:$O,3,0))</f>
        <v/>
      </c>
      <c r="D29" s="97" t="str">
        <f>IF($A29="","",VLOOKUP($A29,'Annex 2 Designated EHV charges'!$A:$O,7,0))</f>
        <v/>
      </c>
      <c r="E29" s="102" t="str">
        <f>IFERROR(IF(VLOOKUP($A29,'Annex 2 Designated EHV charges'!$A:$P,9,FALSE)=0,"",VLOOKUP($A29,'Annex 2 Designated EHV charges'!$A:$P,9,FALSE)),"")</f>
        <v/>
      </c>
      <c r="F29" s="103" t="str">
        <f>IFERROR(IF(VLOOKUP($A29,'Annex 2 Designated EHV charges'!$A:$P,10,FALSE)=0,"",VLOOKUP($A29,'Annex 2 Designated EHV charges'!$A:$P,10,FALSE)),"")</f>
        <v/>
      </c>
      <c r="G29" s="104" t="str">
        <f>IFERROR(IF(VLOOKUP($A29,'Annex 2 Designated EHV charges'!$A:$P,11,FALSE)=0,"",VLOOKUP($A29,'Annex 2 Designated EHV charges'!$A:$P,11,FALSE)),"")</f>
        <v/>
      </c>
      <c r="H29" s="104" t="str">
        <f>IFERROR(IF(VLOOKUP($A29,'Annex 2 Designated EHV charges'!$A:$P,12,FALSE)=0,"",VLOOKUP($A29,'Annex 2 Designated EHV charges'!$A:$P,12,FALSE)),"")</f>
        <v/>
      </c>
    </row>
    <row r="30" spans="1:8" ht="12.75" customHeight="1" x14ac:dyDescent="0.25">
      <c r="A30" s="97" t="str">
        <f t="array" ref="A30">IFERROR(INDEX('Annex 2 Designated EHV charges'!$A$11:$A$58, MATCH(0, IF(ISBLANK('Annex 2 Designated EHV charges'!$A$11:$A$58),1, COUNTIF(A$4:$A29, 'Annex 2 Designated EHV charges'!$A$11:$A$58)), 0)),"")</f>
        <v/>
      </c>
      <c r="B30" s="97" t="str">
        <f>IF($A30="","",VLOOKUP($A30,'Annex 2 Designated EHV charges'!$A:$O,2,0))</f>
        <v/>
      </c>
      <c r="C30" s="98" t="str">
        <f>IF($A30="","",VLOOKUP($A30,'Annex 2 Designated EHV charges'!$A:$O,3,0))</f>
        <v/>
      </c>
      <c r="D30" s="97" t="str">
        <f>IF($A30="","",VLOOKUP($A30,'Annex 2 Designated EHV charges'!$A:$O,7,0))</f>
        <v/>
      </c>
      <c r="E30" s="102" t="str">
        <f>IFERROR(IF(VLOOKUP($A30,'Annex 2 Designated EHV charges'!$A:$P,9,FALSE)=0,"",VLOOKUP($A30,'Annex 2 Designated EHV charges'!$A:$P,9,FALSE)),"")</f>
        <v/>
      </c>
      <c r="F30" s="103" t="str">
        <f>IFERROR(IF(VLOOKUP($A30,'Annex 2 Designated EHV charges'!$A:$P,10,FALSE)=0,"",VLOOKUP($A30,'Annex 2 Designated EHV charges'!$A:$P,10,FALSE)),"")</f>
        <v/>
      </c>
      <c r="G30" s="104" t="str">
        <f>IFERROR(IF(VLOOKUP($A30,'Annex 2 Designated EHV charges'!$A:$P,11,FALSE)=0,"",VLOOKUP($A30,'Annex 2 Designated EHV charges'!$A:$P,11,FALSE)),"")</f>
        <v/>
      </c>
      <c r="H30" s="104" t="str">
        <f>IFERROR(IF(VLOOKUP($A30,'Annex 2 Designated EHV charges'!$A:$P,12,FALSE)=0,"",VLOOKUP($A30,'Annex 2 Designated EHV charges'!$A:$P,12,FALSE)),"")</f>
        <v/>
      </c>
    </row>
    <row r="31" spans="1:8" ht="12.75" customHeight="1" x14ac:dyDescent="0.25">
      <c r="A31" s="97" t="str">
        <f t="array" ref="A31">IFERROR(INDEX('Annex 2 Designated EHV charges'!$A$11:$A$58, MATCH(0, IF(ISBLANK('Annex 2 Designated EHV charges'!$A$11:$A$58),1, COUNTIF(A$4:$A30, 'Annex 2 Designated EHV charges'!$A$11:$A$58)), 0)),"")</f>
        <v/>
      </c>
      <c r="B31" s="97" t="str">
        <f>IF($A31="","",VLOOKUP($A31,'Annex 2 Designated EHV charges'!$A:$O,2,0))</f>
        <v/>
      </c>
      <c r="C31" s="98" t="str">
        <f>IF($A31="","",VLOOKUP($A31,'Annex 2 Designated EHV charges'!$A:$O,3,0))</f>
        <v/>
      </c>
      <c r="D31" s="97" t="str">
        <f>IF($A31="","",VLOOKUP($A31,'Annex 2 Designated EHV charges'!$A:$O,7,0))</f>
        <v/>
      </c>
      <c r="E31" s="102" t="str">
        <f>IFERROR(IF(VLOOKUP($A31,'Annex 2 Designated EHV charges'!$A:$P,9,FALSE)=0,"",VLOOKUP($A31,'Annex 2 Designated EHV charges'!$A:$P,9,FALSE)),"")</f>
        <v/>
      </c>
      <c r="F31" s="103" t="str">
        <f>IFERROR(IF(VLOOKUP($A31,'Annex 2 Designated EHV charges'!$A:$P,10,FALSE)=0,"",VLOOKUP($A31,'Annex 2 Designated EHV charges'!$A:$P,10,FALSE)),"")</f>
        <v/>
      </c>
      <c r="G31" s="104" t="str">
        <f>IFERROR(IF(VLOOKUP($A31,'Annex 2 Designated EHV charges'!$A:$P,11,FALSE)=0,"",VLOOKUP($A31,'Annex 2 Designated EHV charges'!$A:$P,11,FALSE)),"")</f>
        <v/>
      </c>
      <c r="H31" s="104" t="str">
        <f>IFERROR(IF(VLOOKUP($A31,'Annex 2 Designated EHV charges'!$A:$P,12,FALSE)=0,"",VLOOKUP($A31,'Annex 2 Designated EHV charges'!$A:$P,12,FALSE)),"")</f>
        <v/>
      </c>
    </row>
    <row r="32" spans="1:8" ht="12.75" customHeight="1" x14ac:dyDescent="0.25">
      <c r="A32" s="97" t="str">
        <f t="array" ref="A32">IFERROR(INDEX('Annex 2 Designated EHV charges'!$A$11:$A$58, MATCH(0, IF(ISBLANK('Annex 2 Designated EHV charges'!$A$11:$A$58),1, COUNTIF(A$4:$A31, 'Annex 2 Designated EHV charges'!$A$11:$A$58)), 0)),"")</f>
        <v/>
      </c>
      <c r="B32" s="97" t="str">
        <f>IF($A32="","",VLOOKUP($A32,'Annex 2 Designated EHV charges'!$A:$O,2,0))</f>
        <v/>
      </c>
      <c r="C32" s="98" t="str">
        <f>IF($A32="","",VLOOKUP($A32,'Annex 2 Designated EHV charges'!$A:$O,3,0))</f>
        <v/>
      </c>
      <c r="D32" s="97" t="str">
        <f>IF($A32="","",VLOOKUP($A32,'Annex 2 Designated EHV charges'!$A:$O,7,0))</f>
        <v/>
      </c>
      <c r="E32" s="102" t="str">
        <f>IFERROR(IF(VLOOKUP($A32,'Annex 2 Designated EHV charges'!$A:$P,9,FALSE)=0,"",VLOOKUP($A32,'Annex 2 Designated EHV charges'!$A:$P,9,FALSE)),"")</f>
        <v/>
      </c>
      <c r="F32" s="103" t="str">
        <f>IFERROR(IF(VLOOKUP($A32,'Annex 2 Designated EHV charges'!$A:$P,10,FALSE)=0,"",VLOOKUP($A32,'Annex 2 Designated EHV charges'!$A:$P,10,FALSE)),"")</f>
        <v/>
      </c>
      <c r="G32" s="104" t="str">
        <f>IFERROR(IF(VLOOKUP($A32,'Annex 2 Designated EHV charges'!$A:$P,11,FALSE)=0,"",VLOOKUP($A32,'Annex 2 Designated EHV charges'!$A:$P,11,FALSE)),"")</f>
        <v/>
      </c>
      <c r="H32" s="104" t="str">
        <f>IFERROR(IF(VLOOKUP($A32,'Annex 2 Designated EHV charges'!$A:$P,12,FALSE)=0,"",VLOOKUP($A32,'Annex 2 Designated EHV charges'!$A:$P,12,FALSE)),"")</f>
        <v/>
      </c>
    </row>
    <row r="33" spans="1:8" ht="12.75" customHeight="1" x14ac:dyDescent="0.25">
      <c r="A33" s="97" t="str">
        <f t="array" ref="A33">IFERROR(INDEX('Annex 2 Designated EHV charges'!$A$11:$A$58, MATCH(0, IF(ISBLANK('Annex 2 Designated EHV charges'!$A$11:$A$58),1, COUNTIF(A$4:$A32, 'Annex 2 Designated EHV charges'!$A$11:$A$58)), 0)),"")</f>
        <v/>
      </c>
      <c r="B33" s="97" t="str">
        <f>IF($A33="","",VLOOKUP($A33,'Annex 2 Designated EHV charges'!$A:$O,2,0))</f>
        <v/>
      </c>
      <c r="C33" s="98" t="str">
        <f>IF($A33="","",VLOOKUP($A33,'Annex 2 Designated EHV charges'!$A:$O,3,0))</f>
        <v/>
      </c>
      <c r="D33" s="97" t="str">
        <f>IF($A33="","",VLOOKUP($A33,'Annex 2 Designated EHV charges'!$A:$O,7,0))</f>
        <v/>
      </c>
      <c r="E33" s="102" t="str">
        <f>IFERROR(IF(VLOOKUP($A33,'Annex 2 Designated EHV charges'!$A:$P,9,FALSE)=0,"",VLOOKUP($A33,'Annex 2 Designated EHV charges'!$A:$P,9,FALSE)),"")</f>
        <v/>
      </c>
      <c r="F33" s="103" t="str">
        <f>IFERROR(IF(VLOOKUP($A33,'Annex 2 Designated EHV charges'!$A:$P,10,FALSE)=0,"",VLOOKUP($A33,'Annex 2 Designated EHV charges'!$A:$P,10,FALSE)),"")</f>
        <v/>
      </c>
      <c r="G33" s="104" t="str">
        <f>IFERROR(IF(VLOOKUP($A33,'Annex 2 Designated EHV charges'!$A:$P,11,FALSE)=0,"",VLOOKUP($A33,'Annex 2 Designated EHV charges'!$A:$P,11,FALSE)),"")</f>
        <v/>
      </c>
      <c r="H33" s="104" t="str">
        <f>IFERROR(IF(VLOOKUP($A33,'Annex 2 Designated EHV charges'!$A:$P,12,FALSE)=0,"",VLOOKUP($A33,'Annex 2 Designated EHV charges'!$A:$P,12,FALSE)),"")</f>
        <v/>
      </c>
    </row>
    <row r="34" spans="1:8" ht="12.75" customHeight="1" x14ac:dyDescent="0.25">
      <c r="A34" s="97" t="str">
        <f t="array" ref="A34">IFERROR(INDEX('Annex 2 Designated EHV charges'!$A$11:$A$58, MATCH(0, IF(ISBLANK('Annex 2 Designated EHV charges'!$A$11:$A$58),1, COUNTIF(A$4:$A33, 'Annex 2 Designated EHV charges'!$A$11:$A$58)), 0)),"")</f>
        <v/>
      </c>
      <c r="B34" s="97" t="str">
        <f>IF($A34="","",VLOOKUP($A34,'Annex 2 Designated EHV charges'!$A:$O,2,0))</f>
        <v/>
      </c>
      <c r="C34" s="98" t="str">
        <f>IF($A34="","",VLOOKUP($A34,'Annex 2 Designated EHV charges'!$A:$O,3,0))</f>
        <v/>
      </c>
      <c r="D34" s="97" t="str">
        <f>IF($A34="","",VLOOKUP($A34,'Annex 2 Designated EHV charges'!$A:$O,7,0))</f>
        <v/>
      </c>
      <c r="E34" s="102" t="str">
        <f>IFERROR(IF(VLOOKUP($A34,'Annex 2 Designated EHV charges'!$A:$P,9,FALSE)=0,"",VLOOKUP($A34,'Annex 2 Designated EHV charges'!$A:$P,9,FALSE)),"")</f>
        <v/>
      </c>
      <c r="F34" s="103" t="str">
        <f>IFERROR(IF(VLOOKUP($A34,'Annex 2 Designated EHV charges'!$A:$P,10,FALSE)=0,"",VLOOKUP($A34,'Annex 2 Designated EHV charges'!$A:$P,10,FALSE)),"")</f>
        <v/>
      </c>
      <c r="G34" s="104" t="str">
        <f>IFERROR(IF(VLOOKUP($A34,'Annex 2 Designated EHV charges'!$A:$P,11,FALSE)=0,"",VLOOKUP($A34,'Annex 2 Designated EHV charges'!$A:$P,11,FALSE)),"")</f>
        <v/>
      </c>
      <c r="H34" s="104" t="str">
        <f>IFERROR(IF(VLOOKUP($A34,'Annex 2 Designated EHV charges'!$A:$P,12,FALSE)=0,"",VLOOKUP($A34,'Annex 2 Designated EHV charges'!$A:$P,12,FALSE)),"")</f>
        <v/>
      </c>
    </row>
    <row r="35" spans="1:8" ht="12.75" customHeight="1" x14ac:dyDescent="0.25">
      <c r="A35" s="97" t="str">
        <f t="array" ref="A35">IFERROR(INDEX('Annex 2 Designated EHV charges'!$A$11:$A$58, MATCH(0, IF(ISBLANK('Annex 2 Designated EHV charges'!$A$11:$A$58),1, COUNTIF(A$4:$A34, 'Annex 2 Designated EHV charges'!$A$11:$A$58)), 0)),"")</f>
        <v/>
      </c>
      <c r="B35" s="97" t="str">
        <f>IF($A35="","",VLOOKUP($A35,'Annex 2 Designated EHV charges'!$A:$O,2,0))</f>
        <v/>
      </c>
      <c r="C35" s="98" t="str">
        <f>IF($A35="","",VLOOKUP($A35,'Annex 2 Designated EHV charges'!$A:$O,3,0))</f>
        <v/>
      </c>
      <c r="D35" s="97" t="str">
        <f>IF($A35="","",VLOOKUP($A35,'Annex 2 Designated EHV charges'!$A:$O,7,0))</f>
        <v/>
      </c>
      <c r="E35" s="102" t="str">
        <f>IFERROR(IF(VLOOKUP($A35,'Annex 2 Designated EHV charges'!$A:$P,9,FALSE)=0,"",VLOOKUP($A35,'Annex 2 Designated EHV charges'!$A:$P,9,FALSE)),"")</f>
        <v/>
      </c>
      <c r="F35" s="103" t="str">
        <f>IFERROR(IF(VLOOKUP($A35,'Annex 2 Designated EHV charges'!$A:$P,10,FALSE)=0,"",VLOOKUP($A35,'Annex 2 Designated EHV charges'!$A:$P,10,FALSE)),"")</f>
        <v/>
      </c>
      <c r="G35" s="104" t="str">
        <f>IFERROR(IF(VLOOKUP($A35,'Annex 2 Designated EHV charges'!$A:$P,11,FALSE)=0,"",VLOOKUP($A35,'Annex 2 Designated EHV charges'!$A:$P,11,FALSE)),"")</f>
        <v/>
      </c>
      <c r="H35" s="104" t="str">
        <f>IFERROR(IF(VLOOKUP($A35,'Annex 2 Designated EHV charges'!$A:$P,12,FALSE)=0,"",VLOOKUP($A35,'Annex 2 Designated EHV charges'!$A:$P,12,FALSE)),"")</f>
        <v/>
      </c>
    </row>
    <row r="36" spans="1:8" ht="12.75" customHeight="1" x14ac:dyDescent="0.25">
      <c r="A36" s="97" t="str">
        <f t="array" ref="A36">IFERROR(INDEX('Annex 2 Designated EHV charges'!$A$11:$A$58, MATCH(0, IF(ISBLANK('Annex 2 Designated EHV charges'!$A$11:$A$58),1, COUNTIF(A$4:$A35, 'Annex 2 Designated EHV charges'!$A$11:$A$58)), 0)),"")</f>
        <v/>
      </c>
      <c r="B36" s="97" t="str">
        <f>IF($A36="","",VLOOKUP($A36,'Annex 2 Designated EHV charges'!$A:$O,2,0))</f>
        <v/>
      </c>
      <c r="C36" s="98" t="str">
        <f>IF($A36="","",VLOOKUP($A36,'Annex 2 Designated EHV charges'!$A:$O,3,0))</f>
        <v/>
      </c>
      <c r="D36" s="97" t="str">
        <f>IF($A36="","",VLOOKUP($A36,'Annex 2 Designated EHV charges'!$A:$O,7,0))</f>
        <v/>
      </c>
      <c r="E36" s="102" t="str">
        <f>IFERROR(IF(VLOOKUP($A36,'Annex 2 Designated EHV charges'!$A:$P,9,FALSE)=0,"",VLOOKUP($A36,'Annex 2 Designated EHV charges'!$A:$P,9,FALSE)),"")</f>
        <v/>
      </c>
      <c r="F36" s="103" t="str">
        <f>IFERROR(IF(VLOOKUP($A36,'Annex 2 Designated EHV charges'!$A:$P,10,FALSE)=0,"",VLOOKUP($A36,'Annex 2 Designated EHV charges'!$A:$P,10,FALSE)),"")</f>
        <v/>
      </c>
      <c r="G36" s="104" t="str">
        <f>IFERROR(IF(VLOOKUP($A36,'Annex 2 Designated EHV charges'!$A:$P,11,FALSE)=0,"",VLOOKUP($A36,'Annex 2 Designated EHV charges'!$A:$P,11,FALSE)),"")</f>
        <v/>
      </c>
      <c r="H36" s="104" t="str">
        <f>IFERROR(IF(VLOOKUP($A36,'Annex 2 Designated EHV charges'!$A:$P,12,FALSE)=0,"",VLOOKUP($A36,'Annex 2 Designated EHV charges'!$A:$P,12,FALSE)),"")</f>
        <v/>
      </c>
    </row>
    <row r="37" spans="1:8" ht="12.75" customHeight="1" x14ac:dyDescent="0.25">
      <c r="A37" s="97" t="str">
        <f t="array" ref="A37">IFERROR(INDEX('Annex 2 Designated EHV charges'!$A$11:$A$58, MATCH(0, IF(ISBLANK('Annex 2 Designated EHV charges'!$A$11:$A$58),1, COUNTIF(A$4:$A36, 'Annex 2 Designated EHV charges'!$A$11:$A$58)), 0)),"")</f>
        <v/>
      </c>
      <c r="B37" s="97" t="str">
        <f>IF($A37="","",VLOOKUP($A37,'Annex 2 Designated EHV charges'!$A:$O,2,0))</f>
        <v/>
      </c>
      <c r="C37" s="98" t="str">
        <f>IF($A37="","",VLOOKUP($A37,'Annex 2 Designated EHV charges'!$A:$O,3,0))</f>
        <v/>
      </c>
      <c r="D37" s="97" t="str">
        <f>IF($A37="","",VLOOKUP($A37,'Annex 2 Designated EHV charges'!$A:$O,7,0))</f>
        <v/>
      </c>
      <c r="E37" s="102" t="str">
        <f>IFERROR(IF(VLOOKUP($A37,'Annex 2 Designated EHV charges'!$A:$P,9,FALSE)=0,"",VLOOKUP($A37,'Annex 2 Designated EHV charges'!$A:$P,9,FALSE)),"")</f>
        <v/>
      </c>
      <c r="F37" s="103" t="str">
        <f>IFERROR(IF(VLOOKUP($A37,'Annex 2 Designated EHV charges'!$A:$P,10,FALSE)=0,"",VLOOKUP($A37,'Annex 2 Designated EHV charges'!$A:$P,10,FALSE)),"")</f>
        <v/>
      </c>
      <c r="G37" s="104" t="str">
        <f>IFERROR(IF(VLOOKUP($A37,'Annex 2 Designated EHV charges'!$A:$P,11,FALSE)=0,"",VLOOKUP($A37,'Annex 2 Designated EHV charges'!$A:$P,11,FALSE)),"")</f>
        <v/>
      </c>
      <c r="H37" s="104" t="str">
        <f>IFERROR(IF(VLOOKUP($A37,'Annex 2 Designated EHV charges'!$A:$P,12,FALSE)=0,"",VLOOKUP($A37,'Annex 2 Designated EHV charges'!$A:$P,12,FALSE)),"")</f>
        <v/>
      </c>
    </row>
    <row r="38" spans="1:8" ht="12.75" customHeight="1" x14ac:dyDescent="0.25">
      <c r="A38" s="97" t="str">
        <f t="array" ref="A38">IFERROR(INDEX('Annex 2 Designated EHV charges'!$A$11:$A$58, MATCH(0, IF(ISBLANK('Annex 2 Designated EHV charges'!$A$11:$A$58),1, COUNTIF(A$4:$A37, 'Annex 2 Designated EHV charges'!$A$11:$A$58)), 0)),"")</f>
        <v/>
      </c>
      <c r="B38" s="97" t="str">
        <f>IF($A38="","",VLOOKUP($A38,'Annex 2 Designated EHV charges'!$A:$O,2,0))</f>
        <v/>
      </c>
      <c r="C38" s="98" t="str">
        <f>IF($A38="","",VLOOKUP($A38,'Annex 2 Designated EHV charges'!$A:$O,3,0))</f>
        <v/>
      </c>
      <c r="D38" s="97" t="str">
        <f>IF($A38="","",VLOOKUP($A38,'Annex 2 Designated EHV charges'!$A:$O,7,0))</f>
        <v/>
      </c>
      <c r="E38" s="102" t="str">
        <f>IFERROR(IF(VLOOKUP($A38,'Annex 2 Designated EHV charges'!$A:$P,9,FALSE)=0,"",VLOOKUP($A38,'Annex 2 Designated EHV charges'!$A:$P,9,FALSE)),"")</f>
        <v/>
      </c>
      <c r="F38" s="103" t="str">
        <f>IFERROR(IF(VLOOKUP($A38,'Annex 2 Designated EHV charges'!$A:$P,10,FALSE)=0,"",VLOOKUP($A38,'Annex 2 Designated EHV charges'!$A:$P,10,FALSE)),"")</f>
        <v/>
      </c>
      <c r="G38" s="104" t="str">
        <f>IFERROR(IF(VLOOKUP($A38,'Annex 2 Designated EHV charges'!$A:$P,11,FALSE)=0,"",VLOOKUP($A38,'Annex 2 Designated EHV charges'!$A:$P,11,FALSE)),"")</f>
        <v/>
      </c>
      <c r="H38" s="104" t="str">
        <f>IFERROR(IF(VLOOKUP($A38,'Annex 2 Designated EHV charges'!$A:$P,12,FALSE)=0,"",VLOOKUP($A38,'Annex 2 Designated EHV charges'!$A:$P,12,FALSE)),"")</f>
        <v/>
      </c>
    </row>
    <row r="39" spans="1:8" ht="12.75" customHeight="1" x14ac:dyDescent="0.25">
      <c r="A39" s="97" t="str">
        <f t="array" ref="A39">IFERROR(INDEX('Annex 2 Designated EHV charges'!$A$11:$A$58, MATCH(0, IF(ISBLANK('Annex 2 Designated EHV charges'!$A$11:$A$58),1, COUNTIF(A$4:$A38, 'Annex 2 Designated EHV charges'!$A$11:$A$58)), 0)),"")</f>
        <v/>
      </c>
      <c r="B39" s="97" t="str">
        <f>IF($A39="","",VLOOKUP($A39,'Annex 2 Designated EHV charges'!$A:$O,2,0))</f>
        <v/>
      </c>
      <c r="C39" s="98" t="str">
        <f>IF($A39="","",VLOOKUP($A39,'Annex 2 Designated EHV charges'!$A:$O,3,0))</f>
        <v/>
      </c>
      <c r="D39" s="97" t="str">
        <f>IF($A39="","",VLOOKUP($A39,'Annex 2 Designated EHV charges'!$A:$O,7,0))</f>
        <v/>
      </c>
      <c r="E39" s="102" t="str">
        <f>IFERROR(IF(VLOOKUP($A39,'Annex 2 Designated EHV charges'!$A:$P,9,FALSE)=0,"",VLOOKUP($A39,'Annex 2 Designated EHV charges'!$A:$P,9,FALSE)),"")</f>
        <v/>
      </c>
      <c r="F39" s="103" t="str">
        <f>IFERROR(IF(VLOOKUP($A39,'Annex 2 Designated EHV charges'!$A:$P,10,FALSE)=0,"",VLOOKUP($A39,'Annex 2 Designated EHV charges'!$A:$P,10,FALSE)),"")</f>
        <v/>
      </c>
      <c r="G39" s="104" t="str">
        <f>IFERROR(IF(VLOOKUP($A39,'Annex 2 Designated EHV charges'!$A:$P,11,FALSE)=0,"",VLOOKUP($A39,'Annex 2 Designated EHV charges'!$A:$P,11,FALSE)),"")</f>
        <v/>
      </c>
      <c r="H39" s="104" t="str">
        <f>IFERROR(IF(VLOOKUP($A39,'Annex 2 Designated EHV charges'!$A:$P,12,FALSE)=0,"",VLOOKUP($A39,'Annex 2 Designated EHV charges'!$A:$P,12,FALSE)),"")</f>
        <v/>
      </c>
    </row>
    <row r="40" spans="1:8" ht="12.75" customHeight="1" x14ac:dyDescent="0.25">
      <c r="A40" s="97" t="str">
        <f t="array" ref="A40">IFERROR(INDEX('Annex 2 Designated EHV charges'!$A$11:$A$58, MATCH(0, IF(ISBLANK('Annex 2 Designated EHV charges'!$A$11:$A$58),1, COUNTIF(A$4:$A39, 'Annex 2 Designated EHV charges'!$A$11:$A$58)), 0)),"")</f>
        <v/>
      </c>
      <c r="B40" s="97" t="str">
        <f>IF($A40="","",VLOOKUP($A40,'Annex 2 Designated EHV charges'!$A:$O,2,0))</f>
        <v/>
      </c>
      <c r="C40" s="98" t="str">
        <f>IF($A40="","",VLOOKUP($A40,'Annex 2 Designated EHV charges'!$A:$O,3,0))</f>
        <v/>
      </c>
      <c r="D40" s="97" t="str">
        <f>IF($A40="","",VLOOKUP($A40,'Annex 2 Designated EHV charges'!$A:$O,7,0))</f>
        <v/>
      </c>
      <c r="E40" s="102" t="str">
        <f>IFERROR(IF(VLOOKUP($A40,'Annex 2 Designated EHV charges'!$A:$P,9,FALSE)=0,"",VLOOKUP($A40,'Annex 2 Designated EHV charges'!$A:$P,9,FALSE)),"")</f>
        <v/>
      </c>
      <c r="F40" s="103" t="str">
        <f>IFERROR(IF(VLOOKUP($A40,'Annex 2 Designated EHV charges'!$A:$P,10,FALSE)=0,"",VLOOKUP($A40,'Annex 2 Designated EHV charges'!$A:$P,10,FALSE)),"")</f>
        <v/>
      </c>
      <c r="G40" s="104" t="str">
        <f>IFERROR(IF(VLOOKUP($A40,'Annex 2 Designated EHV charges'!$A:$P,11,FALSE)=0,"",VLOOKUP($A40,'Annex 2 Designated EHV charges'!$A:$P,11,FALSE)),"")</f>
        <v/>
      </c>
      <c r="H40" s="104" t="str">
        <f>IFERROR(IF(VLOOKUP($A40,'Annex 2 Designated EHV charges'!$A:$P,12,FALSE)=0,"",VLOOKUP($A40,'Annex 2 Designated EHV charges'!$A:$P,12,FALSE)),"")</f>
        <v/>
      </c>
    </row>
    <row r="41" spans="1:8" ht="12.75" customHeight="1" x14ac:dyDescent="0.25">
      <c r="A41" s="97" t="str">
        <f t="array" ref="A41">IFERROR(INDEX('Annex 2 Designated EHV charges'!$A$11:$A$58, MATCH(0, IF(ISBLANK('Annex 2 Designated EHV charges'!$A$11:$A$58),1, COUNTIF(A$4:$A40, 'Annex 2 Designated EHV charges'!$A$11:$A$58)), 0)),"")</f>
        <v/>
      </c>
      <c r="B41" s="97" t="str">
        <f>IF($A41="","",VLOOKUP($A41,'Annex 2 Designated EHV charges'!$A:$O,2,0))</f>
        <v/>
      </c>
      <c r="C41" s="98" t="str">
        <f>IF($A41="","",VLOOKUP($A41,'Annex 2 Designated EHV charges'!$A:$O,3,0))</f>
        <v/>
      </c>
      <c r="D41" s="97" t="str">
        <f>IF($A41="","",VLOOKUP($A41,'Annex 2 Designated EHV charges'!$A:$O,7,0))</f>
        <v/>
      </c>
      <c r="E41" s="102" t="str">
        <f>IFERROR(IF(VLOOKUP($A41,'Annex 2 Designated EHV charges'!$A:$P,9,FALSE)=0,"",VLOOKUP($A41,'Annex 2 Designated EHV charges'!$A:$P,9,FALSE)),"")</f>
        <v/>
      </c>
      <c r="F41" s="103" t="str">
        <f>IFERROR(IF(VLOOKUP($A41,'Annex 2 Designated EHV charges'!$A:$P,10,FALSE)=0,"",VLOOKUP($A41,'Annex 2 Designated EHV charges'!$A:$P,10,FALSE)),"")</f>
        <v/>
      </c>
      <c r="G41" s="104" t="str">
        <f>IFERROR(IF(VLOOKUP($A41,'Annex 2 Designated EHV charges'!$A:$P,11,FALSE)=0,"",VLOOKUP($A41,'Annex 2 Designated EHV charges'!$A:$P,11,FALSE)),"")</f>
        <v/>
      </c>
      <c r="H41" s="104" t="str">
        <f>IFERROR(IF(VLOOKUP($A41,'Annex 2 Designated EHV charges'!$A:$P,12,FALSE)=0,"",VLOOKUP($A41,'Annex 2 Designated EHV charges'!$A:$P,12,FALSE)),"")</f>
        <v/>
      </c>
    </row>
    <row r="42" spans="1:8" ht="12.75" customHeight="1" x14ac:dyDescent="0.25">
      <c r="A42" s="97" t="str">
        <f t="array" ref="A42">IFERROR(INDEX('Annex 2 Designated EHV charges'!$A$11:$A$58, MATCH(0, IF(ISBLANK('Annex 2 Designated EHV charges'!$A$11:$A$58),1, COUNTIF(A$4:$A41, 'Annex 2 Designated EHV charges'!$A$11:$A$58)), 0)),"")</f>
        <v/>
      </c>
      <c r="B42" s="97" t="str">
        <f>IF($A42="","",VLOOKUP($A42,'Annex 2 Designated EHV charges'!$A:$O,2,0))</f>
        <v/>
      </c>
      <c r="C42" s="98" t="str">
        <f>IF($A42="","",VLOOKUP($A42,'Annex 2 Designated EHV charges'!$A:$O,3,0))</f>
        <v/>
      </c>
      <c r="D42" s="97" t="str">
        <f>IF($A42="","",VLOOKUP($A42,'Annex 2 Designated EHV charges'!$A:$O,7,0))</f>
        <v/>
      </c>
      <c r="E42" s="102" t="str">
        <f>IFERROR(IF(VLOOKUP($A42,'Annex 2 Designated EHV charges'!$A:$P,9,FALSE)=0,"",VLOOKUP($A42,'Annex 2 Designated EHV charges'!$A:$P,9,FALSE)),"")</f>
        <v/>
      </c>
      <c r="F42" s="103" t="str">
        <f>IFERROR(IF(VLOOKUP($A42,'Annex 2 Designated EHV charges'!$A:$P,10,FALSE)=0,"",VLOOKUP($A42,'Annex 2 Designated EHV charges'!$A:$P,10,FALSE)),"")</f>
        <v/>
      </c>
      <c r="G42" s="104" t="str">
        <f>IFERROR(IF(VLOOKUP($A42,'Annex 2 Designated EHV charges'!$A:$P,11,FALSE)=0,"",VLOOKUP($A42,'Annex 2 Designated EHV charges'!$A:$P,11,FALSE)),"")</f>
        <v/>
      </c>
      <c r="H42" s="104" t="str">
        <f>IFERROR(IF(VLOOKUP($A42,'Annex 2 Designated EHV charges'!$A:$P,12,FALSE)=0,"",VLOOKUP($A42,'Annex 2 Designated EHV charges'!$A:$P,12,FALSE)),"")</f>
        <v/>
      </c>
    </row>
    <row r="43" spans="1:8" ht="12.75" customHeight="1" x14ac:dyDescent="0.25">
      <c r="A43" s="97" t="str">
        <f t="array" ref="A43">IFERROR(INDEX('Annex 2 Designated EHV charges'!$A$11:$A$58, MATCH(0, IF(ISBLANK('Annex 2 Designated EHV charges'!$A$11:$A$58),1, COUNTIF(A$4:$A42, 'Annex 2 Designated EHV charges'!$A$11:$A$58)), 0)),"")</f>
        <v/>
      </c>
      <c r="B43" s="97" t="str">
        <f>IF($A43="","",VLOOKUP($A43,'Annex 2 Designated EHV charges'!$A:$O,2,0))</f>
        <v/>
      </c>
      <c r="C43" s="98" t="str">
        <f>IF($A43="","",VLOOKUP($A43,'Annex 2 Designated EHV charges'!$A:$O,3,0))</f>
        <v/>
      </c>
      <c r="D43" s="97" t="str">
        <f>IF($A43="","",VLOOKUP($A43,'Annex 2 Designated EHV charges'!$A:$O,7,0))</f>
        <v/>
      </c>
      <c r="E43" s="102" t="str">
        <f>IFERROR(IF(VLOOKUP($A43,'Annex 2 Designated EHV charges'!$A:$P,9,FALSE)=0,"",VLOOKUP($A43,'Annex 2 Designated EHV charges'!$A:$P,9,FALSE)),"")</f>
        <v/>
      </c>
      <c r="F43" s="103" t="str">
        <f>IFERROR(IF(VLOOKUP($A43,'Annex 2 Designated EHV charges'!$A:$P,10,FALSE)=0,"",VLOOKUP($A43,'Annex 2 Designated EHV charges'!$A:$P,10,FALSE)),"")</f>
        <v/>
      </c>
      <c r="G43" s="104" t="str">
        <f>IFERROR(IF(VLOOKUP($A43,'Annex 2 Designated EHV charges'!$A:$P,11,FALSE)=0,"",VLOOKUP($A43,'Annex 2 Designated EHV charges'!$A:$P,11,FALSE)),"")</f>
        <v/>
      </c>
      <c r="H43" s="104" t="str">
        <f>IFERROR(IF(VLOOKUP($A43,'Annex 2 Designated EHV charges'!$A:$P,12,FALSE)=0,"",VLOOKUP($A43,'Annex 2 Designated EHV charges'!$A:$P,12,FALSE)),"")</f>
        <v/>
      </c>
    </row>
    <row r="44" spans="1:8" ht="12.75" customHeight="1" x14ac:dyDescent="0.25">
      <c r="A44" s="97" t="str">
        <f t="array" ref="A44">IFERROR(INDEX('Annex 2 Designated EHV charges'!$A$11:$A$58, MATCH(0, IF(ISBLANK('Annex 2 Designated EHV charges'!$A$11:$A$58),1, COUNTIF(A$4:$A43, 'Annex 2 Designated EHV charges'!$A$11:$A$58)), 0)),"")</f>
        <v/>
      </c>
      <c r="B44" s="97" t="str">
        <f>IF($A44="","",VLOOKUP($A44,'Annex 2 Designated EHV charges'!$A:$O,2,0))</f>
        <v/>
      </c>
      <c r="C44" s="98" t="str">
        <f>IF($A44="","",VLOOKUP($A44,'Annex 2 Designated EHV charges'!$A:$O,3,0))</f>
        <v/>
      </c>
      <c r="D44" s="97" t="str">
        <f>IF($A44="","",VLOOKUP($A44,'Annex 2 Designated EHV charges'!$A:$O,7,0))</f>
        <v/>
      </c>
      <c r="E44" s="102" t="str">
        <f>IFERROR(IF(VLOOKUP($A44,'Annex 2 Designated EHV charges'!$A:$P,9,FALSE)=0,"",VLOOKUP($A44,'Annex 2 Designated EHV charges'!$A:$P,9,FALSE)),"")</f>
        <v/>
      </c>
      <c r="F44" s="103" t="str">
        <f>IFERROR(IF(VLOOKUP($A44,'Annex 2 Designated EHV charges'!$A:$P,10,FALSE)=0,"",VLOOKUP($A44,'Annex 2 Designated EHV charges'!$A:$P,10,FALSE)),"")</f>
        <v/>
      </c>
      <c r="G44" s="104" t="str">
        <f>IFERROR(IF(VLOOKUP($A44,'Annex 2 Designated EHV charges'!$A:$P,11,FALSE)=0,"",VLOOKUP($A44,'Annex 2 Designated EHV charges'!$A:$P,11,FALSE)),"")</f>
        <v/>
      </c>
      <c r="H44" s="104" t="str">
        <f>IFERROR(IF(VLOOKUP($A44,'Annex 2 Designated EHV charges'!$A:$P,12,FALSE)=0,"",VLOOKUP($A44,'Annex 2 Designated EHV charges'!$A:$P,12,FALSE)),"")</f>
        <v/>
      </c>
    </row>
    <row r="45" spans="1:8" ht="12.75" customHeight="1" x14ac:dyDescent="0.25">
      <c r="A45" s="97" t="str">
        <f t="array" ref="A45">IFERROR(INDEX('Annex 2 Designated EHV charges'!$A$11:$A$58, MATCH(0, IF(ISBLANK('Annex 2 Designated EHV charges'!$A$11:$A$58),1, COUNTIF(A$4:$A44, 'Annex 2 Designated EHV charges'!$A$11:$A$58)), 0)),"")</f>
        <v/>
      </c>
      <c r="B45" s="97" t="str">
        <f>IF($A45="","",VLOOKUP($A45,'Annex 2 Designated EHV charges'!$A:$O,2,0))</f>
        <v/>
      </c>
      <c r="C45" s="98" t="str">
        <f>IF($A45="","",VLOOKUP($A45,'Annex 2 Designated EHV charges'!$A:$O,3,0))</f>
        <v/>
      </c>
      <c r="D45" s="97" t="str">
        <f>IF($A45="","",VLOOKUP($A45,'Annex 2 Designated EHV charges'!$A:$O,7,0))</f>
        <v/>
      </c>
      <c r="E45" s="102" t="str">
        <f>IFERROR(IF(VLOOKUP($A45,'Annex 2 Designated EHV charges'!$A:$P,9,FALSE)=0,"",VLOOKUP($A45,'Annex 2 Designated EHV charges'!$A:$P,9,FALSE)),"")</f>
        <v/>
      </c>
      <c r="F45" s="103" t="str">
        <f>IFERROR(IF(VLOOKUP($A45,'Annex 2 Designated EHV charges'!$A:$P,10,FALSE)=0,"",VLOOKUP($A45,'Annex 2 Designated EHV charges'!$A:$P,10,FALSE)),"")</f>
        <v/>
      </c>
      <c r="G45" s="104" t="str">
        <f>IFERROR(IF(VLOOKUP($A45,'Annex 2 Designated EHV charges'!$A:$P,11,FALSE)=0,"",VLOOKUP($A45,'Annex 2 Designated EHV charges'!$A:$P,11,FALSE)),"")</f>
        <v/>
      </c>
      <c r="H45" s="104" t="str">
        <f>IFERROR(IF(VLOOKUP($A45,'Annex 2 Designated EHV charges'!$A:$P,12,FALSE)=0,"",VLOOKUP($A45,'Annex 2 Designated EHV charges'!$A:$P,12,FALSE)),"")</f>
        <v/>
      </c>
    </row>
    <row r="46" spans="1:8" ht="12.75" customHeight="1" x14ac:dyDescent="0.25">
      <c r="A46" s="97" t="str">
        <f t="array" ref="A46">IFERROR(INDEX('Annex 2 Designated EHV charges'!$A$11:$A$58, MATCH(0, IF(ISBLANK('Annex 2 Designated EHV charges'!$A$11:$A$58),1, COUNTIF(A$4:$A45, 'Annex 2 Designated EHV charges'!$A$11:$A$58)), 0)),"")</f>
        <v/>
      </c>
      <c r="B46" s="97" t="str">
        <f>IF($A46="","",VLOOKUP($A46,'Annex 2 Designated EHV charges'!$A:$O,2,0))</f>
        <v/>
      </c>
      <c r="C46" s="98" t="str">
        <f>IF($A46="","",VLOOKUP($A46,'Annex 2 Designated EHV charges'!$A:$O,3,0))</f>
        <v/>
      </c>
      <c r="D46" s="97" t="str">
        <f>IF($A46="","",VLOOKUP($A46,'Annex 2 Designated EHV charges'!$A:$O,7,0))</f>
        <v/>
      </c>
      <c r="E46" s="102" t="str">
        <f>IFERROR(IF(VLOOKUP($A46,'Annex 2 Designated EHV charges'!$A:$P,9,FALSE)=0,"",VLOOKUP($A46,'Annex 2 Designated EHV charges'!$A:$P,9,FALSE)),"")</f>
        <v/>
      </c>
      <c r="F46" s="103" t="str">
        <f>IFERROR(IF(VLOOKUP($A46,'Annex 2 Designated EHV charges'!$A:$P,10,FALSE)=0,"",VLOOKUP($A46,'Annex 2 Designated EHV charges'!$A:$P,10,FALSE)),"")</f>
        <v/>
      </c>
      <c r="G46" s="104" t="str">
        <f>IFERROR(IF(VLOOKUP($A46,'Annex 2 Designated EHV charges'!$A:$P,11,FALSE)=0,"",VLOOKUP($A46,'Annex 2 Designated EHV charges'!$A:$P,11,FALSE)),"")</f>
        <v/>
      </c>
      <c r="H46" s="104" t="str">
        <f>IFERROR(IF(VLOOKUP($A46,'Annex 2 Designated EHV charges'!$A:$P,12,FALSE)=0,"",VLOOKUP($A46,'Annex 2 Designated EHV charges'!$A:$P,12,FALSE)),"")</f>
        <v/>
      </c>
    </row>
    <row r="47" spans="1:8" ht="12.75" customHeight="1" x14ac:dyDescent="0.25">
      <c r="A47" s="97" t="str">
        <f t="array" ref="A47">IFERROR(INDEX('Annex 2 Designated EHV charges'!$A$11:$A$58, MATCH(0, IF(ISBLANK('Annex 2 Designated EHV charges'!$A$11:$A$58),1, COUNTIF(A$4:$A46, 'Annex 2 Designated EHV charges'!$A$11:$A$58)), 0)),"")</f>
        <v/>
      </c>
      <c r="B47" s="97" t="str">
        <f>IF($A47="","",VLOOKUP($A47,'Annex 2 Designated EHV charges'!$A:$O,2,0))</f>
        <v/>
      </c>
      <c r="C47" s="98" t="str">
        <f>IF($A47="","",VLOOKUP($A47,'Annex 2 Designated EHV charges'!$A:$O,3,0))</f>
        <v/>
      </c>
      <c r="D47" s="97" t="str">
        <f>IF($A47="","",VLOOKUP($A47,'Annex 2 Designated EHV charges'!$A:$O,7,0))</f>
        <v/>
      </c>
      <c r="E47" s="102" t="str">
        <f>IFERROR(IF(VLOOKUP($A47,'Annex 2 Designated EHV charges'!$A:$P,9,FALSE)=0,"",VLOOKUP($A47,'Annex 2 Designated EHV charges'!$A:$P,9,FALSE)),"")</f>
        <v/>
      </c>
      <c r="F47" s="103" t="str">
        <f>IFERROR(IF(VLOOKUP($A47,'Annex 2 Designated EHV charges'!$A:$P,10,FALSE)=0,"",VLOOKUP($A47,'Annex 2 Designated EHV charges'!$A:$P,10,FALSE)),"")</f>
        <v/>
      </c>
      <c r="G47" s="104" t="str">
        <f>IFERROR(IF(VLOOKUP($A47,'Annex 2 Designated EHV charges'!$A:$P,11,FALSE)=0,"",VLOOKUP($A47,'Annex 2 Designated EHV charges'!$A:$P,11,FALSE)),"")</f>
        <v/>
      </c>
      <c r="H47" s="104" t="str">
        <f>IFERROR(IF(VLOOKUP($A47,'Annex 2 Designated EHV charges'!$A:$P,12,FALSE)=0,"",VLOOKUP($A47,'Annex 2 Designated EHV charges'!$A:$P,12,FALSE)),"")</f>
        <v/>
      </c>
    </row>
    <row r="48" spans="1:8" ht="12.75" customHeight="1" x14ac:dyDescent="0.25">
      <c r="A48" s="97" t="str">
        <f t="array" ref="A48">IFERROR(INDEX('Annex 2 Designated EHV charges'!$A$11:$A$58, MATCH(0, IF(ISBLANK('Annex 2 Designated EHV charges'!$A$11:$A$58),1, COUNTIF(A$4:$A47, 'Annex 2 Designated EHV charges'!$A$11:$A$58)), 0)),"")</f>
        <v/>
      </c>
      <c r="B48" s="97" t="str">
        <f>IF($A48="","",VLOOKUP($A48,'Annex 2 Designated EHV charges'!$A:$O,2,0))</f>
        <v/>
      </c>
      <c r="C48" s="98" t="str">
        <f>IF($A48="","",VLOOKUP($A48,'Annex 2 Designated EHV charges'!$A:$O,3,0))</f>
        <v/>
      </c>
      <c r="D48" s="97" t="str">
        <f>IF($A48="","",VLOOKUP($A48,'Annex 2 Designated EHV charges'!$A:$O,7,0))</f>
        <v/>
      </c>
      <c r="E48" s="102" t="str">
        <f>IFERROR(IF(VLOOKUP($A48,'Annex 2 Designated EHV charges'!$A:$P,9,FALSE)=0,"",VLOOKUP($A48,'Annex 2 Designated EHV charges'!$A:$P,9,FALSE)),"")</f>
        <v/>
      </c>
      <c r="F48" s="103" t="str">
        <f>IFERROR(IF(VLOOKUP($A48,'Annex 2 Designated EHV charges'!$A:$P,10,FALSE)=0,"",VLOOKUP($A48,'Annex 2 Designated EHV charges'!$A:$P,10,FALSE)),"")</f>
        <v/>
      </c>
      <c r="G48" s="104" t="str">
        <f>IFERROR(IF(VLOOKUP($A48,'Annex 2 Designated EHV charges'!$A:$P,11,FALSE)=0,"",VLOOKUP($A48,'Annex 2 Designated EHV charges'!$A:$P,11,FALSE)),"")</f>
        <v/>
      </c>
      <c r="H48" s="104" t="str">
        <f>IFERROR(IF(VLOOKUP($A48,'Annex 2 Designated EHV charges'!$A:$P,12,FALSE)=0,"",VLOOKUP($A48,'Annex 2 Designated EHV charges'!$A:$P,12,FALSE)),"")</f>
        <v/>
      </c>
    </row>
    <row r="49" spans="1:8" ht="12.75" customHeight="1" x14ac:dyDescent="0.25">
      <c r="A49" s="97" t="str">
        <f t="array" ref="A49">IFERROR(INDEX('Annex 2 Designated EHV charges'!$A$11:$A$58, MATCH(0, IF(ISBLANK('Annex 2 Designated EHV charges'!$A$11:$A$58),1, COUNTIF(A$4:$A48, 'Annex 2 Designated EHV charges'!$A$11:$A$58)), 0)),"")</f>
        <v/>
      </c>
      <c r="B49" s="97" t="str">
        <f>IF($A49="","",VLOOKUP($A49,'Annex 2 Designated EHV charges'!$A:$O,2,0))</f>
        <v/>
      </c>
      <c r="C49" s="98" t="str">
        <f>IF($A49="","",VLOOKUP($A49,'Annex 2 Designated EHV charges'!$A:$O,3,0))</f>
        <v/>
      </c>
      <c r="D49" s="97" t="str">
        <f>IF($A49="","",VLOOKUP($A49,'Annex 2 Designated EHV charges'!$A:$O,7,0))</f>
        <v/>
      </c>
      <c r="E49" s="102" t="str">
        <f>IFERROR(IF(VLOOKUP($A49,'Annex 2 Designated EHV charges'!$A:$P,9,FALSE)=0,"",VLOOKUP($A49,'Annex 2 Designated EHV charges'!$A:$P,9,FALSE)),"")</f>
        <v/>
      </c>
      <c r="F49" s="103" t="str">
        <f>IFERROR(IF(VLOOKUP($A49,'Annex 2 Designated EHV charges'!$A:$P,10,FALSE)=0,"",VLOOKUP($A49,'Annex 2 Designated EHV charges'!$A:$P,10,FALSE)),"")</f>
        <v/>
      </c>
      <c r="G49" s="104" t="str">
        <f>IFERROR(IF(VLOOKUP($A49,'Annex 2 Designated EHV charges'!$A:$P,11,FALSE)=0,"",VLOOKUP($A49,'Annex 2 Designated EHV charges'!$A:$P,11,FALSE)),"")</f>
        <v/>
      </c>
      <c r="H49" s="104" t="str">
        <f>IFERROR(IF(VLOOKUP($A49,'Annex 2 Designated EHV charges'!$A:$P,12,FALSE)=0,"",VLOOKUP($A49,'Annex 2 Designated EHV charges'!$A:$P,12,FALSE)),"")</f>
        <v/>
      </c>
    </row>
    <row r="50" spans="1:8" ht="12.75" customHeight="1" x14ac:dyDescent="0.25">
      <c r="A50" s="97" t="str">
        <f t="array" ref="A50">IFERROR(INDEX('Annex 2 Designated EHV charges'!$A$11:$A$58, MATCH(0, IF(ISBLANK('Annex 2 Designated EHV charges'!$A$11:$A$58),1, COUNTIF(A$4:$A49, 'Annex 2 Designated EHV charges'!$A$11:$A$58)), 0)),"")</f>
        <v/>
      </c>
      <c r="B50" s="97" t="str">
        <f>IF($A50="","",VLOOKUP($A50,'Annex 2 Designated EHV charges'!$A:$O,2,0))</f>
        <v/>
      </c>
      <c r="C50" s="98" t="str">
        <f>IF($A50="","",VLOOKUP($A50,'Annex 2 Designated EHV charges'!$A:$O,3,0))</f>
        <v/>
      </c>
      <c r="D50" s="97" t="str">
        <f>IF($A50="","",VLOOKUP($A50,'Annex 2 Designated EHV charges'!$A:$O,7,0))</f>
        <v/>
      </c>
      <c r="E50" s="102" t="str">
        <f>IFERROR(IF(VLOOKUP($A50,'Annex 2 Designated EHV charges'!$A:$P,9,FALSE)=0,"",VLOOKUP($A50,'Annex 2 Designated EHV charges'!$A:$P,9,FALSE)),"")</f>
        <v/>
      </c>
      <c r="F50" s="103" t="str">
        <f>IFERROR(IF(VLOOKUP($A50,'Annex 2 Designated EHV charges'!$A:$P,10,FALSE)=0,"",VLOOKUP($A50,'Annex 2 Designated EHV charges'!$A:$P,10,FALSE)),"")</f>
        <v/>
      </c>
      <c r="G50" s="104" t="str">
        <f>IFERROR(IF(VLOOKUP($A50,'Annex 2 Designated EHV charges'!$A:$P,11,FALSE)=0,"",VLOOKUP($A50,'Annex 2 Designated EHV charges'!$A:$P,11,FALSE)),"")</f>
        <v/>
      </c>
      <c r="H50" s="104" t="str">
        <f>IFERROR(IF(VLOOKUP($A50,'Annex 2 Designated EHV charges'!$A:$P,12,FALSE)=0,"",VLOOKUP($A50,'Annex 2 Designated EHV charges'!$A:$P,12,FALSE)),"")</f>
        <v/>
      </c>
    </row>
    <row r="51" spans="1:8" ht="12.75" customHeight="1" x14ac:dyDescent="0.25">
      <c r="A51" s="97" t="str">
        <f t="array" ref="A51">IFERROR(INDEX('Annex 2 Designated EHV charges'!$A$11:$A$58, MATCH(0, IF(ISBLANK('Annex 2 Designated EHV charges'!$A$11:$A$58),1, COUNTIF(A$4:$A50, 'Annex 2 Designated EHV charges'!$A$11:$A$58)), 0)),"")</f>
        <v/>
      </c>
      <c r="B51" s="97" t="str">
        <f>IF($A51="","",VLOOKUP($A51,'Annex 2 Designated EHV charges'!$A:$O,2,0))</f>
        <v/>
      </c>
      <c r="C51" s="98" t="str">
        <f>IF($A51="","",VLOOKUP($A51,'Annex 2 Designated EHV charges'!$A:$O,3,0))</f>
        <v/>
      </c>
      <c r="D51" s="97" t="str">
        <f>IF($A51="","",VLOOKUP($A51,'Annex 2 Designated EHV charges'!$A:$O,7,0))</f>
        <v/>
      </c>
      <c r="E51" s="102" t="str">
        <f>IFERROR(IF(VLOOKUP($A51,'Annex 2 Designated EHV charges'!$A:$P,9,FALSE)=0,"",VLOOKUP($A51,'Annex 2 Designated EHV charges'!$A:$P,9,FALSE)),"")</f>
        <v/>
      </c>
      <c r="F51" s="103" t="str">
        <f>IFERROR(IF(VLOOKUP($A51,'Annex 2 Designated EHV charges'!$A:$P,10,FALSE)=0,"",VLOOKUP($A51,'Annex 2 Designated EHV charges'!$A:$P,10,FALSE)),"")</f>
        <v/>
      </c>
      <c r="G51" s="104" t="str">
        <f>IFERROR(IF(VLOOKUP($A51,'Annex 2 Designated EHV charges'!$A:$P,11,FALSE)=0,"",VLOOKUP($A51,'Annex 2 Designated EHV charges'!$A:$P,11,FALSE)),"")</f>
        <v/>
      </c>
      <c r="H51" s="104" t="str">
        <f>IFERROR(IF(VLOOKUP($A51,'Annex 2 Designated EHV charges'!$A:$P,12,FALSE)=0,"",VLOOKUP($A51,'Annex 2 Designated EHV charges'!$A:$P,12,FALSE)),"")</f>
        <v/>
      </c>
    </row>
    <row r="52" spans="1:8" ht="12.75" customHeight="1" x14ac:dyDescent="0.25">
      <c r="A52" s="97" t="str">
        <f t="array" ref="A52">IFERROR(INDEX('Annex 2 Designated EHV charges'!$A$11:$A$58, MATCH(0, IF(ISBLANK('Annex 2 Designated EHV charges'!$A$11:$A$58),1, COUNTIF(A$4:$A51, 'Annex 2 Designated EHV charges'!$A$11:$A$58)), 0)),"")</f>
        <v/>
      </c>
      <c r="B52" s="97" t="str">
        <f>IF($A52="","",VLOOKUP($A52,'Annex 2 Designated EHV charges'!$A:$O,2,0))</f>
        <v/>
      </c>
      <c r="C52" s="98" t="str">
        <f>IF($A52="","",VLOOKUP($A52,'Annex 2 Designated EHV charges'!$A:$O,3,0))</f>
        <v/>
      </c>
      <c r="D52" s="97" t="str">
        <f>IF($A52="","",VLOOKUP($A52,'Annex 2 Designated EHV charges'!$A:$O,7,0))</f>
        <v/>
      </c>
      <c r="E52" s="102" t="str">
        <f>IFERROR(IF(VLOOKUP($A52,'Annex 2 Designated EHV charges'!$A:$P,9,FALSE)=0,"",VLOOKUP($A52,'Annex 2 Designated EHV charges'!$A:$P,9,FALSE)),"")</f>
        <v/>
      </c>
      <c r="F52" s="103" t="str">
        <f>IFERROR(IF(VLOOKUP($A52,'Annex 2 Designated EHV charges'!$A:$P,10,FALSE)=0,"",VLOOKUP($A52,'Annex 2 Designated EHV charges'!$A:$P,10,FALSE)),"")</f>
        <v/>
      </c>
      <c r="G52" s="104" t="str">
        <f>IFERROR(IF(VLOOKUP($A52,'Annex 2 Designated EHV charges'!$A:$P,11,FALSE)=0,"",VLOOKUP($A52,'Annex 2 Designated EHV charges'!$A:$P,11,FALSE)),"")</f>
        <v/>
      </c>
      <c r="H52" s="104" t="str">
        <f>IFERROR(IF(VLOOKUP($A52,'Annex 2 Designated EHV charges'!$A:$P,12,FALSE)=0,"",VLOOKUP($A52,'Annex 2 Designated EHV charges'!$A:$P,12,FALSE)),"")</f>
        <v/>
      </c>
    </row>
    <row r="53" spans="1:8" ht="12.75" customHeight="1" x14ac:dyDescent="0.25">
      <c r="A53" s="97" t="str">
        <f t="array" ref="A53">IFERROR(INDEX('Annex 2 Designated EHV charges'!$A$11:$A$58, MATCH(0, IF(ISBLANK('Annex 2 Designated EHV charges'!$A$11:$A$58),1, COUNTIF(A$4:$A52, 'Annex 2 Designated EHV charges'!$A$11:$A$58)), 0)),"")</f>
        <v/>
      </c>
      <c r="B53" s="97" t="str">
        <f>IF($A53="","",VLOOKUP($A53,'Annex 2 Designated EHV charges'!$A:$O,2,0))</f>
        <v/>
      </c>
      <c r="C53" s="98" t="str">
        <f>IF($A53="","",VLOOKUP($A53,'Annex 2 Designated EHV charges'!$A:$O,3,0))</f>
        <v/>
      </c>
      <c r="D53" s="97" t="str">
        <f>IF($A53="","",VLOOKUP($A53,'Annex 2 Designated EHV charges'!$A:$O,7,0))</f>
        <v/>
      </c>
      <c r="E53" s="102" t="str">
        <f>IFERROR(IF(VLOOKUP($A53,'Annex 2 Designated EHV charges'!$A:$P,9,FALSE)=0,"",VLOOKUP($A53,'Annex 2 Designated EHV charges'!$A:$P,9,FALSE)),"")</f>
        <v/>
      </c>
      <c r="F53" s="103" t="str">
        <f>IFERROR(IF(VLOOKUP($A53,'Annex 2 Designated EHV charges'!$A:$P,10,FALSE)=0,"",VLOOKUP($A53,'Annex 2 Designated EHV charges'!$A:$P,10,FALSE)),"")</f>
        <v/>
      </c>
      <c r="G53" s="104" t="str">
        <f>IFERROR(IF(VLOOKUP($A53,'Annex 2 Designated EHV charges'!$A:$P,11,FALSE)=0,"",VLOOKUP($A53,'Annex 2 Designated EHV charges'!$A:$P,11,FALSE)),"")</f>
        <v/>
      </c>
      <c r="H53" s="104" t="str">
        <f>IFERROR(IF(VLOOKUP($A53,'Annex 2 Designated EHV charges'!$A:$P,12,FALSE)=0,"",VLOOKUP($A53,'Annex 2 Designated EHV charges'!$A:$P,12,FALSE)),"")</f>
        <v/>
      </c>
    </row>
    <row r="54" spans="1:8" ht="12.75" customHeight="1" x14ac:dyDescent="0.25">
      <c r="A54" s="97" t="str">
        <f t="array" ref="A54">IFERROR(INDEX('Annex 2 Designated EHV charges'!$A$11:$A$58, MATCH(0, IF(ISBLANK('Annex 2 Designated EHV charges'!$A$11:$A$58),1, COUNTIF(A$4:$A53, 'Annex 2 Designated EHV charges'!$A$11:$A$58)), 0)),"")</f>
        <v/>
      </c>
      <c r="B54" s="97" t="str">
        <f>IF($A54="","",VLOOKUP($A54,'Annex 2 Designated EHV charges'!$A:$O,2,0))</f>
        <v/>
      </c>
      <c r="C54" s="98" t="str">
        <f>IF($A54="","",VLOOKUP($A54,'Annex 2 Designated EHV charges'!$A:$O,3,0))</f>
        <v/>
      </c>
      <c r="D54" s="97" t="str">
        <f>IF($A54="","",VLOOKUP($A54,'Annex 2 Designated EHV charges'!$A:$O,7,0))</f>
        <v/>
      </c>
      <c r="E54" s="102" t="str">
        <f>IFERROR(IF(VLOOKUP($A54,'Annex 2 Designated EHV charges'!$A:$P,9,FALSE)=0,"",VLOOKUP($A54,'Annex 2 Designated EHV charges'!$A:$P,9,FALSE)),"")</f>
        <v/>
      </c>
      <c r="F54" s="103" t="str">
        <f>IFERROR(IF(VLOOKUP($A54,'Annex 2 Designated EHV charges'!$A:$P,10,FALSE)=0,"",VLOOKUP($A54,'Annex 2 Designated EHV charges'!$A:$P,10,FALSE)),"")</f>
        <v/>
      </c>
      <c r="G54" s="104" t="str">
        <f>IFERROR(IF(VLOOKUP($A54,'Annex 2 Designated EHV charges'!$A:$P,11,FALSE)=0,"",VLOOKUP($A54,'Annex 2 Designated EHV charges'!$A:$P,11,FALSE)),"")</f>
        <v/>
      </c>
      <c r="H54" s="104" t="str">
        <f>IFERROR(IF(VLOOKUP($A54,'Annex 2 Designated EHV charges'!$A:$P,12,FALSE)=0,"",VLOOKUP($A54,'Annex 2 Designated EHV charges'!$A:$P,12,FALSE)),"")</f>
        <v/>
      </c>
    </row>
    <row r="55" spans="1:8" ht="12.75" customHeight="1" x14ac:dyDescent="0.25">
      <c r="A55" s="97" t="str">
        <f t="array" ref="A55">IFERROR(INDEX('Annex 2 Designated EHV charges'!$A$11:$A$58, MATCH(0, IF(ISBLANK('Annex 2 Designated EHV charges'!$A$11:$A$58),1, COUNTIF(A$4:$A54, 'Annex 2 Designated EHV charges'!$A$11:$A$58)), 0)),"")</f>
        <v/>
      </c>
      <c r="B55" s="97" t="str">
        <f>IF($A55="","",VLOOKUP($A55,'Annex 2 Designated EHV charges'!$A:$O,2,0))</f>
        <v/>
      </c>
      <c r="C55" s="98" t="str">
        <f>IF($A55="","",VLOOKUP($A55,'Annex 2 Designated EHV charges'!$A:$O,3,0))</f>
        <v/>
      </c>
      <c r="D55" s="97" t="str">
        <f>IF($A55="","",VLOOKUP($A55,'Annex 2 Designated EHV charges'!$A:$O,7,0))</f>
        <v/>
      </c>
      <c r="E55" s="102" t="str">
        <f>IFERROR(IF(VLOOKUP($A55,'Annex 2 Designated EHV charges'!$A:$P,9,FALSE)=0,"",VLOOKUP($A55,'Annex 2 Designated EHV charges'!$A:$P,9,FALSE)),"")</f>
        <v/>
      </c>
      <c r="F55" s="103" t="str">
        <f>IFERROR(IF(VLOOKUP($A55,'Annex 2 Designated EHV charges'!$A:$P,10,FALSE)=0,"",VLOOKUP($A55,'Annex 2 Designated EHV charges'!$A:$P,10,FALSE)),"")</f>
        <v/>
      </c>
      <c r="G55" s="104" t="str">
        <f>IFERROR(IF(VLOOKUP($A55,'Annex 2 Designated EHV charges'!$A:$P,11,FALSE)=0,"",VLOOKUP($A55,'Annex 2 Designated EHV charges'!$A:$P,11,FALSE)),"")</f>
        <v/>
      </c>
      <c r="H55" s="104" t="str">
        <f>IFERROR(IF(VLOOKUP($A55,'Annex 2 Designated EHV charges'!$A:$P,12,FALSE)=0,"",VLOOKUP($A55,'Annex 2 Designated EHV charges'!$A:$P,12,FALSE)),"")</f>
        <v/>
      </c>
    </row>
    <row r="56" spans="1:8" ht="12.75" customHeight="1" x14ac:dyDescent="0.25">
      <c r="A56" s="97" t="str">
        <f t="array" ref="A56">IFERROR(INDEX('Annex 2 Designated EHV charges'!$A$11:$A$58, MATCH(0, IF(ISBLANK('Annex 2 Designated EHV charges'!$A$11:$A$58),1, COUNTIF(A$4:$A55, 'Annex 2 Designated EHV charges'!$A$11:$A$58)), 0)),"")</f>
        <v/>
      </c>
      <c r="B56" s="97" t="str">
        <f>IF($A56="","",VLOOKUP($A56,'Annex 2 Designated EHV charges'!$A:$O,2,0))</f>
        <v/>
      </c>
      <c r="C56" s="98" t="str">
        <f>IF($A56="","",VLOOKUP($A56,'Annex 2 Designated EHV charges'!$A:$O,3,0))</f>
        <v/>
      </c>
      <c r="D56" s="97" t="str">
        <f>IF($A56="","",VLOOKUP($A56,'Annex 2 Designated EHV charges'!$A:$O,7,0))</f>
        <v/>
      </c>
      <c r="E56" s="102" t="str">
        <f>IFERROR(IF(VLOOKUP($A56,'Annex 2 Designated EHV charges'!$A:$P,9,FALSE)=0,"",VLOOKUP($A56,'Annex 2 Designated EHV charges'!$A:$P,9,FALSE)),"")</f>
        <v/>
      </c>
      <c r="F56" s="103" t="str">
        <f>IFERROR(IF(VLOOKUP($A56,'Annex 2 Designated EHV charges'!$A:$P,10,FALSE)=0,"",VLOOKUP($A56,'Annex 2 Designated EHV charges'!$A:$P,10,FALSE)),"")</f>
        <v/>
      </c>
      <c r="G56" s="104" t="str">
        <f>IFERROR(IF(VLOOKUP($A56,'Annex 2 Designated EHV charges'!$A:$P,11,FALSE)=0,"",VLOOKUP($A56,'Annex 2 Designated EHV charges'!$A:$P,11,FALSE)),"")</f>
        <v/>
      </c>
      <c r="H56" s="104" t="str">
        <f>IFERROR(IF(VLOOKUP($A56,'Annex 2 Designated EHV charges'!$A:$P,12,FALSE)=0,"",VLOOKUP($A56,'Annex 2 Designated EHV charges'!$A:$P,12,FALSE)),"")</f>
        <v/>
      </c>
    </row>
    <row r="57" spans="1:8" ht="12.75" customHeight="1" x14ac:dyDescent="0.25">
      <c r="A57" s="97" t="str">
        <f t="array" ref="A57">IFERROR(INDEX('Annex 2 Designated EHV charges'!$A$11:$A$58, MATCH(0, IF(ISBLANK('Annex 2 Designated EHV charges'!$A$11:$A$58),1, COUNTIF(A$4:$A56, 'Annex 2 Designated EHV charges'!$A$11:$A$58)), 0)),"")</f>
        <v/>
      </c>
      <c r="B57" s="97" t="str">
        <f>IF($A57="","",VLOOKUP($A57,'Annex 2 Designated EHV charges'!$A:$O,2,0))</f>
        <v/>
      </c>
      <c r="C57" s="98" t="str">
        <f>IF($A57="","",VLOOKUP($A57,'Annex 2 Designated EHV charges'!$A:$O,3,0))</f>
        <v/>
      </c>
      <c r="D57" s="97" t="str">
        <f>IF($A57="","",VLOOKUP($A57,'Annex 2 Designated EHV charges'!$A:$O,7,0))</f>
        <v/>
      </c>
      <c r="E57" s="102" t="str">
        <f>IFERROR(IF(VLOOKUP($A57,'Annex 2 Designated EHV charges'!$A:$P,9,FALSE)=0,"",VLOOKUP($A57,'Annex 2 Designated EHV charges'!$A:$P,9,FALSE)),"")</f>
        <v/>
      </c>
      <c r="F57" s="103" t="str">
        <f>IFERROR(IF(VLOOKUP($A57,'Annex 2 Designated EHV charges'!$A:$P,10,FALSE)=0,"",VLOOKUP($A57,'Annex 2 Designated EHV charges'!$A:$P,10,FALSE)),"")</f>
        <v/>
      </c>
      <c r="G57" s="104" t="str">
        <f>IFERROR(IF(VLOOKUP($A57,'Annex 2 Designated EHV charges'!$A:$P,11,FALSE)=0,"",VLOOKUP($A57,'Annex 2 Designated EHV charges'!$A:$P,11,FALSE)),"")</f>
        <v/>
      </c>
      <c r="H57" s="104" t="str">
        <f>IFERROR(IF(VLOOKUP($A57,'Annex 2 Designated EHV charges'!$A:$P,12,FALSE)=0,"",VLOOKUP($A57,'Annex 2 Designated EHV charges'!$A:$P,12,FALSE)),"")</f>
        <v/>
      </c>
    </row>
    <row r="58" spans="1:8" ht="12.75" customHeight="1" x14ac:dyDescent="0.25">
      <c r="A58" s="97" t="str">
        <f t="array" ref="A58">IFERROR(INDEX('Annex 2 Designated EHV charges'!$A$11:$A$58, MATCH(0, IF(ISBLANK('Annex 2 Designated EHV charges'!$A$11:$A$58),1, COUNTIF(A$4:$A57, 'Annex 2 Designated EHV charges'!$A$11:$A$58)), 0)),"")</f>
        <v/>
      </c>
      <c r="B58" s="97" t="str">
        <f>IF($A58="","",VLOOKUP($A58,'Annex 2 Designated EHV charges'!$A:$O,2,0))</f>
        <v/>
      </c>
      <c r="C58" s="98" t="str">
        <f>IF($A58="","",VLOOKUP($A58,'Annex 2 Designated EHV charges'!$A:$O,3,0))</f>
        <v/>
      </c>
      <c r="D58" s="97" t="str">
        <f>IF($A58="","",VLOOKUP($A58,'Annex 2 Designated EHV charges'!$A:$O,7,0))</f>
        <v/>
      </c>
      <c r="E58" s="102" t="str">
        <f>IFERROR(IF(VLOOKUP($A58,'Annex 2 Designated EHV charges'!$A:$P,9,FALSE)=0,"",VLOOKUP($A58,'Annex 2 Designated EHV charges'!$A:$P,9,FALSE)),"")</f>
        <v/>
      </c>
      <c r="F58" s="103" t="str">
        <f>IFERROR(IF(VLOOKUP($A58,'Annex 2 Designated EHV charges'!$A:$P,10,FALSE)=0,"",VLOOKUP($A58,'Annex 2 Designated EHV charges'!$A:$P,10,FALSE)),"")</f>
        <v/>
      </c>
      <c r="G58" s="104" t="str">
        <f>IFERROR(IF(VLOOKUP($A58,'Annex 2 Designated EHV charges'!$A:$P,11,FALSE)=0,"",VLOOKUP($A58,'Annex 2 Designated EHV charges'!$A:$P,11,FALSE)),"")</f>
        <v/>
      </c>
      <c r="H58" s="104" t="str">
        <f>IFERROR(IF(VLOOKUP($A58,'Annex 2 Designated EHV charges'!$A:$P,12,FALSE)=0,"",VLOOKUP($A58,'Annex 2 Designated EHV charges'!$A:$P,12,FALSE)),"")</f>
        <v/>
      </c>
    </row>
    <row r="59" spans="1:8" ht="12.75" customHeight="1" x14ac:dyDescent="0.25">
      <c r="A59" s="97" t="str">
        <f t="array" ref="A59">IFERROR(INDEX('Annex 2 Designated EHV charges'!$A$11:$A$58, MATCH(0, IF(ISBLANK('Annex 2 Designated EHV charges'!$A$11:$A$58),1, COUNTIF(A$4:$A58, 'Annex 2 Designated EHV charges'!$A$11:$A$58)), 0)),"")</f>
        <v/>
      </c>
      <c r="B59" s="97" t="str">
        <f>IF($A59="","",VLOOKUP($A59,'Annex 2 Designated EHV charges'!$A:$O,2,0))</f>
        <v/>
      </c>
      <c r="C59" s="98" t="str">
        <f>IF($A59="","",VLOOKUP($A59,'Annex 2 Designated EHV charges'!$A:$O,3,0))</f>
        <v/>
      </c>
      <c r="D59" s="97" t="str">
        <f>IF($A59="","",VLOOKUP($A59,'Annex 2 Designated EHV charges'!$A:$O,7,0))</f>
        <v/>
      </c>
      <c r="E59" s="102" t="str">
        <f>IFERROR(IF(VLOOKUP($A59,'Annex 2 Designated EHV charges'!$A:$P,9,FALSE)=0,"",VLOOKUP($A59,'Annex 2 Designated EHV charges'!$A:$P,9,FALSE)),"")</f>
        <v/>
      </c>
      <c r="F59" s="103" t="str">
        <f>IFERROR(IF(VLOOKUP($A59,'Annex 2 Designated EHV charges'!$A:$P,10,FALSE)=0,"",VLOOKUP($A59,'Annex 2 Designated EHV charges'!$A:$P,10,FALSE)),"")</f>
        <v/>
      </c>
      <c r="G59" s="104" t="str">
        <f>IFERROR(IF(VLOOKUP($A59,'Annex 2 Designated EHV charges'!$A:$P,11,FALSE)=0,"",VLOOKUP($A59,'Annex 2 Designated EHV charges'!$A:$P,11,FALSE)),"")</f>
        <v/>
      </c>
      <c r="H59" s="104" t="str">
        <f>IFERROR(IF(VLOOKUP($A59,'Annex 2 Designated EHV charges'!$A:$P,12,FALSE)=0,"",VLOOKUP($A59,'Annex 2 Designated EHV charges'!$A:$P,12,FALSE)),"")</f>
        <v/>
      </c>
    </row>
    <row r="60" spans="1:8" ht="12.75" customHeight="1" x14ac:dyDescent="0.25">
      <c r="A60" s="97" t="str">
        <f t="array" ref="A60">IFERROR(INDEX('Annex 2 Designated EHV charges'!$A$11:$A$58, MATCH(0, IF(ISBLANK('Annex 2 Designated EHV charges'!$A$11:$A$58),1, COUNTIF(A$4:$A59, 'Annex 2 Designated EHV charges'!$A$11:$A$58)), 0)),"")</f>
        <v/>
      </c>
      <c r="B60" s="97" t="str">
        <f>IF($A60="","",VLOOKUP($A60,'Annex 2 Designated EHV charges'!$A:$O,2,0))</f>
        <v/>
      </c>
      <c r="C60" s="98" t="str">
        <f>IF($A60="","",VLOOKUP($A60,'Annex 2 Designated EHV charges'!$A:$O,3,0))</f>
        <v/>
      </c>
      <c r="D60" s="97" t="str">
        <f>IF($A60="","",VLOOKUP($A60,'Annex 2 Designated EHV charges'!$A:$O,7,0))</f>
        <v/>
      </c>
      <c r="E60" s="102" t="str">
        <f>IFERROR(IF(VLOOKUP($A60,'Annex 2 Designated EHV charges'!$A:$P,9,FALSE)=0,"",VLOOKUP($A60,'Annex 2 Designated EHV charges'!$A:$P,9,FALSE)),"")</f>
        <v/>
      </c>
      <c r="F60" s="103" t="str">
        <f>IFERROR(IF(VLOOKUP($A60,'Annex 2 Designated EHV charges'!$A:$P,10,FALSE)=0,"",VLOOKUP($A60,'Annex 2 Designated EHV charges'!$A:$P,10,FALSE)),"")</f>
        <v/>
      </c>
      <c r="G60" s="104" t="str">
        <f>IFERROR(IF(VLOOKUP($A60,'Annex 2 Designated EHV charges'!$A:$P,11,FALSE)=0,"",VLOOKUP($A60,'Annex 2 Designated EHV charges'!$A:$P,11,FALSE)),"")</f>
        <v/>
      </c>
      <c r="H60" s="104" t="str">
        <f>IFERROR(IF(VLOOKUP($A60,'Annex 2 Designated EHV charges'!$A:$P,12,FALSE)=0,"",VLOOKUP($A60,'Annex 2 Designated EHV charges'!$A:$P,12,FALSE)),"")</f>
        <v/>
      </c>
    </row>
    <row r="61" spans="1:8" ht="12.75" customHeight="1" x14ac:dyDescent="0.25">
      <c r="A61" s="97" t="str">
        <f t="array" ref="A61">IFERROR(INDEX('Annex 2 Designated EHV charges'!$A$11:$A$58, MATCH(0, IF(ISBLANK('Annex 2 Designated EHV charges'!$A$11:$A$58),1, COUNTIF(A$4:$A60, 'Annex 2 Designated EHV charges'!$A$11:$A$58)), 0)),"")</f>
        <v/>
      </c>
      <c r="B61" s="97" t="str">
        <f>IF($A61="","",VLOOKUP($A61,'Annex 2 Designated EHV charges'!$A:$O,2,0))</f>
        <v/>
      </c>
      <c r="C61" s="98" t="str">
        <f>IF($A61="","",VLOOKUP($A61,'Annex 2 Designated EHV charges'!$A:$O,3,0))</f>
        <v/>
      </c>
      <c r="D61" s="97" t="str">
        <f>IF($A61="","",VLOOKUP($A61,'Annex 2 Designated EHV charges'!$A:$O,7,0))</f>
        <v/>
      </c>
      <c r="E61" s="102" t="str">
        <f>IFERROR(IF(VLOOKUP($A61,'Annex 2 Designated EHV charges'!$A:$P,9,FALSE)=0,"",VLOOKUP($A61,'Annex 2 Designated EHV charges'!$A:$P,9,FALSE)),"")</f>
        <v/>
      </c>
      <c r="F61" s="103" t="str">
        <f>IFERROR(IF(VLOOKUP($A61,'Annex 2 Designated EHV charges'!$A:$P,10,FALSE)=0,"",VLOOKUP($A61,'Annex 2 Designated EHV charges'!$A:$P,10,FALSE)),"")</f>
        <v/>
      </c>
      <c r="G61" s="104" t="str">
        <f>IFERROR(IF(VLOOKUP($A61,'Annex 2 Designated EHV charges'!$A:$P,11,FALSE)=0,"",VLOOKUP($A61,'Annex 2 Designated EHV charges'!$A:$P,11,FALSE)),"")</f>
        <v/>
      </c>
      <c r="H61" s="104" t="str">
        <f>IFERROR(IF(VLOOKUP($A61,'Annex 2 Designated EHV charges'!$A:$P,12,FALSE)=0,"",VLOOKUP($A61,'Annex 2 Designated EHV charges'!$A:$P,12,FALSE)),"")</f>
        <v/>
      </c>
    </row>
    <row r="62" spans="1:8" ht="12.75" customHeight="1" x14ac:dyDescent="0.25">
      <c r="A62" s="97" t="str">
        <f t="array" ref="A62">IFERROR(INDEX('Annex 2 Designated EHV charges'!$A$11:$A$58, MATCH(0, IF(ISBLANK('Annex 2 Designated EHV charges'!$A$11:$A$58),1, COUNTIF(A$4:$A61, 'Annex 2 Designated EHV charges'!$A$11:$A$58)), 0)),"")</f>
        <v/>
      </c>
      <c r="B62" s="97" t="str">
        <f>IF($A62="","",VLOOKUP($A62,'Annex 2 Designated EHV charges'!$A:$O,2,0))</f>
        <v/>
      </c>
      <c r="C62" s="98" t="str">
        <f>IF($A62="","",VLOOKUP($A62,'Annex 2 Designated EHV charges'!$A:$O,3,0))</f>
        <v/>
      </c>
      <c r="D62" s="97" t="str">
        <f>IF($A62="","",VLOOKUP($A62,'Annex 2 Designated EHV charges'!$A:$O,7,0))</f>
        <v/>
      </c>
      <c r="E62" s="102" t="str">
        <f>IFERROR(IF(VLOOKUP($A62,'Annex 2 Designated EHV charges'!$A:$P,9,FALSE)=0,"",VLOOKUP($A62,'Annex 2 Designated EHV charges'!$A:$P,9,FALSE)),"")</f>
        <v/>
      </c>
      <c r="F62" s="103" t="str">
        <f>IFERROR(IF(VLOOKUP($A62,'Annex 2 Designated EHV charges'!$A:$P,10,FALSE)=0,"",VLOOKUP($A62,'Annex 2 Designated EHV charges'!$A:$P,10,FALSE)),"")</f>
        <v/>
      </c>
      <c r="G62" s="104" t="str">
        <f>IFERROR(IF(VLOOKUP($A62,'Annex 2 Designated EHV charges'!$A:$P,11,FALSE)=0,"",VLOOKUP($A62,'Annex 2 Designated EHV charges'!$A:$P,11,FALSE)),"")</f>
        <v/>
      </c>
      <c r="H62" s="104" t="str">
        <f>IFERROR(IF(VLOOKUP($A62,'Annex 2 Designated EHV charges'!$A:$P,12,FALSE)=0,"",VLOOKUP($A62,'Annex 2 Designated EHV charges'!$A:$P,12,FALSE)),"")</f>
        <v/>
      </c>
    </row>
    <row r="63" spans="1:8" ht="12.75" customHeight="1" x14ac:dyDescent="0.25">
      <c r="A63" s="97" t="str">
        <f t="array" ref="A63">IFERROR(INDEX('Annex 2 Designated EHV charges'!$A$11:$A$58, MATCH(0, IF(ISBLANK('Annex 2 Designated EHV charges'!$A$11:$A$58),1, COUNTIF(A$4:$A62, 'Annex 2 Designated EHV charges'!$A$11:$A$58)), 0)),"")</f>
        <v/>
      </c>
      <c r="B63" s="97" t="str">
        <f>IF($A63="","",VLOOKUP($A63,'Annex 2 Designated EHV charges'!$A:$O,2,0))</f>
        <v/>
      </c>
      <c r="C63" s="98" t="str">
        <f>IF($A63="","",VLOOKUP($A63,'Annex 2 Designated EHV charges'!$A:$O,3,0))</f>
        <v/>
      </c>
      <c r="D63" s="97" t="str">
        <f>IF($A63="","",VLOOKUP($A63,'Annex 2 Designated EHV charges'!$A:$O,7,0))</f>
        <v/>
      </c>
      <c r="E63" s="102" t="str">
        <f>IFERROR(IF(VLOOKUP($A63,'Annex 2 Designated EHV charges'!$A:$P,9,FALSE)=0,"",VLOOKUP($A63,'Annex 2 Designated EHV charges'!$A:$P,9,FALSE)),"")</f>
        <v/>
      </c>
      <c r="F63" s="103" t="str">
        <f>IFERROR(IF(VLOOKUP($A63,'Annex 2 Designated EHV charges'!$A:$P,10,FALSE)=0,"",VLOOKUP($A63,'Annex 2 Designated EHV charges'!$A:$P,10,FALSE)),"")</f>
        <v/>
      </c>
      <c r="G63" s="104" t="str">
        <f>IFERROR(IF(VLOOKUP($A63,'Annex 2 Designated EHV charges'!$A:$P,11,FALSE)=0,"",VLOOKUP($A63,'Annex 2 Designated EHV charges'!$A:$P,11,FALSE)),"")</f>
        <v/>
      </c>
      <c r="H63" s="104" t="str">
        <f>IFERROR(IF(VLOOKUP($A63,'Annex 2 Designated EHV charges'!$A:$P,12,FALSE)=0,"",VLOOKUP($A63,'Annex 2 Designated EHV charges'!$A:$P,12,FALSE)),"")</f>
        <v/>
      </c>
    </row>
    <row r="64" spans="1:8" ht="12.75" customHeight="1" x14ac:dyDescent="0.25">
      <c r="A64" s="97" t="str">
        <f t="array" ref="A64">IFERROR(INDEX('Annex 2 Designated EHV charges'!$A$11:$A$58, MATCH(0, IF(ISBLANK('Annex 2 Designated EHV charges'!$A$11:$A$58),1, COUNTIF(A$4:$A63, 'Annex 2 Designated EHV charges'!$A$11:$A$58)), 0)),"")</f>
        <v/>
      </c>
      <c r="B64" s="97" t="str">
        <f>IF($A64="","",VLOOKUP($A64,'Annex 2 Designated EHV charges'!$A:$O,2,0))</f>
        <v/>
      </c>
      <c r="C64" s="98" t="str">
        <f>IF($A64="","",VLOOKUP($A64,'Annex 2 Designated EHV charges'!$A:$O,3,0))</f>
        <v/>
      </c>
      <c r="D64" s="97" t="str">
        <f>IF($A64="","",VLOOKUP($A64,'Annex 2 Designated EHV charges'!$A:$O,7,0))</f>
        <v/>
      </c>
      <c r="E64" s="102" t="str">
        <f>IFERROR(IF(VLOOKUP($A64,'Annex 2 Designated EHV charges'!$A:$P,9,FALSE)=0,"",VLOOKUP($A64,'Annex 2 Designated EHV charges'!$A:$P,9,FALSE)),"")</f>
        <v/>
      </c>
      <c r="F64" s="103" t="str">
        <f>IFERROR(IF(VLOOKUP($A64,'Annex 2 Designated EHV charges'!$A:$P,10,FALSE)=0,"",VLOOKUP($A64,'Annex 2 Designated EHV charges'!$A:$P,10,FALSE)),"")</f>
        <v/>
      </c>
      <c r="G64" s="104" t="str">
        <f>IFERROR(IF(VLOOKUP($A64,'Annex 2 Designated EHV charges'!$A:$P,11,FALSE)=0,"",VLOOKUP($A64,'Annex 2 Designated EHV charges'!$A:$P,11,FALSE)),"")</f>
        <v/>
      </c>
      <c r="H64" s="104" t="str">
        <f>IFERROR(IF(VLOOKUP($A64,'Annex 2 Designated EHV charges'!$A:$P,12,FALSE)=0,"",VLOOKUP($A64,'Annex 2 Designated EHV charges'!$A:$P,12,FALSE)),"")</f>
        <v/>
      </c>
    </row>
    <row r="65" spans="1:8" ht="12.75" customHeight="1" x14ac:dyDescent="0.25">
      <c r="A65" s="97" t="str">
        <f t="array" ref="A65">IFERROR(INDEX('Annex 2 Designated EHV charges'!$A$11:$A$58, MATCH(0, IF(ISBLANK('Annex 2 Designated EHV charges'!$A$11:$A$58),1, COUNTIF(A$4:$A64, 'Annex 2 Designated EHV charges'!$A$11:$A$58)), 0)),"")</f>
        <v/>
      </c>
      <c r="B65" s="97" t="str">
        <f>IF($A65="","",VLOOKUP($A65,'Annex 2 Designated EHV charges'!$A:$O,2,0))</f>
        <v/>
      </c>
      <c r="C65" s="98" t="str">
        <f>IF($A65="","",VLOOKUP($A65,'Annex 2 Designated EHV charges'!$A:$O,3,0))</f>
        <v/>
      </c>
      <c r="D65" s="97" t="str">
        <f>IF($A65="","",VLOOKUP($A65,'Annex 2 Designated EHV charges'!$A:$O,7,0))</f>
        <v/>
      </c>
      <c r="E65" s="102" t="str">
        <f>IFERROR(IF(VLOOKUP($A65,'Annex 2 Designated EHV charges'!$A:$P,9,FALSE)=0,"",VLOOKUP($A65,'Annex 2 Designated EHV charges'!$A:$P,9,FALSE)),"")</f>
        <v/>
      </c>
      <c r="F65" s="103" t="str">
        <f>IFERROR(IF(VLOOKUP($A65,'Annex 2 Designated EHV charges'!$A:$P,10,FALSE)=0,"",VLOOKUP($A65,'Annex 2 Designated EHV charges'!$A:$P,10,FALSE)),"")</f>
        <v/>
      </c>
      <c r="G65" s="104" t="str">
        <f>IFERROR(IF(VLOOKUP($A65,'Annex 2 Designated EHV charges'!$A:$P,11,FALSE)=0,"",VLOOKUP($A65,'Annex 2 Designated EHV charges'!$A:$P,11,FALSE)),"")</f>
        <v/>
      </c>
      <c r="H65" s="104" t="str">
        <f>IFERROR(IF(VLOOKUP($A65,'Annex 2 Designated EHV charges'!$A:$P,12,FALSE)=0,"",VLOOKUP($A65,'Annex 2 Designated EHV charges'!$A:$P,12,FALSE)),"")</f>
        <v/>
      </c>
    </row>
    <row r="66" spans="1:8" ht="12.75" customHeight="1" x14ac:dyDescent="0.25">
      <c r="A66" s="97" t="str">
        <f t="array" ref="A66">IFERROR(INDEX('Annex 2 Designated EHV charges'!$A$11:$A$58, MATCH(0, IF(ISBLANK('Annex 2 Designated EHV charges'!$A$11:$A$58),1, COUNTIF(A$4:$A65, 'Annex 2 Designated EHV charges'!$A$11:$A$58)), 0)),"")</f>
        <v/>
      </c>
      <c r="B66" s="97" t="str">
        <f>IF($A66="","",VLOOKUP($A66,'Annex 2 Designated EHV charges'!$A:$O,2,0))</f>
        <v/>
      </c>
      <c r="C66" s="98" t="str">
        <f>IF($A66="","",VLOOKUP($A66,'Annex 2 Designated EHV charges'!$A:$O,3,0))</f>
        <v/>
      </c>
      <c r="D66" s="97" t="str">
        <f>IF($A66="","",VLOOKUP($A66,'Annex 2 Designated EHV charges'!$A:$O,7,0))</f>
        <v/>
      </c>
      <c r="E66" s="102" t="str">
        <f>IFERROR(IF(VLOOKUP($A66,'Annex 2 Designated EHV charges'!$A:$P,9,FALSE)=0,"",VLOOKUP($A66,'Annex 2 Designated EHV charges'!$A:$P,9,FALSE)),"")</f>
        <v/>
      </c>
      <c r="F66" s="103" t="str">
        <f>IFERROR(IF(VLOOKUP($A66,'Annex 2 Designated EHV charges'!$A:$P,10,FALSE)=0,"",VLOOKUP($A66,'Annex 2 Designated EHV charges'!$A:$P,10,FALSE)),"")</f>
        <v/>
      </c>
      <c r="G66" s="104" t="str">
        <f>IFERROR(IF(VLOOKUP($A66,'Annex 2 Designated EHV charges'!$A:$P,11,FALSE)=0,"",VLOOKUP($A66,'Annex 2 Designated EHV charges'!$A:$P,11,FALSE)),"")</f>
        <v/>
      </c>
      <c r="H66" s="104" t="str">
        <f>IFERROR(IF(VLOOKUP($A66,'Annex 2 Designated EHV charges'!$A:$P,12,FALSE)=0,"",VLOOKUP($A66,'Annex 2 Designated EHV charges'!$A:$P,12,FALSE)),"")</f>
        <v/>
      </c>
    </row>
    <row r="67" spans="1:8" ht="12.75" customHeight="1" x14ac:dyDescent="0.25">
      <c r="A67" s="97" t="str">
        <f t="array" ref="A67">IFERROR(INDEX('Annex 2 Designated EHV charges'!$A$11:$A$58, MATCH(0, IF(ISBLANK('Annex 2 Designated EHV charges'!$A$11:$A$58),1, COUNTIF(A$4:$A66, 'Annex 2 Designated EHV charges'!$A$11:$A$58)), 0)),"")</f>
        <v/>
      </c>
      <c r="B67" s="97" t="str">
        <f>IF($A67="","",VLOOKUP($A67,'Annex 2 Designated EHV charges'!$A:$O,2,0))</f>
        <v/>
      </c>
      <c r="C67" s="98" t="str">
        <f>IF($A67="","",VLOOKUP($A67,'Annex 2 Designated EHV charges'!$A:$O,3,0))</f>
        <v/>
      </c>
      <c r="D67" s="97" t="str">
        <f>IF($A67="","",VLOOKUP($A67,'Annex 2 Designated EHV charges'!$A:$O,7,0))</f>
        <v/>
      </c>
      <c r="E67" s="102" t="str">
        <f>IFERROR(IF(VLOOKUP($A67,'Annex 2 Designated EHV charges'!$A:$P,9,FALSE)=0,"",VLOOKUP($A67,'Annex 2 Designated EHV charges'!$A:$P,9,FALSE)),"")</f>
        <v/>
      </c>
      <c r="F67" s="103" t="str">
        <f>IFERROR(IF(VLOOKUP($A67,'Annex 2 Designated EHV charges'!$A:$P,10,FALSE)=0,"",VLOOKUP($A67,'Annex 2 Designated EHV charges'!$A:$P,10,FALSE)),"")</f>
        <v/>
      </c>
      <c r="G67" s="104" t="str">
        <f>IFERROR(IF(VLOOKUP($A67,'Annex 2 Designated EHV charges'!$A:$P,11,FALSE)=0,"",VLOOKUP($A67,'Annex 2 Designated EHV charges'!$A:$P,11,FALSE)),"")</f>
        <v/>
      </c>
      <c r="H67" s="104" t="str">
        <f>IFERROR(IF(VLOOKUP($A67,'Annex 2 Designated EHV charges'!$A:$P,12,FALSE)=0,"",VLOOKUP($A67,'Annex 2 Designated EHV charges'!$A:$P,12,FALSE)),"")</f>
        <v/>
      </c>
    </row>
    <row r="68" spans="1:8" ht="12.75" customHeight="1" x14ac:dyDescent="0.25">
      <c r="A68" s="97" t="str">
        <f t="array" ref="A68">IFERROR(INDEX('Annex 2 Designated EHV charges'!$A$11:$A$58, MATCH(0, IF(ISBLANK('Annex 2 Designated EHV charges'!$A$11:$A$58),1, COUNTIF(A$4:$A67, 'Annex 2 Designated EHV charges'!$A$11:$A$58)), 0)),"")</f>
        <v/>
      </c>
      <c r="B68" s="97" t="str">
        <f>IF($A68="","",VLOOKUP($A68,'Annex 2 Designated EHV charges'!$A:$O,2,0))</f>
        <v/>
      </c>
      <c r="C68" s="98" t="str">
        <f>IF($A68="","",VLOOKUP($A68,'Annex 2 Designated EHV charges'!$A:$O,3,0))</f>
        <v/>
      </c>
      <c r="D68" s="97" t="str">
        <f>IF($A68="","",VLOOKUP($A68,'Annex 2 Designated EHV charges'!$A:$O,7,0))</f>
        <v/>
      </c>
      <c r="E68" s="102" t="str">
        <f>IFERROR(IF(VLOOKUP($A68,'Annex 2 Designated EHV charges'!$A:$P,9,FALSE)=0,"",VLOOKUP($A68,'Annex 2 Designated EHV charges'!$A:$P,9,FALSE)),"")</f>
        <v/>
      </c>
      <c r="F68" s="103" t="str">
        <f>IFERROR(IF(VLOOKUP($A68,'Annex 2 Designated EHV charges'!$A:$P,10,FALSE)=0,"",VLOOKUP($A68,'Annex 2 Designated EHV charges'!$A:$P,10,FALSE)),"")</f>
        <v/>
      </c>
      <c r="G68" s="104" t="str">
        <f>IFERROR(IF(VLOOKUP($A68,'Annex 2 Designated EHV charges'!$A:$P,11,FALSE)=0,"",VLOOKUP($A68,'Annex 2 Designated EHV charges'!$A:$P,11,FALSE)),"")</f>
        <v/>
      </c>
      <c r="H68" s="104" t="str">
        <f>IFERROR(IF(VLOOKUP($A68,'Annex 2 Designated EHV charges'!$A:$P,12,FALSE)=0,"",VLOOKUP($A68,'Annex 2 Designated EHV charges'!$A:$P,12,FALSE)),"")</f>
        <v/>
      </c>
    </row>
    <row r="69" spans="1:8" ht="12.75" customHeight="1" x14ac:dyDescent="0.25">
      <c r="A69" s="97" t="str">
        <f t="array" ref="A69">IFERROR(INDEX('Annex 2 Designated EHV charges'!$A$11:$A$58, MATCH(0, IF(ISBLANK('Annex 2 Designated EHV charges'!$A$11:$A$58),1, COUNTIF(A$4:$A68, 'Annex 2 Designated EHV charges'!$A$11:$A$58)), 0)),"")</f>
        <v/>
      </c>
      <c r="B69" s="97" t="str">
        <f>IF($A69="","",VLOOKUP($A69,'Annex 2 Designated EHV charges'!$A:$O,2,0))</f>
        <v/>
      </c>
      <c r="C69" s="98" t="str">
        <f>IF($A69="","",VLOOKUP($A69,'Annex 2 Designated EHV charges'!$A:$O,3,0))</f>
        <v/>
      </c>
      <c r="D69" s="97" t="str">
        <f>IF($A69="","",VLOOKUP($A69,'Annex 2 Designated EHV charges'!$A:$O,7,0))</f>
        <v/>
      </c>
      <c r="E69" s="102" t="str">
        <f>IFERROR(IF(VLOOKUP($A69,'Annex 2 Designated EHV charges'!$A:$P,9,FALSE)=0,"",VLOOKUP($A69,'Annex 2 Designated EHV charges'!$A:$P,9,FALSE)),"")</f>
        <v/>
      </c>
      <c r="F69" s="103" t="str">
        <f>IFERROR(IF(VLOOKUP($A69,'Annex 2 Designated EHV charges'!$A:$P,10,FALSE)=0,"",VLOOKUP($A69,'Annex 2 Designated EHV charges'!$A:$P,10,FALSE)),"")</f>
        <v/>
      </c>
      <c r="G69" s="104" t="str">
        <f>IFERROR(IF(VLOOKUP($A69,'Annex 2 Designated EHV charges'!$A:$P,11,FALSE)=0,"",VLOOKUP($A69,'Annex 2 Designated EHV charges'!$A:$P,11,FALSE)),"")</f>
        <v/>
      </c>
      <c r="H69" s="104" t="str">
        <f>IFERROR(IF(VLOOKUP($A69,'Annex 2 Designated EHV charges'!$A:$P,12,FALSE)=0,"",VLOOKUP($A69,'Annex 2 Designated EHV charges'!$A:$P,12,FALSE)),"")</f>
        <v/>
      </c>
    </row>
    <row r="70" spans="1:8" ht="12.75" customHeight="1" x14ac:dyDescent="0.25">
      <c r="A70" s="97" t="str">
        <f t="array" ref="A70">IFERROR(INDEX('Annex 2 Designated EHV charges'!$A$11:$A$58, MATCH(0, IF(ISBLANK('Annex 2 Designated EHV charges'!$A$11:$A$58),1, COUNTIF(A$4:$A69, 'Annex 2 Designated EHV charges'!$A$11:$A$58)), 0)),"")</f>
        <v/>
      </c>
      <c r="B70" s="97" t="str">
        <f>IF($A70="","",VLOOKUP($A70,'Annex 2 Designated EHV charges'!$A:$O,2,0))</f>
        <v/>
      </c>
      <c r="C70" s="98" t="str">
        <f>IF($A70="","",VLOOKUP($A70,'Annex 2 Designated EHV charges'!$A:$O,3,0))</f>
        <v/>
      </c>
      <c r="D70" s="97" t="str">
        <f>IF($A70="","",VLOOKUP($A70,'Annex 2 Designated EHV charges'!$A:$O,7,0))</f>
        <v/>
      </c>
      <c r="E70" s="102" t="str">
        <f>IFERROR(IF(VLOOKUP($A70,'Annex 2 Designated EHV charges'!$A:$P,9,FALSE)=0,"",VLOOKUP($A70,'Annex 2 Designated EHV charges'!$A:$P,9,FALSE)),"")</f>
        <v/>
      </c>
      <c r="F70" s="103" t="str">
        <f>IFERROR(IF(VLOOKUP($A70,'Annex 2 Designated EHV charges'!$A:$P,10,FALSE)=0,"",VLOOKUP($A70,'Annex 2 Designated EHV charges'!$A:$P,10,FALSE)),"")</f>
        <v/>
      </c>
      <c r="G70" s="104" t="str">
        <f>IFERROR(IF(VLOOKUP($A70,'Annex 2 Designated EHV charges'!$A:$P,11,FALSE)=0,"",VLOOKUP($A70,'Annex 2 Designated EHV charges'!$A:$P,11,FALSE)),"")</f>
        <v/>
      </c>
      <c r="H70" s="104" t="str">
        <f>IFERROR(IF(VLOOKUP($A70,'Annex 2 Designated EHV charges'!$A:$P,12,FALSE)=0,"",VLOOKUP($A70,'Annex 2 Designated EHV charges'!$A:$P,12,FALSE)),"")</f>
        <v/>
      </c>
    </row>
    <row r="71" spans="1:8" ht="12.75" customHeight="1" x14ac:dyDescent="0.25">
      <c r="A71" s="97" t="str">
        <f t="array" ref="A71">IFERROR(INDEX('Annex 2 Designated EHV charges'!$A$11:$A$58, MATCH(0, IF(ISBLANK('Annex 2 Designated EHV charges'!$A$11:$A$58),1, COUNTIF(A$4:$A70, 'Annex 2 Designated EHV charges'!$A$11:$A$58)), 0)),"")</f>
        <v/>
      </c>
      <c r="B71" s="97" t="str">
        <f>IF($A71="","",VLOOKUP($A71,'Annex 2 Designated EHV charges'!$A:$O,2,0))</f>
        <v/>
      </c>
      <c r="C71" s="98" t="str">
        <f>IF($A71="","",VLOOKUP($A71,'Annex 2 Designated EHV charges'!$A:$O,3,0))</f>
        <v/>
      </c>
      <c r="D71" s="97" t="str">
        <f>IF($A71="","",VLOOKUP($A71,'Annex 2 Designated EHV charges'!$A:$O,7,0))</f>
        <v/>
      </c>
      <c r="E71" s="102" t="str">
        <f>IFERROR(IF(VLOOKUP($A71,'Annex 2 Designated EHV charges'!$A:$P,9,FALSE)=0,"",VLOOKUP($A71,'Annex 2 Designated EHV charges'!$A:$P,9,FALSE)),"")</f>
        <v/>
      </c>
      <c r="F71" s="103" t="str">
        <f>IFERROR(IF(VLOOKUP($A71,'Annex 2 Designated EHV charges'!$A:$P,10,FALSE)=0,"",VLOOKUP($A71,'Annex 2 Designated EHV charges'!$A:$P,10,FALSE)),"")</f>
        <v/>
      </c>
      <c r="G71" s="104" t="str">
        <f>IFERROR(IF(VLOOKUP($A71,'Annex 2 Designated EHV charges'!$A:$P,11,FALSE)=0,"",VLOOKUP($A71,'Annex 2 Designated EHV charges'!$A:$P,11,FALSE)),"")</f>
        <v/>
      </c>
      <c r="H71" s="104" t="str">
        <f>IFERROR(IF(VLOOKUP($A71,'Annex 2 Designated EHV charges'!$A:$P,12,FALSE)=0,"",VLOOKUP($A71,'Annex 2 Designated EHV charges'!$A:$P,12,FALSE)),"")</f>
        <v/>
      </c>
    </row>
    <row r="72" spans="1:8" ht="12.75" customHeight="1" x14ac:dyDescent="0.25">
      <c r="A72" s="97" t="str">
        <f t="array" ref="A72">IFERROR(INDEX('Annex 2 Designated EHV charges'!$A$11:$A$58, MATCH(0, IF(ISBLANK('Annex 2 Designated EHV charges'!$A$11:$A$58),1, COUNTIF(A$4:$A71, 'Annex 2 Designated EHV charges'!$A$11:$A$58)), 0)),"")</f>
        <v/>
      </c>
      <c r="B72" s="97" t="str">
        <f>IF($A72="","",VLOOKUP($A72,'Annex 2 Designated EHV charges'!$A:$O,2,0))</f>
        <v/>
      </c>
      <c r="C72" s="98" t="str">
        <f>IF($A72="","",VLOOKUP($A72,'Annex 2 Designated EHV charges'!$A:$O,3,0))</f>
        <v/>
      </c>
      <c r="D72" s="97" t="str">
        <f>IF($A72="","",VLOOKUP($A72,'Annex 2 Designated EHV charges'!$A:$O,7,0))</f>
        <v/>
      </c>
      <c r="E72" s="102" t="str">
        <f>IFERROR(IF(VLOOKUP($A72,'Annex 2 Designated EHV charges'!$A:$P,9,FALSE)=0,"",VLOOKUP($A72,'Annex 2 Designated EHV charges'!$A:$P,9,FALSE)),"")</f>
        <v/>
      </c>
      <c r="F72" s="103" t="str">
        <f>IFERROR(IF(VLOOKUP($A72,'Annex 2 Designated EHV charges'!$A:$P,10,FALSE)=0,"",VLOOKUP($A72,'Annex 2 Designated EHV charges'!$A:$P,10,FALSE)),"")</f>
        <v/>
      </c>
      <c r="G72" s="104" t="str">
        <f>IFERROR(IF(VLOOKUP($A72,'Annex 2 Designated EHV charges'!$A:$P,11,FALSE)=0,"",VLOOKUP($A72,'Annex 2 Designated EHV charges'!$A:$P,11,FALSE)),"")</f>
        <v/>
      </c>
      <c r="H72" s="104" t="str">
        <f>IFERROR(IF(VLOOKUP($A72,'Annex 2 Designated EHV charges'!$A:$P,12,FALSE)=0,"",VLOOKUP($A72,'Annex 2 Designated EHV charges'!$A:$P,12,FALSE)),"")</f>
        <v/>
      </c>
    </row>
    <row r="73" spans="1:8" ht="12.75" customHeight="1" x14ac:dyDescent="0.25">
      <c r="A73" s="97" t="str">
        <f t="array" ref="A73">IFERROR(INDEX('Annex 2 Designated EHV charges'!$A$11:$A$58, MATCH(0, IF(ISBLANK('Annex 2 Designated EHV charges'!$A$11:$A$58),1, COUNTIF(A$4:$A72, 'Annex 2 Designated EHV charges'!$A$11:$A$58)), 0)),"")</f>
        <v/>
      </c>
      <c r="B73" s="97" t="str">
        <f>IF($A73="","",VLOOKUP($A73,'Annex 2 Designated EHV charges'!$A:$O,2,0))</f>
        <v/>
      </c>
      <c r="C73" s="98" t="str">
        <f>IF($A73="","",VLOOKUP($A73,'Annex 2 Designated EHV charges'!$A:$O,3,0))</f>
        <v/>
      </c>
      <c r="D73" s="97" t="str">
        <f>IF($A73="","",VLOOKUP($A73,'Annex 2 Designated EHV charges'!$A:$O,7,0))</f>
        <v/>
      </c>
      <c r="E73" s="102" t="str">
        <f>IFERROR(IF(VLOOKUP($A73,'Annex 2 Designated EHV charges'!$A:$P,9,FALSE)=0,"",VLOOKUP($A73,'Annex 2 Designated EHV charges'!$A:$P,9,FALSE)),"")</f>
        <v/>
      </c>
      <c r="F73" s="103" t="str">
        <f>IFERROR(IF(VLOOKUP($A73,'Annex 2 Designated EHV charges'!$A:$P,10,FALSE)=0,"",VLOOKUP($A73,'Annex 2 Designated EHV charges'!$A:$P,10,FALSE)),"")</f>
        <v/>
      </c>
      <c r="G73" s="104" t="str">
        <f>IFERROR(IF(VLOOKUP($A73,'Annex 2 Designated EHV charges'!$A:$P,11,FALSE)=0,"",VLOOKUP($A73,'Annex 2 Designated EHV charges'!$A:$P,11,FALSE)),"")</f>
        <v/>
      </c>
      <c r="H73" s="104" t="str">
        <f>IFERROR(IF(VLOOKUP($A73,'Annex 2 Designated EHV charges'!$A:$P,12,FALSE)=0,"",VLOOKUP($A73,'Annex 2 Designated EHV charges'!$A:$P,12,FALSE)),"")</f>
        <v/>
      </c>
    </row>
    <row r="74" spans="1:8" ht="12.75" customHeight="1" x14ac:dyDescent="0.25">
      <c r="A74" s="97" t="str">
        <f t="array" ref="A74">IFERROR(INDEX('Annex 2 Designated EHV charges'!$A$11:$A$58, MATCH(0, IF(ISBLANK('Annex 2 Designated EHV charges'!$A$11:$A$58),1, COUNTIF(A$4:$A73, 'Annex 2 Designated EHV charges'!$A$11:$A$58)), 0)),"")</f>
        <v/>
      </c>
      <c r="B74" s="97" t="str">
        <f>IF($A74="","",VLOOKUP($A74,'Annex 2 Designated EHV charges'!$A:$O,2,0))</f>
        <v/>
      </c>
      <c r="C74" s="98" t="str">
        <f>IF($A74="","",VLOOKUP($A74,'Annex 2 Designated EHV charges'!$A:$O,3,0))</f>
        <v/>
      </c>
      <c r="D74" s="97" t="str">
        <f>IF($A74="","",VLOOKUP($A74,'Annex 2 Designated EHV charges'!$A:$O,7,0))</f>
        <v/>
      </c>
      <c r="E74" s="102" t="str">
        <f>IFERROR(IF(VLOOKUP($A74,'Annex 2 Designated EHV charges'!$A:$P,9,FALSE)=0,"",VLOOKUP($A74,'Annex 2 Designated EHV charges'!$A:$P,9,FALSE)),"")</f>
        <v/>
      </c>
      <c r="F74" s="103" t="str">
        <f>IFERROR(IF(VLOOKUP($A74,'Annex 2 Designated EHV charges'!$A:$P,10,FALSE)=0,"",VLOOKUP($A74,'Annex 2 Designated EHV charges'!$A:$P,10,FALSE)),"")</f>
        <v/>
      </c>
      <c r="G74" s="104" t="str">
        <f>IFERROR(IF(VLOOKUP($A74,'Annex 2 Designated EHV charges'!$A:$P,11,FALSE)=0,"",VLOOKUP($A74,'Annex 2 Designated EHV charges'!$A:$P,11,FALSE)),"")</f>
        <v/>
      </c>
      <c r="H74" s="104" t="str">
        <f>IFERROR(IF(VLOOKUP($A74,'Annex 2 Designated EHV charges'!$A:$P,12,FALSE)=0,"",VLOOKUP($A74,'Annex 2 Designated EHV charges'!$A:$P,12,FALSE)),"")</f>
        <v/>
      </c>
    </row>
    <row r="75" spans="1:8" ht="12.75" customHeight="1" x14ac:dyDescent="0.25">
      <c r="A75" s="97" t="str">
        <f t="array" ref="A75">IFERROR(INDEX('Annex 2 Designated EHV charges'!$A$11:$A$58, MATCH(0, IF(ISBLANK('Annex 2 Designated EHV charges'!$A$11:$A$58),1, COUNTIF(A$4:$A74, 'Annex 2 Designated EHV charges'!$A$11:$A$58)), 0)),"")</f>
        <v/>
      </c>
      <c r="B75" s="97" t="str">
        <f>IF($A75="","",VLOOKUP($A75,'Annex 2 Designated EHV charges'!$A:$O,2,0))</f>
        <v/>
      </c>
      <c r="C75" s="98" t="str">
        <f>IF($A75="","",VLOOKUP($A75,'Annex 2 Designated EHV charges'!$A:$O,3,0))</f>
        <v/>
      </c>
      <c r="D75" s="97" t="str">
        <f>IF($A75="","",VLOOKUP($A75,'Annex 2 Designated EHV charges'!$A:$O,7,0))</f>
        <v/>
      </c>
      <c r="E75" s="102" t="str">
        <f>IFERROR(IF(VLOOKUP($A75,'Annex 2 Designated EHV charges'!$A:$P,9,FALSE)=0,"",VLOOKUP($A75,'Annex 2 Designated EHV charges'!$A:$P,9,FALSE)),"")</f>
        <v/>
      </c>
      <c r="F75" s="103" t="str">
        <f>IFERROR(IF(VLOOKUP($A75,'Annex 2 Designated EHV charges'!$A:$P,10,FALSE)=0,"",VLOOKUP($A75,'Annex 2 Designated EHV charges'!$A:$P,10,FALSE)),"")</f>
        <v/>
      </c>
      <c r="G75" s="104" t="str">
        <f>IFERROR(IF(VLOOKUP($A75,'Annex 2 Designated EHV charges'!$A:$P,11,FALSE)=0,"",VLOOKUP($A75,'Annex 2 Designated EHV charges'!$A:$P,11,FALSE)),"")</f>
        <v/>
      </c>
      <c r="H75" s="104" t="str">
        <f>IFERROR(IF(VLOOKUP($A75,'Annex 2 Designated EHV charges'!$A:$P,12,FALSE)=0,"",VLOOKUP($A75,'Annex 2 Designated EHV charges'!$A:$P,12,FALSE)),"")</f>
        <v/>
      </c>
    </row>
    <row r="76" spans="1:8" ht="12.75" customHeight="1" x14ac:dyDescent="0.25">
      <c r="A76" s="97" t="str">
        <f t="array" ref="A76">IFERROR(INDEX('Annex 2 Designated EHV charges'!$A$11:$A$58, MATCH(0, IF(ISBLANK('Annex 2 Designated EHV charges'!$A$11:$A$58),1, COUNTIF(A$4:$A75, 'Annex 2 Designated EHV charges'!$A$11:$A$58)), 0)),"")</f>
        <v/>
      </c>
      <c r="B76" s="97" t="str">
        <f>IF($A76="","",VLOOKUP($A76,'Annex 2 Designated EHV charges'!$A:$O,2,0))</f>
        <v/>
      </c>
      <c r="C76" s="98" t="str">
        <f>IF($A76="","",VLOOKUP($A76,'Annex 2 Designated EHV charges'!$A:$O,3,0))</f>
        <v/>
      </c>
      <c r="D76" s="97" t="str">
        <f>IF($A76="","",VLOOKUP($A76,'Annex 2 Designated EHV charges'!$A:$O,7,0))</f>
        <v/>
      </c>
      <c r="E76" s="102" t="str">
        <f>IFERROR(IF(VLOOKUP($A76,'Annex 2 Designated EHV charges'!$A:$P,9,FALSE)=0,"",VLOOKUP($A76,'Annex 2 Designated EHV charges'!$A:$P,9,FALSE)),"")</f>
        <v/>
      </c>
      <c r="F76" s="103" t="str">
        <f>IFERROR(IF(VLOOKUP($A76,'Annex 2 Designated EHV charges'!$A:$P,10,FALSE)=0,"",VLOOKUP($A76,'Annex 2 Designated EHV charges'!$A:$P,10,FALSE)),"")</f>
        <v/>
      </c>
      <c r="G76" s="104" t="str">
        <f>IFERROR(IF(VLOOKUP($A76,'Annex 2 Designated EHV charges'!$A:$P,11,FALSE)=0,"",VLOOKUP($A76,'Annex 2 Designated EHV charges'!$A:$P,11,FALSE)),"")</f>
        <v/>
      </c>
      <c r="H76" s="104" t="str">
        <f>IFERROR(IF(VLOOKUP($A76,'Annex 2 Designated EHV charges'!$A:$P,12,FALSE)=0,"",VLOOKUP($A76,'Annex 2 Designated EHV charges'!$A:$P,12,FALSE)),"")</f>
        <v/>
      </c>
    </row>
    <row r="77" spans="1:8" ht="12.75" customHeight="1" x14ac:dyDescent="0.25">
      <c r="A77" s="97" t="str">
        <f t="array" ref="A77">IFERROR(INDEX('Annex 2 Designated EHV charges'!$A$11:$A$58, MATCH(0, IF(ISBLANK('Annex 2 Designated EHV charges'!$A$11:$A$58),1, COUNTIF(A$4:$A76, 'Annex 2 Designated EHV charges'!$A$11:$A$58)), 0)),"")</f>
        <v/>
      </c>
      <c r="B77" s="97" t="str">
        <f>IF($A77="","",VLOOKUP($A77,'Annex 2 Designated EHV charges'!$A:$O,2,0))</f>
        <v/>
      </c>
      <c r="C77" s="98" t="str">
        <f>IF($A77="","",VLOOKUP($A77,'Annex 2 Designated EHV charges'!$A:$O,3,0))</f>
        <v/>
      </c>
      <c r="D77" s="97" t="str">
        <f>IF($A77="","",VLOOKUP($A77,'Annex 2 Designated EHV charges'!$A:$O,7,0))</f>
        <v/>
      </c>
      <c r="E77" s="102" t="str">
        <f>IFERROR(IF(VLOOKUP($A77,'Annex 2 Designated EHV charges'!$A:$P,9,FALSE)=0,"",VLOOKUP($A77,'Annex 2 Designated EHV charges'!$A:$P,9,FALSE)),"")</f>
        <v/>
      </c>
      <c r="F77" s="103" t="str">
        <f>IFERROR(IF(VLOOKUP($A77,'Annex 2 Designated EHV charges'!$A:$P,10,FALSE)=0,"",VLOOKUP($A77,'Annex 2 Designated EHV charges'!$A:$P,10,FALSE)),"")</f>
        <v/>
      </c>
      <c r="G77" s="104" t="str">
        <f>IFERROR(IF(VLOOKUP($A77,'Annex 2 Designated EHV charges'!$A:$P,11,FALSE)=0,"",VLOOKUP($A77,'Annex 2 Designated EHV charges'!$A:$P,11,FALSE)),"")</f>
        <v/>
      </c>
      <c r="H77" s="104" t="str">
        <f>IFERROR(IF(VLOOKUP($A77,'Annex 2 Designated EHV charges'!$A:$P,12,FALSE)=0,"",VLOOKUP($A77,'Annex 2 Designated EHV charges'!$A:$P,12,FALSE)),"")</f>
        <v/>
      </c>
    </row>
    <row r="78" spans="1:8" ht="12.75" customHeight="1" x14ac:dyDescent="0.25">
      <c r="A78" s="97" t="str">
        <f t="array" ref="A78">IFERROR(INDEX('Annex 2 Designated EHV charges'!$A$11:$A$58, MATCH(0, IF(ISBLANK('Annex 2 Designated EHV charges'!$A$11:$A$58),1, COUNTIF(A$4:$A77, 'Annex 2 Designated EHV charges'!$A$11:$A$58)), 0)),"")</f>
        <v/>
      </c>
      <c r="B78" s="97" t="str">
        <f>IF($A78="","",VLOOKUP($A78,'Annex 2 Designated EHV charges'!$A:$O,2,0))</f>
        <v/>
      </c>
      <c r="C78" s="98" t="str">
        <f>IF($A78="","",VLOOKUP($A78,'Annex 2 Designated EHV charges'!$A:$O,3,0))</f>
        <v/>
      </c>
      <c r="D78" s="97" t="str">
        <f>IF($A78="","",VLOOKUP($A78,'Annex 2 Designated EHV charges'!$A:$O,7,0))</f>
        <v/>
      </c>
      <c r="E78" s="102" t="str">
        <f>IFERROR(IF(VLOOKUP($A78,'Annex 2 Designated EHV charges'!$A:$P,9,FALSE)=0,"",VLOOKUP($A78,'Annex 2 Designated EHV charges'!$A:$P,9,FALSE)),"")</f>
        <v/>
      </c>
      <c r="F78" s="103" t="str">
        <f>IFERROR(IF(VLOOKUP($A78,'Annex 2 Designated EHV charges'!$A:$P,10,FALSE)=0,"",VLOOKUP($A78,'Annex 2 Designated EHV charges'!$A:$P,10,FALSE)),"")</f>
        <v/>
      </c>
      <c r="G78" s="104" t="str">
        <f>IFERROR(IF(VLOOKUP($A78,'Annex 2 Designated EHV charges'!$A:$P,11,FALSE)=0,"",VLOOKUP($A78,'Annex 2 Designated EHV charges'!$A:$P,11,FALSE)),"")</f>
        <v/>
      </c>
      <c r="H78" s="104" t="str">
        <f>IFERROR(IF(VLOOKUP($A78,'Annex 2 Designated EHV charges'!$A:$P,12,FALSE)=0,"",VLOOKUP($A78,'Annex 2 Designated EHV charges'!$A:$P,12,FALSE)),"")</f>
        <v/>
      </c>
    </row>
    <row r="79" spans="1:8" ht="12.75" customHeight="1" x14ac:dyDescent="0.25">
      <c r="A79" s="97" t="str">
        <f t="array" ref="A79">IFERROR(INDEX('Annex 2 Designated EHV charges'!$A$11:$A$58, MATCH(0, IF(ISBLANK('Annex 2 Designated EHV charges'!$A$11:$A$58),1, COUNTIF(A$4:$A78, 'Annex 2 Designated EHV charges'!$A$11:$A$58)), 0)),"")</f>
        <v/>
      </c>
      <c r="B79" s="97" t="str">
        <f>IF($A79="","",VLOOKUP($A79,'Annex 2 Designated EHV charges'!$A:$O,2,0))</f>
        <v/>
      </c>
      <c r="C79" s="98" t="str">
        <f>IF($A79="","",VLOOKUP($A79,'Annex 2 Designated EHV charges'!$A:$O,3,0))</f>
        <v/>
      </c>
      <c r="D79" s="97" t="str">
        <f>IF($A79="","",VLOOKUP($A79,'Annex 2 Designated EHV charges'!$A:$O,7,0))</f>
        <v/>
      </c>
      <c r="E79" s="102" t="str">
        <f>IFERROR(IF(VLOOKUP($A79,'Annex 2 Designated EHV charges'!$A:$P,9,FALSE)=0,"",VLOOKUP($A79,'Annex 2 Designated EHV charges'!$A:$P,9,FALSE)),"")</f>
        <v/>
      </c>
      <c r="F79" s="103" t="str">
        <f>IFERROR(IF(VLOOKUP($A79,'Annex 2 Designated EHV charges'!$A:$P,10,FALSE)=0,"",VLOOKUP($A79,'Annex 2 Designated EHV charges'!$A:$P,10,FALSE)),"")</f>
        <v/>
      </c>
      <c r="G79" s="104" t="str">
        <f>IFERROR(IF(VLOOKUP($A79,'Annex 2 Designated EHV charges'!$A:$P,11,FALSE)=0,"",VLOOKUP($A79,'Annex 2 Designated EHV charges'!$A:$P,11,FALSE)),"")</f>
        <v/>
      </c>
      <c r="H79" s="104" t="str">
        <f>IFERROR(IF(VLOOKUP($A79,'Annex 2 Designated EHV charges'!$A:$P,12,FALSE)=0,"",VLOOKUP($A79,'Annex 2 Designated EHV charges'!$A:$P,12,FALSE)),"")</f>
        <v/>
      </c>
    </row>
    <row r="80" spans="1:8" ht="12.75" customHeight="1" x14ac:dyDescent="0.25">
      <c r="A80" s="97" t="str">
        <f t="array" ref="A80">IFERROR(INDEX('Annex 2 Designated EHV charges'!$A$11:$A$58, MATCH(0, IF(ISBLANK('Annex 2 Designated EHV charges'!$A$11:$A$58),1, COUNTIF(A$4:$A79, 'Annex 2 Designated EHV charges'!$A$11:$A$58)), 0)),"")</f>
        <v/>
      </c>
      <c r="B80" s="97" t="str">
        <f>IF($A80="","",VLOOKUP($A80,'Annex 2 Designated EHV charges'!$A:$O,2,0))</f>
        <v/>
      </c>
      <c r="C80" s="98" t="str">
        <f>IF($A80="","",VLOOKUP($A80,'Annex 2 Designated EHV charges'!$A:$O,3,0))</f>
        <v/>
      </c>
      <c r="D80" s="97" t="str">
        <f>IF($A80="","",VLOOKUP($A80,'Annex 2 Designated EHV charges'!$A:$O,7,0))</f>
        <v/>
      </c>
      <c r="E80" s="102" t="str">
        <f>IFERROR(IF(VLOOKUP($A80,'Annex 2 Designated EHV charges'!$A:$P,9,FALSE)=0,"",VLOOKUP($A80,'Annex 2 Designated EHV charges'!$A:$P,9,FALSE)),"")</f>
        <v/>
      </c>
      <c r="F80" s="103" t="str">
        <f>IFERROR(IF(VLOOKUP($A80,'Annex 2 Designated EHV charges'!$A:$P,10,FALSE)=0,"",VLOOKUP($A80,'Annex 2 Designated EHV charges'!$A:$P,10,FALSE)),"")</f>
        <v/>
      </c>
      <c r="G80" s="104" t="str">
        <f>IFERROR(IF(VLOOKUP($A80,'Annex 2 Designated EHV charges'!$A:$P,11,FALSE)=0,"",VLOOKUP($A80,'Annex 2 Designated EHV charges'!$A:$P,11,FALSE)),"")</f>
        <v/>
      </c>
      <c r="H80" s="104" t="str">
        <f>IFERROR(IF(VLOOKUP($A80,'Annex 2 Designated EHV charges'!$A:$P,12,FALSE)=0,"",VLOOKUP($A80,'Annex 2 Designated EHV charges'!$A:$P,12,FALSE)),"")</f>
        <v/>
      </c>
    </row>
    <row r="81" spans="1:8" ht="12.75" customHeight="1" x14ac:dyDescent="0.25">
      <c r="A81" s="97" t="str">
        <f t="array" ref="A81">IFERROR(INDEX('Annex 2 Designated EHV charges'!$A$11:$A$58, MATCH(0, IF(ISBLANK('Annex 2 Designated EHV charges'!$A$11:$A$58),1, COUNTIF(A$4:$A80, 'Annex 2 Designated EHV charges'!$A$11:$A$58)), 0)),"")</f>
        <v/>
      </c>
      <c r="B81" s="97" t="str">
        <f>IF($A81="","",VLOOKUP($A81,'Annex 2 Designated EHV charges'!$A:$O,2,0))</f>
        <v/>
      </c>
      <c r="C81" s="98" t="str">
        <f>IF($A81="","",VLOOKUP($A81,'Annex 2 Designated EHV charges'!$A:$O,3,0))</f>
        <v/>
      </c>
      <c r="D81" s="97" t="str">
        <f>IF($A81="","",VLOOKUP($A81,'Annex 2 Designated EHV charges'!$A:$O,7,0))</f>
        <v/>
      </c>
      <c r="E81" s="102" t="str">
        <f>IFERROR(IF(VLOOKUP($A81,'Annex 2 Designated EHV charges'!$A:$P,9,FALSE)=0,"",VLOOKUP($A81,'Annex 2 Designated EHV charges'!$A:$P,9,FALSE)),"")</f>
        <v/>
      </c>
      <c r="F81" s="103" t="str">
        <f>IFERROR(IF(VLOOKUP($A81,'Annex 2 Designated EHV charges'!$A:$P,10,FALSE)=0,"",VLOOKUP($A81,'Annex 2 Designated EHV charges'!$A:$P,10,FALSE)),"")</f>
        <v/>
      </c>
      <c r="G81" s="104" t="str">
        <f>IFERROR(IF(VLOOKUP($A81,'Annex 2 Designated EHV charges'!$A:$P,11,FALSE)=0,"",VLOOKUP($A81,'Annex 2 Designated EHV charges'!$A:$P,11,FALSE)),"")</f>
        <v/>
      </c>
      <c r="H81" s="104" t="str">
        <f>IFERROR(IF(VLOOKUP($A81,'Annex 2 Designated EHV charges'!$A:$P,12,FALSE)=0,"",VLOOKUP($A81,'Annex 2 Designated EHV charges'!$A:$P,12,FALSE)),"")</f>
        <v/>
      </c>
    </row>
    <row r="82" spans="1:8" ht="12.75" customHeight="1" x14ac:dyDescent="0.25">
      <c r="A82" s="97" t="str">
        <f t="array" ref="A82">IFERROR(INDEX('Annex 2 Designated EHV charges'!$A$11:$A$58, MATCH(0, IF(ISBLANK('Annex 2 Designated EHV charges'!$A$11:$A$58),1, COUNTIF(A$4:$A81, 'Annex 2 Designated EHV charges'!$A$11:$A$58)), 0)),"")</f>
        <v/>
      </c>
      <c r="B82" s="97" t="str">
        <f>IF($A82="","",VLOOKUP($A82,'Annex 2 Designated EHV charges'!$A:$O,2,0))</f>
        <v/>
      </c>
      <c r="C82" s="98" t="str">
        <f>IF($A82="","",VLOOKUP($A82,'Annex 2 Designated EHV charges'!$A:$O,3,0))</f>
        <v/>
      </c>
      <c r="D82" s="97" t="str">
        <f>IF($A82="","",VLOOKUP($A82,'Annex 2 Designated EHV charges'!$A:$O,7,0))</f>
        <v/>
      </c>
      <c r="E82" s="102" t="str">
        <f>IFERROR(IF(VLOOKUP($A82,'Annex 2 Designated EHV charges'!$A:$P,9,FALSE)=0,"",VLOOKUP($A82,'Annex 2 Designated EHV charges'!$A:$P,9,FALSE)),"")</f>
        <v/>
      </c>
      <c r="F82" s="103" t="str">
        <f>IFERROR(IF(VLOOKUP($A82,'Annex 2 Designated EHV charges'!$A:$P,10,FALSE)=0,"",VLOOKUP($A82,'Annex 2 Designated EHV charges'!$A:$P,10,FALSE)),"")</f>
        <v/>
      </c>
      <c r="G82" s="104" t="str">
        <f>IFERROR(IF(VLOOKUP($A82,'Annex 2 Designated EHV charges'!$A:$P,11,FALSE)=0,"",VLOOKUP($A82,'Annex 2 Designated EHV charges'!$A:$P,11,FALSE)),"")</f>
        <v/>
      </c>
      <c r="H82" s="104" t="str">
        <f>IFERROR(IF(VLOOKUP($A82,'Annex 2 Designated EHV charges'!$A:$P,12,FALSE)=0,"",VLOOKUP($A82,'Annex 2 Designated EHV charges'!$A:$P,12,FALSE)),"")</f>
        <v/>
      </c>
    </row>
    <row r="83" spans="1:8" ht="12.75" customHeight="1" x14ac:dyDescent="0.25">
      <c r="A83" s="97" t="str">
        <f t="array" ref="A83">IFERROR(INDEX('Annex 2 Designated EHV charges'!$A$11:$A$58, MATCH(0, IF(ISBLANK('Annex 2 Designated EHV charges'!$A$11:$A$58),1, COUNTIF(A$4:$A82, 'Annex 2 Designated EHV charges'!$A$11:$A$58)), 0)),"")</f>
        <v/>
      </c>
      <c r="B83" s="97" t="str">
        <f>IF($A83="","",VLOOKUP($A83,'Annex 2 Designated EHV charges'!$A:$O,2,0))</f>
        <v/>
      </c>
      <c r="C83" s="98" t="str">
        <f>IF($A83="","",VLOOKUP($A83,'Annex 2 Designated EHV charges'!$A:$O,3,0))</f>
        <v/>
      </c>
      <c r="D83" s="97" t="str">
        <f>IF($A83="","",VLOOKUP($A83,'Annex 2 Designated EHV charges'!$A:$O,7,0))</f>
        <v/>
      </c>
      <c r="E83" s="102" t="str">
        <f>IFERROR(IF(VLOOKUP($A83,'Annex 2 Designated EHV charges'!$A:$P,9,FALSE)=0,"",VLOOKUP($A83,'Annex 2 Designated EHV charges'!$A:$P,9,FALSE)),"")</f>
        <v/>
      </c>
      <c r="F83" s="103" t="str">
        <f>IFERROR(IF(VLOOKUP($A83,'Annex 2 Designated EHV charges'!$A:$P,10,FALSE)=0,"",VLOOKUP($A83,'Annex 2 Designated EHV charges'!$A:$P,10,FALSE)),"")</f>
        <v/>
      </c>
      <c r="G83" s="104" t="str">
        <f>IFERROR(IF(VLOOKUP($A83,'Annex 2 Designated EHV charges'!$A:$P,11,FALSE)=0,"",VLOOKUP($A83,'Annex 2 Designated EHV charges'!$A:$P,11,FALSE)),"")</f>
        <v/>
      </c>
      <c r="H83" s="104" t="str">
        <f>IFERROR(IF(VLOOKUP($A83,'Annex 2 Designated EHV charges'!$A:$P,12,FALSE)=0,"",VLOOKUP($A83,'Annex 2 Designated EHV charges'!$A:$P,12,FALSE)),"")</f>
        <v/>
      </c>
    </row>
    <row r="84" spans="1:8" ht="12.75" customHeight="1" x14ac:dyDescent="0.25">
      <c r="A84" s="97" t="str">
        <f t="array" ref="A84">IFERROR(INDEX('Annex 2 Designated EHV charges'!$A$11:$A$58, MATCH(0, IF(ISBLANK('Annex 2 Designated EHV charges'!$A$11:$A$58),1, COUNTIF(A$4:$A83, 'Annex 2 Designated EHV charges'!$A$11:$A$58)), 0)),"")</f>
        <v/>
      </c>
      <c r="B84" s="97" t="str">
        <f>IF($A84="","",VLOOKUP($A84,'Annex 2 Designated EHV charges'!$A:$O,2,0))</f>
        <v/>
      </c>
      <c r="C84" s="98" t="str">
        <f>IF($A84="","",VLOOKUP($A84,'Annex 2 Designated EHV charges'!$A:$O,3,0))</f>
        <v/>
      </c>
      <c r="D84" s="97" t="str">
        <f>IF($A84="","",VLOOKUP($A84,'Annex 2 Designated EHV charges'!$A:$O,7,0))</f>
        <v/>
      </c>
      <c r="E84" s="102" t="str">
        <f>IFERROR(IF(VLOOKUP($A84,'Annex 2 Designated EHV charges'!$A:$P,9,FALSE)=0,"",VLOOKUP($A84,'Annex 2 Designated EHV charges'!$A:$P,9,FALSE)),"")</f>
        <v/>
      </c>
      <c r="F84" s="103" t="str">
        <f>IFERROR(IF(VLOOKUP($A84,'Annex 2 Designated EHV charges'!$A:$P,10,FALSE)=0,"",VLOOKUP($A84,'Annex 2 Designated EHV charges'!$A:$P,10,FALSE)),"")</f>
        <v/>
      </c>
      <c r="G84" s="104" t="str">
        <f>IFERROR(IF(VLOOKUP($A84,'Annex 2 Designated EHV charges'!$A:$P,11,FALSE)=0,"",VLOOKUP($A84,'Annex 2 Designated EHV charges'!$A:$P,11,FALSE)),"")</f>
        <v/>
      </c>
      <c r="H84" s="104" t="str">
        <f>IFERROR(IF(VLOOKUP($A84,'Annex 2 Designated EHV charges'!$A:$P,12,FALSE)=0,"",VLOOKUP($A84,'Annex 2 Designated EHV charges'!$A:$P,12,FALSE)),"")</f>
        <v/>
      </c>
    </row>
    <row r="85" spans="1:8" ht="12.75" customHeight="1" x14ac:dyDescent="0.25">
      <c r="A85" s="97" t="str">
        <f t="array" ref="A85">IFERROR(INDEX('Annex 2 Designated EHV charges'!$A$11:$A$58, MATCH(0, IF(ISBLANK('Annex 2 Designated EHV charges'!$A$11:$A$58),1, COUNTIF(A$4:$A84, 'Annex 2 Designated EHV charges'!$A$11:$A$58)), 0)),"")</f>
        <v/>
      </c>
      <c r="B85" s="97" t="str">
        <f>IF($A85="","",VLOOKUP($A85,'Annex 2 Designated EHV charges'!$A:$O,2,0))</f>
        <v/>
      </c>
      <c r="C85" s="98" t="str">
        <f>IF($A85="","",VLOOKUP($A85,'Annex 2 Designated EHV charges'!$A:$O,3,0))</f>
        <v/>
      </c>
      <c r="D85" s="97" t="str">
        <f>IF($A85="","",VLOOKUP($A85,'Annex 2 Designated EHV charges'!$A:$O,7,0))</f>
        <v/>
      </c>
      <c r="E85" s="102" t="str">
        <f>IFERROR(IF(VLOOKUP($A85,'Annex 2 Designated EHV charges'!$A:$P,9,FALSE)=0,"",VLOOKUP($A85,'Annex 2 Designated EHV charges'!$A:$P,9,FALSE)),"")</f>
        <v/>
      </c>
      <c r="F85" s="103" t="str">
        <f>IFERROR(IF(VLOOKUP($A85,'Annex 2 Designated EHV charges'!$A:$P,10,FALSE)=0,"",VLOOKUP($A85,'Annex 2 Designated EHV charges'!$A:$P,10,FALSE)),"")</f>
        <v/>
      </c>
      <c r="G85" s="104" t="str">
        <f>IFERROR(IF(VLOOKUP($A85,'Annex 2 Designated EHV charges'!$A:$P,11,FALSE)=0,"",VLOOKUP($A85,'Annex 2 Designated EHV charges'!$A:$P,11,FALSE)),"")</f>
        <v/>
      </c>
      <c r="H85" s="104" t="str">
        <f>IFERROR(IF(VLOOKUP($A85,'Annex 2 Designated EHV charges'!$A:$P,12,FALSE)=0,"",VLOOKUP($A85,'Annex 2 Designated EHV charges'!$A:$P,12,FALSE)),"")</f>
        <v/>
      </c>
    </row>
    <row r="86" spans="1:8" ht="12.75" customHeight="1" x14ac:dyDescent="0.25">
      <c r="A86" s="97" t="str">
        <f t="array" ref="A86">IFERROR(INDEX('Annex 2 Designated EHV charges'!$A$11:$A$58, MATCH(0, IF(ISBLANK('Annex 2 Designated EHV charges'!$A$11:$A$58),1, COUNTIF(A$4:$A85, 'Annex 2 Designated EHV charges'!$A$11:$A$58)), 0)),"")</f>
        <v/>
      </c>
      <c r="B86" s="97" t="str">
        <f>IF($A86="","",VLOOKUP($A86,'Annex 2 Designated EHV charges'!$A:$O,2,0))</f>
        <v/>
      </c>
      <c r="C86" s="98" t="str">
        <f>IF($A86="","",VLOOKUP($A86,'Annex 2 Designated EHV charges'!$A:$O,3,0))</f>
        <v/>
      </c>
      <c r="D86" s="97" t="str">
        <f>IF($A86="","",VLOOKUP($A86,'Annex 2 Designated EHV charges'!$A:$O,7,0))</f>
        <v/>
      </c>
      <c r="E86" s="102" t="str">
        <f>IFERROR(IF(VLOOKUP($A86,'Annex 2 Designated EHV charges'!$A:$P,9,FALSE)=0,"",VLOOKUP($A86,'Annex 2 Designated EHV charges'!$A:$P,9,FALSE)),"")</f>
        <v/>
      </c>
      <c r="F86" s="103" t="str">
        <f>IFERROR(IF(VLOOKUP($A86,'Annex 2 Designated EHV charges'!$A:$P,10,FALSE)=0,"",VLOOKUP($A86,'Annex 2 Designated EHV charges'!$A:$P,10,FALSE)),"")</f>
        <v/>
      </c>
      <c r="G86" s="104" t="str">
        <f>IFERROR(IF(VLOOKUP($A86,'Annex 2 Designated EHV charges'!$A:$P,11,FALSE)=0,"",VLOOKUP($A86,'Annex 2 Designated EHV charges'!$A:$P,11,FALSE)),"")</f>
        <v/>
      </c>
      <c r="H86" s="104" t="str">
        <f>IFERROR(IF(VLOOKUP($A86,'Annex 2 Designated EHV charges'!$A:$P,12,FALSE)=0,"",VLOOKUP($A86,'Annex 2 Designated EHV charges'!$A:$P,12,FALSE)),"")</f>
        <v/>
      </c>
    </row>
    <row r="87" spans="1:8" ht="12.75" customHeight="1" x14ac:dyDescent="0.25">
      <c r="A87" s="97" t="str">
        <f t="array" ref="A87">IFERROR(INDEX('Annex 2 Designated EHV charges'!$A$11:$A$58, MATCH(0, IF(ISBLANK('Annex 2 Designated EHV charges'!$A$11:$A$58),1, COUNTIF(A$4:$A86, 'Annex 2 Designated EHV charges'!$A$11:$A$58)), 0)),"")</f>
        <v/>
      </c>
      <c r="B87" s="97" t="str">
        <f>IF($A87="","",VLOOKUP($A87,'Annex 2 Designated EHV charges'!$A:$O,2,0))</f>
        <v/>
      </c>
      <c r="C87" s="98" t="str">
        <f>IF($A87="","",VLOOKUP($A87,'Annex 2 Designated EHV charges'!$A:$O,3,0))</f>
        <v/>
      </c>
      <c r="D87" s="97" t="str">
        <f>IF($A87="","",VLOOKUP($A87,'Annex 2 Designated EHV charges'!$A:$O,7,0))</f>
        <v/>
      </c>
      <c r="E87" s="102" t="str">
        <f>IFERROR(IF(VLOOKUP($A87,'Annex 2 Designated EHV charges'!$A:$P,9,FALSE)=0,"",VLOOKUP($A87,'Annex 2 Designated EHV charges'!$A:$P,9,FALSE)),"")</f>
        <v/>
      </c>
      <c r="F87" s="103" t="str">
        <f>IFERROR(IF(VLOOKUP($A87,'Annex 2 Designated EHV charges'!$A:$P,10,FALSE)=0,"",VLOOKUP($A87,'Annex 2 Designated EHV charges'!$A:$P,10,FALSE)),"")</f>
        <v/>
      </c>
      <c r="G87" s="104" t="str">
        <f>IFERROR(IF(VLOOKUP($A87,'Annex 2 Designated EHV charges'!$A:$P,11,FALSE)=0,"",VLOOKUP($A87,'Annex 2 Designated EHV charges'!$A:$P,11,FALSE)),"")</f>
        <v/>
      </c>
      <c r="H87" s="104" t="str">
        <f>IFERROR(IF(VLOOKUP($A87,'Annex 2 Designated EHV charges'!$A:$P,12,FALSE)=0,"",VLOOKUP($A87,'Annex 2 Designated EHV charges'!$A:$P,12,FALSE)),"")</f>
        <v/>
      </c>
    </row>
    <row r="88" spans="1:8" ht="12.75" customHeight="1" x14ac:dyDescent="0.25">
      <c r="A88" s="97" t="str">
        <f t="array" ref="A88">IFERROR(INDEX('Annex 2 Designated EHV charges'!$A$11:$A$58, MATCH(0, IF(ISBLANK('Annex 2 Designated EHV charges'!$A$11:$A$58),1, COUNTIF(A$4:$A87, 'Annex 2 Designated EHV charges'!$A$11:$A$58)), 0)),"")</f>
        <v/>
      </c>
      <c r="B88" s="97" t="str">
        <f>IF($A88="","",VLOOKUP($A88,'Annex 2 Designated EHV charges'!$A:$O,2,0))</f>
        <v/>
      </c>
      <c r="C88" s="98" t="str">
        <f>IF($A88="","",VLOOKUP($A88,'Annex 2 Designated EHV charges'!$A:$O,3,0))</f>
        <v/>
      </c>
      <c r="D88" s="97" t="str">
        <f>IF($A88="","",VLOOKUP($A88,'Annex 2 Designated EHV charges'!$A:$O,7,0))</f>
        <v/>
      </c>
      <c r="E88" s="102" t="str">
        <f>IFERROR(IF(VLOOKUP($A88,'Annex 2 Designated EHV charges'!$A:$P,9,FALSE)=0,"",VLOOKUP($A88,'Annex 2 Designated EHV charges'!$A:$P,9,FALSE)),"")</f>
        <v/>
      </c>
      <c r="F88" s="103" t="str">
        <f>IFERROR(IF(VLOOKUP($A88,'Annex 2 Designated EHV charges'!$A:$P,10,FALSE)=0,"",VLOOKUP($A88,'Annex 2 Designated EHV charges'!$A:$P,10,FALSE)),"")</f>
        <v/>
      </c>
      <c r="G88" s="104" t="str">
        <f>IFERROR(IF(VLOOKUP($A88,'Annex 2 Designated EHV charges'!$A:$P,11,FALSE)=0,"",VLOOKUP($A88,'Annex 2 Designated EHV charges'!$A:$P,11,FALSE)),"")</f>
        <v/>
      </c>
      <c r="H88" s="104" t="str">
        <f>IFERROR(IF(VLOOKUP($A88,'Annex 2 Designated EHV charges'!$A:$P,12,FALSE)=0,"",VLOOKUP($A88,'Annex 2 Designated EHV charges'!$A:$P,12,FALSE)),"")</f>
        <v/>
      </c>
    </row>
    <row r="89" spans="1:8" ht="12.75" customHeight="1" x14ac:dyDescent="0.25">
      <c r="A89" s="97" t="str">
        <f t="array" ref="A89">IFERROR(INDEX('Annex 2 Designated EHV charges'!$A$11:$A$58, MATCH(0, IF(ISBLANK('Annex 2 Designated EHV charges'!$A$11:$A$58),1, COUNTIF(A$4:$A88, 'Annex 2 Designated EHV charges'!$A$11:$A$58)), 0)),"")</f>
        <v/>
      </c>
      <c r="B89" s="97" t="str">
        <f>IF($A89="","",VLOOKUP($A89,'Annex 2 Designated EHV charges'!$A:$O,2,0))</f>
        <v/>
      </c>
      <c r="C89" s="98" t="str">
        <f>IF($A89="","",VLOOKUP($A89,'Annex 2 Designated EHV charges'!$A:$O,3,0))</f>
        <v/>
      </c>
      <c r="D89" s="97" t="str">
        <f>IF($A89="","",VLOOKUP($A89,'Annex 2 Designated EHV charges'!$A:$O,7,0))</f>
        <v/>
      </c>
      <c r="E89" s="102" t="str">
        <f>IFERROR(IF(VLOOKUP($A89,'Annex 2 Designated EHV charges'!$A:$P,9,FALSE)=0,"",VLOOKUP($A89,'Annex 2 Designated EHV charges'!$A:$P,9,FALSE)),"")</f>
        <v/>
      </c>
      <c r="F89" s="103" t="str">
        <f>IFERROR(IF(VLOOKUP($A89,'Annex 2 Designated EHV charges'!$A:$P,10,FALSE)=0,"",VLOOKUP($A89,'Annex 2 Designated EHV charges'!$A:$P,10,FALSE)),"")</f>
        <v/>
      </c>
      <c r="G89" s="104" t="str">
        <f>IFERROR(IF(VLOOKUP($A89,'Annex 2 Designated EHV charges'!$A:$P,11,FALSE)=0,"",VLOOKUP($A89,'Annex 2 Designated EHV charges'!$A:$P,11,FALSE)),"")</f>
        <v/>
      </c>
      <c r="H89" s="104" t="str">
        <f>IFERROR(IF(VLOOKUP($A89,'Annex 2 Designated EHV charges'!$A:$P,12,FALSE)=0,"",VLOOKUP($A89,'Annex 2 Designated EHV charges'!$A:$P,12,FALSE)),"")</f>
        <v/>
      </c>
    </row>
    <row r="90" spans="1:8" ht="12.75" customHeight="1" x14ac:dyDescent="0.25">
      <c r="A90" s="97" t="str">
        <f t="array" ref="A90">IFERROR(INDEX('Annex 2 Designated EHV charges'!$A$11:$A$58, MATCH(0, IF(ISBLANK('Annex 2 Designated EHV charges'!$A$11:$A$58),1, COUNTIF(A$4:$A89, 'Annex 2 Designated EHV charges'!$A$11:$A$58)), 0)),"")</f>
        <v/>
      </c>
      <c r="B90" s="97" t="str">
        <f>IF($A90="","",VLOOKUP($A90,'Annex 2 Designated EHV charges'!$A:$O,2,0))</f>
        <v/>
      </c>
      <c r="C90" s="98" t="str">
        <f>IF($A90="","",VLOOKUP($A90,'Annex 2 Designated EHV charges'!$A:$O,3,0))</f>
        <v/>
      </c>
      <c r="D90" s="97" t="str">
        <f>IF($A90="","",VLOOKUP($A90,'Annex 2 Designated EHV charges'!$A:$O,7,0))</f>
        <v/>
      </c>
      <c r="E90" s="102" t="str">
        <f>IFERROR(IF(VLOOKUP($A90,'Annex 2 Designated EHV charges'!$A:$P,9,FALSE)=0,"",VLOOKUP($A90,'Annex 2 Designated EHV charges'!$A:$P,9,FALSE)),"")</f>
        <v/>
      </c>
      <c r="F90" s="103" t="str">
        <f>IFERROR(IF(VLOOKUP($A90,'Annex 2 Designated EHV charges'!$A:$P,10,FALSE)=0,"",VLOOKUP($A90,'Annex 2 Designated EHV charges'!$A:$P,10,FALSE)),"")</f>
        <v/>
      </c>
      <c r="G90" s="104" t="str">
        <f>IFERROR(IF(VLOOKUP($A90,'Annex 2 Designated EHV charges'!$A:$P,11,FALSE)=0,"",VLOOKUP($A90,'Annex 2 Designated EHV charges'!$A:$P,11,FALSE)),"")</f>
        <v/>
      </c>
      <c r="H90" s="104" t="str">
        <f>IFERROR(IF(VLOOKUP($A90,'Annex 2 Designated EHV charges'!$A:$P,12,FALSE)=0,"",VLOOKUP($A90,'Annex 2 Designated EHV charges'!$A:$P,12,FALSE)),"")</f>
        <v/>
      </c>
    </row>
    <row r="91" spans="1:8" ht="12.75" customHeight="1" x14ac:dyDescent="0.25">
      <c r="A91" s="97" t="str">
        <f t="array" ref="A91">IFERROR(INDEX('Annex 2 Designated EHV charges'!$A$11:$A$58, MATCH(0, IF(ISBLANK('Annex 2 Designated EHV charges'!$A$11:$A$58),1, COUNTIF(A$4:$A90, 'Annex 2 Designated EHV charges'!$A$11:$A$58)), 0)),"")</f>
        <v/>
      </c>
      <c r="B91" s="97" t="str">
        <f>IF($A91="","",VLOOKUP($A91,'Annex 2 Designated EHV charges'!$A:$O,2,0))</f>
        <v/>
      </c>
      <c r="C91" s="98" t="str">
        <f>IF($A91="","",VLOOKUP($A91,'Annex 2 Designated EHV charges'!$A:$O,3,0))</f>
        <v/>
      </c>
      <c r="D91" s="97" t="str">
        <f>IF($A91="","",VLOOKUP($A91,'Annex 2 Designated EHV charges'!$A:$O,7,0))</f>
        <v/>
      </c>
      <c r="E91" s="102" t="str">
        <f>IFERROR(IF(VLOOKUP($A91,'Annex 2 Designated EHV charges'!$A:$P,9,FALSE)=0,"",VLOOKUP($A91,'Annex 2 Designated EHV charges'!$A:$P,9,FALSE)),"")</f>
        <v/>
      </c>
      <c r="F91" s="103" t="str">
        <f>IFERROR(IF(VLOOKUP($A91,'Annex 2 Designated EHV charges'!$A:$P,10,FALSE)=0,"",VLOOKUP($A91,'Annex 2 Designated EHV charges'!$A:$P,10,FALSE)),"")</f>
        <v/>
      </c>
      <c r="G91" s="104" t="str">
        <f>IFERROR(IF(VLOOKUP($A91,'Annex 2 Designated EHV charges'!$A:$P,11,FALSE)=0,"",VLOOKUP($A91,'Annex 2 Designated EHV charges'!$A:$P,11,FALSE)),"")</f>
        <v/>
      </c>
      <c r="H91" s="104" t="str">
        <f>IFERROR(IF(VLOOKUP($A91,'Annex 2 Designated EHV charges'!$A:$P,12,FALSE)=0,"",VLOOKUP($A91,'Annex 2 Designated EHV charges'!$A:$P,12,FALSE)),"")</f>
        <v/>
      </c>
    </row>
    <row r="92" spans="1:8" ht="12.75" customHeight="1" x14ac:dyDescent="0.25">
      <c r="A92" s="97" t="str">
        <f t="array" ref="A92">IFERROR(INDEX('Annex 2 Designated EHV charges'!$A$11:$A$58, MATCH(0, IF(ISBLANK('Annex 2 Designated EHV charges'!$A$11:$A$58),1, COUNTIF(A$4:$A91, 'Annex 2 Designated EHV charges'!$A$11:$A$58)), 0)),"")</f>
        <v/>
      </c>
      <c r="B92" s="97" t="str">
        <f>IF($A92="","",VLOOKUP($A92,'Annex 2 Designated EHV charges'!$A:$O,2,0))</f>
        <v/>
      </c>
      <c r="C92" s="98" t="str">
        <f>IF($A92="","",VLOOKUP($A92,'Annex 2 Designated EHV charges'!$A:$O,3,0))</f>
        <v/>
      </c>
      <c r="D92" s="97" t="str">
        <f>IF($A92="","",VLOOKUP($A92,'Annex 2 Designated EHV charges'!$A:$O,7,0))</f>
        <v/>
      </c>
      <c r="E92" s="102" t="str">
        <f>IFERROR(IF(VLOOKUP($A92,'Annex 2 Designated EHV charges'!$A:$P,9,FALSE)=0,"",VLOOKUP($A92,'Annex 2 Designated EHV charges'!$A:$P,9,FALSE)),"")</f>
        <v/>
      </c>
      <c r="F92" s="103" t="str">
        <f>IFERROR(IF(VLOOKUP($A92,'Annex 2 Designated EHV charges'!$A:$P,10,FALSE)=0,"",VLOOKUP($A92,'Annex 2 Designated EHV charges'!$A:$P,10,FALSE)),"")</f>
        <v/>
      </c>
      <c r="G92" s="104" t="str">
        <f>IFERROR(IF(VLOOKUP($A92,'Annex 2 Designated EHV charges'!$A:$P,11,FALSE)=0,"",VLOOKUP($A92,'Annex 2 Designated EHV charges'!$A:$P,11,FALSE)),"")</f>
        <v/>
      </c>
      <c r="H92" s="104" t="str">
        <f>IFERROR(IF(VLOOKUP($A92,'Annex 2 Designated EHV charges'!$A:$P,12,FALSE)=0,"",VLOOKUP($A92,'Annex 2 Designated EHV charges'!$A:$P,12,FALSE)),"")</f>
        <v/>
      </c>
    </row>
    <row r="93" spans="1:8" ht="12.75" customHeight="1" x14ac:dyDescent="0.25">
      <c r="A93" s="97" t="str">
        <f t="array" ref="A93">IFERROR(INDEX('Annex 2 Designated EHV charges'!$A$11:$A$58, MATCH(0, IF(ISBLANK('Annex 2 Designated EHV charges'!$A$11:$A$58),1, COUNTIF(A$4:$A92, 'Annex 2 Designated EHV charges'!$A$11:$A$58)), 0)),"")</f>
        <v/>
      </c>
      <c r="B93" s="97" t="str">
        <f>IF($A93="","",VLOOKUP($A93,'Annex 2 Designated EHV charges'!$A:$O,2,0))</f>
        <v/>
      </c>
      <c r="C93" s="98" t="str">
        <f>IF($A93="","",VLOOKUP($A93,'Annex 2 Designated EHV charges'!$A:$O,3,0))</f>
        <v/>
      </c>
      <c r="D93" s="97" t="str">
        <f>IF($A93="","",VLOOKUP($A93,'Annex 2 Designated EHV charges'!$A:$O,7,0))</f>
        <v/>
      </c>
      <c r="E93" s="102" t="str">
        <f>IFERROR(IF(VLOOKUP($A93,'Annex 2 Designated EHV charges'!$A:$P,9,FALSE)=0,"",VLOOKUP($A93,'Annex 2 Designated EHV charges'!$A:$P,9,FALSE)),"")</f>
        <v/>
      </c>
      <c r="F93" s="103" t="str">
        <f>IFERROR(IF(VLOOKUP($A93,'Annex 2 Designated EHV charges'!$A:$P,10,FALSE)=0,"",VLOOKUP($A93,'Annex 2 Designated EHV charges'!$A:$P,10,FALSE)),"")</f>
        <v/>
      </c>
      <c r="G93" s="104" t="str">
        <f>IFERROR(IF(VLOOKUP($A93,'Annex 2 Designated EHV charges'!$A:$P,11,FALSE)=0,"",VLOOKUP($A93,'Annex 2 Designated EHV charges'!$A:$P,11,FALSE)),"")</f>
        <v/>
      </c>
      <c r="H93" s="104" t="str">
        <f>IFERROR(IF(VLOOKUP($A93,'Annex 2 Designated EHV charges'!$A:$P,12,FALSE)=0,"",VLOOKUP($A93,'Annex 2 Designated EHV charges'!$A:$P,12,FALSE)),"")</f>
        <v/>
      </c>
    </row>
    <row r="94" spans="1:8" ht="12.75" customHeight="1" x14ac:dyDescent="0.25">
      <c r="A94" s="97" t="str">
        <f t="array" ref="A94">IFERROR(INDEX('Annex 2 Designated EHV charges'!$A$11:$A$58, MATCH(0, IF(ISBLANK('Annex 2 Designated EHV charges'!$A$11:$A$58),1, COUNTIF(A$4:$A93, 'Annex 2 Designated EHV charges'!$A$11:$A$58)), 0)),"")</f>
        <v/>
      </c>
      <c r="B94" s="97" t="str">
        <f>IF($A94="","",VLOOKUP($A94,'Annex 2 Designated EHV charges'!$A:$O,2,0))</f>
        <v/>
      </c>
      <c r="C94" s="98" t="str">
        <f>IF($A94="","",VLOOKUP($A94,'Annex 2 Designated EHV charges'!$A:$O,3,0))</f>
        <v/>
      </c>
      <c r="D94" s="97" t="str">
        <f>IF($A94="","",VLOOKUP($A94,'Annex 2 Designated EHV charges'!$A:$O,7,0))</f>
        <v/>
      </c>
      <c r="E94" s="102" t="str">
        <f>IFERROR(IF(VLOOKUP($A94,'Annex 2 Designated EHV charges'!$A:$P,9,FALSE)=0,"",VLOOKUP($A94,'Annex 2 Designated EHV charges'!$A:$P,9,FALSE)),"")</f>
        <v/>
      </c>
      <c r="F94" s="103" t="str">
        <f>IFERROR(IF(VLOOKUP($A94,'Annex 2 Designated EHV charges'!$A:$P,10,FALSE)=0,"",VLOOKUP($A94,'Annex 2 Designated EHV charges'!$A:$P,10,FALSE)),"")</f>
        <v/>
      </c>
      <c r="G94" s="104" t="str">
        <f>IFERROR(IF(VLOOKUP($A94,'Annex 2 Designated EHV charges'!$A:$P,11,FALSE)=0,"",VLOOKUP($A94,'Annex 2 Designated EHV charges'!$A:$P,11,FALSE)),"")</f>
        <v/>
      </c>
      <c r="H94" s="104" t="str">
        <f>IFERROR(IF(VLOOKUP($A94,'Annex 2 Designated EHV charges'!$A:$P,12,FALSE)=0,"",VLOOKUP($A94,'Annex 2 Designated EHV charges'!$A:$P,12,FALSE)),"")</f>
        <v/>
      </c>
    </row>
    <row r="95" spans="1:8" ht="12.75" customHeight="1" x14ac:dyDescent="0.25">
      <c r="A95" s="97" t="str">
        <f t="array" ref="A95">IFERROR(INDEX('Annex 2 Designated EHV charges'!$A$11:$A$58, MATCH(0, IF(ISBLANK('Annex 2 Designated EHV charges'!$A$11:$A$58),1, COUNTIF(A$4:$A94, 'Annex 2 Designated EHV charges'!$A$11:$A$58)), 0)),"")</f>
        <v/>
      </c>
      <c r="B95" s="97" t="str">
        <f>IF($A95="","",VLOOKUP($A95,'Annex 2 Designated EHV charges'!$A:$O,2,0))</f>
        <v/>
      </c>
      <c r="C95" s="98" t="str">
        <f>IF($A95="","",VLOOKUP($A95,'Annex 2 Designated EHV charges'!$A:$O,3,0))</f>
        <v/>
      </c>
      <c r="D95" s="97" t="str">
        <f>IF($A95="","",VLOOKUP($A95,'Annex 2 Designated EHV charges'!$A:$O,7,0))</f>
        <v/>
      </c>
      <c r="E95" s="102" t="str">
        <f>IFERROR(IF(VLOOKUP($A95,'Annex 2 Designated EHV charges'!$A:$P,9,FALSE)=0,"",VLOOKUP($A95,'Annex 2 Designated EHV charges'!$A:$P,9,FALSE)),"")</f>
        <v/>
      </c>
      <c r="F95" s="103" t="str">
        <f>IFERROR(IF(VLOOKUP($A95,'Annex 2 Designated EHV charges'!$A:$P,10,FALSE)=0,"",VLOOKUP($A95,'Annex 2 Designated EHV charges'!$A:$P,10,FALSE)),"")</f>
        <v/>
      </c>
      <c r="G95" s="104" t="str">
        <f>IFERROR(IF(VLOOKUP($A95,'Annex 2 Designated EHV charges'!$A:$P,11,FALSE)=0,"",VLOOKUP($A95,'Annex 2 Designated EHV charges'!$A:$P,11,FALSE)),"")</f>
        <v/>
      </c>
      <c r="H95" s="104" t="str">
        <f>IFERROR(IF(VLOOKUP($A95,'Annex 2 Designated EHV charges'!$A:$P,12,FALSE)=0,"",VLOOKUP($A95,'Annex 2 Designated EHV charges'!$A:$P,12,FALSE)),"")</f>
        <v/>
      </c>
    </row>
    <row r="96" spans="1:8" ht="12.75" customHeight="1" x14ac:dyDescent="0.25">
      <c r="A96" s="97" t="str">
        <f t="array" ref="A96">IFERROR(INDEX('Annex 2 Designated EHV charges'!$A$11:$A$58, MATCH(0, IF(ISBLANK('Annex 2 Designated EHV charges'!$A$11:$A$58),1, COUNTIF(A$4:$A95, 'Annex 2 Designated EHV charges'!$A$11:$A$58)), 0)),"")</f>
        <v/>
      </c>
      <c r="B96" s="97" t="str">
        <f>IF($A96="","",VLOOKUP($A96,'Annex 2 Designated EHV charges'!$A:$O,2,0))</f>
        <v/>
      </c>
      <c r="C96" s="98" t="str">
        <f>IF($A96="","",VLOOKUP($A96,'Annex 2 Designated EHV charges'!$A:$O,3,0))</f>
        <v/>
      </c>
      <c r="D96" s="97" t="str">
        <f>IF($A96="","",VLOOKUP($A96,'Annex 2 Designated EHV charges'!$A:$O,7,0))</f>
        <v/>
      </c>
      <c r="E96" s="102" t="str">
        <f>IFERROR(IF(VLOOKUP($A96,'Annex 2 Designated EHV charges'!$A:$P,9,FALSE)=0,"",VLOOKUP($A96,'Annex 2 Designated EHV charges'!$A:$P,9,FALSE)),"")</f>
        <v/>
      </c>
      <c r="F96" s="103" t="str">
        <f>IFERROR(IF(VLOOKUP($A96,'Annex 2 Designated EHV charges'!$A:$P,10,FALSE)=0,"",VLOOKUP($A96,'Annex 2 Designated EHV charges'!$A:$P,10,FALSE)),"")</f>
        <v/>
      </c>
      <c r="G96" s="104" t="str">
        <f>IFERROR(IF(VLOOKUP($A96,'Annex 2 Designated EHV charges'!$A:$P,11,FALSE)=0,"",VLOOKUP($A96,'Annex 2 Designated EHV charges'!$A:$P,11,FALSE)),"")</f>
        <v/>
      </c>
      <c r="H96" s="104" t="str">
        <f>IFERROR(IF(VLOOKUP($A96,'Annex 2 Designated EHV charges'!$A:$P,12,FALSE)=0,"",VLOOKUP($A96,'Annex 2 Designated EHV charges'!$A:$P,12,FALSE)),"")</f>
        <v/>
      </c>
    </row>
    <row r="97" spans="1:8" ht="12.75" customHeight="1" x14ac:dyDescent="0.25">
      <c r="A97" s="97" t="str">
        <f t="array" ref="A97">IFERROR(INDEX('Annex 2 Designated EHV charges'!$A$11:$A$58, MATCH(0, IF(ISBLANK('Annex 2 Designated EHV charges'!$A$11:$A$58),1, COUNTIF(A$4:$A96, 'Annex 2 Designated EHV charges'!$A$11:$A$58)), 0)),"")</f>
        <v/>
      </c>
      <c r="B97" s="97" t="str">
        <f>IF($A97="","",VLOOKUP($A97,'Annex 2 Designated EHV charges'!$A:$O,2,0))</f>
        <v/>
      </c>
      <c r="C97" s="98" t="str">
        <f>IF($A97="","",VLOOKUP($A97,'Annex 2 Designated EHV charges'!$A:$O,3,0))</f>
        <v/>
      </c>
      <c r="D97" s="97" t="str">
        <f>IF($A97="","",VLOOKUP($A97,'Annex 2 Designated EHV charges'!$A:$O,7,0))</f>
        <v/>
      </c>
      <c r="E97" s="102" t="str">
        <f>IFERROR(IF(VLOOKUP($A97,'Annex 2 Designated EHV charges'!$A:$P,9,FALSE)=0,"",VLOOKUP($A97,'Annex 2 Designated EHV charges'!$A:$P,9,FALSE)),"")</f>
        <v/>
      </c>
      <c r="F97" s="103" t="str">
        <f>IFERROR(IF(VLOOKUP($A97,'Annex 2 Designated EHV charges'!$A:$P,10,FALSE)=0,"",VLOOKUP($A97,'Annex 2 Designated EHV charges'!$A:$P,10,FALSE)),"")</f>
        <v/>
      </c>
      <c r="G97" s="104" t="str">
        <f>IFERROR(IF(VLOOKUP($A97,'Annex 2 Designated EHV charges'!$A:$P,11,FALSE)=0,"",VLOOKUP($A97,'Annex 2 Designated EHV charges'!$A:$P,11,FALSE)),"")</f>
        <v/>
      </c>
      <c r="H97" s="104" t="str">
        <f>IFERROR(IF(VLOOKUP($A97,'Annex 2 Designated EHV charges'!$A:$P,12,FALSE)=0,"",VLOOKUP($A97,'Annex 2 Designated EHV charges'!$A:$P,12,FALSE)),"")</f>
        <v/>
      </c>
    </row>
    <row r="98" spans="1:8" ht="12.75" customHeight="1" x14ac:dyDescent="0.25">
      <c r="A98" s="97" t="str">
        <f t="array" ref="A98">IFERROR(INDEX('Annex 2 Designated EHV charges'!$A$11:$A$58, MATCH(0, IF(ISBLANK('Annex 2 Designated EHV charges'!$A$11:$A$58),1, COUNTIF(A$4:$A97, 'Annex 2 Designated EHV charges'!$A$11:$A$58)), 0)),"")</f>
        <v/>
      </c>
      <c r="B98" s="97" t="str">
        <f>IF($A98="","",VLOOKUP($A98,'Annex 2 Designated EHV charges'!$A:$O,2,0))</f>
        <v/>
      </c>
      <c r="C98" s="98" t="str">
        <f>IF($A98="","",VLOOKUP($A98,'Annex 2 Designated EHV charges'!$A:$O,3,0))</f>
        <v/>
      </c>
      <c r="D98" s="97" t="str">
        <f>IF($A98="","",VLOOKUP($A98,'Annex 2 Designated EHV charges'!$A:$O,7,0))</f>
        <v/>
      </c>
      <c r="E98" s="102" t="str">
        <f>IFERROR(IF(VLOOKUP($A98,'Annex 2 Designated EHV charges'!$A:$P,9,FALSE)=0,"",VLOOKUP($A98,'Annex 2 Designated EHV charges'!$A:$P,9,FALSE)),"")</f>
        <v/>
      </c>
      <c r="F98" s="103" t="str">
        <f>IFERROR(IF(VLOOKUP($A98,'Annex 2 Designated EHV charges'!$A:$P,10,FALSE)=0,"",VLOOKUP($A98,'Annex 2 Designated EHV charges'!$A:$P,10,FALSE)),"")</f>
        <v/>
      </c>
      <c r="G98" s="104" t="str">
        <f>IFERROR(IF(VLOOKUP($A98,'Annex 2 Designated EHV charges'!$A:$P,11,FALSE)=0,"",VLOOKUP($A98,'Annex 2 Designated EHV charges'!$A:$P,11,FALSE)),"")</f>
        <v/>
      </c>
      <c r="H98" s="104" t="str">
        <f>IFERROR(IF(VLOOKUP($A98,'Annex 2 Designated EHV charges'!$A:$P,12,FALSE)=0,"",VLOOKUP($A98,'Annex 2 Designated EHV charges'!$A:$P,12,FALSE)),"")</f>
        <v/>
      </c>
    </row>
    <row r="99" spans="1:8" ht="12.75" customHeight="1" x14ac:dyDescent="0.25">
      <c r="A99" s="97" t="str">
        <f t="array" ref="A99">IFERROR(INDEX('Annex 2 Designated EHV charges'!$A$11:$A$58, MATCH(0, IF(ISBLANK('Annex 2 Designated EHV charges'!$A$11:$A$58),1, COUNTIF(A$4:$A98, 'Annex 2 Designated EHV charges'!$A$11:$A$58)), 0)),"")</f>
        <v/>
      </c>
      <c r="B99" s="97" t="str">
        <f>IF($A99="","",VLOOKUP($A99,'Annex 2 Designated EHV charges'!$A:$O,2,0))</f>
        <v/>
      </c>
      <c r="C99" s="98" t="str">
        <f>IF($A99="","",VLOOKUP($A99,'Annex 2 Designated EHV charges'!$A:$O,3,0))</f>
        <v/>
      </c>
      <c r="D99" s="97" t="str">
        <f>IF($A99="","",VLOOKUP($A99,'Annex 2 Designated EHV charges'!$A:$O,7,0))</f>
        <v/>
      </c>
      <c r="E99" s="102" t="str">
        <f>IFERROR(IF(VLOOKUP($A99,'Annex 2 Designated EHV charges'!$A:$P,9,FALSE)=0,"",VLOOKUP($A99,'Annex 2 Designated EHV charges'!$A:$P,9,FALSE)),"")</f>
        <v/>
      </c>
      <c r="F99" s="103" t="str">
        <f>IFERROR(IF(VLOOKUP($A99,'Annex 2 Designated EHV charges'!$A:$P,10,FALSE)=0,"",VLOOKUP($A99,'Annex 2 Designated EHV charges'!$A:$P,10,FALSE)),"")</f>
        <v/>
      </c>
      <c r="G99" s="104" t="str">
        <f>IFERROR(IF(VLOOKUP($A99,'Annex 2 Designated EHV charges'!$A:$P,11,FALSE)=0,"",VLOOKUP($A99,'Annex 2 Designated EHV charges'!$A:$P,11,FALSE)),"")</f>
        <v/>
      </c>
      <c r="H99" s="104" t="str">
        <f>IFERROR(IF(VLOOKUP($A99,'Annex 2 Designated EHV charges'!$A:$P,12,FALSE)=0,"",VLOOKUP($A99,'Annex 2 Designated EHV charges'!$A:$P,12,FALSE)),"")</f>
        <v/>
      </c>
    </row>
    <row r="100" spans="1:8" ht="12.75" customHeight="1" x14ac:dyDescent="0.25">
      <c r="A100" s="97" t="str">
        <f t="array" ref="A100">IFERROR(INDEX('Annex 2 Designated EHV charges'!$A$11:$A$58, MATCH(0, IF(ISBLANK('Annex 2 Designated EHV charges'!$A$11:$A$58),1, COUNTIF(A$4:$A99, 'Annex 2 Designated EHV charges'!$A$11:$A$58)), 0)),"")</f>
        <v/>
      </c>
      <c r="B100" s="97" t="str">
        <f>IF($A100="","",VLOOKUP($A100,'Annex 2 Designated EHV charges'!$A:$O,2,0))</f>
        <v/>
      </c>
      <c r="C100" s="98" t="str">
        <f>IF($A100="","",VLOOKUP($A100,'Annex 2 Designated EHV charges'!$A:$O,3,0))</f>
        <v/>
      </c>
      <c r="D100" s="97" t="str">
        <f>IF($A100="","",VLOOKUP($A100,'Annex 2 Designated EHV charges'!$A:$O,7,0))</f>
        <v/>
      </c>
      <c r="E100" s="102" t="str">
        <f>IFERROR(IF(VLOOKUP($A100,'Annex 2 Designated EHV charges'!$A:$P,9,FALSE)=0,"",VLOOKUP($A100,'Annex 2 Designated EHV charges'!$A:$P,9,FALSE)),"")</f>
        <v/>
      </c>
      <c r="F100" s="103" t="str">
        <f>IFERROR(IF(VLOOKUP($A100,'Annex 2 Designated EHV charges'!$A:$P,10,FALSE)=0,"",VLOOKUP($A100,'Annex 2 Designated EHV charges'!$A:$P,10,FALSE)),"")</f>
        <v/>
      </c>
      <c r="G100" s="104" t="str">
        <f>IFERROR(IF(VLOOKUP($A100,'Annex 2 Designated EHV charges'!$A:$P,11,FALSE)=0,"",VLOOKUP($A100,'Annex 2 Designated EHV charges'!$A:$P,11,FALSE)),"")</f>
        <v/>
      </c>
      <c r="H100" s="104" t="str">
        <f>IFERROR(IF(VLOOKUP($A100,'Annex 2 Designated EHV charges'!$A:$P,12,FALSE)=0,"",VLOOKUP($A100,'Annex 2 Designated EHV charges'!$A:$P,12,FALSE)),"")</f>
        <v/>
      </c>
    </row>
    <row r="101" spans="1:8" ht="12.75" customHeight="1" x14ac:dyDescent="0.25">
      <c r="A101" s="97" t="str">
        <f t="array" ref="A101">IFERROR(INDEX('Annex 2 Designated EHV charges'!$A$11:$A$58, MATCH(0, IF(ISBLANK('Annex 2 Designated EHV charges'!$A$11:$A$58),1, COUNTIF(A$4:$A100, 'Annex 2 Designated EHV charges'!$A$11:$A$58)), 0)),"")</f>
        <v/>
      </c>
      <c r="B101" s="97" t="str">
        <f>IF($A101="","",VLOOKUP($A101,'Annex 2 Designated EHV charges'!$A:$O,2,0))</f>
        <v/>
      </c>
      <c r="C101" s="98" t="str">
        <f>IF($A101="","",VLOOKUP($A101,'Annex 2 Designated EHV charges'!$A:$O,3,0))</f>
        <v/>
      </c>
      <c r="D101" s="97" t="str">
        <f>IF($A101="","",VLOOKUP($A101,'Annex 2 Designated EHV charges'!$A:$O,7,0))</f>
        <v/>
      </c>
      <c r="E101" s="102" t="str">
        <f>IFERROR(IF(VLOOKUP($A101,'Annex 2 Designated EHV charges'!$A:$P,9,FALSE)=0,"",VLOOKUP($A101,'Annex 2 Designated EHV charges'!$A:$P,9,FALSE)),"")</f>
        <v/>
      </c>
      <c r="F101" s="103" t="str">
        <f>IFERROR(IF(VLOOKUP($A101,'Annex 2 Designated EHV charges'!$A:$P,10,FALSE)=0,"",VLOOKUP($A101,'Annex 2 Designated EHV charges'!$A:$P,10,FALSE)),"")</f>
        <v/>
      </c>
      <c r="G101" s="104" t="str">
        <f>IFERROR(IF(VLOOKUP($A101,'Annex 2 Designated EHV charges'!$A:$P,11,FALSE)=0,"",VLOOKUP($A101,'Annex 2 Designated EHV charges'!$A:$P,11,FALSE)),"")</f>
        <v/>
      </c>
      <c r="H101" s="104" t="str">
        <f>IFERROR(IF(VLOOKUP($A101,'Annex 2 Designated EHV charges'!$A:$P,12,FALSE)=0,"",VLOOKUP($A101,'Annex 2 Designated EHV charges'!$A:$P,12,FALSE)),"")</f>
        <v/>
      </c>
    </row>
    <row r="102" spans="1:8" ht="12.75" customHeight="1" x14ac:dyDescent="0.25">
      <c r="A102" s="97" t="str">
        <f t="array" ref="A102">IFERROR(INDEX('Annex 2 Designated EHV charges'!$A$11:$A$58, MATCH(0, IF(ISBLANK('Annex 2 Designated EHV charges'!$A$11:$A$58),1, COUNTIF(A$4:$A101, 'Annex 2 Designated EHV charges'!$A$11:$A$58)), 0)),"")</f>
        <v/>
      </c>
      <c r="B102" s="97" t="str">
        <f>IF($A102="","",VLOOKUP($A102,'Annex 2 Designated EHV charges'!$A:$O,2,0))</f>
        <v/>
      </c>
      <c r="C102" s="98" t="str">
        <f>IF($A102="","",VLOOKUP($A102,'Annex 2 Designated EHV charges'!$A:$O,3,0))</f>
        <v/>
      </c>
      <c r="D102" s="97" t="str">
        <f>IF($A102="","",VLOOKUP($A102,'Annex 2 Designated EHV charges'!$A:$O,7,0))</f>
        <v/>
      </c>
      <c r="E102" s="102" t="str">
        <f>IFERROR(IF(VLOOKUP($A102,'Annex 2 Designated EHV charges'!$A:$P,9,FALSE)=0,"",VLOOKUP($A102,'Annex 2 Designated EHV charges'!$A:$P,9,FALSE)),"")</f>
        <v/>
      </c>
      <c r="F102" s="103" t="str">
        <f>IFERROR(IF(VLOOKUP($A102,'Annex 2 Designated EHV charges'!$A:$P,10,FALSE)=0,"",VLOOKUP($A102,'Annex 2 Designated EHV charges'!$A:$P,10,FALSE)),"")</f>
        <v/>
      </c>
      <c r="G102" s="104" t="str">
        <f>IFERROR(IF(VLOOKUP($A102,'Annex 2 Designated EHV charges'!$A:$P,11,FALSE)=0,"",VLOOKUP($A102,'Annex 2 Designated EHV charges'!$A:$P,11,FALSE)),"")</f>
        <v/>
      </c>
      <c r="H102" s="104" t="str">
        <f>IFERROR(IF(VLOOKUP($A102,'Annex 2 Designated EHV charges'!$A:$P,12,FALSE)=0,"",VLOOKUP($A102,'Annex 2 Designated EHV charges'!$A:$P,12,FALSE)),"")</f>
        <v/>
      </c>
    </row>
    <row r="103" spans="1:8" ht="12.75" customHeight="1" x14ac:dyDescent="0.25">
      <c r="A103" s="97" t="str">
        <f t="array" ref="A103">IFERROR(INDEX('Annex 2 Designated EHV charges'!$A$11:$A$58, MATCH(0, IF(ISBLANK('Annex 2 Designated EHV charges'!$A$11:$A$58),1, COUNTIF(A$4:$A102, 'Annex 2 Designated EHV charges'!$A$11:$A$58)), 0)),"")</f>
        <v/>
      </c>
      <c r="B103" s="97" t="str">
        <f>IF($A103="","",VLOOKUP($A103,'Annex 2 Designated EHV charges'!$A:$O,2,0))</f>
        <v/>
      </c>
      <c r="C103" s="98" t="str">
        <f>IF($A103="","",VLOOKUP($A103,'Annex 2 Designated EHV charges'!$A:$O,3,0))</f>
        <v/>
      </c>
      <c r="D103" s="97" t="str">
        <f>IF($A103="","",VLOOKUP($A103,'Annex 2 Designated EHV charges'!$A:$O,7,0))</f>
        <v/>
      </c>
      <c r="E103" s="102" t="str">
        <f>IFERROR(IF(VLOOKUP($A103,'Annex 2 Designated EHV charges'!$A:$P,9,FALSE)=0,"",VLOOKUP($A103,'Annex 2 Designated EHV charges'!$A:$P,9,FALSE)),"")</f>
        <v/>
      </c>
      <c r="F103" s="103" t="str">
        <f>IFERROR(IF(VLOOKUP($A103,'Annex 2 Designated EHV charges'!$A:$P,10,FALSE)=0,"",VLOOKUP($A103,'Annex 2 Designated EHV charges'!$A:$P,10,FALSE)),"")</f>
        <v/>
      </c>
      <c r="G103" s="104" t="str">
        <f>IFERROR(IF(VLOOKUP($A103,'Annex 2 Designated EHV charges'!$A:$P,11,FALSE)=0,"",VLOOKUP($A103,'Annex 2 Designated EHV charges'!$A:$P,11,FALSE)),"")</f>
        <v/>
      </c>
      <c r="H103" s="104" t="str">
        <f>IFERROR(IF(VLOOKUP($A103,'Annex 2 Designated EHV charges'!$A:$P,12,FALSE)=0,"",VLOOKUP($A103,'Annex 2 Designated EHV charges'!$A:$P,12,FALSE)),"")</f>
        <v/>
      </c>
    </row>
    <row r="104" spans="1:8" ht="12.75" customHeight="1" x14ac:dyDescent="0.25">
      <c r="A104" s="97" t="str">
        <f t="array" ref="A104">IFERROR(INDEX('Annex 2 Designated EHV charges'!$A$11:$A$58, MATCH(0, IF(ISBLANK('Annex 2 Designated EHV charges'!$A$11:$A$58),1, COUNTIF(A$4:$A103, 'Annex 2 Designated EHV charges'!$A$11:$A$58)), 0)),"")</f>
        <v/>
      </c>
      <c r="B104" s="97" t="str">
        <f>IF($A104="","",VLOOKUP($A104,'Annex 2 Designated EHV charges'!$A:$O,2,0))</f>
        <v/>
      </c>
      <c r="C104" s="98" t="str">
        <f>IF($A104="","",VLOOKUP($A104,'Annex 2 Designated EHV charges'!$A:$O,3,0))</f>
        <v/>
      </c>
      <c r="D104" s="97" t="str">
        <f>IF($A104="","",VLOOKUP($A104,'Annex 2 Designated EHV charges'!$A:$O,7,0))</f>
        <v/>
      </c>
      <c r="E104" s="102" t="str">
        <f>IFERROR(IF(VLOOKUP($A104,'Annex 2 Designated EHV charges'!$A:$P,9,FALSE)=0,"",VLOOKUP($A104,'Annex 2 Designated EHV charges'!$A:$P,9,FALSE)),"")</f>
        <v/>
      </c>
      <c r="F104" s="103" t="str">
        <f>IFERROR(IF(VLOOKUP($A104,'Annex 2 Designated EHV charges'!$A:$P,10,FALSE)=0,"",VLOOKUP($A104,'Annex 2 Designated EHV charges'!$A:$P,10,FALSE)),"")</f>
        <v/>
      </c>
      <c r="G104" s="104" t="str">
        <f>IFERROR(IF(VLOOKUP($A104,'Annex 2 Designated EHV charges'!$A:$P,11,FALSE)=0,"",VLOOKUP($A104,'Annex 2 Designated EHV charges'!$A:$P,11,FALSE)),"")</f>
        <v/>
      </c>
      <c r="H104" s="104" t="str">
        <f>IFERROR(IF(VLOOKUP($A104,'Annex 2 Designated EHV charges'!$A:$P,12,FALSE)=0,"",VLOOKUP($A104,'Annex 2 Designated EHV charges'!$A:$P,12,FALSE)),"")</f>
        <v/>
      </c>
    </row>
    <row r="105" spans="1:8" ht="12.75" customHeight="1" x14ac:dyDescent="0.25">
      <c r="A105" s="97" t="str">
        <f t="array" ref="A105">IFERROR(INDEX('Annex 2 Designated EHV charges'!$A$11:$A$58, MATCH(0, IF(ISBLANK('Annex 2 Designated EHV charges'!$A$11:$A$58),1, COUNTIF(A$4:$A104, 'Annex 2 Designated EHV charges'!$A$11:$A$58)), 0)),"")</f>
        <v/>
      </c>
      <c r="B105" s="97" t="str">
        <f>IF($A105="","",VLOOKUP($A105,'Annex 2 Designated EHV charges'!$A:$O,2,0))</f>
        <v/>
      </c>
      <c r="C105" s="98" t="str">
        <f>IF($A105="","",VLOOKUP($A105,'Annex 2 Designated EHV charges'!$A:$O,3,0))</f>
        <v/>
      </c>
      <c r="D105" s="97" t="str">
        <f>IF($A105="","",VLOOKUP($A105,'Annex 2 Designated EHV charges'!$A:$O,7,0))</f>
        <v/>
      </c>
      <c r="E105" s="102" t="str">
        <f>IFERROR(IF(VLOOKUP($A105,'Annex 2 Designated EHV charges'!$A:$P,9,FALSE)=0,"",VLOOKUP($A105,'Annex 2 Designated EHV charges'!$A:$P,9,FALSE)),"")</f>
        <v/>
      </c>
      <c r="F105" s="103" t="str">
        <f>IFERROR(IF(VLOOKUP($A105,'Annex 2 Designated EHV charges'!$A:$P,10,FALSE)=0,"",VLOOKUP($A105,'Annex 2 Designated EHV charges'!$A:$P,10,FALSE)),"")</f>
        <v/>
      </c>
      <c r="G105" s="104" t="str">
        <f>IFERROR(IF(VLOOKUP($A105,'Annex 2 Designated EHV charges'!$A:$P,11,FALSE)=0,"",VLOOKUP($A105,'Annex 2 Designated EHV charges'!$A:$P,11,FALSE)),"")</f>
        <v/>
      </c>
      <c r="H105" s="104" t="str">
        <f>IFERROR(IF(VLOOKUP($A105,'Annex 2 Designated EHV charges'!$A:$P,12,FALSE)=0,"",VLOOKUP($A105,'Annex 2 Designated EHV charges'!$A:$P,12,FALSE)),"")</f>
        <v/>
      </c>
    </row>
    <row r="106" spans="1:8" ht="12.75" customHeight="1" x14ac:dyDescent="0.25">
      <c r="A106" s="97" t="str">
        <f t="array" ref="A106">IFERROR(INDEX('Annex 2 Designated EHV charges'!$A$11:$A$58, MATCH(0, IF(ISBLANK('Annex 2 Designated EHV charges'!$A$11:$A$58),1, COUNTIF(A$4:$A105, 'Annex 2 Designated EHV charges'!$A$11:$A$58)), 0)),"")</f>
        <v/>
      </c>
      <c r="B106" s="97" t="str">
        <f>IF($A106="","",VLOOKUP($A106,'Annex 2 Designated EHV charges'!$A:$O,2,0))</f>
        <v/>
      </c>
      <c r="C106" s="98" t="str">
        <f>IF($A106="","",VLOOKUP($A106,'Annex 2 Designated EHV charges'!$A:$O,3,0))</f>
        <v/>
      </c>
      <c r="D106" s="97" t="str">
        <f>IF($A106="","",VLOOKUP($A106,'Annex 2 Designated EHV charges'!$A:$O,7,0))</f>
        <v/>
      </c>
      <c r="E106" s="102" t="str">
        <f>IFERROR(IF(VLOOKUP($A106,'Annex 2 Designated EHV charges'!$A:$P,9,FALSE)=0,"",VLOOKUP($A106,'Annex 2 Designated EHV charges'!$A:$P,9,FALSE)),"")</f>
        <v/>
      </c>
      <c r="F106" s="103" t="str">
        <f>IFERROR(IF(VLOOKUP($A106,'Annex 2 Designated EHV charges'!$A:$P,10,FALSE)=0,"",VLOOKUP($A106,'Annex 2 Designated EHV charges'!$A:$P,10,FALSE)),"")</f>
        <v/>
      </c>
      <c r="G106" s="104" t="str">
        <f>IFERROR(IF(VLOOKUP($A106,'Annex 2 Designated EHV charges'!$A:$P,11,FALSE)=0,"",VLOOKUP($A106,'Annex 2 Designated EHV charges'!$A:$P,11,FALSE)),"")</f>
        <v/>
      </c>
      <c r="H106" s="104" t="str">
        <f>IFERROR(IF(VLOOKUP($A106,'Annex 2 Designated EHV charges'!$A:$P,12,FALSE)=0,"",VLOOKUP($A106,'Annex 2 Designated EHV charges'!$A:$P,12,FALSE)),"")</f>
        <v/>
      </c>
    </row>
    <row r="107" spans="1:8" ht="12.75" customHeight="1" x14ac:dyDescent="0.25">
      <c r="A107" s="97" t="str">
        <f t="array" ref="A107">IFERROR(INDEX('Annex 2 Designated EHV charges'!$A$11:$A$58, MATCH(0, IF(ISBLANK('Annex 2 Designated EHV charges'!$A$11:$A$58),1, COUNTIF(A$4:$A106, 'Annex 2 Designated EHV charges'!$A$11:$A$58)), 0)),"")</f>
        <v/>
      </c>
      <c r="B107" s="97" t="str">
        <f>IF($A107="","",VLOOKUP($A107,'Annex 2 Designated EHV charges'!$A:$O,2,0))</f>
        <v/>
      </c>
      <c r="C107" s="98" t="str">
        <f>IF($A107="","",VLOOKUP($A107,'Annex 2 Designated EHV charges'!$A:$O,3,0))</f>
        <v/>
      </c>
      <c r="D107" s="97" t="str">
        <f>IF($A107="","",VLOOKUP($A107,'Annex 2 Designated EHV charges'!$A:$O,7,0))</f>
        <v/>
      </c>
      <c r="E107" s="102" t="str">
        <f>IFERROR(IF(VLOOKUP($A107,'Annex 2 Designated EHV charges'!$A:$P,9,FALSE)=0,"",VLOOKUP($A107,'Annex 2 Designated EHV charges'!$A:$P,9,FALSE)),"")</f>
        <v/>
      </c>
      <c r="F107" s="103" t="str">
        <f>IFERROR(IF(VLOOKUP($A107,'Annex 2 Designated EHV charges'!$A:$P,10,FALSE)=0,"",VLOOKUP($A107,'Annex 2 Designated EHV charges'!$A:$P,10,FALSE)),"")</f>
        <v/>
      </c>
      <c r="G107" s="104" t="str">
        <f>IFERROR(IF(VLOOKUP($A107,'Annex 2 Designated EHV charges'!$A:$P,11,FALSE)=0,"",VLOOKUP($A107,'Annex 2 Designated EHV charges'!$A:$P,11,FALSE)),"")</f>
        <v/>
      </c>
      <c r="H107" s="104" t="str">
        <f>IFERROR(IF(VLOOKUP($A107,'Annex 2 Designated EHV charges'!$A:$P,12,FALSE)=0,"",VLOOKUP($A107,'Annex 2 Designated EHV charges'!$A:$P,12,FALSE)),"")</f>
        <v/>
      </c>
    </row>
    <row r="108" spans="1:8" ht="12.75" customHeight="1" x14ac:dyDescent="0.25">
      <c r="A108" s="97" t="str">
        <f t="array" ref="A108">IFERROR(INDEX('Annex 2 Designated EHV charges'!$A$11:$A$58, MATCH(0, IF(ISBLANK('Annex 2 Designated EHV charges'!$A$11:$A$58),1, COUNTIF(A$4:$A107, 'Annex 2 Designated EHV charges'!$A$11:$A$58)), 0)),"")</f>
        <v/>
      </c>
      <c r="B108" s="97" t="str">
        <f>IF($A108="","",VLOOKUP($A108,'Annex 2 Designated EHV charges'!$A:$O,2,0))</f>
        <v/>
      </c>
      <c r="C108" s="98" t="str">
        <f>IF($A108="","",VLOOKUP($A108,'Annex 2 Designated EHV charges'!$A:$O,3,0))</f>
        <v/>
      </c>
      <c r="D108" s="97" t="str">
        <f>IF($A108="","",VLOOKUP($A108,'Annex 2 Designated EHV charges'!$A:$O,7,0))</f>
        <v/>
      </c>
      <c r="E108" s="102" t="str">
        <f>IFERROR(IF(VLOOKUP($A108,'Annex 2 Designated EHV charges'!$A:$P,9,FALSE)=0,"",VLOOKUP($A108,'Annex 2 Designated EHV charges'!$A:$P,9,FALSE)),"")</f>
        <v/>
      </c>
      <c r="F108" s="103" t="str">
        <f>IFERROR(IF(VLOOKUP($A108,'Annex 2 Designated EHV charges'!$A:$P,10,FALSE)=0,"",VLOOKUP($A108,'Annex 2 Designated EHV charges'!$A:$P,10,FALSE)),"")</f>
        <v/>
      </c>
      <c r="G108" s="104" t="str">
        <f>IFERROR(IF(VLOOKUP($A108,'Annex 2 Designated EHV charges'!$A:$P,11,FALSE)=0,"",VLOOKUP($A108,'Annex 2 Designated EHV charges'!$A:$P,11,FALSE)),"")</f>
        <v/>
      </c>
      <c r="H108" s="104" t="str">
        <f>IFERROR(IF(VLOOKUP($A108,'Annex 2 Designated EHV charges'!$A:$P,12,FALSE)=0,"",VLOOKUP($A108,'Annex 2 Designated EHV charges'!$A:$P,12,FALSE)),"")</f>
        <v/>
      </c>
    </row>
    <row r="109" spans="1:8" ht="12.75" customHeight="1" x14ac:dyDescent="0.25">
      <c r="A109" s="97" t="str">
        <f t="array" ref="A109">IFERROR(INDEX('Annex 2 Designated EHV charges'!$A$11:$A$58, MATCH(0, IF(ISBLANK('Annex 2 Designated EHV charges'!$A$11:$A$58),1, COUNTIF(A$4:$A108, 'Annex 2 Designated EHV charges'!$A$11:$A$58)), 0)),"")</f>
        <v/>
      </c>
      <c r="B109" s="97" t="str">
        <f>IF($A109="","",VLOOKUP($A109,'Annex 2 Designated EHV charges'!$A:$O,2,0))</f>
        <v/>
      </c>
      <c r="C109" s="98" t="str">
        <f>IF($A109="","",VLOOKUP($A109,'Annex 2 Designated EHV charges'!$A:$O,3,0))</f>
        <v/>
      </c>
      <c r="D109" s="97" t="str">
        <f>IF($A109="","",VLOOKUP($A109,'Annex 2 Designated EHV charges'!$A:$O,7,0))</f>
        <v/>
      </c>
      <c r="E109" s="102" t="str">
        <f>IFERROR(IF(VLOOKUP($A109,'Annex 2 Designated EHV charges'!$A:$P,9,FALSE)=0,"",VLOOKUP($A109,'Annex 2 Designated EHV charges'!$A:$P,9,FALSE)),"")</f>
        <v/>
      </c>
      <c r="F109" s="103" t="str">
        <f>IFERROR(IF(VLOOKUP($A109,'Annex 2 Designated EHV charges'!$A:$P,10,FALSE)=0,"",VLOOKUP($A109,'Annex 2 Designated EHV charges'!$A:$P,10,FALSE)),"")</f>
        <v/>
      </c>
      <c r="G109" s="104" t="str">
        <f>IFERROR(IF(VLOOKUP($A109,'Annex 2 Designated EHV charges'!$A:$P,11,FALSE)=0,"",VLOOKUP($A109,'Annex 2 Designated EHV charges'!$A:$P,11,FALSE)),"")</f>
        <v/>
      </c>
      <c r="H109" s="104" t="str">
        <f>IFERROR(IF(VLOOKUP($A109,'Annex 2 Designated EHV charges'!$A:$P,12,FALSE)=0,"",VLOOKUP($A109,'Annex 2 Designated EHV charges'!$A:$P,12,FALSE)),"")</f>
        <v/>
      </c>
    </row>
    <row r="110" spans="1:8" ht="12.75" customHeight="1" x14ac:dyDescent="0.25">
      <c r="A110" s="97" t="str">
        <f t="array" ref="A110">IFERROR(INDEX('Annex 2 Designated EHV charges'!$A$11:$A$58, MATCH(0, IF(ISBLANK('Annex 2 Designated EHV charges'!$A$11:$A$58),1, COUNTIF(A$4:$A109, 'Annex 2 Designated EHV charges'!$A$11:$A$58)), 0)),"")</f>
        <v/>
      </c>
      <c r="B110" s="97" t="str">
        <f>IF($A110="","",VLOOKUP($A110,'Annex 2 Designated EHV charges'!$A:$O,2,0))</f>
        <v/>
      </c>
      <c r="C110" s="98" t="str">
        <f>IF($A110="","",VLOOKUP($A110,'Annex 2 Designated EHV charges'!$A:$O,3,0))</f>
        <v/>
      </c>
      <c r="D110" s="97" t="str">
        <f>IF($A110="","",VLOOKUP($A110,'Annex 2 Designated EHV charges'!$A:$O,7,0))</f>
        <v/>
      </c>
      <c r="E110" s="102" t="str">
        <f>IFERROR(IF(VLOOKUP($A110,'Annex 2 Designated EHV charges'!$A:$P,9,FALSE)=0,"",VLOOKUP($A110,'Annex 2 Designated EHV charges'!$A:$P,9,FALSE)),"")</f>
        <v/>
      </c>
      <c r="F110" s="103" t="str">
        <f>IFERROR(IF(VLOOKUP($A110,'Annex 2 Designated EHV charges'!$A:$P,10,FALSE)=0,"",VLOOKUP($A110,'Annex 2 Designated EHV charges'!$A:$P,10,FALSE)),"")</f>
        <v/>
      </c>
      <c r="G110" s="104" t="str">
        <f>IFERROR(IF(VLOOKUP($A110,'Annex 2 Designated EHV charges'!$A:$P,11,FALSE)=0,"",VLOOKUP($A110,'Annex 2 Designated EHV charges'!$A:$P,11,FALSE)),"")</f>
        <v/>
      </c>
      <c r="H110" s="104" t="str">
        <f>IFERROR(IF(VLOOKUP($A110,'Annex 2 Designated EHV charges'!$A:$P,12,FALSE)=0,"",VLOOKUP($A110,'Annex 2 Designated EHV charges'!$A:$P,12,FALSE)),"")</f>
        <v/>
      </c>
    </row>
    <row r="111" spans="1:8" ht="12.75" customHeight="1" x14ac:dyDescent="0.25">
      <c r="A111" s="97" t="str">
        <f t="array" ref="A111">IFERROR(INDEX('Annex 2 Designated EHV charges'!$A$11:$A$58, MATCH(0, IF(ISBLANK('Annex 2 Designated EHV charges'!$A$11:$A$58),1, COUNTIF(A$4:$A110, 'Annex 2 Designated EHV charges'!$A$11:$A$58)), 0)),"")</f>
        <v/>
      </c>
      <c r="B111" s="97" t="str">
        <f>IF($A111="","",VLOOKUP($A111,'Annex 2 Designated EHV charges'!$A:$O,2,0))</f>
        <v/>
      </c>
      <c r="C111" s="98" t="str">
        <f>IF($A111="","",VLOOKUP($A111,'Annex 2 Designated EHV charges'!$A:$O,3,0))</f>
        <v/>
      </c>
      <c r="D111" s="97" t="str">
        <f>IF($A111="","",VLOOKUP($A111,'Annex 2 Designated EHV charges'!$A:$O,7,0))</f>
        <v/>
      </c>
      <c r="E111" s="102" t="str">
        <f>IFERROR(IF(VLOOKUP($A111,'Annex 2 Designated EHV charges'!$A:$P,9,FALSE)=0,"",VLOOKUP($A111,'Annex 2 Designated EHV charges'!$A:$P,9,FALSE)),"")</f>
        <v/>
      </c>
      <c r="F111" s="103" t="str">
        <f>IFERROR(IF(VLOOKUP($A111,'Annex 2 Designated EHV charges'!$A:$P,10,FALSE)=0,"",VLOOKUP($A111,'Annex 2 Designated EHV charges'!$A:$P,10,FALSE)),"")</f>
        <v/>
      </c>
      <c r="G111" s="104" t="str">
        <f>IFERROR(IF(VLOOKUP($A111,'Annex 2 Designated EHV charges'!$A:$P,11,FALSE)=0,"",VLOOKUP($A111,'Annex 2 Designated EHV charges'!$A:$P,11,FALSE)),"")</f>
        <v/>
      </c>
      <c r="H111" s="104" t="str">
        <f>IFERROR(IF(VLOOKUP($A111,'Annex 2 Designated EHV charges'!$A:$P,12,FALSE)=0,"",VLOOKUP($A111,'Annex 2 Designated EHV charges'!$A:$P,12,FALSE)),"")</f>
        <v/>
      </c>
    </row>
    <row r="112" spans="1:8" ht="12.75" customHeight="1" x14ac:dyDescent="0.25">
      <c r="A112" s="97" t="str">
        <f t="array" ref="A112">IFERROR(INDEX('Annex 2 Designated EHV charges'!$A$11:$A$58, MATCH(0, IF(ISBLANK('Annex 2 Designated EHV charges'!$A$11:$A$58),1, COUNTIF(A$4:$A111, 'Annex 2 Designated EHV charges'!$A$11:$A$58)), 0)),"")</f>
        <v/>
      </c>
      <c r="B112" s="97" t="str">
        <f>IF($A112="","",VLOOKUP($A112,'Annex 2 Designated EHV charges'!$A:$O,2,0))</f>
        <v/>
      </c>
      <c r="C112" s="98" t="str">
        <f>IF($A112="","",VLOOKUP($A112,'Annex 2 Designated EHV charges'!$A:$O,3,0))</f>
        <v/>
      </c>
      <c r="D112" s="97" t="str">
        <f>IF($A112="","",VLOOKUP($A112,'Annex 2 Designated EHV charges'!$A:$O,7,0))</f>
        <v/>
      </c>
      <c r="E112" s="102" t="str">
        <f>IFERROR(IF(VLOOKUP($A112,'Annex 2 Designated EHV charges'!$A:$P,9,FALSE)=0,"",VLOOKUP($A112,'Annex 2 Designated EHV charges'!$A:$P,9,FALSE)),"")</f>
        <v/>
      </c>
      <c r="F112" s="103" t="str">
        <f>IFERROR(IF(VLOOKUP($A112,'Annex 2 Designated EHV charges'!$A:$P,10,FALSE)=0,"",VLOOKUP($A112,'Annex 2 Designated EHV charges'!$A:$P,10,FALSE)),"")</f>
        <v/>
      </c>
      <c r="G112" s="104" t="str">
        <f>IFERROR(IF(VLOOKUP($A112,'Annex 2 Designated EHV charges'!$A:$P,11,FALSE)=0,"",VLOOKUP($A112,'Annex 2 Designated EHV charges'!$A:$P,11,FALSE)),"")</f>
        <v/>
      </c>
      <c r="H112" s="104" t="str">
        <f>IFERROR(IF(VLOOKUP($A112,'Annex 2 Designated EHV charges'!$A:$P,12,FALSE)=0,"",VLOOKUP($A112,'Annex 2 Designated EHV charges'!$A:$P,12,FALSE)),"")</f>
        <v/>
      </c>
    </row>
    <row r="113" spans="1:8" ht="12.75" customHeight="1" x14ac:dyDescent="0.25">
      <c r="A113" s="97" t="str">
        <f t="array" ref="A113">IFERROR(INDEX('Annex 2 Designated EHV charges'!$A$11:$A$58, MATCH(0, IF(ISBLANK('Annex 2 Designated EHV charges'!$A$11:$A$58),1, COUNTIF(A$4:$A112, 'Annex 2 Designated EHV charges'!$A$11:$A$58)), 0)),"")</f>
        <v/>
      </c>
      <c r="B113" s="97" t="str">
        <f>IF($A113="","",VLOOKUP($A113,'Annex 2 Designated EHV charges'!$A:$O,2,0))</f>
        <v/>
      </c>
      <c r="C113" s="98" t="str">
        <f>IF($A113="","",VLOOKUP($A113,'Annex 2 Designated EHV charges'!$A:$O,3,0))</f>
        <v/>
      </c>
      <c r="D113" s="97" t="str">
        <f>IF($A113="","",VLOOKUP($A113,'Annex 2 Designated EHV charges'!$A:$O,7,0))</f>
        <v/>
      </c>
      <c r="E113" s="102" t="str">
        <f>IFERROR(IF(VLOOKUP($A113,'Annex 2 Designated EHV charges'!$A:$P,9,FALSE)=0,"",VLOOKUP($A113,'Annex 2 Designated EHV charges'!$A:$P,9,FALSE)),"")</f>
        <v/>
      </c>
      <c r="F113" s="103" t="str">
        <f>IFERROR(IF(VLOOKUP($A113,'Annex 2 Designated EHV charges'!$A:$P,10,FALSE)=0,"",VLOOKUP($A113,'Annex 2 Designated EHV charges'!$A:$P,10,FALSE)),"")</f>
        <v/>
      </c>
      <c r="G113" s="104" t="str">
        <f>IFERROR(IF(VLOOKUP($A113,'Annex 2 Designated EHV charges'!$A:$P,11,FALSE)=0,"",VLOOKUP($A113,'Annex 2 Designated EHV charges'!$A:$P,11,FALSE)),"")</f>
        <v/>
      </c>
      <c r="H113" s="104" t="str">
        <f>IFERROR(IF(VLOOKUP($A113,'Annex 2 Designated EHV charges'!$A:$P,12,FALSE)=0,"",VLOOKUP($A113,'Annex 2 Designated EHV charges'!$A:$P,12,FALSE)),"")</f>
        <v/>
      </c>
    </row>
    <row r="114" spans="1:8" ht="12.75" customHeight="1" x14ac:dyDescent="0.25">
      <c r="A114" s="97" t="str">
        <f t="array" ref="A114">IFERROR(INDEX('Annex 2 Designated EHV charges'!$A$11:$A$58, MATCH(0, IF(ISBLANK('Annex 2 Designated EHV charges'!$A$11:$A$58),1, COUNTIF(A$4:$A113, 'Annex 2 Designated EHV charges'!$A$11:$A$58)), 0)),"")</f>
        <v/>
      </c>
      <c r="B114" s="97" t="str">
        <f>IF($A114="","",VLOOKUP($A114,'Annex 2 Designated EHV charges'!$A:$O,2,0))</f>
        <v/>
      </c>
      <c r="C114" s="98" t="str">
        <f>IF($A114="","",VLOOKUP($A114,'Annex 2 Designated EHV charges'!$A:$O,3,0))</f>
        <v/>
      </c>
      <c r="D114" s="97" t="str">
        <f>IF($A114="","",VLOOKUP($A114,'Annex 2 Designated EHV charges'!$A:$O,7,0))</f>
        <v/>
      </c>
      <c r="E114" s="102" t="str">
        <f>IFERROR(IF(VLOOKUP($A114,'Annex 2 Designated EHV charges'!$A:$P,9,FALSE)=0,"",VLOOKUP($A114,'Annex 2 Designated EHV charges'!$A:$P,9,FALSE)),"")</f>
        <v/>
      </c>
      <c r="F114" s="103" t="str">
        <f>IFERROR(IF(VLOOKUP($A114,'Annex 2 Designated EHV charges'!$A:$P,10,FALSE)=0,"",VLOOKUP($A114,'Annex 2 Designated EHV charges'!$A:$P,10,FALSE)),"")</f>
        <v/>
      </c>
      <c r="G114" s="104" t="str">
        <f>IFERROR(IF(VLOOKUP($A114,'Annex 2 Designated EHV charges'!$A:$P,11,FALSE)=0,"",VLOOKUP($A114,'Annex 2 Designated EHV charges'!$A:$P,11,FALSE)),"")</f>
        <v/>
      </c>
      <c r="H114" s="104" t="str">
        <f>IFERROR(IF(VLOOKUP($A114,'Annex 2 Designated EHV charges'!$A:$P,12,FALSE)=0,"",VLOOKUP($A114,'Annex 2 Designated EHV charges'!$A:$P,12,FALSE)),"")</f>
        <v/>
      </c>
    </row>
    <row r="115" spans="1:8" ht="12.75" customHeight="1" x14ac:dyDescent="0.25">
      <c r="A115" s="97" t="str">
        <f t="array" ref="A115">IFERROR(INDEX('Annex 2 Designated EHV charges'!$A$11:$A$58, MATCH(0, IF(ISBLANK('Annex 2 Designated EHV charges'!$A$11:$A$58),1, COUNTIF(A$4:$A114, 'Annex 2 Designated EHV charges'!$A$11:$A$58)), 0)),"")</f>
        <v/>
      </c>
      <c r="B115" s="97" t="str">
        <f>IF($A115="","",VLOOKUP($A115,'Annex 2 Designated EHV charges'!$A:$O,2,0))</f>
        <v/>
      </c>
      <c r="C115" s="98" t="str">
        <f>IF($A115="","",VLOOKUP($A115,'Annex 2 Designated EHV charges'!$A:$O,3,0))</f>
        <v/>
      </c>
      <c r="D115" s="97" t="str">
        <f>IF($A115="","",VLOOKUP($A115,'Annex 2 Designated EHV charges'!$A:$O,7,0))</f>
        <v/>
      </c>
      <c r="E115" s="102" t="str">
        <f>IFERROR(IF(VLOOKUP($A115,'Annex 2 Designated EHV charges'!$A:$P,9,FALSE)=0,"",VLOOKUP($A115,'Annex 2 Designated EHV charges'!$A:$P,9,FALSE)),"")</f>
        <v/>
      </c>
      <c r="F115" s="103" t="str">
        <f>IFERROR(IF(VLOOKUP($A115,'Annex 2 Designated EHV charges'!$A:$P,10,FALSE)=0,"",VLOOKUP($A115,'Annex 2 Designated EHV charges'!$A:$P,10,FALSE)),"")</f>
        <v/>
      </c>
      <c r="G115" s="104" t="str">
        <f>IFERROR(IF(VLOOKUP($A115,'Annex 2 Designated EHV charges'!$A:$P,11,FALSE)=0,"",VLOOKUP($A115,'Annex 2 Designated EHV charges'!$A:$P,11,FALSE)),"")</f>
        <v/>
      </c>
      <c r="H115" s="104" t="str">
        <f>IFERROR(IF(VLOOKUP($A115,'Annex 2 Designated EHV charges'!$A:$P,12,FALSE)=0,"",VLOOKUP($A115,'Annex 2 Designated EHV charges'!$A:$P,12,FALSE)),"")</f>
        <v/>
      </c>
    </row>
    <row r="116" spans="1:8" ht="12.75" customHeight="1" x14ac:dyDescent="0.25">
      <c r="A116" s="97" t="str">
        <f t="array" ref="A116">IFERROR(INDEX('Annex 2 Designated EHV charges'!$A$11:$A$58, MATCH(0, IF(ISBLANK('Annex 2 Designated EHV charges'!$A$11:$A$58),1, COUNTIF(A$4:$A115, 'Annex 2 Designated EHV charges'!$A$11:$A$58)), 0)),"")</f>
        <v/>
      </c>
      <c r="B116" s="97" t="str">
        <f>IF($A116="","",VLOOKUP($A116,'Annex 2 Designated EHV charges'!$A:$O,2,0))</f>
        <v/>
      </c>
      <c r="C116" s="98" t="str">
        <f>IF($A116="","",VLOOKUP($A116,'Annex 2 Designated EHV charges'!$A:$O,3,0))</f>
        <v/>
      </c>
      <c r="D116" s="97" t="str">
        <f>IF($A116="","",VLOOKUP($A116,'Annex 2 Designated EHV charges'!$A:$O,7,0))</f>
        <v/>
      </c>
      <c r="E116" s="102" t="str">
        <f>IFERROR(IF(VLOOKUP($A116,'Annex 2 Designated EHV charges'!$A:$P,9,FALSE)=0,"",VLOOKUP($A116,'Annex 2 Designated EHV charges'!$A:$P,9,FALSE)),"")</f>
        <v/>
      </c>
      <c r="F116" s="103" t="str">
        <f>IFERROR(IF(VLOOKUP($A116,'Annex 2 Designated EHV charges'!$A:$P,10,FALSE)=0,"",VLOOKUP($A116,'Annex 2 Designated EHV charges'!$A:$P,10,FALSE)),"")</f>
        <v/>
      </c>
      <c r="G116" s="104" t="str">
        <f>IFERROR(IF(VLOOKUP($A116,'Annex 2 Designated EHV charges'!$A:$P,11,FALSE)=0,"",VLOOKUP($A116,'Annex 2 Designated EHV charges'!$A:$P,11,FALSE)),"")</f>
        <v/>
      </c>
      <c r="H116" s="104" t="str">
        <f>IFERROR(IF(VLOOKUP($A116,'Annex 2 Designated EHV charges'!$A:$P,12,FALSE)=0,"",VLOOKUP($A116,'Annex 2 Designated EHV charges'!$A:$P,12,FALSE)),"")</f>
        <v/>
      </c>
    </row>
    <row r="117" spans="1:8" ht="12.75" customHeight="1" x14ac:dyDescent="0.25">
      <c r="A117" s="97" t="str">
        <f t="array" ref="A117">IFERROR(INDEX('Annex 2 Designated EHV charges'!$A$11:$A$58, MATCH(0, IF(ISBLANK('Annex 2 Designated EHV charges'!$A$11:$A$58),1, COUNTIF(A$4:$A116, 'Annex 2 Designated EHV charges'!$A$11:$A$58)), 0)),"")</f>
        <v/>
      </c>
      <c r="B117" s="97" t="str">
        <f>IF($A117="","",VLOOKUP($A117,'Annex 2 Designated EHV charges'!$A:$O,2,0))</f>
        <v/>
      </c>
      <c r="C117" s="98" t="str">
        <f>IF($A117="","",VLOOKUP($A117,'Annex 2 Designated EHV charges'!$A:$O,3,0))</f>
        <v/>
      </c>
      <c r="D117" s="97" t="str">
        <f>IF($A117="","",VLOOKUP($A117,'Annex 2 Designated EHV charges'!$A:$O,7,0))</f>
        <v/>
      </c>
      <c r="E117" s="102" t="str">
        <f>IFERROR(IF(VLOOKUP($A117,'Annex 2 Designated EHV charges'!$A:$P,9,FALSE)=0,"",VLOOKUP($A117,'Annex 2 Designated EHV charges'!$A:$P,9,FALSE)),"")</f>
        <v/>
      </c>
      <c r="F117" s="103" t="str">
        <f>IFERROR(IF(VLOOKUP($A117,'Annex 2 Designated EHV charges'!$A:$P,10,FALSE)=0,"",VLOOKUP($A117,'Annex 2 Designated EHV charges'!$A:$P,10,FALSE)),"")</f>
        <v/>
      </c>
      <c r="G117" s="104" t="str">
        <f>IFERROR(IF(VLOOKUP($A117,'Annex 2 Designated EHV charges'!$A:$P,11,FALSE)=0,"",VLOOKUP($A117,'Annex 2 Designated EHV charges'!$A:$P,11,FALSE)),"")</f>
        <v/>
      </c>
      <c r="H117" s="104" t="str">
        <f>IFERROR(IF(VLOOKUP($A117,'Annex 2 Designated EHV charges'!$A:$P,12,FALSE)=0,"",VLOOKUP($A117,'Annex 2 Designated EHV charges'!$A:$P,12,FALSE)),"")</f>
        <v/>
      </c>
    </row>
    <row r="118" spans="1:8" ht="12.75" customHeight="1" x14ac:dyDescent="0.25">
      <c r="A118" s="97" t="str">
        <f t="array" ref="A118">IFERROR(INDEX('Annex 2 Designated EHV charges'!$A$11:$A$58, MATCH(0, IF(ISBLANK('Annex 2 Designated EHV charges'!$A$11:$A$58),1, COUNTIF(A$4:$A117, 'Annex 2 Designated EHV charges'!$A$11:$A$58)), 0)),"")</f>
        <v/>
      </c>
      <c r="B118" s="97" t="str">
        <f>IF($A118="","",VLOOKUP($A118,'Annex 2 Designated EHV charges'!$A:$O,2,0))</f>
        <v/>
      </c>
      <c r="C118" s="98" t="str">
        <f>IF($A118="","",VLOOKUP($A118,'Annex 2 Designated EHV charges'!$A:$O,3,0))</f>
        <v/>
      </c>
      <c r="D118" s="97" t="str">
        <f>IF($A118="","",VLOOKUP($A118,'Annex 2 Designated EHV charges'!$A:$O,7,0))</f>
        <v/>
      </c>
      <c r="E118" s="102" t="str">
        <f>IFERROR(IF(VLOOKUP($A118,'Annex 2 Designated EHV charges'!$A:$P,9,FALSE)=0,"",VLOOKUP($A118,'Annex 2 Designated EHV charges'!$A:$P,9,FALSE)),"")</f>
        <v/>
      </c>
      <c r="F118" s="103" t="str">
        <f>IFERROR(IF(VLOOKUP($A118,'Annex 2 Designated EHV charges'!$A:$P,10,FALSE)=0,"",VLOOKUP($A118,'Annex 2 Designated EHV charges'!$A:$P,10,FALSE)),"")</f>
        <v/>
      </c>
      <c r="G118" s="104" t="str">
        <f>IFERROR(IF(VLOOKUP($A118,'Annex 2 Designated EHV charges'!$A:$P,11,FALSE)=0,"",VLOOKUP($A118,'Annex 2 Designated EHV charges'!$A:$P,11,FALSE)),"")</f>
        <v/>
      </c>
      <c r="H118" s="104" t="str">
        <f>IFERROR(IF(VLOOKUP($A118,'Annex 2 Designated EHV charges'!$A:$P,12,FALSE)=0,"",VLOOKUP($A118,'Annex 2 Designated EHV charges'!$A:$P,12,FALSE)),"")</f>
        <v/>
      </c>
    </row>
    <row r="119" spans="1:8" ht="12.75" customHeight="1" x14ac:dyDescent="0.25">
      <c r="A119" s="97" t="str">
        <f t="array" ref="A119">IFERROR(INDEX('Annex 2 Designated EHV charges'!$A$11:$A$58, MATCH(0, IF(ISBLANK('Annex 2 Designated EHV charges'!$A$11:$A$58),1, COUNTIF(A$4:$A118, 'Annex 2 Designated EHV charges'!$A$11:$A$58)), 0)),"")</f>
        <v/>
      </c>
      <c r="B119" s="97" t="str">
        <f>IF($A119="","",VLOOKUP($A119,'Annex 2 Designated EHV charges'!$A:$O,2,0))</f>
        <v/>
      </c>
      <c r="C119" s="98" t="str">
        <f>IF($A119="","",VLOOKUP($A119,'Annex 2 Designated EHV charges'!$A:$O,3,0))</f>
        <v/>
      </c>
      <c r="D119" s="97" t="str">
        <f>IF($A119="","",VLOOKUP($A119,'Annex 2 Designated EHV charges'!$A:$O,7,0))</f>
        <v/>
      </c>
      <c r="E119" s="102" t="str">
        <f>IFERROR(IF(VLOOKUP($A119,'Annex 2 Designated EHV charges'!$A:$P,9,FALSE)=0,"",VLOOKUP($A119,'Annex 2 Designated EHV charges'!$A:$P,9,FALSE)),"")</f>
        <v/>
      </c>
      <c r="F119" s="103" t="str">
        <f>IFERROR(IF(VLOOKUP($A119,'Annex 2 Designated EHV charges'!$A:$P,10,FALSE)=0,"",VLOOKUP($A119,'Annex 2 Designated EHV charges'!$A:$P,10,FALSE)),"")</f>
        <v/>
      </c>
      <c r="G119" s="104" t="str">
        <f>IFERROR(IF(VLOOKUP($A119,'Annex 2 Designated EHV charges'!$A:$P,11,FALSE)=0,"",VLOOKUP($A119,'Annex 2 Designated EHV charges'!$A:$P,11,FALSE)),"")</f>
        <v/>
      </c>
      <c r="H119" s="104" t="str">
        <f>IFERROR(IF(VLOOKUP($A119,'Annex 2 Designated EHV charges'!$A:$P,12,FALSE)=0,"",VLOOKUP($A119,'Annex 2 Designated EHV charges'!$A:$P,12,FALSE)),"")</f>
        <v/>
      </c>
    </row>
    <row r="120" spans="1:8" ht="12.75" customHeight="1" x14ac:dyDescent="0.25">
      <c r="A120" s="97" t="str">
        <f t="array" ref="A120">IFERROR(INDEX('Annex 2 Designated EHV charges'!$A$11:$A$58, MATCH(0, IF(ISBLANK('Annex 2 Designated EHV charges'!$A$11:$A$58),1, COUNTIF(A$4:$A119, 'Annex 2 Designated EHV charges'!$A$11:$A$58)), 0)),"")</f>
        <v/>
      </c>
      <c r="B120" s="97" t="str">
        <f>IF($A120="","",VLOOKUP($A120,'Annex 2 Designated EHV charges'!$A:$O,2,0))</f>
        <v/>
      </c>
      <c r="C120" s="98" t="str">
        <f>IF($A120="","",VLOOKUP($A120,'Annex 2 Designated EHV charges'!$A:$O,3,0))</f>
        <v/>
      </c>
      <c r="D120" s="97" t="str">
        <f>IF($A120="","",VLOOKUP($A120,'Annex 2 Designated EHV charges'!$A:$O,7,0))</f>
        <v/>
      </c>
      <c r="E120" s="102" t="str">
        <f>IFERROR(IF(VLOOKUP($A120,'Annex 2 Designated EHV charges'!$A:$P,9,FALSE)=0,"",VLOOKUP($A120,'Annex 2 Designated EHV charges'!$A:$P,9,FALSE)),"")</f>
        <v/>
      </c>
      <c r="F120" s="103" t="str">
        <f>IFERROR(IF(VLOOKUP($A120,'Annex 2 Designated EHV charges'!$A:$P,10,FALSE)=0,"",VLOOKUP($A120,'Annex 2 Designated EHV charges'!$A:$P,10,FALSE)),"")</f>
        <v/>
      </c>
      <c r="G120" s="104" t="str">
        <f>IFERROR(IF(VLOOKUP($A120,'Annex 2 Designated EHV charges'!$A:$P,11,FALSE)=0,"",VLOOKUP($A120,'Annex 2 Designated EHV charges'!$A:$P,11,FALSE)),"")</f>
        <v/>
      </c>
      <c r="H120" s="104" t="str">
        <f>IFERROR(IF(VLOOKUP($A120,'Annex 2 Designated EHV charges'!$A:$P,12,FALSE)=0,"",VLOOKUP($A120,'Annex 2 Designated EHV charges'!$A:$P,12,FALSE)),"")</f>
        <v/>
      </c>
    </row>
    <row r="121" spans="1:8" ht="12.75" customHeight="1" x14ac:dyDescent="0.25">
      <c r="A121" s="97" t="str">
        <f t="array" ref="A121">IFERROR(INDEX('Annex 2 Designated EHV charges'!$A$11:$A$58, MATCH(0, IF(ISBLANK('Annex 2 Designated EHV charges'!$A$11:$A$58),1, COUNTIF(A$4:$A120, 'Annex 2 Designated EHV charges'!$A$11:$A$58)), 0)),"")</f>
        <v/>
      </c>
      <c r="B121" s="97" t="str">
        <f>IF($A121="","",VLOOKUP($A121,'Annex 2 Designated EHV charges'!$A:$O,2,0))</f>
        <v/>
      </c>
      <c r="C121" s="98" t="str">
        <f>IF($A121="","",VLOOKUP($A121,'Annex 2 Designated EHV charges'!$A:$O,3,0))</f>
        <v/>
      </c>
      <c r="D121" s="97" t="str">
        <f>IF($A121="","",VLOOKUP($A121,'Annex 2 Designated EHV charges'!$A:$O,7,0))</f>
        <v/>
      </c>
      <c r="E121" s="102" t="str">
        <f>IFERROR(IF(VLOOKUP($A121,'Annex 2 Designated EHV charges'!$A:$P,9,FALSE)=0,"",VLOOKUP($A121,'Annex 2 Designated EHV charges'!$A:$P,9,FALSE)),"")</f>
        <v/>
      </c>
      <c r="F121" s="103" t="str">
        <f>IFERROR(IF(VLOOKUP($A121,'Annex 2 Designated EHV charges'!$A:$P,10,FALSE)=0,"",VLOOKUP($A121,'Annex 2 Designated EHV charges'!$A:$P,10,FALSE)),"")</f>
        <v/>
      </c>
      <c r="G121" s="104" t="str">
        <f>IFERROR(IF(VLOOKUP($A121,'Annex 2 Designated EHV charges'!$A:$P,11,FALSE)=0,"",VLOOKUP($A121,'Annex 2 Designated EHV charges'!$A:$P,11,FALSE)),"")</f>
        <v/>
      </c>
      <c r="H121" s="104" t="str">
        <f>IFERROR(IF(VLOOKUP($A121,'Annex 2 Designated EHV charges'!$A:$P,12,FALSE)=0,"",VLOOKUP($A121,'Annex 2 Designated EHV charges'!$A:$P,12,FALSE)),"")</f>
        <v/>
      </c>
    </row>
    <row r="122" spans="1:8" ht="12.75" customHeight="1" x14ac:dyDescent="0.25">
      <c r="A122" s="97" t="str">
        <f t="array" ref="A122">IFERROR(INDEX('Annex 2 Designated EHV charges'!$A$11:$A$58, MATCH(0, IF(ISBLANK('Annex 2 Designated EHV charges'!$A$11:$A$58),1, COUNTIF(A$4:$A121, 'Annex 2 Designated EHV charges'!$A$11:$A$58)), 0)),"")</f>
        <v/>
      </c>
      <c r="B122" s="97" t="str">
        <f>IF($A122="","",VLOOKUP($A122,'Annex 2 Designated EHV charges'!$A:$O,2,0))</f>
        <v/>
      </c>
      <c r="C122" s="98" t="str">
        <f>IF($A122="","",VLOOKUP($A122,'Annex 2 Designated EHV charges'!$A:$O,3,0))</f>
        <v/>
      </c>
      <c r="D122" s="97" t="str">
        <f>IF($A122="","",VLOOKUP($A122,'Annex 2 Designated EHV charges'!$A:$O,7,0))</f>
        <v/>
      </c>
      <c r="E122" s="102" t="str">
        <f>IFERROR(IF(VLOOKUP($A122,'Annex 2 Designated EHV charges'!$A:$P,9,FALSE)=0,"",VLOOKUP($A122,'Annex 2 Designated EHV charges'!$A:$P,9,FALSE)),"")</f>
        <v/>
      </c>
      <c r="F122" s="103" t="str">
        <f>IFERROR(IF(VLOOKUP($A122,'Annex 2 Designated EHV charges'!$A:$P,10,FALSE)=0,"",VLOOKUP($A122,'Annex 2 Designated EHV charges'!$A:$P,10,FALSE)),"")</f>
        <v/>
      </c>
      <c r="G122" s="104" t="str">
        <f>IFERROR(IF(VLOOKUP($A122,'Annex 2 Designated EHV charges'!$A:$P,11,FALSE)=0,"",VLOOKUP($A122,'Annex 2 Designated EHV charges'!$A:$P,11,FALSE)),"")</f>
        <v/>
      </c>
      <c r="H122" s="104" t="str">
        <f>IFERROR(IF(VLOOKUP($A122,'Annex 2 Designated EHV charges'!$A:$P,12,FALSE)=0,"",VLOOKUP($A122,'Annex 2 Designated EHV charges'!$A:$P,12,FALSE)),"")</f>
        <v/>
      </c>
    </row>
    <row r="123" spans="1:8" ht="12.75" customHeight="1" x14ac:dyDescent="0.25">
      <c r="A123" s="97" t="str">
        <f t="array" ref="A123">IFERROR(INDEX('Annex 2 Designated EHV charges'!$A$11:$A$58, MATCH(0, IF(ISBLANK('Annex 2 Designated EHV charges'!$A$11:$A$58),1, COUNTIF(A$4:$A122, 'Annex 2 Designated EHV charges'!$A$11:$A$58)), 0)),"")</f>
        <v/>
      </c>
      <c r="B123" s="97" t="str">
        <f>IF($A123="","",VLOOKUP($A123,'Annex 2 Designated EHV charges'!$A:$O,2,0))</f>
        <v/>
      </c>
      <c r="C123" s="98" t="str">
        <f>IF($A123="","",VLOOKUP($A123,'Annex 2 Designated EHV charges'!$A:$O,3,0))</f>
        <v/>
      </c>
      <c r="D123" s="97" t="str">
        <f>IF($A123="","",VLOOKUP($A123,'Annex 2 Designated EHV charges'!$A:$O,7,0))</f>
        <v/>
      </c>
      <c r="E123" s="102" t="str">
        <f>IFERROR(IF(VLOOKUP($A123,'Annex 2 Designated EHV charges'!$A:$P,9,FALSE)=0,"",VLOOKUP($A123,'Annex 2 Designated EHV charges'!$A:$P,9,FALSE)),"")</f>
        <v/>
      </c>
      <c r="F123" s="103" t="str">
        <f>IFERROR(IF(VLOOKUP($A123,'Annex 2 Designated EHV charges'!$A:$P,10,FALSE)=0,"",VLOOKUP($A123,'Annex 2 Designated EHV charges'!$A:$P,10,FALSE)),"")</f>
        <v/>
      </c>
      <c r="G123" s="104" t="str">
        <f>IFERROR(IF(VLOOKUP($A123,'Annex 2 Designated EHV charges'!$A:$P,11,FALSE)=0,"",VLOOKUP($A123,'Annex 2 Designated EHV charges'!$A:$P,11,FALSE)),"")</f>
        <v/>
      </c>
      <c r="H123" s="104" t="str">
        <f>IFERROR(IF(VLOOKUP($A123,'Annex 2 Designated EHV charges'!$A:$P,12,FALSE)=0,"",VLOOKUP($A123,'Annex 2 Designated EHV charges'!$A:$P,12,FALSE)),"")</f>
        <v/>
      </c>
    </row>
    <row r="124" spans="1:8" ht="12.75" customHeight="1" x14ac:dyDescent="0.25">
      <c r="A124" s="97" t="str">
        <f t="array" ref="A124">IFERROR(INDEX('Annex 2 Designated EHV charges'!$A$11:$A$58, MATCH(0, IF(ISBLANK('Annex 2 Designated EHV charges'!$A$11:$A$58),1, COUNTIF(A$4:$A123, 'Annex 2 Designated EHV charges'!$A$11:$A$58)), 0)),"")</f>
        <v/>
      </c>
      <c r="B124" s="97" t="str">
        <f>IF($A124="","",VLOOKUP($A124,'Annex 2 Designated EHV charges'!$A:$O,2,0))</f>
        <v/>
      </c>
      <c r="C124" s="98" t="str">
        <f>IF($A124="","",VLOOKUP($A124,'Annex 2 Designated EHV charges'!$A:$O,3,0))</f>
        <v/>
      </c>
      <c r="D124" s="97" t="str">
        <f>IF($A124="","",VLOOKUP($A124,'Annex 2 Designated EHV charges'!$A:$O,7,0))</f>
        <v/>
      </c>
      <c r="E124" s="102" t="str">
        <f>IFERROR(IF(VLOOKUP($A124,'Annex 2 Designated EHV charges'!$A:$P,9,FALSE)=0,"",VLOOKUP($A124,'Annex 2 Designated EHV charges'!$A:$P,9,FALSE)),"")</f>
        <v/>
      </c>
      <c r="F124" s="103" t="str">
        <f>IFERROR(IF(VLOOKUP($A124,'Annex 2 Designated EHV charges'!$A:$P,10,FALSE)=0,"",VLOOKUP($A124,'Annex 2 Designated EHV charges'!$A:$P,10,FALSE)),"")</f>
        <v/>
      </c>
      <c r="G124" s="104" t="str">
        <f>IFERROR(IF(VLOOKUP($A124,'Annex 2 Designated EHV charges'!$A:$P,11,FALSE)=0,"",VLOOKUP($A124,'Annex 2 Designated EHV charges'!$A:$P,11,FALSE)),"")</f>
        <v/>
      </c>
      <c r="H124" s="104" t="str">
        <f>IFERROR(IF(VLOOKUP($A124,'Annex 2 Designated EHV charges'!$A:$P,12,FALSE)=0,"",VLOOKUP($A124,'Annex 2 Designated EHV charges'!$A:$P,12,FALSE)),"")</f>
        <v/>
      </c>
    </row>
    <row r="125" spans="1:8" ht="12.75" customHeight="1" x14ac:dyDescent="0.25">
      <c r="A125" s="97" t="str">
        <f t="array" ref="A125">IFERROR(INDEX('Annex 2 Designated EHV charges'!$A$11:$A$58, MATCH(0, IF(ISBLANK('Annex 2 Designated EHV charges'!$A$11:$A$58),1, COUNTIF(A$4:$A124, 'Annex 2 Designated EHV charges'!$A$11:$A$58)), 0)),"")</f>
        <v/>
      </c>
      <c r="B125" s="97" t="str">
        <f>IF($A125="","",VLOOKUP($A125,'Annex 2 Designated EHV charges'!$A:$O,2,0))</f>
        <v/>
      </c>
      <c r="C125" s="98" t="str">
        <f>IF($A125="","",VLOOKUP($A125,'Annex 2 Designated EHV charges'!$A:$O,3,0))</f>
        <v/>
      </c>
      <c r="D125" s="97" t="str">
        <f>IF($A125="","",VLOOKUP($A125,'Annex 2 Designated EHV charges'!$A:$O,7,0))</f>
        <v/>
      </c>
      <c r="E125" s="102" t="str">
        <f>IFERROR(IF(VLOOKUP($A125,'Annex 2 Designated EHV charges'!$A:$P,9,FALSE)=0,"",VLOOKUP($A125,'Annex 2 Designated EHV charges'!$A:$P,9,FALSE)),"")</f>
        <v/>
      </c>
      <c r="F125" s="103" t="str">
        <f>IFERROR(IF(VLOOKUP($A125,'Annex 2 Designated EHV charges'!$A:$P,10,FALSE)=0,"",VLOOKUP($A125,'Annex 2 Designated EHV charges'!$A:$P,10,FALSE)),"")</f>
        <v/>
      </c>
      <c r="G125" s="104" t="str">
        <f>IFERROR(IF(VLOOKUP($A125,'Annex 2 Designated EHV charges'!$A:$P,11,FALSE)=0,"",VLOOKUP($A125,'Annex 2 Designated EHV charges'!$A:$P,11,FALSE)),"")</f>
        <v/>
      </c>
      <c r="H125" s="104" t="str">
        <f>IFERROR(IF(VLOOKUP($A125,'Annex 2 Designated EHV charges'!$A:$P,12,FALSE)=0,"",VLOOKUP($A125,'Annex 2 Designated EHV charges'!$A:$P,12,FALSE)),"")</f>
        <v/>
      </c>
    </row>
    <row r="126" spans="1:8" ht="12.75" customHeight="1" x14ac:dyDescent="0.25">
      <c r="A126" s="97" t="str">
        <f t="array" ref="A126">IFERROR(INDEX('Annex 2 Designated EHV charges'!$A$11:$A$58, MATCH(0, IF(ISBLANK('Annex 2 Designated EHV charges'!$A$11:$A$58),1, COUNTIF(A$4:$A125, 'Annex 2 Designated EHV charges'!$A$11:$A$58)), 0)),"")</f>
        <v/>
      </c>
      <c r="B126" s="97" t="str">
        <f>IF($A126="","",VLOOKUP($A126,'Annex 2 Designated EHV charges'!$A:$O,2,0))</f>
        <v/>
      </c>
      <c r="C126" s="98" t="str">
        <f>IF($A126="","",VLOOKUP($A126,'Annex 2 Designated EHV charges'!$A:$O,3,0))</f>
        <v/>
      </c>
      <c r="D126" s="97" t="str">
        <f>IF($A126="","",VLOOKUP($A126,'Annex 2 Designated EHV charges'!$A:$O,7,0))</f>
        <v/>
      </c>
      <c r="E126" s="102" t="str">
        <f>IFERROR(IF(VLOOKUP($A126,'Annex 2 Designated EHV charges'!$A:$P,9,FALSE)=0,"",VLOOKUP($A126,'Annex 2 Designated EHV charges'!$A:$P,9,FALSE)),"")</f>
        <v/>
      </c>
      <c r="F126" s="103" t="str">
        <f>IFERROR(IF(VLOOKUP($A126,'Annex 2 Designated EHV charges'!$A:$P,10,FALSE)=0,"",VLOOKUP($A126,'Annex 2 Designated EHV charges'!$A:$P,10,FALSE)),"")</f>
        <v/>
      </c>
      <c r="G126" s="104" t="str">
        <f>IFERROR(IF(VLOOKUP($A126,'Annex 2 Designated EHV charges'!$A:$P,11,FALSE)=0,"",VLOOKUP($A126,'Annex 2 Designated EHV charges'!$A:$P,11,FALSE)),"")</f>
        <v/>
      </c>
      <c r="H126" s="104" t="str">
        <f>IFERROR(IF(VLOOKUP($A126,'Annex 2 Designated EHV charges'!$A:$P,12,FALSE)=0,"",VLOOKUP($A126,'Annex 2 Designated EHV charges'!$A:$P,12,FALSE)),"")</f>
        <v/>
      </c>
    </row>
    <row r="127" spans="1:8" ht="12.75" customHeight="1" x14ac:dyDescent="0.25">
      <c r="A127" s="97" t="str">
        <f t="array" ref="A127">IFERROR(INDEX('Annex 2 Designated EHV charges'!$A$11:$A$58, MATCH(0, IF(ISBLANK('Annex 2 Designated EHV charges'!$A$11:$A$58),1, COUNTIF(A$4:$A126, 'Annex 2 Designated EHV charges'!$A$11:$A$58)), 0)),"")</f>
        <v/>
      </c>
      <c r="B127" s="97" t="str">
        <f>IF($A127="","",VLOOKUP($A127,'Annex 2 Designated EHV charges'!$A:$O,2,0))</f>
        <v/>
      </c>
      <c r="C127" s="98" t="str">
        <f>IF($A127="","",VLOOKUP($A127,'Annex 2 Designated EHV charges'!$A:$O,3,0))</f>
        <v/>
      </c>
      <c r="D127" s="97" t="str">
        <f>IF($A127="","",VLOOKUP($A127,'Annex 2 Designated EHV charges'!$A:$O,7,0))</f>
        <v/>
      </c>
      <c r="E127" s="102" t="str">
        <f>IFERROR(IF(VLOOKUP($A127,'Annex 2 Designated EHV charges'!$A:$P,9,FALSE)=0,"",VLOOKUP($A127,'Annex 2 Designated EHV charges'!$A:$P,9,FALSE)),"")</f>
        <v/>
      </c>
      <c r="F127" s="103" t="str">
        <f>IFERROR(IF(VLOOKUP($A127,'Annex 2 Designated EHV charges'!$A:$P,10,FALSE)=0,"",VLOOKUP($A127,'Annex 2 Designated EHV charges'!$A:$P,10,FALSE)),"")</f>
        <v/>
      </c>
      <c r="G127" s="104" t="str">
        <f>IFERROR(IF(VLOOKUP($A127,'Annex 2 Designated EHV charges'!$A:$P,11,FALSE)=0,"",VLOOKUP($A127,'Annex 2 Designated EHV charges'!$A:$P,11,FALSE)),"")</f>
        <v/>
      </c>
      <c r="H127" s="104" t="str">
        <f>IFERROR(IF(VLOOKUP($A127,'Annex 2 Designated EHV charges'!$A:$P,12,FALSE)=0,"",VLOOKUP($A127,'Annex 2 Designated EHV charges'!$A:$P,12,FALSE)),"")</f>
        <v/>
      </c>
    </row>
    <row r="128" spans="1:8" ht="12.75" customHeight="1" x14ac:dyDescent="0.25">
      <c r="A128" s="97" t="str">
        <f t="array" ref="A128">IFERROR(INDEX('Annex 2 Designated EHV charges'!$A$11:$A$58, MATCH(0, IF(ISBLANK('Annex 2 Designated EHV charges'!$A$11:$A$58),1, COUNTIF(A$4:$A127, 'Annex 2 Designated EHV charges'!$A$11:$A$58)), 0)),"")</f>
        <v/>
      </c>
      <c r="B128" s="97" t="str">
        <f>IF($A128="","",VLOOKUP($A128,'Annex 2 Designated EHV charges'!$A:$O,2,0))</f>
        <v/>
      </c>
      <c r="C128" s="98" t="str">
        <f>IF($A128="","",VLOOKUP($A128,'Annex 2 Designated EHV charges'!$A:$O,3,0))</f>
        <v/>
      </c>
      <c r="D128" s="97" t="str">
        <f>IF($A128="","",VLOOKUP($A128,'Annex 2 Designated EHV charges'!$A:$O,7,0))</f>
        <v/>
      </c>
      <c r="E128" s="102" t="str">
        <f>IFERROR(IF(VLOOKUP($A128,'Annex 2 Designated EHV charges'!$A:$P,9,FALSE)=0,"",VLOOKUP($A128,'Annex 2 Designated EHV charges'!$A:$P,9,FALSE)),"")</f>
        <v/>
      </c>
      <c r="F128" s="103" t="str">
        <f>IFERROR(IF(VLOOKUP($A128,'Annex 2 Designated EHV charges'!$A:$P,10,FALSE)=0,"",VLOOKUP($A128,'Annex 2 Designated EHV charges'!$A:$P,10,FALSE)),"")</f>
        <v/>
      </c>
      <c r="G128" s="104" t="str">
        <f>IFERROR(IF(VLOOKUP($A128,'Annex 2 Designated EHV charges'!$A:$P,11,FALSE)=0,"",VLOOKUP($A128,'Annex 2 Designated EHV charges'!$A:$P,11,FALSE)),"")</f>
        <v/>
      </c>
      <c r="H128" s="104" t="str">
        <f>IFERROR(IF(VLOOKUP($A128,'Annex 2 Designated EHV charges'!$A:$P,12,FALSE)=0,"",VLOOKUP($A128,'Annex 2 Designated EHV charges'!$A:$P,12,FALSE)),"")</f>
        <v/>
      </c>
    </row>
    <row r="129" spans="1:8" ht="12.75" customHeight="1" x14ac:dyDescent="0.25">
      <c r="A129" s="97" t="str">
        <f t="array" ref="A129">IFERROR(INDEX('Annex 2 Designated EHV charges'!$A$11:$A$58, MATCH(0, IF(ISBLANK('Annex 2 Designated EHV charges'!$A$11:$A$58),1, COUNTIF(A$4:$A128, 'Annex 2 Designated EHV charges'!$A$11:$A$58)), 0)),"")</f>
        <v/>
      </c>
      <c r="B129" s="97" t="str">
        <f>IF($A129="","",VLOOKUP($A129,'Annex 2 Designated EHV charges'!$A:$O,2,0))</f>
        <v/>
      </c>
      <c r="C129" s="98" t="str">
        <f>IF($A129="","",VLOOKUP($A129,'Annex 2 Designated EHV charges'!$A:$O,3,0))</f>
        <v/>
      </c>
      <c r="D129" s="97" t="str">
        <f>IF($A129="","",VLOOKUP($A129,'Annex 2 Designated EHV charges'!$A:$O,7,0))</f>
        <v/>
      </c>
      <c r="E129" s="102" t="str">
        <f>IFERROR(IF(VLOOKUP($A129,'Annex 2 Designated EHV charges'!$A:$P,9,FALSE)=0,"",VLOOKUP($A129,'Annex 2 Designated EHV charges'!$A:$P,9,FALSE)),"")</f>
        <v/>
      </c>
      <c r="F129" s="103" t="str">
        <f>IFERROR(IF(VLOOKUP($A129,'Annex 2 Designated EHV charges'!$A:$P,10,FALSE)=0,"",VLOOKUP($A129,'Annex 2 Designated EHV charges'!$A:$P,10,FALSE)),"")</f>
        <v/>
      </c>
      <c r="G129" s="104" t="str">
        <f>IFERROR(IF(VLOOKUP($A129,'Annex 2 Designated EHV charges'!$A:$P,11,FALSE)=0,"",VLOOKUP($A129,'Annex 2 Designated EHV charges'!$A:$P,11,FALSE)),"")</f>
        <v/>
      </c>
      <c r="H129" s="104" t="str">
        <f>IFERROR(IF(VLOOKUP($A129,'Annex 2 Designated EHV charges'!$A:$P,12,FALSE)=0,"",VLOOKUP($A129,'Annex 2 Designated EHV charges'!$A:$P,12,FALSE)),"")</f>
        <v/>
      </c>
    </row>
    <row r="130" spans="1:8" ht="12.75" customHeight="1" x14ac:dyDescent="0.25">
      <c r="A130" s="97" t="str">
        <f t="array" ref="A130">IFERROR(INDEX('Annex 2 Designated EHV charges'!$A$11:$A$58, MATCH(0, IF(ISBLANK('Annex 2 Designated EHV charges'!$A$11:$A$58),1, COUNTIF(A$4:$A129, 'Annex 2 Designated EHV charges'!$A$11:$A$58)), 0)),"")</f>
        <v/>
      </c>
      <c r="B130" s="97" t="str">
        <f>IF($A130="","",VLOOKUP($A130,'Annex 2 Designated EHV charges'!$A:$O,2,0))</f>
        <v/>
      </c>
      <c r="C130" s="98" t="str">
        <f>IF($A130="","",VLOOKUP($A130,'Annex 2 Designated EHV charges'!$A:$O,3,0))</f>
        <v/>
      </c>
      <c r="D130" s="97" t="str">
        <f>IF($A130="","",VLOOKUP($A130,'Annex 2 Designated EHV charges'!$A:$O,7,0))</f>
        <v/>
      </c>
      <c r="E130" s="102" t="str">
        <f>IFERROR(IF(VLOOKUP($A130,'Annex 2 Designated EHV charges'!$A:$P,9,FALSE)=0,"",VLOOKUP($A130,'Annex 2 Designated EHV charges'!$A:$P,9,FALSE)),"")</f>
        <v/>
      </c>
      <c r="F130" s="103" t="str">
        <f>IFERROR(IF(VLOOKUP($A130,'Annex 2 Designated EHV charges'!$A:$P,10,FALSE)=0,"",VLOOKUP($A130,'Annex 2 Designated EHV charges'!$A:$P,10,FALSE)),"")</f>
        <v/>
      </c>
      <c r="G130" s="104" t="str">
        <f>IFERROR(IF(VLOOKUP($A130,'Annex 2 Designated EHV charges'!$A:$P,11,FALSE)=0,"",VLOOKUP($A130,'Annex 2 Designated EHV charges'!$A:$P,11,FALSE)),"")</f>
        <v/>
      </c>
      <c r="H130" s="104" t="str">
        <f>IFERROR(IF(VLOOKUP($A130,'Annex 2 Designated EHV charges'!$A:$P,12,FALSE)=0,"",VLOOKUP($A130,'Annex 2 Designated EHV charges'!$A:$P,12,FALSE)),"")</f>
        <v/>
      </c>
    </row>
    <row r="131" spans="1:8" ht="12.75" customHeight="1" x14ac:dyDescent="0.25">
      <c r="A131" s="97" t="str">
        <f t="array" ref="A131">IFERROR(INDEX('Annex 2 Designated EHV charges'!$A$11:$A$58, MATCH(0, IF(ISBLANK('Annex 2 Designated EHV charges'!$A$11:$A$58),1, COUNTIF(A$4:$A130, 'Annex 2 Designated EHV charges'!$A$11:$A$58)), 0)),"")</f>
        <v/>
      </c>
      <c r="B131" s="97" t="str">
        <f>IF($A131="","",VLOOKUP($A131,'Annex 2 Designated EHV charges'!$A:$O,2,0))</f>
        <v/>
      </c>
      <c r="C131" s="98" t="str">
        <f>IF($A131="","",VLOOKUP($A131,'Annex 2 Designated EHV charges'!$A:$O,3,0))</f>
        <v/>
      </c>
      <c r="D131" s="97" t="str">
        <f>IF($A131="","",VLOOKUP($A131,'Annex 2 Designated EHV charges'!$A:$O,7,0))</f>
        <v/>
      </c>
      <c r="E131" s="102" t="str">
        <f>IFERROR(IF(VLOOKUP($A131,'Annex 2 Designated EHV charges'!$A:$P,9,FALSE)=0,"",VLOOKUP($A131,'Annex 2 Designated EHV charges'!$A:$P,9,FALSE)),"")</f>
        <v/>
      </c>
      <c r="F131" s="103" t="str">
        <f>IFERROR(IF(VLOOKUP($A131,'Annex 2 Designated EHV charges'!$A:$P,10,FALSE)=0,"",VLOOKUP($A131,'Annex 2 Designated EHV charges'!$A:$P,10,FALSE)),"")</f>
        <v/>
      </c>
      <c r="G131" s="104" t="str">
        <f>IFERROR(IF(VLOOKUP($A131,'Annex 2 Designated EHV charges'!$A:$P,11,FALSE)=0,"",VLOOKUP($A131,'Annex 2 Designated EHV charges'!$A:$P,11,FALSE)),"")</f>
        <v/>
      </c>
      <c r="H131" s="104" t="str">
        <f>IFERROR(IF(VLOOKUP($A131,'Annex 2 Designated EHV charges'!$A:$P,12,FALSE)=0,"",VLOOKUP($A131,'Annex 2 Designated EHV charges'!$A:$P,12,FALSE)),"")</f>
        <v/>
      </c>
    </row>
    <row r="132" spans="1:8" ht="12.75" customHeight="1" x14ac:dyDescent="0.25">
      <c r="A132" s="97" t="str">
        <f t="array" ref="A132">IFERROR(INDEX('Annex 2 Designated EHV charges'!$A$11:$A$58, MATCH(0, IF(ISBLANK('Annex 2 Designated EHV charges'!$A$11:$A$58),1, COUNTIF(A$4:$A131, 'Annex 2 Designated EHV charges'!$A$11:$A$58)), 0)),"")</f>
        <v/>
      </c>
      <c r="B132" s="97" t="str">
        <f>IF($A132="","",VLOOKUP($A132,'Annex 2 Designated EHV charges'!$A:$O,2,0))</f>
        <v/>
      </c>
      <c r="C132" s="98" t="str">
        <f>IF($A132="","",VLOOKUP($A132,'Annex 2 Designated EHV charges'!$A:$O,3,0))</f>
        <v/>
      </c>
      <c r="D132" s="97" t="str">
        <f>IF($A132="","",VLOOKUP($A132,'Annex 2 Designated EHV charges'!$A:$O,7,0))</f>
        <v/>
      </c>
      <c r="E132" s="102" t="str">
        <f>IFERROR(IF(VLOOKUP($A132,'Annex 2 Designated EHV charges'!$A:$P,9,FALSE)=0,"",VLOOKUP($A132,'Annex 2 Designated EHV charges'!$A:$P,9,FALSE)),"")</f>
        <v/>
      </c>
      <c r="F132" s="103" t="str">
        <f>IFERROR(IF(VLOOKUP($A132,'Annex 2 Designated EHV charges'!$A:$P,10,FALSE)=0,"",VLOOKUP($A132,'Annex 2 Designated EHV charges'!$A:$P,10,FALSE)),"")</f>
        <v/>
      </c>
      <c r="G132" s="104" t="str">
        <f>IFERROR(IF(VLOOKUP($A132,'Annex 2 Designated EHV charges'!$A:$P,11,FALSE)=0,"",VLOOKUP($A132,'Annex 2 Designated EHV charges'!$A:$P,11,FALSE)),"")</f>
        <v/>
      </c>
      <c r="H132" s="104" t="str">
        <f>IFERROR(IF(VLOOKUP($A132,'Annex 2 Designated EHV charges'!$A:$P,12,FALSE)=0,"",VLOOKUP($A132,'Annex 2 Designated EHV charges'!$A:$P,12,FALSE)),"")</f>
        <v/>
      </c>
    </row>
    <row r="133" spans="1:8" ht="12.75" customHeight="1" x14ac:dyDescent="0.25">
      <c r="A133" s="97" t="str">
        <f t="array" ref="A133">IFERROR(INDEX('Annex 2 Designated EHV charges'!$A$11:$A$58, MATCH(0, IF(ISBLANK('Annex 2 Designated EHV charges'!$A$11:$A$58),1, COUNTIF(A$4:$A132, 'Annex 2 Designated EHV charges'!$A$11:$A$58)), 0)),"")</f>
        <v/>
      </c>
      <c r="B133" s="97" t="str">
        <f>IF($A133="","",VLOOKUP($A133,'Annex 2 Designated EHV charges'!$A:$O,2,0))</f>
        <v/>
      </c>
      <c r="C133" s="98" t="str">
        <f>IF($A133="","",VLOOKUP($A133,'Annex 2 Designated EHV charges'!$A:$O,3,0))</f>
        <v/>
      </c>
      <c r="D133" s="97" t="str">
        <f>IF($A133="","",VLOOKUP($A133,'Annex 2 Designated EHV charges'!$A:$O,7,0))</f>
        <v/>
      </c>
      <c r="E133" s="102" t="str">
        <f>IFERROR(IF(VLOOKUP($A133,'Annex 2 Designated EHV charges'!$A:$P,9,FALSE)=0,"",VLOOKUP($A133,'Annex 2 Designated EHV charges'!$A:$P,9,FALSE)),"")</f>
        <v/>
      </c>
      <c r="F133" s="103" t="str">
        <f>IFERROR(IF(VLOOKUP($A133,'Annex 2 Designated EHV charges'!$A:$P,10,FALSE)=0,"",VLOOKUP($A133,'Annex 2 Designated EHV charges'!$A:$P,10,FALSE)),"")</f>
        <v/>
      </c>
      <c r="G133" s="104" t="str">
        <f>IFERROR(IF(VLOOKUP($A133,'Annex 2 Designated EHV charges'!$A:$P,11,FALSE)=0,"",VLOOKUP($A133,'Annex 2 Designated EHV charges'!$A:$P,11,FALSE)),"")</f>
        <v/>
      </c>
      <c r="H133" s="104" t="str">
        <f>IFERROR(IF(VLOOKUP($A133,'Annex 2 Designated EHV charges'!$A:$P,12,FALSE)=0,"",VLOOKUP($A133,'Annex 2 Designated EHV charges'!$A:$P,12,FALSE)),"")</f>
        <v/>
      </c>
    </row>
    <row r="134" spans="1:8" ht="12.75" customHeight="1" x14ac:dyDescent="0.25">
      <c r="A134" s="97" t="str">
        <f t="array" ref="A134">IFERROR(INDEX('Annex 2 Designated EHV charges'!$A$11:$A$58, MATCH(0, IF(ISBLANK('Annex 2 Designated EHV charges'!$A$11:$A$58),1, COUNTIF(A$4:$A133, 'Annex 2 Designated EHV charges'!$A$11:$A$58)), 0)),"")</f>
        <v/>
      </c>
      <c r="B134" s="97" t="str">
        <f>IF($A134="","",VLOOKUP($A134,'Annex 2 Designated EHV charges'!$A:$O,2,0))</f>
        <v/>
      </c>
      <c r="C134" s="98" t="str">
        <f>IF($A134="","",VLOOKUP($A134,'Annex 2 Designated EHV charges'!$A:$O,3,0))</f>
        <v/>
      </c>
      <c r="D134" s="97" t="str">
        <f>IF($A134="","",VLOOKUP($A134,'Annex 2 Designated EHV charges'!$A:$O,7,0))</f>
        <v/>
      </c>
      <c r="E134" s="102" t="str">
        <f>IFERROR(IF(VLOOKUP($A134,'Annex 2 Designated EHV charges'!$A:$P,9,FALSE)=0,"",VLOOKUP($A134,'Annex 2 Designated EHV charges'!$A:$P,9,FALSE)),"")</f>
        <v/>
      </c>
      <c r="F134" s="103" t="str">
        <f>IFERROR(IF(VLOOKUP($A134,'Annex 2 Designated EHV charges'!$A:$P,10,FALSE)=0,"",VLOOKUP($A134,'Annex 2 Designated EHV charges'!$A:$P,10,FALSE)),"")</f>
        <v/>
      </c>
      <c r="G134" s="104" t="str">
        <f>IFERROR(IF(VLOOKUP($A134,'Annex 2 Designated EHV charges'!$A:$P,11,FALSE)=0,"",VLOOKUP($A134,'Annex 2 Designated EHV charges'!$A:$P,11,FALSE)),"")</f>
        <v/>
      </c>
      <c r="H134" s="104" t="str">
        <f>IFERROR(IF(VLOOKUP($A134,'Annex 2 Designated EHV charges'!$A:$P,12,FALSE)=0,"",VLOOKUP($A134,'Annex 2 Designated EHV charges'!$A:$P,12,FALSE)),"")</f>
        <v/>
      </c>
    </row>
    <row r="135" spans="1:8" ht="12.75" customHeight="1" x14ac:dyDescent="0.25">
      <c r="A135" s="97" t="str">
        <f t="array" ref="A135">IFERROR(INDEX('Annex 2 Designated EHV charges'!$A$11:$A$58, MATCH(0, IF(ISBLANK('Annex 2 Designated EHV charges'!$A$11:$A$58),1, COUNTIF(A$4:$A134, 'Annex 2 Designated EHV charges'!$A$11:$A$58)), 0)),"")</f>
        <v/>
      </c>
      <c r="B135" s="97" t="str">
        <f>IF($A135="","",VLOOKUP($A135,'Annex 2 Designated EHV charges'!$A:$O,2,0))</f>
        <v/>
      </c>
      <c r="C135" s="98" t="str">
        <f>IF($A135="","",VLOOKUP($A135,'Annex 2 Designated EHV charges'!$A:$O,3,0))</f>
        <v/>
      </c>
      <c r="D135" s="97" t="str">
        <f>IF($A135="","",VLOOKUP($A135,'Annex 2 Designated EHV charges'!$A:$O,7,0))</f>
        <v/>
      </c>
      <c r="E135" s="102" t="str">
        <f>IFERROR(IF(VLOOKUP($A135,'Annex 2 Designated EHV charges'!$A:$P,9,FALSE)=0,"",VLOOKUP($A135,'Annex 2 Designated EHV charges'!$A:$P,9,FALSE)),"")</f>
        <v/>
      </c>
      <c r="F135" s="103" t="str">
        <f>IFERROR(IF(VLOOKUP($A135,'Annex 2 Designated EHV charges'!$A:$P,10,FALSE)=0,"",VLOOKUP($A135,'Annex 2 Designated EHV charges'!$A:$P,10,FALSE)),"")</f>
        <v/>
      </c>
      <c r="G135" s="104" t="str">
        <f>IFERROR(IF(VLOOKUP($A135,'Annex 2 Designated EHV charges'!$A:$P,11,FALSE)=0,"",VLOOKUP($A135,'Annex 2 Designated EHV charges'!$A:$P,11,FALSE)),"")</f>
        <v/>
      </c>
      <c r="H135" s="104" t="str">
        <f>IFERROR(IF(VLOOKUP($A135,'Annex 2 Designated EHV charges'!$A:$P,12,FALSE)=0,"",VLOOKUP($A135,'Annex 2 Designated EHV charges'!$A:$P,12,FALSE)),"")</f>
        <v/>
      </c>
    </row>
    <row r="136" spans="1:8" ht="12.75" customHeight="1" x14ac:dyDescent="0.25">
      <c r="A136" s="97" t="str">
        <f t="array" ref="A136">IFERROR(INDEX('Annex 2 Designated EHV charges'!$A$11:$A$58, MATCH(0, IF(ISBLANK('Annex 2 Designated EHV charges'!$A$11:$A$58),1, COUNTIF(A$4:$A135, 'Annex 2 Designated EHV charges'!$A$11:$A$58)), 0)),"")</f>
        <v/>
      </c>
      <c r="B136" s="97" t="str">
        <f>IF($A136="","",VLOOKUP($A136,'Annex 2 Designated EHV charges'!$A:$O,2,0))</f>
        <v/>
      </c>
      <c r="C136" s="98" t="str">
        <f>IF($A136="","",VLOOKUP($A136,'Annex 2 Designated EHV charges'!$A:$O,3,0))</f>
        <v/>
      </c>
      <c r="D136" s="97" t="str">
        <f>IF($A136="","",VLOOKUP($A136,'Annex 2 Designated EHV charges'!$A:$O,7,0))</f>
        <v/>
      </c>
      <c r="E136" s="102" t="str">
        <f>IFERROR(IF(VLOOKUP($A136,'Annex 2 Designated EHV charges'!$A:$P,9,FALSE)=0,"",VLOOKUP($A136,'Annex 2 Designated EHV charges'!$A:$P,9,FALSE)),"")</f>
        <v/>
      </c>
      <c r="F136" s="103" t="str">
        <f>IFERROR(IF(VLOOKUP($A136,'Annex 2 Designated EHV charges'!$A:$P,10,FALSE)=0,"",VLOOKUP($A136,'Annex 2 Designated EHV charges'!$A:$P,10,FALSE)),"")</f>
        <v/>
      </c>
      <c r="G136" s="104" t="str">
        <f>IFERROR(IF(VLOOKUP($A136,'Annex 2 Designated EHV charges'!$A:$P,11,FALSE)=0,"",VLOOKUP($A136,'Annex 2 Designated EHV charges'!$A:$P,11,FALSE)),"")</f>
        <v/>
      </c>
      <c r="H136" s="104" t="str">
        <f>IFERROR(IF(VLOOKUP($A136,'Annex 2 Designated EHV charges'!$A:$P,12,FALSE)=0,"",VLOOKUP($A136,'Annex 2 Designated EHV charges'!$A:$P,12,FALSE)),"")</f>
        <v/>
      </c>
    </row>
    <row r="137" spans="1:8" ht="12.75" customHeight="1" x14ac:dyDescent="0.25">
      <c r="A137" s="97" t="str">
        <f t="array" ref="A137">IFERROR(INDEX('Annex 2 Designated EHV charges'!$A$11:$A$58, MATCH(0, IF(ISBLANK('Annex 2 Designated EHV charges'!$A$11:$A$58),1, COUNTIF(A$4:$A136, 'Annex 2 Designated EHV charges'!$A$11:$A$58)), 0)),"")</f>
        <v/>
      </c>
      <c r="B137" s="97" t="str">
        <f>IF($A137="","",VLOOKUP($A137,'Annex 2 Designated EHV charges'!$A:$O,2,0))</f>
        <v/>
      </c>
      <c r="C137" s="98" t="str">
        <f>IF($A137="","",VLOOKUP($A137,'Annex 2 Designated EHV charges'!$A:$O,3,0))</f>
        <v/>
      </c>
      <c r="D137" s="97" t="str">
        <f>IF($A137="","",VLOOKUP($A137,'Annex 2 Designated EHV charges'!$A:$O,7,0))</f>
        <v/>
      </c>
      <c r="E137" s="102" t="str">
        <f>IFERROR(IF(VLOOKUP($A137,'Annex 2 Designated EHV charges'!$A:$P,9,FALSE)=0,"",VLOOKUP($A137,'Annex 2 Designated EHV charges'!$A:$P,9,FALSE)),"")</f>
        <v/>
      </c>
      <c r="F137" s="103" t="str">
        <f>IFERROR(IF(VLOOKUP($A137,'Annex 2 Designated EHV charges'!$A:$P,10,FALSE)=0,"",VLOOKUP($A137,'Annex 2 Designated EHV charges'!$A:$P,10,FALSE)),"")</f>
        <v/>
      </c>
      <c r="G137" s="104" t="str">
        <f>IFERROR(IF(VLOOKUP($A137,'Annex 2 Designated EHV charges'!$A:$P,11,FALSE)=0,"",VLOOKUP($A137,'Annex 2 Designated EHV charges'!$A:$P,11,FALSE)),"")</f>
        <v/>
      </c>
      <c r="H137" s="104" t="str">
        <f>IFERROR(IF(VLOOKUP($A137,'Annex 2 Designated EHV charges'!$A:$P,12,FALSE)=0,"",VLOOKUP($A137,'Annex 2 Designated EHV charges'!$A:$P,12,FALSE)),"")</f>
        <v/>
      </c>
    </row>
    <row r="138" spans="1:8" ht="12.75" customHeight="1" x14ac:dyDescent="0.25">
      <c r="A138" s="97" t="str">
        <f t="array" ref="A138">IFERROR(INDEX('Annex 2 Designated EHV charges'!$A$11:$A$58, MATCH(0, IF(ISBLANK('Annex 2 Designated EHV charges'!$A$11:$A$58),1, COUNTIF(A$4:$A137, 'Annex 2 Designated EHV charges'!$A$11:$A$58)), 0)),"")</f>
        <v/>
      </c>
      <c r="B138" s="97" t="str">
        <f>IF($A138="","",VLOOKUP($A138,'Annex 2 Designated EHV charges'!$A:$O,2,0))</f>
        <v/>
      </c>
      <c r="C138" s="98" t="str">
        <f>IF($A138="","",VLOOKUP($A138,'Annex 2 Designated EHV charges'!$A:$O,3,0))</f>
        <v/>
      </c>
      <c r="D138" s="97" t="str">
        <f>IF($A138="","",VLOOKUP($A138,'Annex 2 Designated EHV charges'!$A:$O,7,0))</f>
        <v/>
      </c>
      <c r="E138" s="102" t="str">
        <f>IFERROR(IF(VLOOKUP($A138,'Annex 2 Designated EHV charges'!$A:$P,9,FALSE)=0,"",VLOOKUP($A138,'Annex 2 Designated EHV charges'!$A:$P,9,FALSE)),"")</f>
        <v/>
      </c>
      <c r="F138" s="103" t="str">
        <f>IFERROR(IF(VLOOKUP($A138,'Annex 2 Designated EHV charges'!$A:$P,10,FALSE)=0,"",VLOOKUP($A138,'Annex 2 Designated EHV charges'!$A:$P,10,FALSE)),"")</f>
        <v/>
      </c>
      <c r="G138" s="104" t="str">
        <f>IFERROR(IF(VLOOKUP($A138,'Annex 2 Designated EHV charges'!$A:$P,11,FALSE)=0,"",VLOOKUP($A138,'Annex 2 Designated EHV charges'!$A:$P,11,FALSE)),"")</f>
        <v/>
      </c>
      <c r="H138" s="104" t="str">
        <f>IFERROR(IF(VLOOKUP($A138,'Annex 2 Designated EHV charges'!$A:$P,12,FALSE)=0,"",VLOOKUP($A138,'Annex 2 Designated EHV charges'!$A:$P,12,FALSE)),"")</f>
        <v/>
      </c>
    </row>
    <row r="139" spans="1:8" ht="12.75" customHeight="1" x14ac:dyDescent="0.25">
      <c r="A139" s="97" t="str">
        <f t="array" ref="A139">IFERROR(INDEX('Annex 2 Designated EHV charges'!$A$11:$A$58, MATCH(0, IF(ISBLANK('Annex 2 Designated EHV charges'!$A$11:$A$58),1, COUNTIF(A$4:$A138, 'Annex 2 Designated EHV charges'!$A$11:$A$58)), 0)),"")</f>
        <v/>
      </c>
      <c r="B139" s="97" t="str">
        <f>IF($A139="","",VLOOKUP($A139,'Annex 2 Designated EHV charges'!$A:$O,2,0))</f>
        <v/>
      </c>
      <c r="C139" s="98" t="str">
        <f>IF($A139="","",VLOOKUP($A139,'Annex 2 Designated EHV charges'!$A:$O,3,0))</f>
        <v/>
      </c>
      <c r="D139" s="97" t="str">
        <f>IF($A139="","",VLOOKUP($A139,'Annex 2 Designated EHV charges'!$A:$O,7,0))</f>
        <v/>
      </c>
      <c r="E139" s="102" t="str">
        <f>IFERROR(IF(VLOOKUP($A139,'Annex 2 Designated EHV charges'!$A:$P,9,FALSE)=0,"",VLOOKUP($A139,'Annex 2 Designated EHV charges'!$A:$P,9,FALSE)),"")</f>
        <v/>
      </c>
      <c r="F139" s="103" t="str">
        <f>IFERROR(IF(VLOOKUP($A139,'Annex 2 Designated EHV charges'!$A:$P,10,FALSE)=0,"",VLOOKUP($A139,'Annex 2 Designated EHV charges'!$A:$P,10,FALSE)),"")</f>
        <v/>
      </c>
      <c r="G139" s="104" t="str">
        <f>IFERROR(IF(VLOOKUP($A139,'Annex 2 Designated EHV charges'!$A:$P,11,FALSE)=0,"",VLOOKUP($A139,'Annex 2 Designated EHV charges'!$A:$P,11,FALSE)),"")</f>
        <v/>
      </c>
      <c r="H139" s="104" t="str">
        <f>IFERROR(IF(VLOOKUP($A139,'Annex 2 Designated EHV charges'!$A:$P,12,FALSE)=0,"",VLOOKUP($A139,'Annex 2 Designated EHV charges'!$A:$P,12,FALSE)),"")</f>
        <v/>
      </c>
    </row>
    <row r="140" spans="1:8" ht="12.75" customHeight="1" x14ac:dyDescent="0.25">
      <c r="A140" s="97" t="str">
        <f t="array" ref="A140">IFERROR(INDEX('Annex 2 Designated EHV charges'!$A$11:$A$58, MATCH(0, IF(ISBLANK('Annex 2 Designated EHV charges'!$A$11:$A$58),1, COUNTIF(A$4:$A139, 'Annex 2 Designated EHV charges'!$A$11:$A$58)), 0)),"")</f>
        <v/>
      </c>
      <c r="B140" s="97" t="str">
        <f>IF($A140="","",VLOOKUP($A140,'Annex 2 Designated EHV charges'!$A:$O,2,0))</f>
        <v/>
      </c>
      <c r="C140" s="98" t="str">
        <f>IF($A140="","",VLOOKUP($A140,'Annex 2 Designated EHV charges'!$A:$O,3,0))</f>
        <v/>
      </c>
      <c r="D140" s="97" t="str">
        <f>IF($A140="","",VLOOKUP($A140,'Annex 2 Designated EHV charges'!$A:$O,7,0))</f>
        <v/>
      </c>
      <c r="E140" s="102" t="str">
        <f>IFERROR(IF(VLOOKUP($A140,'Annex 2 Designated EHV charges'!$A:$P,9,FALSE)=0,"",VLOOKUP($A140,'Annex 2 Designated EHV charges'!$A:$P,9,FALSE)),"")</f>
        <v/>
      </c>
      <c r="F140" s="103" t="str">
        <f>IFERROR(IF(VLOOKUP($A140,'Annex 2 Designated EHV charges'!$A:$P,10,FALSE)=0,"",VLOOKUP($A140,'Annex 2 Designated EHV charges'!$A:$P,10,FALSE)),"")</f>
        <v/>
      </c>
      <c r="G140" s="104" t="str">
        <f>IFERROR(IF(VLOOKUP($A140,'Annex 2 Designated EHV charges'!$A:$P,11,FALSE)=0,"",VLOOKUP($A140,'Annex 2 Designated EHV charges'!$A:$P,11,FALSE)),"")</f>
        <v/>
      </c>
      <c r="H140" s="104" t="str">
        <f>IFERROR(IF(VLOOKUP($A140,'Annex 2 Designated EHV charges'!$A:$P,12,FALSE)=0,"",VLOOKUP($A140,'Annex 2 Designated EHV charges'!$A:$P,12,FALSE)),"")</f>
        <v/>
      </c>
    </row>
    <row r="141" spans="1:8" ht="12.75" customHeight="1" x14ac:dyDescent="0.25">
      <c r="A141" s="97" t="str">
        <f t="array" ref="A141">IFERROR(INDEX('Annex 2 Designated EHV charges'!$A$11:$A$58, MATCH(0, IF(ISBLANK('Annex 2 Designated EHV charges'!$A$11:$A$58),1, COUNTIF(A$4:$A140, 'Annex 2 Designated EHV charges'!$A$11:$A$58)), 0)),"")</f>
        <v/>
      </c>
      <c r="B141" s="97" t="str">
        <f>IF($A141="","",VLOOKUP($A141,'Annex 2 Designated EHV charges'!$A:$O,2,0))</f>
        <v/>
      </c>
      <c r="C141" s="98" t="str">
        <f>IF($A141="","",VLOOKUP($A141,'Annex 2 Designated EHV charges'!$A:$O,3,0))</f>
        <v/>
      </c>
      <c r="D141" s="97" t="str">
        <f>IF($A141="","",VLOOKUP($A141,'Annex 2 Designated EHV charges'!$A:$O,7,0))</f>
        <v/>
      </c>
      <c r="E141" s="102" t="str">
        <f>IFERROR(IF(VLOOKUP($A141,'Annex 2 Designated EHV charges'!$A:$P,9,FALSE)=0,"",VLOOKUP($A141,'Annex 2 Designated EHV charges'!$A:$P,9,FALSE)),"")</f>
        <v/>
      </c>
      <c r="F141" s="103" t="str">
        <f>IFERROR(IF(VLOOKUP($A141,'Annex 2 Designated EHV charges'!$A:$P,10,FALSE)=0,"",VLOOKUP($A141,'Annex 2 Designated EHV charges'!$A:$P,10,FALSE)),"")</f>
        <v/>
      </c>
      <c r="G141" s="104" t="str">
        <f>IFERROR(IF(VLOOKUP($A141,'Annex 2 Designated EHV charges'!$A:$P,11,FALSE)=0,"",VLOOKUP($A141,'Annex 2 Designated EHV charges'!$A:$P,11,FALSE)),"")</f>
        <v/>
      </c>
      <c r="H141" s="104" t="str">
        <f>IFERROR(IF(VLOOKUP($A141,'Annex 2 Designated EHV charges'!$A:$P,12,FALSE)=0,"",VLOOKUP($A141,'Annex 2 Designated EHV charges'!$A:$P,12,FALSE)),"")</f>
        <v/>
      </c>
    </row>
    <row r="142" spans="1:8" ht="12.75" customHeight="1" x14ac:dyDescent="0.25">
      <c r="A142" s="97" t="str">
        <f t="array" ref="A142">IFERROR(INDEX('Annex 2 Designated EHV charges'!$A$11:$A$58, MATCH(0, IF(ISBLANK('Annex 2 Designated EHV charges'!$A$11:$A$58),1, COUNTIF(A$4:$A141, 'Annex 2 Designated EHV charges'!$A$11:$A$58)), 0)),"")</f>
        <v/>
      </c>
      <c r="B142" s="97" t="str">
        <f>IF($A142="","",VLOOKUP($A142,'Annex 2 Designated EHV charges'!$A:$O,2,0))</f>
        <v/>
      </c>
      <c r="C142" s="98" t="str">
        <f>IF($A142="","",VLOOKUP($A142,'Annex 2 Designated EHV charges'!$A:$O,3,0))</f>
        <v/>
      </c>
      <c r="D142" s="97" t="str">
        <f>IF($A142="","",VLOOKUP($A142,'Annex 2 Designated EHV charges'!$A:$O,7,0))</f>
        <v/>
      </c>
      <c r="E142" s="102" t="str">
        <f>IFERROR(IF(VLOOKUP($A142,'Annex 2 Designated EHV charges'!$A:$P,9,FALSE)=0,"",VLOOKUP($A142,'Annex 2 Designated EHV charges'!$A:$P,9,FALSE)),"")</f>
        <v/>
      </c>
      <c r="F142" s="103" t="str">
        <f>IFERROR(IF(VLOOKUP($A142,'Annex 2 Designated EHV charges'!$A:$P,10,FALSE)=0,"",VLOOKUP($A142,'Annex 2 Designated EHV charges'!$A:$P,10,FALSE)),"")</f>
        <v/>
      </c>
      <c r="G142" s="104" t="str">
        <f>IFERROR(IF(VLOOKUP($A142,'Annex 2 Designated EHV charges'!$A:$P,11,FALSE)=0,"",VLOOKUP($A142,'Annex 2 Designated EHV charges'!$A:$P,11,FALSE)),"")</f>
        <v/>
      </c>
      <c r="H142" s="104" t="str">
        <f>IFERROR(IF(VLOOKUP($A142,'Annex 2 Designated EHV charges'!$A:$P,12,FALSE)=0,"",VLOOKUP($A142,'Annex 2 Designated EHV charges'!$A:$P,12,FALSE)),"")</f>
        <v/>
      </c>
    </row>
    <row r="143" spans="1:8" ht="12.75" customHeight="1" x14ac:dyDescent="0.25">
      <c r="A143" s="97" t="str">
        <f t="array" ref="A143">IFERROR(INDEX('Annex 2 Designated EHV charges'!$A$11:$A$58, MATCH(0, IF(ISBLANK('Annex 2 Designated EHV charges'!$A$11:$A$58),1, COUNTIF(A$4:$A142, 'Annex 2 Designated EHV charges'!$A$11:$A$58)), 0)),"")</f>
        <v/>
      </c>
      <c r="B143" s="97" t="str">
        <f>IF($A143="","",VLOOKUP($A143,'Annex 2 Designated EHV charges'!$A:$O,2,0))</f>
        <v/>
      </c>
      <c r="C143" s="98" t="str">
        <f>IF($A143="","",VLOOKUP($A143,'Annex 2 Designated EHV charges'!$A:$O,3,0))</f>
        <v/>
      </c>
      <c r="D143" s="97" t="str">
        <f>IF($A143="","",VLOOKUP($A143,'Annex 2 Designated EHV charges'!$A:$O,7,0))</f>
        <v/>
      </c>
      <c r="E143" s="102" t="str">
        <f>IFERROR(IF(VLOOKUP($A143,'Annex 2 Designated EHV charges'!$A:$P,9,FALSE)=0,"",VLOOKUP($A143,'Annex 2 Designated EHV charges'!$A:$P,9,FALSE)),"")</f>
        <v/>
      </c>
      <c r="F143" s="103" t="str">
        <f>IFERROR(IF(VLOOKUP($A143,'Annex 2 Designated EHV charges'!$A:$P,10,FALSE)=0,"",VLOOKUP($A143,'Annex 2 Designated EHV charges'!$A:$P,10,FALSE)),"")</f>
        <v/>
      </c>
      <c r="G143" s="104" t="str">
        <f>IFERROR(IF(VLOOKUP($A143,'Annex 2 Designated EHV charges'!$A:$P,11,FALSE)=0,"",VLOOKUP($A143,'Annex 2 Designated EHV charges'!$A:$P,11,FALSE)),"")</f>
        <v/>
      </c>
      <c r="H143" s="104" t="str">
        <f>IFERROR(IF(VLOOKUP($A143,'Annex 2 Designated EHV charges'!$A:$P,12,FALSE)=0,"",VLOOKUP($A143,'Annex 2 Designated EHV charges'!$A:$P,12,FALSE)),"")</f>
        <v/>
      </c>
    </row>
    <row r="144" spans="1:8" x14ac:dyDescent="0.25">
      <c r="A144" s="97" t="str">
        <f t="array" ref="A144">IFERROR(INDEX('Annex 2 Designated EHV charges'!$A$11:$A$58, MATCH(0, IF(ISBLANK('Annex 2 Designated EHV charges'!$A$11:$A$58),1, COUNTIF(A$4:$A143, 'Annex 2 Designated EHV charges'!$A$11:$A$58)), 0)),"")</f>
        <v/>
      </c>
      <c r="B144" s="97" t="str">
        <f>IF($A144="","",VLOOKUP($A144,'Annex 2 Designated EHV charges'!$A:$O,2,0))</f>
        <v/>
      </c>
      <c r="C144" s="98" t="str">
        <f>IF($A144="","",VLOOKUP($A144,'Annex 2 Designated EHV charges'!$A:$O,3,0))</f>
        <v/>
      </c>
      <c r="D144" s="97" t="str">
        <f>IF($A144="","",VLOOKUP($A144,'Annex 2 Designated EHV charges'!$A:$O,7,0))</f>
        <v/>
      </c>
      <c r="E144" s="102" t="str">
        <f>IFERROR(IF(VLOOKUP($A144,'Annex 2 Designated EHV charges'!$A:$P,9,FALSE)=0,"",VLOOKUP($A144,'Annex 2 Designated EHV charges'!$A:$P,9,FALSE)),"")</f>
        <v/>
      </c>
      <c r="F144" s="103" t="str">
        <f>IFERROR(IF(VLOOKUP($A144,'Annex 2 Designated EHV charges'!$A:$P,10,FALSE)=0,"",VLOOKUP($A144,'Annex 2 Designated EHV charges'!$A:$P,10,FALSE)),"")</f>
        <v/>
      </c>
      <c r="G144" s="104" t="str">
        <f>IFERROR(IF(VLOOKUP($A144,'Annex 2 Designated EHV charges'!$A:$P,11,FALSE)=0,"",VLOOKUP($A144,'Annex 2 Designated EHV charges'!$A:$P,11,FALSE)),"")</f>
        <v/>
      </c>
      <c r="H144" s="104" t="str">
        <f>IFERROR(IF(VLOOKUP($A144,'Annex 2 Designated EHV charges'!$A:$P,12,FALSE)=0,"",VLOOKUP($A144,'Annex 2 Designated EHV charges'!$A:$P,12,FALSE)),"")</f>
        <v/>
      </c>
    </row>
    <row r="145" spans="1:8" x14ac:dyDescent="0.25">
      <c r="A145" s="97" t="str">
        <f t="array" ref="A145">IFERROR(INDEX('Annex 2 Designated EHV charges'!$A$11:$A$58, MATCH(0, IF(ISBLANK('Annex 2 Designated EHV charges'!$A$11:$A$58),1, COUNTIF(A$4:$A144, 'Annex 2 Designated EHV charges'!$A$11:$A$58)), 0)),"")</f>
        <v/>
      </c>
      <c r="B145" s="97" t="str">
        <f>IF($A145="","",VLOOKUP($A145,'Annex 2 Designated EHV charges'!$A:$O,2,0))</f>
        <v/>
      </c>
      <c r="C145" s="98" t="str">
        <f>IF($A145="","",VLOOKUP($A145,'Annex 2 Designated EHV charges'!$A:$O,3,0))</f>
        <v/>
      </c>
      <c r="D145" s="97" t="str">
        <f>IF($A145="","",VLOOKUP($A145,'Annex 2 Designated EHV charges'!$A:$O,7,0))</f>
        <v/>
      </c>
      <c r="E145" s="102" t="str">
        <f>IFERROR(IF(VLOOKUP($A145,'Annex 2 Designated EHV charges'!$A:$P,9,FALSE)=0,"",VLOOKUP($A145,'Annex 2 Designated EHV charges'!$A:$P,9,FALSE)),"")</f>
        <v/>
      </c>
      <c r="F145" s="103" t="str">
        <f>IFERROR(IF(VLOOKUP($A145,'Annex 2 Designated EHV charges'!$A:$P,10,FALSE)=0,"",VLOOKUP($A145,'Annex 2 Designated EHV charges'!$A:$P,10,FALSE)),"")</f>
        <v/>
      </c>
      <c r="G145" s="104" t="str">
        <f>IFERROR(IF(VLOOKUP($A145,'Annex 2 Designated EHV charges'!$A:$P,11,FALSE)=0,"",VLOOKUP($A145,'Annex 2 Designated EHV charges'!$A:$P,11,FALSE)),"")</f>
        <v/>
      </c>
      <c r="H145" s="104" t="str">
        <f>IFERROR(IF(VLOOKUP($A145,'Annex 2 Designated EHV charges'!$A:$P,12,FALSE)=0,"",VLOOKUP($A145,'Annex 2 Designated EHV charges'!$A:$P,12,FALSE)),"")</f>
        <v/>
      </c>
    </row>
    <row r="146" spans="1:8" x14ac:dyDescent="0.25">
      <c r="A146" s="97" t="str">
        <f t="array" ref="A146">IFERROR(INDEX('Annex 2 Designated EHV charges'!$A$11:$A$58, MATCH(0, IF(ISBLANK('Annex 2 Designated EHV charges'!$A$11:$A$58),1, COUNTIF(A$4:$A145, 'Annex 2 Designated EHV charges'!$A$11:$A$58)), 0)),"")</f>
        <v/>
      </c>
      <c r="B146" s="97" t="str">
        <f>IF($A146="","",VLOOKUP($A146,'Annex 2 Designated EHV charges'!$A:$O,2,0))</f>
        <v/>
      </c>
      <c r="C146" s="98" t="str">
        <f>IF($A146="","",VLOOKUP($A146,'Annex 2 Designated EHV charges'!$A:$O,3,0))</f>
        <v/>
      </c>
      <c r="D146" s="97" t="str">
        <f>IF($A146="","",VLOOKUP($A146,'Annex 2 Designated EHV charges'!$A:$O,7,0))</f>
        <v/>
      </c>
      <c r="E146" s="102" t="str">
        <f>IFERROR(IF(VLOOKUP($A146,'Annex 2 Designated EHV charges'!$A:$P,9,FALSE)=0,"",VLOOKUP($A146,'Annex 2 Designated EHV charges'!$A:$P,9,FALSE)),"")</f>
        <v/>
      </c>
      <c r="F146" s="103" t="str">
        <f>IFERROR(IF(VLOOKUP($A146,'Annex 2 Designated EHV charges'!$A:$P,10,FALSE)=0,"",VLOOKUP($A146,'Annex 2 Designated EHV charges'!$A:$P,10,FALSE)),"")</f>
        <v/>
      </c>
      <c r="G146" s="104" t="str">
        <f>IFERROR(IF(VLOOKUP($A146,'Annex 2 Designated EHV charges'!$A:$P,11,FALSE)=0,"",VLOOKUP($A146,'Annex 2 Designated EHV charges'!$A:$P,11,FALSE)),"")</f>
        <v/>
      </c>
      <c r="H146" s="104" t="str">
        <f>IFERROR(IF(VLOOKUP($A146,'Annex 2 Designated EHV charges'!$A:$P,12,FALSE)=0,"",VLOOKUP($A146,'Annex 2 Designated EHV charges'!$A:$P,12,FALSE)),"")</f>
        <v/>
      </c>
    </row>
    <row r="147" spans="1:8" x14ac:dyDescent="0.25">
      <c r="A147" s="97" t="str">
        <f t="array" ref="A147">IFERROR(INDEX('Annex 2 Designated EHV charges'!$A$11:$A$58, MATCH(0, IF(ISBLANK('Annex 2 Designated EHV charges'!$A$11:$A$58),1, COUNTIF(A$4:$A146, 'Annex 2 Designated EHV charges'!$A$11:$A$58)), 0)),"")</f>
        <v/>
      </c>
      <c r="B147" s="97" t="str">
        <f>IF($A147="","",VLOOKUP($A147,'Annex 2 Designated EHV charges'!$A:$O,2,0))</f>
        <v/>
      </c>
      <c r="C147" s="98" t="str">
        <f>IF($A147="","",VLOOKUP($A147,'Annex 2 Designated EHV charges'!$A:$O,3,0))</f>
        <v/>
      </c>
      <c r="D147" s="97" t="str">
        <f>IF($A147="","",VLOOKUP($A147,'Annex 2 Designated EHV charges'!$A:$O,7,0))</f>
        <v/>
      </c>
      <c r="E147" s="102" t="str">
        <f>IFERROR(IF(VLOOKUP($A147,'Annex 2 Designated EHV charges'!$A:$P,9,FALSE)=0,"",VLOOKUP($A147,'Annex 2 Designated EHV charges'!$A:$P,9,FALSE)),"")</f>
        <v/>
      </c>
      <c r="F147" s="103" t="str">
        <f>IFERROR(IF(VLOOKUP($A147,'Annex 2 Designated EHV charges'!$A:$P,10,FALSE)=0,"",VLOOKUP($A147,'Annex 2 Designated EHV charges'!$A:$P,10,FALSE)),"")</f>
        <v/>
      </c>
      <c r="G147" s="104" t="str">
        <f>IFERROR(IF(VLOOKUP($A147,'Annex 2 Designated EHV charges'!$A:$P,11,FALSE)=0,"",VLOOKUP($A147,'Annex 2 Designated EHV charges'!$A:$P,11,FALSE)),"")</f>
        <v/>
      </c>
      <c r="H147" s="104" t="str">
        <f>IFERROR(IF(VLOOKUP($A147,'Annex 2 Designated EHV charges'!$A:$P,12,FALSE)=0,"",VLOOKUP($A147,'Annex 2 Designated EHV charges'!$A:$P,12,FALSE)),"")</f>
        <v/>
      </c>
    </row>
    <row r="148" spans="1:8" x14ac:dyDescent="0.25">
      <c r="A148" s="97" t="str">
        <f t="array" ref="A148">IFERROR(INDEX('Annex 2 Designated EHV charges'!$A$11:$A$58, MATCH(0, IF(ISBLANK('Annex 2 Designated EHV charges'!$A$11:$A$58),1, COUNTIF(A$4:$A147, 'Annex 2 Designated EHV charges'!$A$11:$A$58)), 0)),"")</f>
        <v/>
      </c>
      <c r="B148" s="97" t="str">
        <f>IF($A148="","",VLOOKUP($A148,'Annex 2 Designated EHV charges'!$A:$O,2,0))</f>
        <v/>
      </c>
      <c r="C148" s="98" t="str">
        <f>IF($A148="","",VLOOKUP($A148,'Annex 2 Designated EHV charges'!$A:$O,3,0))</f>
        <v/>
      </c>
      <c r="D148" s="97" t="str">
        <f>IF($A148="","",VLOOKUP($A148,'Annex 2 Designated EHV charges'!$A:$O,7,0))</f>
        <v/>
      </c>
      <c r="E148" s="102" t="str">
        <f>IFERROR(IF(VLOOKUP($A148,'Annex 2 Designated EHV charges'!$A:$P,9,FALSE)=0,"",VLOOKUP($A148,'Annex 2 Designated EHV charges'!$A:$P,9,FALSE)),"")</f>
        <v/>
      </c>
      <c r="F148" s="103" t="str">
        <f>IFERROR(IF(VLOOKUP($A148,'Annex 2 Designated EHV charges'!$A:$P,10,FALSE)=0,"",VLOOKUP($A148,'Annex 2 Designated EHV charges'!$A:$P,10,FALSE)),"")</f>
        <v/>
      </c>
      <c r="G148" s="104" t="str">
        <f>IFERROR(IF(VLOOKUP($A148,'Annex 2 Designated EHV charges'!$A:$P,11,FALSE)=0,"",VLOOKUP($A148,'Annex 2 Designated EHV charges'!$A:$P,11,FALSE)),"")</f>
        <v/>
      </c>
      <c r="H148" s="104" t="str">
        <f>IFERROR(IF(VLOOKUP($A148,'Annex 2 Designated EHV charges'!$A:$P,12,FALSE)=0,"",VLOOKUP($A148,'Annex 2 Designated EHV charges'!$A:$P,12,FALSE)),"")</f>
        <v/>
      </c>
    </row>
    <row r="149" spans="1:8" x14ac:dyDescent="0.25">
      <c r="A149" s="97" t="str">
        <f t="array" ref="A149">IFERROR(INDEX('Annex 2 Designated EHV charges'!$A$11:$A$58, MATCH(0, IF(ISBLANK('Annex 2 Designated EHV charges'!$A$11:$A$58),1, COUNTIF(A$4:$A148, 'Annex 2 Designated EHV charges'!$A$11:$A$58)), 0)),"")</f>
        <v/>
      </c>
      <c r="B149" s="97" t="str">
        <f>IF($A149="","",VLOOKUP($A149,'Annex 2 Designated EHV charges'!$A:$O,2,0))</f>
        <v/>
      </c>
      <c r="C149" s="98" t="str">
        <f>IF($A149="","",VLOOKUP($A149,'Annex 2 Designated EHV charges'!$A:$O,3,0))</f>
        <v/>
      </c>
      <c r="D149" s="97" t="str">
        <f>IF($A149="","",VLOOKUP($A149,'Annex 2 Designated EHV charges'!$A:$O,7,0))</f>
        <v/>
      </c>
      <c r="E149" s="102" t="str">
        <f>IFERROR(IF(VLOOKUP($A149,'Annex 2 Designated EHV charges'!$A:$P,9,FALSE)=0,"",VLOOKUP($A149,'Annex 2 Designated EHV charges'!$A:$P,9,FALSE)),"")</f>
        <v/>
      </c>
      <c r="F149" s="103" t="str">
        <f>IFERROR(IF(VLOOKUP($A149,'Annex 2 Designated EHV charges'!$A:$P,10,FALSE)=0,"",VLOOKUP($A149,'Annex 2 Designated EHV charges'!$A:$P,10,FALSE)),"")</f>
        <v/>
      </c>
      <c r="G149" s="104" t="str">
        <f>IFERROR(IF(VLOOKUP($A149,'Annex 2 Designated EHV charges'!$A:$P,11,FALSE)=0,"",VLOOKUP($A149,'Annex 2 Designated EHV charges'!$A:$P,11,FALSE)),"")</f>
        <v/>
      </c>
      <c r="H149" s="104" t="str">
        <f>IFERROR(IF(VLOOKUP($A149,'Annex 2 Designated EHV charges'!$A:$P,12,FALSE)=0,"",VLOOKUP($A149,'Annex 2 Designated EHV charges'!$A:$P,12,FALSE)),"")</f>
        <v/>
      </c>
    </row>
    <row r="150" spans="1:8" x14ac:dyDescent="0.25">
      <c r="A150" s="97" t="str">
        <f t="array" ref="A150">IFERROR(INDEX('Annex 2 Designated EHV charges'!$A$11:$A$58, MATCH(0, IF(ISBLANK('Annex 2 Designated EHV charges'!$A$11:$A$58),1, COUNTIF(A$4:$A149, 'Annex 2 Designated EHV charges'!$A$11:$A$58)), 0)),"")</f>
        <v/>
      </c>
      <c r="B150" s="97" t="str">
        <f>IF($A150="","",VLOOKUP($A150,'Annex 2 Designated EHV charges'!$A:$O,2,0))</f>
        <v/>
      </c>
      <c r="C150" s="98" t="str">
        <f>IF($A150="","",VLOOKUP($A150,'Annex 2 Designated EHV charges'!$A:$O,3,0))</f>
        <v/>
      </c>
      <c r="D150" s="97" t="str">
        <f>IF($A150="","",VLOOKUP($A150,'Annex 2 Designated EHV charges'!$A:$O,7,0))</f>
        <v/>
      </c>
      <c r="E150" s="102" t="str">
        <f>IFERROR(IF(VLOOKUP($A150,'Annex 2 Designated EHV charges'!$A:$P,9,FALSE)=0,"",VLOOKUP($A150,'Annex 2 Designated EHV charges'!$A:$P,9,FALSE)),"")</f>
        <v/>
      </c>
      <c r="F150" s="103" t="str">
        <f>IFERROR(IF(VLOOKUP($A150,'Annex 2 Designated EHV charges'!$A:$P,10,FALSE)=0,"",VLOOKUP($A150,'Annex 2 Designated EHV charges'!$A:$P,10,FALSE)),"")</f>
        <v/>
      </c>
      <c r="G150" s="104" t="str">
        <f>IFERROR(IF(VLOOKUP($A150,'Annex 2 Designated EHV charges'!$A:$P,11,FALSE)=0,"",VLOOKUP($A150,'Annex 2 Designated EHV charges'!$A:$P,11,FALSE)),"")</f>
        <v/>
      </c>
      <c r="H150" s="104" t="str">
        <f>IFERROR(IF(VLOOKUP($A150,'Annex 2 Designated EHV charges'!$A:$P,12,FALSE)=0,"",VLOOKUP($A150,'Annex 2 Designated EHV charges'!$A:$P,12,FALSE)),"")</f>
        <v/>
      </c>
    </row>
    <row r="151" spans="1:8" x14ac:dyDescent="0.25">
      <c r="A151" s="97" t="str">
        <f t="array" ref="A151">IFERROR(INDEX('Annex 2 Designated EHV charges'!$A$11:$A$58, MATCH(0, IF(ISBLANK('Annex 2 Designated EHV charges'!$A$11:$A$58),1, COUNTIF(A$4:$A150, 'Annex 2 Designated EHV charges'!$A$11:$A$58)), 0)),"")</f>
        <v/>
      </c>
      <c r="B151" s="97" t="str">
        <f>IF($A151="","",VLOOKUP($A151,'Annex 2 Designated EHV charges'!$A:$O,2,0))</f>
        <v/>
      </c>
      <c r="C151" s="98" t="str">
        <f>IF($A151="","",VLOOKUP($A151,'Annex 2 Designated EHV charges'!$A:$O,3,0))</f>
        <v/>
      </c>
      <c r="D151" s="97" t="str">
        <f>IF($A151="","",VLOOKUP($A151,'Annex 2 Designated EHV charges'!$A:$O,7,0))</f>
        <v/>
      </c>
      <c r="E151" s="102" t="str">
        <f>IFERROR(IF(VLOOKUP($A151,'Annex 2 Designated EHV charges'!$A:$P,9,FALSE)=0,"",VLOOKUP($A151,'Annex 2 Designated EHV charges'!$A:$P,9,FALSE)),"")</f>
        <v/>
      </c>
      <c r="F151" s="103" t="str">
        <f>IFERROR(IF(VLOOKUP($A151,'Annex 2 Designated EHV charges'!$A:$P,10,FALSE)=0,"",VLOOKUP($A151,'Annex 2 Designated EHV charges'!$A:$P,10,FALSE)),"")</f>
        <v/>
      </c>
      <c r="G151" s="104" t="str">
        <f>IFERROR(IF(VLOOKUP($A151,'Annex 2 Designated EHV charges'!$A:$P,11,FALSE)=0,"",VLOOKUP($A151,'Annex 2 Designated EHV charges'!$A:$P,11,FALSE)),"")</f>
        <v/>
      </c>
      <c r="H151" s="104" t="str">
        <f>IFERROR(IF(VLOOKUP($A151,'Annex 2 Designated EHV charges'!$A:$P,12,FALSE)=0,"",VLOOKUP($A151,'Annex 2 Designated EHV charges'!$A:$P,12,FALSE)),"")</f>
        <v/>
      </c>
    </row>
    <row r="152" spans="1:8" x14ac:dyDescent="0.25">
      <c r="A152" s="97" t="str">
        <f t="array" ref="A152">IFERROR(INDEX('Annex 2 Designated EHV charges'!$A$11:$A$58, MATCH(0, IF(ISBLANK('Annex 2 Designated EHV charges'!$A$11:$A$58),1, COUNTIF(A$4:$A151, 'Annex 2 Designated EHV charges'!$A$11:$A$58)), 0)),"")</f>
        <v/>
      </c>
      <c r="B152" s="97" t="str">
        <f>IF($A152="","",VLOOKUP($A152,'Annex 2 Designated EHV charges'!$A:$O,2,0))</f>
        <v/>
      </c>
      <c r="C152" s="98" t="str">
        <f>IF($A152="","",VLOOKUP($A152,'Annex 2 Designated EHV charges'!$A:$O,3,0))</f>
        <v/>
      </c>
      <c r="D152" s="97" t="str">
        <f>IF($A152="","",VLOOKUP($A152,'Annex 2 Designated EHV charges'!$A:$O,7,0))</f>
        <v/>
      </c>
      <c r="E152" s="102" t="str">
        <f>IFERROR(IF(VLOOKUP($A152,'Annex 2 Designated EHV charges'!$A:$P,9,FALSE)=0,"",VLOOKUP($A152,'Annex 2 Designated EHV charges'!$A:$P,9,FALSE)),"")</f>
        <v/>
      </c>
      <c r="F152" s="103" t="str">
        <f>IFERROR(IF(VLOOKUP($A152,'Annex 2 Designated EHV charges'!$A:$P,10,FALSE)=0,"",VLOOKUP($A152,'Annex 2 Designated EHV charges'!$A:$P,10,FALSE)),"")</f>
        <v/>
      </c>
      <c r="G152" s="104" t="str">
        <f>IFERROR(IF(VLOOKUP($A152,'Annex 2 Designated EHV charges'!$A:$P,11,FALSE)=0,"",VLOOKUP($A152,'Annex 2 Designated EHV charges'!$A:$P,11,FALSE)),"")</f>
        <v/>
      </c>
      <c r="H152" s="104" t="str">
        <f>IFERROR(IF(VLOOKUP($A152,'Annex 2 Designated EHV charges'!$A:$P,12,FALSE)=0,"",VLOOKUP($A152,'Annex 2 Designated EHV charges'!$A:$P,12,FALSE)),"")</f>
        <v/>
      </c>
    </row>
    <row r="153" spans="1:8" x14ac:dyDescent="0.25">
      <c r="A153" s="97" t="str">
        <f t="array" ref="A153">IFERROR(INDEX('Annex 2 Designated EHV charges'!$A$11:$A$58, MATCH(0, IF(ISBLANK('Annex 2 Designated EHV charges'!$A$11:$A$58),1, COUNTIF(A$4:$A152, 'Annex 2 Designated EHV charges'!$A$11:$A$58)), 0)),"")</f>
        <v/>
      </c>
      <c r="B153" s="97" t="str">
        <f>IF($A153="","",VLOOKUP($A153,'Annex 2 Designated EHV charges'!$A:$O,2,0))</f>
        <v/>
      </c>
      <c r="C153" s="98" t="str">
        <f>IF($A153="","",VLOOKUP($A153,'Annex 2 Designated EHV charges'!$A:$O,3,0))</f>
        <v/>
      </c>
      <c r="D153" s="97" t="str">
        <f>IF($A153="","",VLOOKUP($A153,'Annex 2 Designated EHV charges'!$A:$O,7,0))</f>
        <v/>
      </c>
      <c r="E153" s="102" t="str">
        <f>IFERROR(IF(VLOOKUP($A153,'Annex 2 Designated EHV charges'!$A:$P,9,FALSE)=0,"",VLOOKUP($A153,'Annex 2 Designated EHV charges'!$A:$P,9,FALSE)),"")</f>
        <v/>
      </c>
      <c r="F153" s="103" t="str">
        <f>IFERROR(IF(VLOOKUP($A153,'Annex 2 Designated EHV charges'!$A:$P,10,FALSE)=0,"",VLOOKUP($A153,'Annex 2 Designated EHV charges'!$A:$P,10,FALSE)),"")</f>
        <v/>
      </c>
      <c r="G153" s="104" t="str">
        <f>IFERROR(IF(VLOOKUP($A153,'Annex 2 Designated EHV charges'!$A:$P,11,FALSE)=0,"",VLOOKUP($A153,'Annex 2 Designated EHV charges'!$A:$P,11,FALSE)),"")</f>
        <v/>
      </c>
      <c r="H153" s="104" t="str">
        <f>IFERROR(IF(VLOOKUP($A153,'Annex 2 Designated EHV charges'!$A:$P,12,FALSE)=0,"",VLOOKUP($A153,'Annex 2 Designated EHV charges'!$A:$P,12,FALSE)),"")</f>
        <v/>
      </c>
    </row>
    <row r="154" spans="1:8" x14ac:dyDescent="0.25">
      <c r="A154" s="97" t="str">
        <f t="array" ref="A154">IFERROR(INDEX('Annex 2 Designated EHV charges'!$A$11:$A$58, MATCH(0, IF(ISBLANK('Annex 2 Designated EHV charges'!$A$11:$A$58),1, COUNTIF(A$4:$A153, 'Annex 2 Designated EHV charges'!$A$11:$A$58)), 0)),"")</f>
        <v/>
      </c>
      <c r="B154" s="97" t="str">
        <f>IF($A154="","",VLOOKUP($A154,'Annex 2 Designated EHV charges'!$A:$O,2,0))</f>
        <v/>
      </c>
      <c r="C154" s="98" t="str">
        <f>IF($A154="","",VLOOKUP($A154,'Annex 2 Designated EHV charges'!$A:$O,3,0))</f>
        <v/>
      </c>
      <c r="D154" s="97" t="str">
        <f>IF($A154="","",VLOOKUP($A154,'Annex 2 Designated EHV charges'!$A:$O,7,0))</f>
        <v/>
      </c>
      <c r="E154" s="102" t="str">
        <f>IFERROR(IF(VLOOKUP($A154,'Annex 2 Designated EHV charges'!$A:$P,9,FALSE)=0,"",VLOOKUP($A154,'Annex 2 Designated EHV charges'!$A:$P,9,FALSE)),"")</f>
        <v/>
      </c>
      <c r="F154" s="103" t="str">
        <f>IFERROR(IF(VLOOKUP($A154,'Annex 2 Designated EHV charges'!$A:$P,10,FALSE)=0,"",VLOOKUP($A154,'Annex 2 Designated EHV charges'!$A:$P,10,FALSE)),"")</f>
        <v/>
      </c>
      <c r="G154" s="104" t="str">
        <f>IFERROR(IF(VLOOKUP($A154,'Annex 2 Designated EHV charges'!$A:$P,11,FALSE)=0,"",VLOOKUP($A154,'Annex 2 Designated EHV charges'!$A:$P,11,FALSE)),"")</f>
        <v/>
      </c>
      <c r="H154" s="104" t="str">
        <f>IFERROR(IF(VLOOKUP($A154,'Annex 2 Designated EHV charges'!$A:$P,12,FALSE)=0,"",VLOOKUP($A154,'Annex 2 Designated EHV charges'!$A:$P,12,FALSE)),"")</f>
        <v/>
      </c>
    </row>
    <row r="155" spans="1:8" x14ac:dyDescent="0.25">
      <c r="A155" s="97" t="str">
        <f t="array" ref="A155">IFERROR(INDEX('Annex 2 Designated EHV charges'!$A$11:$A$58, MATCH(0, IF(ISBLANK('Annex 2 Designated EHV charges'!$A$11:$A$58),1, COUNTIF(A$4:$A154, 'Annex 2 Designated EHV charges'!$A$11:$A$58)), 0)),"")</f>
        <v/>
      </c>
      <c r="B155" s="97" t="str">
        <f>IF($A155="","",VLOOKUP($A155,'Annex 2 Designated EHV charges'!$A:$O,2,0))</f>
        <v/>
      </c>
      <c r="C155" s="98" t="str">
        <f>IF($A155="","",VLOOKUP($A155,'Annex 2 Designated EHV charges'!$A:$O,3,0))</f>
        <v/>
      </c>
      <c r="D155" s="97" t="str">
        <f>IF($A155="","",VLOOKUP($A155,'Annex 2 Designated EHV charges'!$A:$O,7,0))</f>
        <v/>
      </c>
      <c r="E155" s="102" t="str">
        <f>IFERROR(IF(VLOOKUP($A155,'Annex 2 Designated EHV charges'!$A:$P,9,FALSE)=0,"",VLOOKUP($A155,'Annex 2 Designated EHV charges'!$A:$P,9,FALSE)),"")</f>
        <v/>
      </c>
      <c r="F155" s="103" t="str">
        <f>IFERROR(IF(VLOOKUP($A155,'Annex 2 Designated EHV charges'!$A:$P,10,FALSE)=0,"",VLOOKUP($A155,'Annex 2 Designated EHV charges'!$A:$P,10,FALSE)),"")</f>
        <v/>
      </c>
      <c r="G155" s="104" t="str">
        <f>IFERROR(IF(VLOOKUP($A155,'Annex 2 Designated EHV charges'!$A:$P,11,FALSE)=0,"",VLOOKUP($A155,'Annex 2 Designated EHV charges'!$A:$P,11,FALSE)),"")</f>
        <v/>
      </c>
      <c r="H155" s="104" t="str">
        <f>IFERROR(IF(VLOOKUP($A155,'Annex 2 Designated EHV charges'!$A:$P,12,FALSE)=0,"",VLOOKUP($A155,'Annex 2 Designated EHV charges'!$A:$P,12,FALSE)),"")</f>
        <v/>
      </c>
    </row>
    <row r="156" spans="1:8" x14ac:dyDescent="0.25">
      <c r="A156" s="97" t="str">
        <f t="array" ref="A156">IFERROR(INDEX('Annex 2 Designated EHV charges'!$A$11:$A$58, MATCH(0, IF(ISBLANK('Annex 2 Designated EHV charges'!$A$11:$A$58),1, COUNTIF(A$4:$A155, 'Annex 2 Designated EHV charges'!$A$11:$A$58)), 0)),"")</f>
        <v/>
      </c>
      <c r="B156" s="97" t="str">
        <f>IF($A156="","",VLOOKUP($A156,'Annex 2 Designated EHV charges'!$A:$O,2,0))</f>
        <v/>
      </c>
      <c r="C156" s="98" t="str">
        <f>IF($A156="","",VLOOKUP($A156,'Annex 2 Designated EHV charges'!$A:$O,3,0))</f>
        <v/>
      </c>
      <c r="D156" s="97" t="str">
        <f>IF($A156="","",VLOOKUP($A156,'Annex 2 Designated EHV charges'!$A:$O,7,0))</f>
        <v/>
      </c>
      <c r="E156" s="102" t="str">
        <f>IFERROR(IF(VLOOKUP($A156,'Annex 2 Designated EHV charges'!$A:$P,9,FALSE)=0,"",VLOOKUP($A156,'Annex 2 Designated EHV charges'!$A:$P,9,FALSE)),"")</f>
        <v/>
      </c>
      <c r="F156" s="103" t="str">
        <f>IFERROR(IF(VLOOKUP($A156,'Annex 2 Designated EHV charges'!$A:$P,10,FALSE)=0,"",VLOOKUP($A156,'Annex 2 Designated EHV charges'!$A:$P,10,FALSE)),"")</f>
        <v/>
      </c>
      <c r="G156" s="104" t="str">
        <f>IFERROR(IF(VLOOKUP($A156,'Annex 2 Designated EHV charges'!$A:$P,11,FALSE)=0,"",VLOOKUP($A156,'Annex 2 Designated EHV charges'!$A:$P,11,FALSE)),"")</f>
        <v/>
      </c>
      <c r="H156" s="104" t="str">
        <f>IFERROR(IF(VLOOKUP($A156,'Annex 2 Designated EHV charges'!$A:$P,12,FALSE)=0,"",VLOOKUP($A156,'Annex 2 Designated EHV charges'!$A:$P,12,FALSE)),"")</f>
        <v/>
      </c>
    </row>
    <row r="157" spans="1:8" x14ac:dyDescent="0.25">
      <c r="A157" s="97" t="str">
        <f t="array" ref="A157">IFERROR(INDEX('Annex 2 Designated EHV charges'!$A$11:$A$58, MATCH(0, IF(ISBLANK('Annex 2 Designated EHV charges'!$A$11:$A$58),1, COUNTIF(A$4:$A156, 'Annex 2 Designated EHV charges'!$A$11:$A$58)), 0)),"")</f>
        <v/>
      </c>
      <c r="B157" s="97" t="str">
        <f>IF($A157="","",VLOOKUP($A157,'Annex 2 Designated EHV charges'!$A:$O,2,0))</f>
        <v/>
      </c>
      <c r="C157" s="98" t="str">
        <f>IF($A157="","",VLOOKUP($A157,'Annex 2 Designated EHV charges'!$A:$O,3,0))</f>
        <v/>
      </c>
      <c r="D157" s="97" t="str">
        <f>IF($A157="","",VLOOKUP($A157,'Annex 2 Designated EHV charges'!$A:$O,7,0))</f>
        <v/>
      </c>
      <c r="E157" s="102" t="str">
        <f>IFERROR(IF(VLOOKUP($A157,'Annex 2 Designated EHV charges'!$A:$P,9,FALSE)=0,"",VLOOKUP($A157,'Annex 2 Designated EHV charges'!$A:$P,9,FALSE)),"")</f>
        <v/>
      </c>
      <c r="F157" s="103" t="str">
        <f>IFERROR(IF(VLOOKUP($A157,'Annex 2 Designated EHV charges'!$A:$P,10,FALSE)=0,"",VLOOKUP($A157,'Annex 2 Designated EHV charges'!$A:$P,10,FALSE)),"")</f>
        <v/>
      </c>
      <c r="G157" s="104" t="str">
        <f>IFERROR(IF(VLOOKUP($A157,'Annex 2 Designated EHV charges'!$A:$P,11,FALSE)=0,"",VLOOKUP($A157,'Annex 2 Designated EHV charges'!$A:$P,11,FALSE)),"")</f>
        <v/>
      </c>
      <c r="H157" s="104" t="str">
        <f>IFERROR(IF(VLOOKUP($A157,'Annex 2 Designated EHV charges'!$A:$P,12,FALSE)=0,"",VLOOKUP($A157,'Annex 2 Designated EHV charges'!$A:$P,12,FALSE)),"")</f>
        <v/>
      </c>
    </row>
    <row r="158" spans="1:8" x14ac:dyDescent="0.25">
      <c r="A158" s="97" t="str">
        <f t="array" ref="A158">IFERROR(INDEX('Annex 2 Designated EHV charges'!$A$11:$A$58, MATCH(0, IF(ISBLANK('Annex 2 Designated EHV charges'!$A$11:$A$58),1, COUNTIF(A$4:$A157, 'Annex 2 Designated EHV charges'!$A$11:$A$58)), 0)),"")</f>
        <v/>
      </c>
      <c r="B158" s="97" t="str">
        <f>IF($A158="","",VLOOKUP($A158,'Annex 2 Designated EHV charges'!$A:$O,2,0))</f>
        <v/>
      </c>
      <c r="C158" s="98" t="str">
        <f>IF($A158="","",VLOOKUP($A158,'Annex 2 Designated EHV charges'!$A:$O,3,0))</f>
        <v/>
      </c>
      <c r="D158" s="97" t="str">
        <f>IF($A158="","",VLOOKUP($A158,'Annex 2 Designated EHV charges'!$A:$O,7,0))</f>
        <v/>
      </c>
      <c r="E158" s="102" t="str">
        <f>IFERROR(IF(VLOOKUP($A158,'Annex 2 Designated EHV charges'!$A:$P,9,FALSE)=0,"",VLOOKUP($A158,'Annex 2 Designated EHV charges'!$A:$P,9,FALSE)),"")</f>
        <v/>
      </c>
      <c r="F158" s="103" t="str">
        <f>IFERROR(IF(VLOOKUP($A158,'Annex 2 Designated EHV charges'!$A:$P,10,FALSE)=0,"",VLOOKUP($A158,'Annex 2 Designated EHV charges'!$A:$P,10,FALSE)),"")</f>
        <v/>
      </c>
      <c r="G158" s="104" t="str">
        <f>IFERROR(IF(VLOOKUP($A158,'Annex 2 Designated EHV charges'!$A:$P,11,FALSE)=0,"",VLOOKUP($A158,'Annex 2 Designated EHV charges'!$A:$P,11,FALSE)),"")</f>
        <v/>
      </c>
      <c r="H158" s="104" t="str">
        <f>IFERROR(IF(VLOOKUP($A158,'Annex 2 Designated EHV charges'!$A:$P,12,FALSE)=0,"",VLOOKUP($A158,'Annex 2 Designated EHV charges'!$A:$P,12,FALSE)),"")</f>
        <v/>
      </c>
    </row>
    <row r="159" spans="1:8" x14ac:dyDescent="0.25">
      <c r="A159" s="97" t="str">
        <f t="array" ref="A159">IFERROR(INDEX('Annex 2 Designated EHV charges'!$A$11:$A$58, MATCH(0, IF(ISBLANK('Annex 2 Designated EHV charges'!$A$11:$A$58),1, COUNTIF(A$4:$A158, 'Annex 2 Designated EHV charges'!$A$11:$A$58)), 0)),"")</f>
        <v/>
      </c>
      <c r="B159" s="97" t="str">
        <f>IF($A159="","",VLOOKUP($A159,'Annex 2 Designated EHV charges'!$A:$O,2,0))</f>
        <v/>
      </c>
      <c r="C159" s="98" t="str">
        <f>IF($A159="","",VLOOKUP($A159,'Annex 2 Designated EHV charges'!$A:$O,3,0))</f>
        <v/>
      </c>
      <c r="D159" s="97" t="str">
        <f>IF($A159="","",VLOOKUP($A159,'Annex 2 Designated EHV charges'!$A:$O,7,0))</f>
        <v/>
      </c>
      <c r="E159" s="102" t="str">
        <f>IFERROR(IF(VLOOKUP($A159,'Annex 2 Designated EHV charges'!$A:$P,9,FALSE)=0,"",VLOOKUP($A159,'Annex 2 Designated EHV charges'!$A:$P,9,FALSE)),"")</f>
        <v/>
      </c>
      <c r="F159" s="103" t="str">
        <f>IFERROR(IF(VLOOKUP($A159,'Annex 2 Designated EHV charges'!$A:$P,10,FALSE)=0,"",VLOOKUP($A159,'Annex 2 Designated EHV charges'!$A:$P,10,FALSE)),"")</f>
        <v/>
      </c>
      <c r="G159" s="104" t="str">
        <f>IFERROR(IF(VLOOKUP($A159,'Annex 2 Designated EHV charges'!$A:$P,11,FALSE)=0,"",VLOOKUP($A159,'Annex 2 Designated EHV charges'!$A:$P,11,FALSE)),"")</f>
        <v/>
      </c>
      <c r="H159" s="104" t="str">
        <f>IFERROR(IF(VLOOKUP($A159,'Annex 2 Designated EHV charges'!$A:$P,12,FALSE)=0,"",VLOOKUP($A159,'Annex 2 Designated EHV charges'!$A:$P,12,FALSE)),"")</f>
        <v/>
      </c>
    </row>
    <row r="160" spans="1:8" x14ac:dyDescent="0.25">
      <c r="A160" s="97" t="str">
        <f t="array" ref="A160">IFERROR(INDEX('Annex 2 Designated EHV charges'!$A$11:$A$58, MATCH(0, IF(ISBLANK('Annex 2 Designated EHV charges'!$A$11:$A$58),1, COUNTIF(A$4:$A159, 'Annex 2 Designated EHV charges'!$A$11:$A$58)), 0)),"")</f>
        <v/>
      </c>
      <c r="B160" s="97" t="str">
        <f>IF($A160="","",VLOOKUP($A160,'Annex 2 Designated EHV charges'!$A:$O,2,0))</f>
        <v/>
      </c>
      <c r="C160" s="98" t="str">
        <f>IF($A160="","",VLOOKUP($A160,'Annex 2 Designated EHV charges'!$A:$O,3,0))</f>
        <v/>
      </c>
      <c r="D160" s="97" t="str">
        <f>IF($A160="","",VLOOKUP($A160,'Annex 2 Designated EHV charges'!$A:$O,7,0))</f>
        <v/>
      </c>
      <c r="E160" s="102" t="str">
        <f>IFERROR(IF(VLOOKUP($A160,'Annex 2 Designated EHV charges'!$A:$P,9,FALSE)=0,"",VLOOKUP($A160,'Annex 2 Designated EHV charges'!$A:$P,9,FALSE)),"")</f>
        <v/>
      </c>
      <c r="F160" s="103" t="str">
        <f>IFERROR(IF(VLOOKUP($A160,'Annex 2 Designated EHV charges'!$A:$P,10,FALSE)=0,"",VLOOKUP($A160,'Annex 2 Designated EHV charges'!$A:$P,10,FALSE)),"")</f>
        <v/>
      </c>
      <c r="G160" s="104" t="str">
        <f>IFERROR(IF(VLOOKUP($A160,'Annex 2 Designated EHV charges'!$A:$P,11,FALSE)=0,"",VLOOKUP($A160,'Annex 2 Designated EHV charges'!$A:$P,11,FALSE)),"")</f>
        <v/>
      </c>
      <c r="H160" s="104" t="str">
        <f>IFERROR(IF(VLOOKUP($A160,'Annex 2 Designated EHV charges'!$A:$P,12,FALSE)=0,"",VLOOKUP($A160,'Annex 2 Designated EHV charges'!$A:$P,12,FALSE)),"")</f>
        <v/>
      </c>
    </row>
    <row r="161" spans="1:8" x14ac:dyDescent="0.25">
      <c r="A161" s="97" t="str">
        <f t="array" ref="A161">IFERROR(INDEX('Annex 2 Designated EHV charges'!$A$11:$A$58, MATCH(0, IF(ISBLANK('Annex 2 Designated EHV charges'!$A$11:$A$58),1, COUNTIF(A$4:$A160, 'Annex 2 Designated EHV charges'!$A$11:$A$58)), 0)),"")</f>
        <v/>
      </c>
      <c r="B161" s="97" t="str">
        <f>IF($A161="","",VLOOKUP($A161,'Annex 2 Designated EHV charges'!$A:$O,2,0))</f>
        <v/>
      </c>
      <c r="C161" s="98" t="str">
        <f>IF($A161="","",VLOOKUP($A161,'Annex 2 Designated EHV charges'!$A:$O,3,0))</f>
        <v/>
      </c>
      <c r="D161" s="97" t="str">
        <f>IF($A161="","",VLOOKUP($A161,'Annex 2 Designated EHV charges'!$A:$O,7,0))</f>
        <v/>
      </c>
      <c r="E161" s="102" t="str">
        <f>IFERROR(IF(VLOOKUP($A161,'Annex 2 Designated EHV charges'!$A:$P,9,FALSE)=0,"",VLOOKUP($A161,'Annex 2 Designated EHV charges'!$A:$P,9,FALSE)),"")</f>
        <v/>
      </c>
      <c r="F161" s="103" t="str">
        <f>IFERROR(IF(VLOOKUP($A161,'Annex 2 Designated EHV charges'!$A:$P,10,FALSE)=0,"",VLOOKUP($A161,'Annex 2 Designated EHV charges'!$A:$P,10,FALSE)),"")</f>
        <v/>
      </c>
      <c r="G161" s="104" t="str">
        <f>IFERROR(IF(VLOOKUP($A161,'Annex 2 Designated EHV charges'!$A:$P,11,FALSE)=0,"",VLOOKUP($A161,'Annex 2 Designated EHV charges'!$A:$P,11,FALSE)),"")</f>
        <v/>
      </c>
      <c r="H161" s="104" t="str">
        <f>IFERROR(IF(VLOOKUP($A161,'Annex 2 Designated EHV charges'!$A:$P,12,FALSE)=0,"",VLOOKUP($A161,'Annex 2 Designated EHV charges'!$A:$P,12,FALSE)),"")</f>
        <v/>
      </c>
    </row>
    <row r="162" spans="1:8" x14ac:dyDescent="0.25">
      <c r="A162" s="97" t="str">
        <f t="array" ref="A162">IFERROR(INDEX('Annex 2 Designated EHV charges'!$A$11:$A$58, MATCH(0, IF(ISBLANK('Annex 2 Designated EHV charges'!$A$11:$A$58),1, COUNTIF(A$4:$A161, 'Annex 2 Designated EHV charges'!$A$11:$A$58)), 0)),"")</f>
        <v/>
      </c>
      <c r="B162" s="97" t="str">
        <f>IF($A162="","",VLOOKUP($A162,'Annex 2 Designated EHV charges'!$A:$O,2,0))</f>
        <v/>
      </c>
      <c r="C162" s="98" t="str">
        <f>IF($A162="","",VLOOKUP($A162,'Annex 2 Designated EHV charges'!$A:$O,3,0))</f>
        <v/>
      </c>
      <c r="D162" s="97" t="str">
        <f>IF($A162="","",VLOOKUP($A162,'Annex 2 Designated EHV charges'!$A:$O,7,0))</f>
        <v/>
      </c>
      <c r="E162" s="102" t="str">
        <f>IFERROR(IF(VLOOKUP($A162,'Annex 2 Designated EHV charges'!$A:$P,9,FALSE)=0,"",VLOOKUP($A162,'Annex 2 Designated EHV charges'!$A:$P,9,FALSE)),"")</f>
        <v/>
      </c>
      <c r="F162" s="103" t="str">
        <f>IFERROR(IF(VLOOKUP($A162,'Annex 2 Designated EHV charges'!$A:$P,10,FALSE)=0,"",VLOOKUP($A162,'Annex 2 Designated EHV charges'!$A:$P,10,FALSE)),"")</f>
        <v/>
      </c>
      <c r="G162" s="104" t="str">
        <f>IFERROR(IF(VLOOKUP($A162,'Annex 2 Designated EHV charges'!$A:$P,11,FALSE)=0,"",VLOOKUP($A162,'Annex 2 Designated EHV charges'!$A:$P,11,FALSE)),"")</f>
        <v/>
      </c>
      <c r="H162" s="104" t="str">
        <f>IFERROR(IF(VLOOKUP($A162,'Annex 2 Designated EHV charges'!$A:$P,12,FALSE)=0,"",VLOOKUP($A162,'Annex 2 Designated EHV charges'!$A:$P,12,FALSE)),"")</f>
        <v/>
      </c>
    </row>
    <row r="163" spans="1:8" x14ac:dyDescent="0.25">
      <c r="A163" s="97" t="str">
        <f t="array" ref="A163">IFERROR(INDEX('Annex 2 Designated EHV charges'!$A$11:$A$58, MATCH(0, IF(ISBLANK('Annex 2 Designated EHV charges'!$A$11:$A$58),1, COUNTIF(A$4:$A162, 'Annex 2 Designated EHV charges'!$A$11:$A$58)), 0)),"")</f>
        <v/>
      </c>
      <c r="B163" s="97" t="str">
        <f>IF($A163="","",VLOOKUP($A163,'Annex 2 Designated EHV charges'!$A:$O,2,0))</f>
        <v/>
      </c>
      <c r="C163" s="98" t="str">
        <f>IF($A163="","",VLOOKUP($A163,'Annex 2 Designated EHV charges'!$A:$O,3,0))</f>
        <v/>
      </c>
      <c r="D163" s="97" t="str">
        <f>IF($A163="","",VLOOKUP($A163,'Annex 2 Designated EHV charges'!$A:$O,7,0))</f>
        <v/>
      </c>
      <c r="E163" s="102" t="str">
        <f>IFERROR(IF(VLOOKUP($A163,'Annex 2 Designated EHV charges'!$A:$P,9,FALSE)=0,"",VLOOKUP($A163,'Annex 2 Designated EHV charges'!$A:$P,9,FALSE)),"")</f>
        <v/>
      </c>
      <c r="F163" s="103" t="str">
        <f>IFERROR(IF(VLOOKUP($A163,'Annex 2 Designated EHV charges'!$A:$P,10,FALSE)=0,"",VLOOKUP($A163,'Annex 2 Designated EHV charges'!$A:$P,10,FALSE)),"")</f>
        <v/>
      </c>
      <c r="G163" s="104" t="str">
        <f>IFERROR(IF(VLOOKUP($A163,'Annex 2 Designated EHV charges'!$A:$P,11,FALSE)=0,"",VLOOKUP($A163,'Annex 2 Designated EHV charges'!$A:$P,11,FALSE)),"")</f>
        <v/>
      </c>
      <c r="H163" s="104" t="str">
        <f>IFERROR(IF(VLOOKUP($A163,'Annex 2 Designated EHV charges'!$A:$P,12,FALSE)=0,"",VLOOKUP($A163,'Annex 2 Designated EHV charges'!$A:$P,12,FALSE)),"")</f>
        <v/>
      </c>
    </row>
    <row r="164" spans="1:8" x14ac:dyDescent="0.25">
      <c r="A164" s="97" t="str">
        <f t="array" ref="A164">IFERROR(INDEX('Annex 2 Designated EHV charges'!$A$11:$A$58, MATCH(0, IF(ISBLANK('Annex 2 Designated EHV charges'!$A$11:$A$58),1, COUNTIF(A$4:$A163, 'Annex 2 Designated EHV charges'!$A$11:$A$58)), 0)),"")</f>
        <v/>
      </c>
      <c r="B164" s="97" t="str">
        <f>IF($A164="","",VLOOKUP($A164,'Annex 2 Designated EHV charges'!$A:$O,2,0))</f>
        <v/>
      </c>
      <c r="C164" s="98" t="str">
        <f>IF($A164="","",VLOOKUP($A164,'Annex 2 Designated EHV charges'!$A:$O,3,0))</f>
        <v/>
      </c>
      <c r="D164" s="97" t="str">
        <f>IF($A164="","",VLOOKUP($A164,'Annex 2 Designated EHV charges'!$A:$O,7,0))</f>
        <v/>
      </c>
      <c r="E164" s="102" t="str">
        <f>IFERROR(IF(VLOOKUP($A164,'Annex 2 Designated EHV charges'!$A:$P,9,FALSE)=0,"",VLOOKUP($A164,'Annex 2 Designated EHV charges'!$A:$P,9,FALSE)),"")</f>
        <v/>
      </c>
      <c r="F164" s="103" t="str">
        <f>IFERROR(IF(VLOOKUP($A164,'Annex 2 Designated EHV charges'!$A:$P,10,FALSE)=0,"",VLOOKUP($A164,'Annex 2 Designated EHV charges'!$A:$P,10,FALSE)),"")</f>
        <v/>
      </c>
      <c r="G164" s="104" t="str">
        <f>IFERROR(IF(VLOOKUP($A164,'Annex 2 Designated EHV charges'!$A:$P,11,FALSE)=0,"",VLOOKUP($A164,'Annex 2 Designated EHV charges'!$A:$P,11,FALSE)),"")</f>
        <v/>
      </c>
      <c r="H164" s="104" t="str">
        <f>IFERROR(IF(VLOOKUP($A164,'Annex 2 Designated EHV charges'!$A:$P,12,FALSE)=0,"",VLOOKUP($A164,'Annex 2 Designated EHV charges'!$A:$P,12,FALSE)),"")</f>
        <v/>
      </c>
    </row>
    <row r="165" spans="1:8" x14ac:dyDescent="0.25">
      <c r="A165" s="97" t="str">
        <f t="array" ref="A165">IFERROR(INDEX('Annex 2 Designated EHV charges'!$A$11:$A$58, MATCH(0, IF(ISBLANK('Annex 2 Designated EHV charges'!$A$11:$A$58),1, COUNTIF(A$4:$A164, 'Annex 2 Designated EHV charges'!$A$11:$A$58)), 0)),"")</f>
        <v/>
      </c>
      <c r="B165" s="97" t="str">
        <f>IF($A165="","",VLOOKUP($A165,'Annex 2 Designated EHV charges'!$A:$O,2,0))</f>
        <v/>
      </c>
      <c r="C165" s="98" t="str">
        <f>IF($A165="","",VLOOKUP($A165,'Annex 2 Designated EHV charges'!$A:$O,3,0))</f>
        <v/>
      </c>
      <c r="D165" s="97" t="str">
        <f>IF($A165="","",VLOOKUP($A165,'Annex 2 Designated EHV charges'!$A:$O,7,0))</f>
        <v/>
      </c>
      <c r="E165" s="102" t="str">
        <f>IFERROR(IF(VLOOKUP($A165,'Annex 2 Designated EHV charges'!$A:$P,9,FALSE)=0,"",VLOOKUP($A165,'Annex 2 Designated EHV charges'!$A:$P,9,FALSE)),"")</f>
        <v/>
      </c>
      <c r="F165" s="103" t="str">
        <f>IFERROR(IF(VLOOKUP($A165,'Annex 2 Designated EHV charges'!$A:$P,10,FALSE)=0,"",VLOOKUP($A165,'Annex 2 Designated EHV charges'!$A:$P,10,FALSE)),"")</f>
        <v/>
      </c>
      <c r="G165" s="104" t="str">
        <f>IFERROR(IF(VLOOKUP($A165,'Annex 2 Designated EHV charges'!$A:$P,11,FALSE)=0,"",VLOOKUP($A165,'Annex 2 Designated EHV charges'!$A:$P,11,FALSE)),"")</f>
        <v/>
      </c>
      <c r="H165" s="104" t="str">
        <f>IFERROR(IF(VLOOKUP($A165,'Annex 2 Designated EHV charges'!$A:$P,12,FALSE)=0,"",VLOOKUP($A165,'Annex 2 Designated EHV charges'!$A:$P,12,FALSE)),"")</f>
        <v/>
      </c>
    </row>
    <row r="166" spans="1:8" x14ac:dyDescent="0.25">
      <c r="A166" s="97" t="str">
        <f t="array" ref="A166">IFERROR(INDEX('Annex 2 Designated EHV charges'!$A$11:$A$58, MATCH(0, IF(ISBLANK('Annex 2 Designated EHV charges'!$A$11:$A$58),1, COUNTIF(A$4:$A165, 'Annex 2 Designated EHV charges'!$A$11:$A$58)), 0)),"")</f>
        <v/>
      </c>
      <c r="B166" s="97" t="str">
        <f>IF($A166="","",VLOOKUP($A166,'Annex 2 Designated EHV charges'!$A:$O,2,0))</f>
        <v/>
      </c>
      <c r="C166" s="98" t="str">
        <f>IF($A166="","",VLOOKUP($A166,'Annex 2 Designated EHV charges'!$A:$O,3,0))</f>
        <v/>
      </c>
      <c r="D166" s="97" t="str">
        <f>IF($A166="","",VLOOKUP($A166,'Annex 2 Designated EHV charges'!$A:$O,7,0))</f>
        <v/>
      </c>
      <c r="E166" s="102" t="str">
        <f>IFERROR(IF(VLOOKUP($A166,'Annex 2 Designated EHV charges'!$A:$P,9,FALSE)=0,"",VLOOKUP($A166,'Annex 2 Designated EHV charges'!$A:$P,9,FALSE)),"")</f>
        <v/>
      </c>
      <c r="F166" s="103" t="str">
        <f>IFERROR(IF(VLOOKUP($A166,'Annex 2 Designated EHV charges'!$A:$P,10,FALSE)=0,"",VLOOKUP($A166,'Annex 2 Designated EHV charges'!$A:$P,10,FALSE)),"")</f>
        <v/>
      </c>
      <c r="G166" s="104" t="str">
        <f>IFERROR(IF(VLOOKUP($A166,'Annex 2 Designated EHV charges'!$A:$P,11,FALSE)=0,"",VLOOKUP($A166,'Annex 2 Designated EHV charges'!$A:$P,11,FALSE)),"")</f>
        <v/>
      </c>
      <c r="H166" s="104" t="str">
        <f>IFERROR(IF(VLOOKUP($A166,'Annex 2 Designated EHV charges'!$A:$P,12,FALSE)=0,"",VLOOKUP($A166,'Annex 2 Designated EHV charges'!$A:$P,12,FALSE)),"")</f>
        <v/>
      </c>
    </row>
    <row r="167" spans="1:8" x14ac:dyDescent="0.25">
      <c r="A167" s="97" t="str">
        <f t="array" ref="A167">IFERROR(INDEX('Annex 2 Designated EHV charges'!$A$11:$A$58, MATCH(0, IF(ISBLANK('Annex 2 Designated EHV charges'!$A$11:$A$58),1, COUNTIF(A$4:$A166, 'Annex 2 Designated EHV charges'!$A$11:$A$58)), 0)),"")</f>
        <v/>
      </c>
      <c r="B167" s="97" t="str">
        <f>IF($A167="","",VLOOKUP($A167,'Annex 2 Designated EHV charges'!$A:$O,2,0))</f>
        <v/>
      </c>
      <c r="C167" s="98" t="str">
        <f>IF($A167="","",VLOOKUP($A167,'Annex 2 Designated EHV charges'!$A:$O,3,0))</f>
        <v/>
      </c>
      <c r="D167" s="97" t="str">
        <f>IF($A167="","",VLOOKUP($A167,'Annex 2 Designated EHV charges'!$A:$O,7,0))</f>
        <v/>
      </c>
      <c r="E167" s="102" t="str">
        <f>IFERROR(IF(VLOOKUP($A167,'Annex 2 Designated EHV charges'!$A:$P,9,FALSE)=0,"",VLOOKUP($A167,'Annex 2 Designated EHV charges'!$A:$P,9,FALSE)),"")</f>
        <v/>
      </c>
      <c r="F167" s="103" t="str">
        <f>IFERROR(IF(VLOOKUP($A167,'Annex 2 Designated EHV charges'!$A:$P,10,FALSE)=0,"",VLOOKUP($A167,'Annex 2 Designated EHV charges'!$A:$P,10,FALSE)),"")</f>
        <v/>
      </c>
      <c r="G167" s="104" t="str">
        <f>IFERROR(IF(VLOOKUP($A167,'Annex 2 Designated EHV charges'!$A:$P,11,FALSE)=0,"",VLOOKUP($A167,'Annex 2 Designated EHV charges'!$A:$P,11,FALSE)),"")</f>
        <v/>
      </c>
      <c r="H167" s="104" t="str">
        <f>IFERROR(IF(VLOOKUP($A167,'Annex 2 Designated EHV charges'!$A:$P,12,FALSE)=0,"",VLOOKUP($A167,'Annex 2 Designated EHV charges'!$A:$P,12,FALSE)),"")</f>
        <v/>
      </c>
    </row>
    <row r="168" spans="1:8" x14ac:dyDescent="0.25">
      <c r="A168" s="97" t="str">
        <f t="array" ref="A168">IFERROR(INDEX('Annex 2 Designated EHV charges'!$A$11:$A$58, MATCH(0, IF(ISBLANK('Annex 2 Designated EHV charges'!$A$11:$A$58),1, COUNTIF(A$4:$A167, 'Annex 2 Designated EHV charges'!$A$11:$A$58)), 0)),"")</f>
        <v/>
      </c>
      <c r="B168" s="97" t="str">
        <f>IF($A168="","",VLOOKUP($A168,'Annex 2 Designated EHV charges'!$A:$O,2,0))</f>
        <v/>
      </c>
      <c r="C168" s="98" t="str">
        <f>IF($A168="","",VLOOKUP($A168,'Annex 2 Designated EHV charges'!$A:$O,3,0))</f>
        <v/>
      </c>
      <c r="D168" s="97" t="str">
        <f>IF($A168="","",VLOOKUP($A168,'Annex 2 Designated EHV charges'!$A:$O,7,0))</f>
        <v/>
      </c>
      <c r="E168" s="102" t="str">
        <f>IFERROR(IF(VLOOKUP($A168,'Annex 2 Designated EHV charges'!$A:$P,9,FALSE)=0,"",VLOOKUP($A168,'Annex 2 Designated EHV charges'!$A:$P,9,FALSE)),"")</f>
        <v/>
      </c>
      <c r="F168" s="103" t="str">
        <f>IFERROR(IF(VLOOKUP($A168,'Annex 2 Designated EHV charges'!$A:$P,10,FALSE)=0,"",VLOOKUP($A168,'Annex 2 Designated EHV charges'!$A:$P,10,FALSE)),"")</f>
        <v/>
      </c>
      <c r="G168" s="104" t="str">
        <f>IFERROR(IF(VLOOKUP($A168,'Annex 2 Designated EHV charges'!$A:$P,11,FALSE)=0,"",VLOOKUP($A168,'Annex 2 Designated EHV charges'!$A:$P,11,FALSE)),"")</f>
        <v/>
      </c>
      <c r="H168" s="104" t="str">
        <f>IFERROR(IF(VLOOKUP($A168,'Annex 2 Designated EHV charges'!$A:$P,12,FALSE)=0,"",VLOOKUP($A168,'Annex 2 Designated EHV charges'!$A:$P,12,FALSE)),"")</f>
        <v/>
      </c>
    </row>
    <row r="169" spans="1:8" x14ac:dyDescent="0.25">
      <c r="A169" s="97" t="str">
        <f t="array" ref="A169">IFERROR(INDEX('Annex 2 Designated EHV charges'!$A$11:$A$58, MATCH(0, IF(ISBLANK('Annex 2 Designated EHV charges'!$A$11:$A$58),1, COUNTIF(A$4:$A168, 'Annex 2 Designated EHV charges'!$A$11:$A$58)), 0)),"")</f>
        <v/>
      </c>
      <c r="B169" s="97" t="str">
        <f>IF($A169="","",VLOOKUP($A169,'Annex 2 Designated EHV charges'!$A:$O,2,0))</f>
        <v/>
      </c>
      <c r="C169" s="98" t="str">
        <f>IF($A169="","",VLOOKUP($A169,'Annex 2 Designated EHV charges'!$A:$O,3,0))</f>
        <v/>
      </c>
      <c r="D169" s="97" t="str">
        <f>IF($A169="","",VLOOKUP($A169,'Annex 2 Designated EHV charges'!$A:$O,7,0))</f>
        <v/>
      </c>
      <c r="E169" s="102" t="str">
        <f>IFERROR(IF(VLOOKUP($A169,'Annex 2 Designated EHV charges'!$A:$P,9,FALSE)=0,"",VLOOKUP($A169,'Annex 2 Designated EHV charges'!$A:$P,9,FALSE)),"")</f>
        <v/>
      </c>
      <c r="F169" s="103" t="str">
        <f>IFERROR(IF(VLOOKUP($A169,'Annex 2 Designated EHV charges'!$A:$P,10,FALSE)=0,"",VLOOKUP($A169,'Annex 2 Designated EHV charges'!$A:$P,10,FALSE)),"")</f>
        <v/>
      </c>
      <c r="G169" s="104" t="str">
        <f>IFERROR(IF(VLOOKUP($A169,'Annex 2 Designated EHV charges'!$A:$P,11,FALSE)=0,"",VLOOKUP($A169,'Annex 2 Designated EHV charges'!$A:$P,11,FALSE)),"")</f>
        <v/>
      </c>
      <c r="H169" s="104" t="str">
        <f>IFERROR(IF(VLOOKUP($A169,'Annex 2 Designated EHV charges'!$A:$P,12,FALSE)=0,"",VLOOKUP($A169,'Annex 2 Designated EHV charges'!$A:$P,12,FALSE)),"")</f>
        <v/>
      </c>
    </row>
    <row r="170" spans="1:8" x14ac:dyDescent="0.25">
      <c r="A170" s="97" t="str">
        <f t="array" ref="A170">IFERROR(INDEX('Annex 2 Designated EHV charges'!$A$11:$A$58, MATCH(0, IF(ISBLANK('Annex 2 Designated EHV charges'!$A$11:$A$58),1, COUNTIF(A$4:$A169, 'Annex 2 Designated EHV charges'!$A$11:$A$58)), 0)),"")</f>
        <v/>
      </c>
      <c r="B170" s="97" t="str">
        <f>IF($A170="","",VLOOKUP($A170,'Annex 2 Designated EHV charges'!$A:$O,2,0))</f>
        <v/>
      </c>
      <c r="C170" s="98" t="str">
        <f>IF($A170="","",VLOOKUP($A170,'Annex 2 Designated EHV charges'!$A:$O,3,0))</f>
        <v/>
      </c>
      <c r="D170" s="97" t="str">
        <f>IF($A170="","",VLOOKUP($A170,'Annex 2 Designated EHV charges'!$A:$O,7,0))</f>
        <v/>
      </c>
      <c r="E170" s="102" t="str">
        <f>IFERROR(IF(VLOOKUP($A170,'Annex 2 Designated EHV charges'!$A:$P,9,FALSE)=0,"",VLOOKUP($A170,'Annex 2 Designated EHV charges'!$A:$P,9,FALSE)),"")</f>
        <v/>
      </c>
      <c r="F170" s="103" t="str">
        <f>IFERROR(IF(VLOOKUP($A170,'Annex 2 Designated EHV charges'!$A:$P,10,FALSE)=0,"",VLOOKUP($A170,'Annex 2 Designated EHV charges'!$A:$P,10,FALSE)),"")</f>
        <v/>
      </c>
      <c r="G170" s="104" t="str">
        <f>IFERROR(IF(VLOOKUP($A170,'Annex 2 Designated EHV charges'!$A:$P,11,FALSE)=0,"",VLOOKUP($A170,'Annex 2 Designated EHV charges'!$A:$P,11,FALSE)),"")</f>
        <v/>
      </c>
      <c r="H170" s="104" t="str">
        <f>IFERROR(IF(VLOOKUP($A170,'Annex 2 Designated EHV charges'!$A:$P,12,FALSE)=0,"",VLOOKUP($A170,'Annex 2 Designated EHV charges'!$A:$P,12,FALSE)),"")</f>
        <v/>
      </c>
    </row>
    <row r="171" spans="1:8" x14ac:dyDescent="0.25">
      <c r="A171" s="97" t="str">
        <f t="array" ref="A171">IFERROR(INDEX('Annex 2 Designated EHV charges'!$A$11:$A$58, MATCH(0, IF(ISBLANK('Annex 2 Designated EHV charges'!$A$11:$A$58),1, COUNTIF(A$4:$A170, 'Annex 2 Designated EHV charges'!$A$11:$A$58)), 0)),"")</f>
        <v/>
      </c>
      <c r="B171" s="97" t="str">
        <f>IF($A171="","",VLOOKUP($A171,'Annex 2 Designated EHV charges'!$A:$O,2,0))</f>
        <v/>
      </c>
      <c r="C171" s="98" t="str">
        <f>IF($A171="","",VLOOKUP($A171,'Annex 2 Designated EHV charges'!$A:$O,3,0))</f>
        <v/>
      </c>
      <c r="D171" s="97" t="str">
        <f>IF($A171="","",VLOOKUP($A171,'Annex 2 Designated EHV charges'!$A:$O,7,0))</f>
        <v/>
      </c>
      <c r="E171" s="102" t="str">
        <f>IFERROR(IF(VLOOKUP($A171,'Annex 2 Designated EHV charges'!$A:$P,9,FALSE)=0,"",VLOOKUP($A171,'Annex 2 Designated EHV charges'!$A:$P,9,FALSE)),"")</f>
        <v/>
      </c>
      <c r="F171" s="103" t="str">
        <f>IFERROR(IF(VLOOKUP($A171,'Annex 2 Designated EHV charges'!$A:$P,10,FALSE)=0,"",VLOOKUP($A171,'Annex 2 Designated EHV charges'!$A:$P,10,FALSE)),"")</f>
        <v/>
      </c>
      <c r="G171" s="104" t="str">
        <f>IFERROR(IF(VLOOKUP($A171,'Annex 2 Designated EHV charges'!$A:$P,11,FALSE)=0,"",VLOOKUP($A171,'Annex 2 Designated EHV charges'!$A:$P,11,FALSE)),"")</f>
        <v/>
      </c>
      <c r="H171" s="104" t="str">
        <f>IFERROR(IF(VLOOKUP($A171,'Annex 2 Designated EHV charges'!$A:$P,12,FALSE)=0,"",VLOOKUP($A171,'Annex 2 Designated EHV charges'!$A:$P,12,FALSE)),"")</f>
        <v/>
      </c>
    </row>
    <row r="172" spans="1:8" x14ac:dyDescent="0.25">
      <c r="A172" s="97" t="str">
        <f t="array" ref="A172">IFERROR(INDEX('Annex 2 Designated EHV charges'!$A$11:$A$58, MATCH(0, IF(ISBLANK('Annex 2 Designated EHV charges'!$A$11:$A$58),1, COUNTIF(A$4:$A171, 'Annex 2 Designated EHV charges'!$A$11:$A$58)), 0)),"")</f>
        <v/>
      </c>
      <c r="B172" s="97" t="str">
        <f>IF($A172="","",VLOOKUP($A172,'Annex 2 Designated EHV charges'!$A:$O,2,0))</f>
        <v/>
      </c>
      <c r="C172" s="98" t="str">
        <f>IF($A172="","",VLOOKUP($A172,'Annex 2 Designated EHV charges'!$A:$O,3,0))</f>
        <v/>
      </c>
      <c r="D172" s="97" t="str">
        <f>IF($A172="","",VLOOKUP($A172,'Annex 2 Designated EHV charges'!$A:$O,7,0))</f>
        <v/>
      </c>
      <c r="E172" s="102" t="str">
        <f>IFERROR(IF(VLOOKUP($A172,'Annex 2 Designated EHV charges'!$A:$P,9,FALSE)=0,"",VLOOKUP($A172,'Annex 2 Designated EHV charges'!$A:$P,9,FALSE)),"")</f>
        <v/>
      </c>
      <c r="F172" s="103" t="str">
        <f>IFERROR(IF(VLOOKUP($A172,'Annex 2 Designated EHV charges'!$A:$P,10,FALSE)=0,"",VLOOKUP($A172,'Annex 2 Designated EHV charges'!$A:$P,10,FALSE)),"")</f>
        <v/>
      </c>
      <c r="G172" s="104" t="str">
        <f>IFERROR(IF(VLOOKUP($A172,'Annex 2 Designated EHV charges'!$A:$P,11,FALSE)=0,"",VLOOKUP($A172,'Annex 2 Designated EHV charges'!$A:$P,11,FALSE)),"")</f>
        <v/>
      </c>
      <c r="H172" s="104" t="str">
        <f>IFERROR(IF(VLOOKUP($A172,'Annex 2 Designated EHV charges'!$A:$P,12,FALSE)=0,"",VLOOKUP($A172,'Annex 2 Designated EHV charges'!$A:$P,12,FALSE)),"")</f>
        <v/>
      </c>
    </row>
    <row r="173" spans="1:8" x14ac:dyDescent="0.25">
      <c r="A173" s="97" t="str">
        <f t="array" ref="A173">IFERROR(INDEX('Annex 2 Designated EHV charges'!$A$11:$A$58, MATCH(0, IF(ISBLANK('Annex 2 Designated EHV charges'!$A$11:$A$58),1, COUNTIF(A$4:$A172, 'Annex 2 Designated EHV charges'!$A$11:$A$58)), 0)),"")</f>
        <v/>
      </c>
      <c r="B173" s="97" t="str">
        <f>IF($A173="","",VLOOKUP($A173,'Annex 2 Designated EHV charges'!$A:$O,2,0))</f>
        <v/>
      </c>
      <c r="C173" s="98" t="str">
        <f>IF($A173="","",VLOOKUP($A173,'Annex 2 Designated EHV charges'!$A:$O,3,0))</f>
        <v/>
      </c>
      <c r="D173" s="97" t="str">
        <f>IF($A173="","",VLOOKUP($A173,'Annex 2 Designated EHV charges'!$A:$O,7,0))</f>
        <v/>
      </c>
      <c r="E173" s="102" t="str">
        <f>IFERROR(IF(VLOOKUP($A173,'Annex 2 Designated EHV charges'!$A:$P,9,FALSE)=0,"",VLOOKUP($A173,'Annex 2 Designated EHV charges'!$A:$P,9,FALSE)),"")</f>
        <v/>
      </c>
      <c r="F173" s="103" t="str">
        <f>IFERROR(IF(VLOOKUP($A173,'Annex 2 Designated EHV charges'!$A:$P,10,FALSE)=0,"",VLOOKUP($A173,'Annex 2 Designated EHV charges'!$A:$P,10,FALSE)),"")</f>
        <v/>
      </c>
      <c r="G173" s="104" t="str">
        <f>IFERROR(IF(VLOOKUP($A173,'Annex 2 Designated EHV charges'!$A:$P,11,FALSE)=0,"",VLOOKUP($A173,'Annex 2 Designated EHV charges'!$A:$P,11,FALSE)),"")</f>
        <v/>
      </c>
      <c r="H173" s="104" t="str">
        <f>IFERROR(IF(VLOOKUP($A173,'Annex 2 Designated EHV charges'!$A:$P,12,FALSE)=0,"",VLOOKUP($A173,'Annex 2 Designated EHV charges'!$A:$P,12,FALSE)),"")</f>
        <v/>
      </c>
    </row>
    <row r="174" spans="1:8" x14ac:dyDescent="0.25">
      <c r="A174" s="97" t="str">
        <f t="array" ref="A174">IFERROR(INDEX('Annex 2 Designated EHV charges'!$A$11:$A$58, MATCH(0, IF(ISBLANK('Annex 2 Designated EHV charges'!$A$11:$A$58),1, COUNTIF(A$4:$A173, 'Annex 2 Designated EHV charges'!$A$11:$A$58)), 0)),"")</f>
        <v/>
      </c>
      <c r="B174" s="97" t="str">
        <f>IF($A174="","",VLOOKUP($A174,'Annex 2 Designated EHV charges'!$A:$O,2,0))</f>
        <v/>
      </c>
      <c r="C174" s="98" t="str">
        <f>IF($A174="","",VLOOKUP($A174,'Annex 2 Designated EHV charges'!$A:$O,3,0))</f>
        <v/>
      </c>
      <c r="D174" s="97" t="str">
        <f>IF($A174="","",VLOOKUP($A174,'Annex 2 Designated EHV charges'!$A:$O,7,0))</f>
        <v/>
      </c>
      <c r="E174" s="102" t="str">
        <f>IFERROR(IF(VLOOKUP($A174,'Annex 2 Designated EHV charges'!$A:$P,9,FALSE)=0,"",VLOOKUP($A174,'Annex 2 Designated EHV charges'!$A:$P,9,FALSE)),"")</f>
        <v/>
      </c>
      <c r="F174" s="103" t="str">
        <f>IFERROR(IF(VLOOKUP($A174,'Annex 2 Designated EHV charges'!$A:$P,10,FALSE)=0,"",VLOOKUP($A174,'Annex 2 Designated EHV charges'!$A:$P,10,FALSE)),"")</f>
        <v/>
      </c>
      <c r="G174" s="104" t="str">
        <f>IFERROR(IF(VLOOKUP($A174,'Annex 2 Designated EHV charges'!$A:$P,11,FALSE)=0,"",VLOOKUP($A174,'Annex 2 Designated EHV charges'!$A:$P,11,FALSE)),"")</f>
        <v/>
      </c>
      <c r="H174" s="104" t="str">
        <f>IFERROR(IF(VLOOKUP($A174,'Annex 2 Designated EHV charges'!$A:$P,12,FALSE)=0,"",VLOOKUP($A174,'Annex 2 Designated EHV charges'!$A:$P,12,FALSE)),"")</f>
        <v/>
      </c>
    </row>
    <row r="175" spans="1:8" x14ac:dyDescent="0.25">
      <c r="A175" s="97" t="str">
        <f t="array" ref="A175">IFERROR(INDEX('Annex 2 Designated EHV charges'!$A$11:$A$58, MATCH(0, IF(ISBLANK('Annex 2 Designated EHV charges'!$A$11:$A$58),1, COUNTIF(A$4:$A174, 'Annex 2 Designated EHV charges'!$A$11:$A$58)), 0)),"")</f>
        <v/>
      </c>
      <c r="B175" s="97" t="str">
        <f>IF($A175="","",VLOOKUP($A175,'Annex 2 Designated EHV charges'!$A:$O,2,0))</f>
        <v/>
      </c>
      <c r="C175" s="98" t="str">
        <f>IF($A175="","",VLOOKUP($A175,'Annex 2 Designated EHV charges'!$A:$O,3,0))</f>
        <v/>
      </c>
      <c r="D175" s="97" t="str">
        <f>IF($A175="","",VLOOKUP($A175,'Annex 2 Designated EHV charges'!$A:$O,7,0))</f>
        <v/>
      </c>
      <c r="E175" s="102" t="str">
        <f>IFERROR(IF(VLOOKUP($A175,'Annex 2 Designated EHV charges'!$A:$P,9,FALSE)=0,"",VLOOKUP($A175,'Annex 2 Designated EHV charges'!$A:$P,9,FALSE)),"")</f>
        <v/>
      </c>
      <c r="F175" s="103" t="str">
        <f>IFERROR(IF(VLOOKUP($A175,'Annex 2 Designated EHV charges'!$A:$P,10,FALSE)=0,"",VLOOKUP($A175,'Annex 2 Designated EHV charges'!$A:$P,10,FALSE)),"")</f>
        <v/>
      </c>
      <c r="G175" s="104" t="str">
        <f>IFERROR(IF(VLOOKUP($A175,'Annex 2 Designated EHV charges'!$A:$P,11,FALSE)=0,"",VLOOKUP($A175,'Annex 2 Designated EHV charges'!$A:$P,11,FALSE)),"")</f>
        <v/>
      </c>
      <c r="H175" s="104" t="str">
        <f>IFERROR(IF(VLOOKUP($A175,'Annex 2 Designated EHV charges'!$A:$P,12,FALSE)=0,"",VLOOKUP($A175,'Annex 2 Designated EHV charges'!$A:$P,12,FALSE)),"")</f>
        <v/>
      </c>
    </row>
    <row r="176" spans="1:8" x14ac:dyDescent="0.25">
      <c r="A176" s="97" t="str">
        <f t="array" ref="A176">IFERROR(INDEX('Annex 2 Designated EHV charges'!$A$11:$A$58, MATCH(0, IF(ISBLANK('Annex 2 Designated EHV charges'!$A$11:$A$58),1, COUNTIF(A$4:$A175, 'Annex 2 Designated EHV charges'!$A$11:$A$58)), 0)),"")</f>
        <v/>
      </c>
      <c r="B176" s="97" t="str">
        <f>IF($A176="","",VLOOKUP($A176,'Annex 2 Designated EHV charges'!$A:$O,2,0))</f>
        <v/>
      </c>
      <c r="C176" s="98" t="str">
        <f>IF($A176="","",VLOOKUP($A176,'Annex 2 Designated EHV charges'!$A:$O,3,0))</f>
        <v/>
      </c>
      <c r="D176" s="97" t="str">
        <f>IF($A176="","",VLOOKUP($A176,'Annex 2 Designated EHV charges'!$A:$O,7,0))</f>
        <v/>
      </c>
      <c r="E176" s="102" t="str">
        <f>IFERROR(IF(VLOOKUP($A176,'Annex 2 Designated EHV charges'!$A:$P,9,FALSE)=0,"",VLOOKUP($A176,'Annex 2 Designated EHV charges'!$A:$P,9,FALSE)),"")</f>
        <v/>
      </c>
      <c r="F176" s="103" t="str">
        <f>IFERROR(IF(VLOOKUP($A176,'Annex 2 Designated EHV charges'!$A:$P,10,FALSE)=0,"",VLOOKUP($A176,'Annex 2 Designated EHV charges'!$A:$P,10,FALSE)),"")</f>
        <v/>
      </c>
      <c r="G176" s="104" t="str">
        <f>IFERROR(IF(VLOOKUP($A176,'Annex 2 Designated EHV charges'!$A:$P,11,FALSE)=0,"",VLOOKUP($A176,'Annex 2 Designated EHV charges'!$A:$P,11,FALSE)),"")</f>
        <v/>
      </c>
      <c r="H176" s="104" t="str">
        <f>IFERROR(IF(VLOOKUP($A176,'Annex 2 Designated EHV charges'!$A:$P,12,FALSE)=0,"",VLOOKUP($A176,'Annex 2 Designated EHV charges'!$A:$P,12,FALSE)),"")</f>
        <v/>
      </c>
    </row>
    <row r="177" spans="1:8" x14ac:dyDescent="0.25">
      <c r="A177" s="97" t="str">
        <f t="array" ref="A177">IFERROR(INDEX('Annex 2 Designated EHV charges'!$A$11:$A$58, MATCH(0, IF(ISBLANK('Annex 2 Designated EHV charges'!$A$11:$A$58),1, COUNTIF(A$4:$A176, 'Annex 2 Designated EHV charges'!$A$11:$A$58)), 0)),"")</f>
        <v/>
      </c>
      <c r="B177" s="97" t="str">
        <f>IF($A177="","",VLOOKUP($A177,'Annex 2 Designated EHV charges'!$A:$O,2,0))</f>
        <v/>
      </c>
      <c r="C177" s="98" t="str">
        <f>IF($A177="","",VLOOKUP($A177,'Annex 2 Designated EHV charges'!$A:$O,3,0))</f>
        <v/>
      </c>
      <c r="D177" s="97" t="str">
        <f>IF($A177="","",VLOOKUP($A177,'Annex 2 Designated EHV charges'!$A:$O,7,0))</f>
        <v/>
      </c>
      <c r="E177" s="102" t="str">
        <f>IFERROR(IF(VLOOKUP($A177,'Annex 2 Designated EHV charges'!$A:$P,9,FALSE)=0,"",VLOOKUP($A177,'Annex 2 Designated EHV charges'!$A:$P,9,FALSE)),"")</f>
        <v/>
      </c>
      <c r="F177" s="103" t="str">
        <f>IFERROR(IF(VLOOKUP($A177,'Annex 2 Designated EHV charges'!$A:$P,10,FALSE)=0,"",VLOOKUP($A177,'Annex 2 Designated EHV charges'!$A:$P,10,FALSE)),"")</f>
        <v/>
      </c>
      <c r="G177" s="104" t="str">
        <f>IFERROR(IF(VLOOKUP($A177,'Annex 2 Designated EHV charges'!$A:$P,11,FALSE)=0,"",VLOOKUP($A177,'Annex 2 Designated EHV charges'!$A:$P,11,FALSE)),"")</f>
        <v/>
      </c>
      <c r="H177" s="104" t="str">
        <f>IFERROR(IF(VLOOKUP($A177,'Annex 2 Designated EHV charges'!$A:$P,12,FALSE)=0,"",VLOOKUP($A177,'Annex 2 Designated EHV charges'!$A:$P,12,FALSE)),"")</f>
        <v/>
      </c>
    </row>
    <row r="178" spans="1:8" x14ac:dyDescent="0.25">
      <c r="A178" s="97" t="str">
        <f t="array" ref="A178">IFERROR(INDEX('Annex 2 Designated EHV charges'!$A$11:$A$58, MATCH(0, IF(ISBLANK('Annex 2 Designated EHV charges'!$A$11:$A$58),1, COUNTIF(A$4:$A177, 'Annex 2 Designated EHV charges'!$A$11:$A$58)), 0)),"")</f>
        <v/>
      </c>
      <c r="B178" s="97" t="str">
        <f>IF($A178="","",VLOOKUP($A178,'Annex 2 Designated EHV charges'!$A:$O,2,0))</f>
        <v/>
      </c>
      <c r="C178" s="98" t="str">
        <f>IF($A178="","",VLOOKUP($A178,'Annex 2 Designated EHV charges'!$A:$O,3,0))</f>
        <v/>
      </c>
      <c r="D178" s="97" t="str">
        <f>IF($A178="","",VLOOKUP($A178,'Annex 2 Designated EHV charges'!$A:$O,7,0))</f>
        <v/>
      </c>
      <c r="E178" s="102" t="str">
        <f>IFERROR(IF(VLOOKUP($A178,'Annex 2 Designated EHV charges'!$A:$P,9,FALSE)=0,"",VLOOKUP($A178,'Annex 2 Designated EHV charges'!$A:$P,9,FALSE)),"")</f>
        <v/>
      </c>
      <c r="F178" s="103" t="str">
        <f>IFERROR(IF(VLOOKUP($A178,'Annex 2 Designated EHV charges'!$A:$P,10,FALSE)=0,"",VLOOKUP($A178,'Annex 2 Designated EHV charges'!$A:$P,10,FALSE)),"")</f>
        <v/>
      </c>
      <c r="G178" s="104" t="str">
        <f>IFERROR(IF(VLOOKUP($A178,'Annex 2 Designated EHV charges'!$A:$P,11,FALSE)=0,"",VLOOKUP($A178,'Annex 2 Designated EHV charges'!$A:$P,11,FALSE)),"")</f>
        <v/>
      </c>
      <c r="H178" s="104" t="str">
        <f>IFERROR(IF(VLOOKUP($A178,'Annex 2 Designated EHV charges'!$A:$P,12,FALSE)=0,"",VLOOKUP($A178,'Annex 2 Designated EHV charges'!$A:$P,12,FALSE)),"")</f>
        <v/>
      </c>
    </row>
    <row r="179" spans="1:8" x14ac:dyDescent="0.25">
      <c r="A179" s="97" t="str">
        <f t="array" ref="A179">IFERROR(INDEX('Annex 2 Designated EHV charges'!$A$11:$A$58, MATCH(0, IF(ISBLANK('Annex 2 Designated EHV charges'!$A$11:$A$58),1, COUNTIF(A$4:$A178, 'Annex 2 Designated EHV charges'!$A$11:$A$58)), 0)),"")</f>
        <v/>
      </c>
      <c r="B179" s="97" t="str">
        <f>IF($A179="","",VLOOKUP($A179,'Annex 2 Designated EHV charges'!$A:$O,2,0))</f>
        <v/>
      </c>
      <c r="C179" s="98" t="str">
        <f>IF($A179="","",VLOOKUP($A179,'Annex 2 Designated EHV charges'!$A:$O,3,0))</f>
        <v/>
      </c>
      <c r="D179" s="97" t="str">
        <f>IF($A179="","",VLOOKUP($A179,'Annex 2 Designated EHV charges'!$A:$O,7,0))</f>
        <v/>
      </c>
      <c r="E179" s="102" t="str">
        <f>IFERROR(IF(VLOOKUP($A179,'Annex 2 Designated EHV charges'!$A:$P,9,FALSE)=0,"",VLOOKUP($A179,'Annex 2 Designated EHV charges'!$A:$P,9,FALSE)),"")</f>
        <v/>
      </c>
      <c r="F179" s="103" t="str">
        <f>IFERROR(IF(VLOOKUP($A179,'Annex 2 Designated EHV charges'!$A:$P,10,FALSE)=0,"",VLOOKUP($A179,'Annex 2 Designated EHV charges'!$A:$P,10,FALSE)),"")</f>
        <v/>
      </c>
      <c r="G179" s="104" t="str">
        <f>IFERROR(IF(VLOOKUP($A179,'Annex 2 Designated EHV charges'!$A:$P,11,FALSE)=0,"",VLOOKUP($A179,'Annex 2 Designated EHV charges'!$A:$P,11,FALSE)),"")</f>
        <v/>
      </c>
      <c r="H179" s="104" t="str">
        <f>IFERROR(IF(VLOOKUP($A179,'Annex 2 Designated EHV charges'!$A:$P,12,FALSE)=0,"",VLOOKUP($A179,'Annex 2 Designated EHV charges'!$A:$P,12,FALSE)),"")</f>
        <v/>
      </c>
    </row>
    <row r="180" spans="1:8" x14ac:dyDescent="0.25">
      <c r="A180" s="97" t="str">
        <f t="array" ref="A180">IFERROR(INDEX('Annex 2 Designated EHV charges'!$A$11:$A$58, MATCH(0, IF(ISBLANK('Annex 2 Designated EHV charges'!$A$11:$A$58),1, COUNTIF(A$4:$A179, 'Annex 2 Designated EHV charges'!$A$11:$A$58)), 0)),"")</f>
        <v/>
      </c>
      <c r="B180" s="97" t="str">
        <f>IF($A180="","",VLOOKUP($A180,'Annex 2 Designated EHV charges'!$A:$O,2,0))</f>
        <v/>
      </c>
      <c r="C180" s="98" t="str">
        <f>IF($A180="","",VLOOKUP($A180,'Annex 2 Designated EHV charges'!$A:$O,3,0))</f>
        <v/>
      </c>
      <c r="D180" s="97" t="str">
        <f>IF($A180="","",VLOOKUP($A180,'Annex 2 Designated EHV charges'!$A:$O,7,0))</f>
        <v/>
      </c>
      <c r="E180" s="102" t="str">
        <f>IFERROR(IF(VLOOKUP($A180,'Annex 2 Designated EHV charges'!$A:$P,9,FALSE)=0,"",VLOOKUP($A180,'Annex 2 Designated EHV charges'!$A:$P,9,FALSE)),"")</f>
        <v/>
      </c>
      <c r="F180" s="103" t="str">
        <f>IFERROR(IF(VLOOKUP($A180,'Annex 2 Designated EHV charges'!$A:$P,10,FALSE)=0,"",VLOOKUP($A180,'Annex 2 Designated EHV charges'!$A:$P,10,FALSE)),"")</f>
        <v/>
      </c>
      <c r="G180" s="104" t="str">
        <f>IFERROR(IF(VLOOKUP($A180,'Annex 2 Designated EHV charges'!$A:$P,11,FALSE)=0,"",VLOOKUP($A180,'Annex 2 Designated EHV charges'!$A:$P,11,FALSE)),"")</f>
        <v/>
      </c>
      <c r="H180" s="104" t="str">
        <f>IFERROR(IF(VLOOKUP($A180,'Annex 2 Designated EHV charges'!$A:$P,12,FALSE)=0,"",VLOOKUP($A180,'Annex 2 Designated EHV charges'!$A:$P,12,FALSE)),"")</f>
        <v/>
      </c>
    </row>
    <row r="181" spans="1:8" x14ac:dyDescent="0.25">
      <c r="A181" s="97" t="str">
        <f t="array" ref="A181">IFERROR(INDEX('Annex 2 Designated EHV charges'!$A$11:$A$58, MATCH(0, IF(ISBLANK('Annex 2 Designated EHV charges'!$A$11:$A$58),1, COUNTIF(A$4:$A180, 'Annex 2 Designated EHV charges'!$A$11:$A$58)), 0)),"")</f>
        <v/>
      </c>
      <c r="B181" s="97" t="str">
        <f>IF($A181="","",VLOOKUP($A181,'Annex 2 Designated EHV charges'!$A:$O,2,0))</f>
        <v/>
      </c>
      <c r="C181" s="98" t="str">
        <f>IF($A181="","",VLOOKUP($A181,'Annex 2 Designated EHV charges'!$A:$O,3,0))</f>
        <v/>
      </c>
      <c r="D181" s="97" t="str">
        <f>IF($A181="","",VLOOKUP($A181,'Annex 2 Designated EHV charges'!$A:$O,7,0))</f>
        <v/>
      </c>
      <c r="E181" s="102" t="str">
        <f>IFERROR(IF(VLOOKUP($A181,'Annex 2 Designated EHV charges'!$A:$P,9,FALSE)=0,"",VLOOKUP($A181,'Annex 2 Designated EHV charges'!$A:$P,9,FALSE)),"")</f>
        <v/>
      </c>
      <c r="F181" s="103" t="str">
        <f>IFERROR(IF(VLOOKUP($A181,'Annex 2 Designated EHV charges'!$A:$P,10,FALSE)=0,"",VLOOKUP($A181,'Annex 2 Designated EHV charges'!$A:$P,10,FALSE)),"")</f>
        <v/>
      </c>
      <c r="G181" s="104" t="str">
        <f>IFERROR(IF(VLOOKUP($A181,'Annex 2 Designated EHV charges'!$A:$P,11,FALSE)=0,"",VLOOKUP($A181,'Annex 2 Designated EHV charges'!$A:$P,11,FALSE)),"")</f>
        <v/>
      </c>
      <c r="H181" s="104" t="str">
        <f>IFERROR(IF(VLOOKUP($A181,'Annex 2 Designated EHV charges'!$A:$P,12,FALSE)=0,"",VLOOKUP($A181,'Annex 2 Designated EHV charges'!$A:$P,12,FALSE)),"")</f>
        <v/>
      </c>
    </row>
    <row r="182" spans="1:8" x14ac:dyDescent="0.25">
      <c r="A182" s="97" t="str">
        <f t="array" ref="A182">IFERROR(INDEX('Annex 2 Designated EHV charges'!$A$11:$A$58, MATCH(0, IF(ISBLANK('Annex 2 Designated EHV charges'!$A$11:$A$58),1, COUNTIF(A$4:$A181, 'Annex 2 Designated EHV charges'!$A$11:$A$58)), 0)),"")</f>
        <v/>
      </c>
      <c r="B182" s="97" t="str">
        <f>IF($A182="","",VLOOKUP($A182,'Annex 2 Designated EHV charges'!$A:$O,2,0))</f>
        <v/>
      </c>
      <c r="C182" s="98" t="str">
        <f>IF($A182="","",VLOOKUP($A182,'Annex 2 Designated EHV charges'!$A:$O,3,0))</f>
        <v/>
      </c>
      <c r="D182" s="97" t="str">
        <f>IF($A182="","",VLOOKUP($A182,'Annex 2 Designated EHV charges'!$A:$O,7,0))</f>
        <v/>
      </c>
      <c r="E182" s="102" t="str">
        <f>IFERROR(IF(VLOOKUP($A182,'Annex 2 Designated EHV charges'!$A:$P,9,FALSE)=0,"",VLOOKUP($A182,'Annex 2 Designated EHV charges'!$A:$P,9,FALSE)),"")</f>
        <v/>
      </c>
      <c r="F182" s="103" t="str">
        <f>IFERROR(IF(VLOOKUP($A182,'Annex 2 Designated EHV charges'!$A:$P,10,FALSE)=0,"",VLOOKUP($A182,'Annex 2 Designated EHV charges'!$A:$P,10,FALSE)),"")</f>
        <v/>
      </c>
      <c r="G182" s="104" t="str">
        <f>IFERROR(IF(VLOOKUP($A182,'Annex 2 Designated EHV charges'!$A:$P,11,FALSE)=0,"",VLOOKUP($A182,'Annex 2 Designated EHV charges'!$A:$P,11,FALSE)),"")</f>
        <v/>
      </c>
      <c r="H182" s="104" t="str">
        <f>IFERROR(IF(VLOOKUP($A182,'Annex 2 Designated EHV charges'!$A:$P,12,FALSE)=0,"",VLOOKUP($A182,'Annex 2 Designated EHV charges'!$A:$P,12,FALSE)),"")</f>
        <v/>
      </c>
    </row>
    <row r="183" spans="1:8" x14ac:dyDescent="0.25">
      <c r="A183" s="97" t="str">
        <f t="array" ref="A183">IFERROR(INDEX('Annex 2 Designated EHV charges'!$A$11:$A$58, MATCH(0, IF(ISBLANK('Annex 2 Designated EHV charges'!$A$11:$A$58),1, COUNTIF(A$4:$A182, 'Annex 2 Designated EHV charges'!$A$11:$A$58)), 0)),"")</f>
        <v/>
      </c>
      <c r="B183" s="97" t="str">
        <f>IF($A183="","",VLOOKUP($A183,'Annex 2 Designated EHV charges'!$A:$O,2,0))</f>
        <v/>
      </c>
      <c r="C183" s="98" t="str">
        <f>IF($A183="","",VLOOKUP($A183,'Annex 2 Designated EHV charges'!$A:$O,3,0))</f>
        <v/>
      </c>
      <c r="D183" s="97" t="str">
        <f>IF($A183="","",VLOOKUP($A183,'Annex 2 Designated EHV charges'!$A:$O,7,0))</f>
        <v/>
      </c>
      <c r="E183" s="102" t="str">
        <f>IFERROR(IF(VLOOKUP($A183,'Annex 2 Designated EHV charges'!$A:$P,9,FALSE)=0,"",VLOOKUP($A183,'Annex 2 Designated EHV charges'!$A:$P,9,FALSE)),"")</f>
        <v/>
      </c>
      <c r="F183" s="103" t="str">
        <f>IFERROR(IF(VLOOKUP($A183,'Annex 2 Designated EHV charges'!$A:$P,10,FALSE)=0,"",VLOOKUP($A183,'Annex 2 Designated EHV charges'!$A:$P,10,FALSE)),"")</f>
        <v/>
      </c>
      <c r="G183" s="104" t="str">
        <f>IFERROR(IF(VLOOKUP($A183,'Annex 2 Designated EHV charges'!$A:$P,11,FALSE)=0,"",VLOOKUP($A183,'Annex 2 Designated EHV charges'!$A:$P,11,FALSE)),"")</f>
        <v/>
      </c>
      <c r="H183" s="104" t="str">
        <f>IFERROR(IF(VLOOKUP($A183,'Annex 2 Designated EHV charges'!$A:$P,12,FALSE)=0,"",VLOOKUP($A183,'Annex 2 Designated EHV charges'!$A:$P,12,FALSE)),"")</f>
        <v/>
      </c>
    </row>
    <row r="184" spans="1:8" x14ac:dyDescent="0.25">
      <c r="A184" s="97" t="str">
        <f t="array" ref="A184">IFERROR(INDEX('Annex 2 Designated EHV charges'!$A$11:$A$58, MATCH(0, IF(ISBLANK('Annex 2 Designated EHV charges'!$A$11:$A$58),1, COUNTIF(A$4:$A183, 'Annex 2 Designated EHV charges'!$A$11:$A$58)), 0)),"")</f>
        <v/>
      </c>
      <c r="B184" s="97" t="str">
        <f>IF($A184="","",VLOOKUP($A184,'Annex 2 Designated EHV charges'!$A:$O,2,0))</f>
        <v/>
      </c>
      <c r="C184" s="98" t="str">
        <f>IF($A184="","",VLOOKUP($A184,'Annex 2 Designated EHV charges'!$A:$O,3,0))</f>
        <v/>
      </c>
      <c r="D184" s="97" t="str">
        <f>IF($A184="","",VLOOKUP($A184,'Annex 2 Designated EHV charges'!$A:$O,7,0))</f>
        <v/>
      </c>
      <c r="E184" s="102" t="str">
        <f>IFERROR(IF(VLOOKUP($A184,'Annex 2 Designated EHV charges'!$A:$P,9,FALSE)=0,"",VLOOKUP($A184,'Annex 2 Designated EHV charges'!$A:$P,9,FALSE)),"")</f>
        <v/>
      </c>
      <c r="F184" s="103" t="str">
        <f>IFERROR(IF(VLOOKUP($A184,'Annex 2 Designated EHV charges'!$A:$P,10,FALSE)=0,"",VLOOKUP($A184,'Annex 2 Designated EHV charges'!$A:$P,10,FALSE)),"")</f>
        <v/>
      </c>
      <c r="G184" s="104" t="str">
        <f>IFERROR(IF(VLOOKUP($A184,'Annex 2 Designated EHV charges'!$A:$P,11,FALSE)=0,"",VLOOKUP($A184,'Annex 2 Designated EHV charges'!$A:$P,11,FALSE)),"")</f>
        <v/>
      </c>
      <c r="H184" s="104" t="str">
        <f>IFERROR(IF(VLOOKUP($A184,'Annex 2 Designated EHV charges'!$A:$P,12,FALSE)=0,"",VLOOKUP($A184,'Annex 2 Designated EHV charges'!$A:$P,12,FALSE)),"")</f>
        <v/>
      </c>
    </row>
    <row r="185" spans="1:8" x14ac:dyDescent="0.25">
      <c r="A185" s="97" t="str">
        <f t="array" ref="A185">IFERROR(INDEX('Annex 2 Designated EHV charges'!$A$11:$A$58, MATCH(0, IF(ISBLANK('Annex 2 Designated EHV charges'!$A$11:$A$58),1, COUNTIF(A$4:$A184, 'Annex 2 Designated EHV charges'!$A$11:$A$58)), 0)),"")</f>
        <v/>
      </c>
      <c r="B185" s="97" t="str">
        <f>IF($A185="","",VLOOKUP($A185,'Annex 2 Designated EHV charges'!$A:$O,2,0))</f>
        <v/>
      </c>
      <c r="C185" s="98" t="str">
        <f>IF($A185="","",VLOOKUP($A185,'Annex 2 Designated EHV charges'!$A:$O,3,0))</f>
        <v/>
      </c>
      <c r="D185" s="97" t="str">
        <f>IF($A185="","",VLOOKUP($A185,'Annex 2 Designated EHV charges'!$A:$O,7,0))</f>
        <v/>
      </c>
      <c r="E185" s="102" t="str">
        <f>IFERROR(IF(VLOOKUP($A185,'Annex 2 Designated EHV charges'!$A:$P,9,FALSE)=0,"",VLOOKUP($A185,'Annex 2 Designated EHV charges'!$A:$P,9,FALSE)),"")</f>
        <v/>
      </c>
      <c r="F185" s="103" t="str">
        <f>IFERROR(IF(VLOOKUP($A185,'Annex 2 Designated EHV charges'!$A:$P,10,FALSE)=0,"",VLOOKUP($A185,'Annex 2 Designated EHV charges'!$A:$P,10,FALSE)),"")</f>
        <v/>
      </c>
      <c r="G185" s="104" t="str">
        <f>IFERROR(IF(VLOOKUP($A185,'Annex 2 Designated EHV charges'!$A:$P,11,FALSE)=0,"",VLOOKUP($A185,'Annex 2 Designated EHV charges'!$A:$P,11,FALSE)),"")</f>
        <v/>
      </c>
      <c r="H185" s="104" t="str">
        <f>IFERROR(IF(VLOOKUP($A185,'Annex 2 Designated EHV charges'!$A:$P,12,FALSE)=0,"",VLOOKUP($A185,'Annex 2 Designated EHV charges'!$A:$P,12,FALSE)),"")</f>
        <v/>
      </c>
    </row>
    <row r="186" spans="1:8" x14ac:dyDescent="0.25">
      <c r="A186" s="97" t="str">
        <f t="array" ref="A186">IFERROR(INDEX('Annex 2 Designated EHV charges'!$A$11:$A$58, MATCH(0, IF(ISBLANK('Annex 2 Designated EHV charges'!$A$11:$A$58),1, COUNTIF(A$4:$A185, 'Annex 2 Designated EHV charges'!$A$11:$A$58)), 0)),"")</f>
        <v/>
      </c>
      <c r="B186" s="97" t="str">
        <f>IF($A186="","",VLOOKUP($A186,'Annex 2 Designated EHV charges'!$A:$O,2,0))</f>
        <v/>
      </c>
      <c r="C186" s="98" t="str">
        <f>IF($A186="","",VLOOKUP($A186,'Annex 2 Designated EHV charges'!$A:$O,3,0))</f>
        <v/>
      </c>
      <c r="D186" s="97" t="str">
        <f>IF($A186="","",VLOOKUP($A186,'Annex 2 Designated EHV charges'!$A:$O,7,0))</f>
        <v/>
      </c>
      <c r="E186" s="102" t="str">
        <f>IFERROR(IF(VLOOKUP($A186,'Annex 2 Designated EHV charges'!$A:$P,9,FALSE)=0,"",VLOOKUP($A186,'Annex 2 Designated EHV charges'!$A:$P,9,FALSE)),"")</f>
        <v/>
      </c>
      <c r="F186" s="103" t="str">
        <f>IFERROR(IF(VLOOKUP($A186,'Annex 2 Designated EHV charges'!$A:$P,10,FALSE)=0,"",VLOOKUP($A186,'Annex 2 Designated EHV charges'!$A:$P,10,FALSE)),"")</f>
        <v/>
      </c>
      <c r="G186" s="104" t="str">
        <f>IFERROR(IF(VLOOKUP($A186,'Annex 2 Designated EHV charges'!$A:$P,11,FALSE)=0,"",VLOOKUP($A186,'Annex 2 Designated EHV charges'!$A:$P,11,FALSE)),"")</f>
        <v/>
      </c>
      <c r="H186" s="104" t="str">
        <f>IFERROR(IF(VLOOKUP($A186,'Annex 2 Designated EHV charges'!$A:$P,12,FALSE)=0,"",VLOOKUP($A186,'Annex 2 Designated EHV charges'!$A:$P,12,FALSE)),"")</f>
        <v/>
      </c>
    </row>
    <row r="187" spans="1:8" x14ac:dyDescent="0.25">
      <c r="A187" s="97" t="str">
        <f t="array" ref="A187">IFERROR(INDEX('Annex 2 Designated EHV charges'!$A$11:$A$58, MATCH(0, IF(ISBLANK('Annex 2 Designated EHV charges'!$A$11:$A$58),1, COUNTIF(A$4:$A186, 'Annex 2 Designated EHV charges'!$A$11:$A$58)), 0)),"")</f>
        <v/>
      </c>
      <c r="B187" s="97" t="str">
        <f>IF($A187="","",VLOOKUP($A187,'Annex 2 Designated EHV charges'!$A:$O,2,0))</f>
        <v/>
      </c>
      <c r="C187" s="98" t="str">
        <f>IF($A187="","",VLOOKUP($A187,'Annex 2 Designated EHV charges'!$A:$O,3,0))</f>
        <v/>
      </c>
      <c r="D187" s="97" t="str">
        <f>IF($A187="","",VLOOKUP($A187,'Annex 2 Designated EHV charges'!$A:$O,7,0))</f>
        <v/>
      </c>
      <c r="E187" s="102" t="str">
        <f>IFERROR(IF(VLOOKUP($A187,'Annex 2 Designated EHV charges'!$A:$P,9,FALSE)=0,"",VLOOKUP($A187,'Annex 2 Designated EHV charges'!$A:$P,9,FALSE)),"")</f>
        <v/>
      </c>
      <c r="F187" s="103" t="str">
        <f>IFERROR(IF(VLOOKUP($A187,'Annex 2 Designated EHV charges'!$A:$P,10,FALSE)=0,"",VLOOKUP($A187,'Annex 2 Designated EHV charges'!$A:$P,10,FALSE)),"")</f>
        <v/>
      </c>
      <c r="G187" s="104" t="str">
        <f>IFERROR(IF(VLOOKUP($A187,'Annex 2 Designated EHV charges'!$A:$P,11,FALSE)=0,"",VLOOKUP($A187,'Annex 2 Designated EHV charges'!$A:$P,11,FALSE)),"")</f>
        <v/>
      </c>
      <c r="H187" s="104" t="str">
        <f>IFERROR(IF(VLOOKUP($A187,'Annex 2 Designated EHV charges'!$A:$P,12,FALSE)=0,"",VLOOKUP($A187,'Annex 2 Designated EHV charges'!$A:$P,12,FALSE)),"")</f>
        <v/>
      </c>
    </row>
    <row r="188" spans="1:8" x14ac:dyDescent="0.25">
      <c r="A188" s="97" t="str">
        <f t="array" ref="A188">IFERROR(INDEX('Annex 2 Designated EHV charges'!$A$11:$A$58, MATCH(0, IF(ISBLANK('Annex 2 Designated EHV charges'!$A$11:$A$58),1, COUNTIF(A$4:$A187, 'Annex 2 Designated EHV charges'!$A$11:$A$58)), 0)),"")</f>
        <v/>
      </c>
      <c r="B188" s="97" t="str">
        <f>IF($A188="","",VLOOKUP($A188,'Annex 2 Designated EHV charges'!$A:$O,2,0))</f>
        <v/>
      </c>
      <c r="C188" s="98" t="str">
        <f>IF($A188="","",VLOOKUP($A188,'Annex 2 Designated EHV charges'!$A:$O,3,0))</f>
        <v/>
      </c>
      <c r="D188" s="97" t="str">
        <f>IF($A188="","",VLOOKUP($A188,'Annex 2 Designated EHV charges'!$A:$O,7,0))</f>
        <v/>
      </c>
      <c r="E188" s="102" t="str">
        <f>IFERROR(IF(VLOOKUP($A188,'Annex 2 Designated EHV charges'!$A:$P,9,FALSE)=0,"",VLOOKUP($A188,'Annex 2 Designated EHV charges'!$A:$P,9,FALSE)),"")</f>
        <v/>
      </c>
      <c r="F188" s="103" t="str">
        <f>IFERROR(IF(VLOOKUP($A188,'Annex 2 Designated EHV charges'!$A:$P,10,FALSE)=0,"",VLOOKUP($A188,'Annex 2 Designated EHV charges'!$A:$P,10,FALSE)),"")</f>
        <v/>
      </c>
      <c r="G188" s="104" t="str">
        <f>IFERROR(IF(VLOOKUP($A188,'Annex 2 Designated EHV charges'!$A:$P,11,FALSE)=0,"",VLOOKUP($A188,'Annex 2 Designated EHV charges'!$A:$P,11,FALSE)),"")</f>
        <v/>
      </c>
      <c r="H188" s="104" t="str">
        <f>IFERROR(IF(VLOOKUP($A188,'Annex 2 Designated EHV charges'!$A:$P,12,FALSE)=0,"",VLOOKUP($A188,'Annex 2 Designated EHV charges'!$A:$P,12,FALSE)),"")</f>
        <v/>
      </c>
    </row>
    <row r="189" spans="1:8" x14ac:dyDescent="0.25">
      <c r="A189" s="97" t="str">
        <f t="array" ref="A189">IFERROR(INDEX('Annex 2 Designated EHV charges'!$A$11:$A$58, MATCH(0, IF(ISBLANK('Annex 2 Designated EHV charges'!$A$11:$A$58),1, COUNTIF(A$4:$A188, 'Annex 2 Designated EHV charges'!$A$11:$A$58)), 0)),"")</f>
        <v/>
      </c>
      <c r="B189" s="97" t="str">
        <f>IF($A189="","",VLOOKUP($A189,'Annex 2 Designated EHV charges'!$A:$O,2,0))</f>
        <v/>
      </c>
      <c r="C189" s="98" t="str">
        <f>IF($A189="","",VLOOKUP($A189,'Annex 2 Designated EHV charges'!$A:$O,3,0))</f>
        <v/>
      </c>
      <c r="D189" s="97" t="str">
        <f>IF($A189="","",VLOOKUP($A189,'Annex 2 Designated EHV charges'!$A:$O,7,0))</f>
        <v/>
      </c>
      <c r="E189" s="102" t="str">
        <f>IFERROR(IF(VLOOKUP($A189,'Annex 2 Designated EHV charges'!$A:$P,9,FALSE)=0,"",VLOOKUP($A189,'Annex 2 Designated EHV charges'!$A:$P,9,FALSE)),"")</f>
        <v/>
      </c>
      <c r="F189" s="103" t="str">
        <f>IFERROR(IF(VLOOKUP($A189,'Annex 2 Designated EHV charges'!$A:$P,10,FALSE)=0,"",VLOOKUP($A189,'Annex 2 Designated EHV charges'!$A:$P,10,FALSE)),"")</f>
        <v/>
      </c>
      <c r="G189" s="104" t="str">
        <f>IFERROR(IF(VLOOKUP($A189,'Annex 2 Designated EHV charges'!$A:$P,11,FALSE)=0,"",VLOOKUP($A189,'Annex 2 Designated EHV charges'!$A:$P,11,FALSE)),"")</f>
        <v/>
      </c>
      <c r="H189" s="104" t="str">
        <f>IFERROR(IF(VLOOKUP($A189,'Annex 2 Designated EHV charges'!$A:$P,12,FALSE)=0,"",VLOOKUP($A189,'Annex 2 Designated EHV charges'!$A:$P,12,FALSE)),"")</f>
        <v/>
      </c>
    </row>
    <row r="190" spans="1:8" x14ac:dyDescent="0.25">
      <c r="A190" s="97" t="str">
        <f t="array" ref="A190">IFERROR(INDEX('Annex 2 Designated EHV charges'!$A$11:$A$58, MATCH(0, IF(ISBLANK('Annex 2 Designated EHV charges'!$A$11:$A$58),1, COUNTIF(A$4:$A189, 'Annex 2 Designated EHV charges'!$A$11:$A$58)), 0)),"")</f>
        <v/>
      </c>
      <c r="B190" s="97" t="str">
        <f>IF($A190="","",VLOOKUP($A190,'Annex 2 Designated EHV charges'!$A:$O,2,0))</f>
        <v/>
      </c>
      <c r="C190" s="98" t="str">
        <f>IF($A190="","",VLOOKUP($A190,'Annex 2 Designated EHV charges'!$A:$O,3,0))</f>
        <v/>
      </c>
      <c r="D190" s="97" t="str">
        <f>IF($A190="","",VLOOKUP($A190,'Annex 2 Designated EHV charges'!$A:$O,7,0))</f>
        <v/>
      </c>
      <c r="E190" s="102" t="str">
        <f>IFERROR(IF(VLOOKUP($A190,'Annex 2 Designated EHV charges'!$A:$P,9,FALSE)=0,"",VLOOKUP($A190,'Annex 2 Designated EHV charges'!$A:$P,9,FALSE)),"")</f>
        <v/>
      </c>
      <c r="F190" s="103" t="str">
        <f>IFERROR(IF(VLOOKUP($A190,'Annex 2 Designated EHV charges'!$A:$P,10,FALSE)=0,"",VLOOKUP($A190,'Annex 2 Designated EHV charges'!$A:$P,10,FALSE)),"")</f>
        <v/>
      </c>
      <c r="G190" s="104" t="str">
        <f>IFERROR(IF(VLOOKUP($A190,'Annex 2 Designated EHV charges'!$A:$P,11,FALSE)=0,"",VLOOKUP($A190,'Annex 2 Designated EHV charges'!$A:$P,11,FALSE)),"")</f>
        <v/>
      </c>
      <c r="H190" s="104" t="str">
        <f>IFERROR(IF(VLOOKUP($A190,'Annex 2 Designated EHV charges'!$A:$P,12,FALSE)=0,"",VLOOKUP($A190,'Annex 2 Designated EHV charges'!$A:$P,12,FALSE)),"")</f>
        <v/>
      </c>
    </row>
    <row r="191" spans="1:8" x14ac:dyDescent="0.25">
      <c r="A191" s="97" t="str">
        <f t="array" ref="A191">IFERROR(INDEX('Annex 2 Designated EHV charges'!$A$11:$A$58, MATCH(0, IF(ISBLANK('Annex 2 Designated EHV charges'!$A$11:$A$58),1, COUNTIF(A$4:$A190, 'Annex 2 Designated EHV charges'!$A$11:$A$58)), 0)),"")</f>
        <v/>
      </c>
      <c r="B191" s="97" t="str">
        <f>IF($A191="","",VLOOKUP($A191,'Annex 2 Designated EHV charges'!$A:$O,2,0))</f>
        <v/>
      </c>
      <c r="C191" s="98" t="str">
        <f>IF($A191="","",VLOOKUP($A191,'Annex 2 Designated EHV charges'!$A:$O,3,0))</f>
        <v/>
      </c>
      <c r="D191" s="97" t="str">
        <f>IF($A191="","",VLOOKUP($A191,'Annex 2 Designated EHV charges'!$A:$O,7,0))</f>
        <v/>
      </c>
      <c r="E191" s="102" t="str">
        <f>IFERROR(IF(VLOOKUP($A191,'Annex 2 Designated EHV charges'!$A:$P,9,FALSE)=0,"",VLOOKUP($A191,'Annex 2 Designated EHV charges'!$A:$P,9,FALSE)),"")</f>
        <v/>
      </c>
      <c r="F191" s="103" t="str">
        <f>IFERROR(IF(VLOOKUP($A191,'Annex 2 Designated EHV charges'!$A:$P,10,FALSE)=0,"",VLOOKUP($A191,'Annex 2 Designated EHV charges'!$A:$P,10,FALSE)),"")</f>
        <v/>
      </c>
      <c r="G191" s="104" t="str">
        <f>IFERROR(IF(VLOOKUP($A191,'Annex 2 Designated EHV charges'!$A:$P,11,FALSE)=0,"",VLOOKUP($A191,'Annex 2 Designated EHV charges'!$A:$P,11,FALSE)),"")</f>
        <v/>
      </c>
      <c r="H191" s="104" t="str">
        <f>IFERROR(IF(VLOOKUP($A191,'Annex 2 Designated EHV charges'!$A:$P,12,FALSE)=0,"",VLOOKUP($A191,'Annex 2 Designated EHV charges'!$A:$P,12,FALSE)),"")</f>
        <v/>
      </c>
    </row>
    <row r="192" spans="1:8" x14ac:dyDescent="0.25">
      <c r="A192" s="97" t="str">
        <f t="array" ref="A192">IFERROR(INDEX('Annex 2 Designated EHV charges'!$A$11:$A$58, MATCH(0, IF(ISBLANK('Annex 2 Designated EHV charges'!$A$11:$A$58),1, COUNTIF(A$4:$A191, 'Annex 2 Designated EHV charges'!$A$11:$A$58)), 0)),"")</f>
        <v/>
      </c>
      <c r="B192" s="97" t="str">
        <f>IF($A192="","",VLOOKUP($A192,'Annex 2 Designated EHV charges'!$A:$O,2,0))</f>
        <v/>
      </c>
      <c r="C192" s="98" t="str">
        <f>IF($A192="","",VLOOKUP($A192,'Annex 2 Designated EHV charges'!$A:$O,3,0))</f>
        <v/>
      </c>
      <c r="D192" s="97" t="str">
        <f>IF($A192="","",VLOOKUP($A192,'Annex 2 Designated EHV charges'!$A:$O,7,0))</f>
        <v/>
      </c>
      <c r="E192" s="102" t="str">
        <f>IFERROR(IF(VLOOKUP($A192,'Annex 2 Designated EHV charges'!$A:$P,9,FALSE)=0,"",VLOOKUP($A192,'Annex 2 Designated EHV charges'!$A:$P,9,FALSE)),"")</f>
        <v/>
      </c>
      <c r="F192" s="103" t="str">
        <f>IFERROR(IF(VLOOKUP($A192,'Annex 2 Designated EHV charges'!$A:$P,10,FALSE)=0,"",VLOOKUP($A192,'Annex 2 Designated EHV charges'!$A:$P,10,FALSE)),"")</f>
        <v/>
      </c>
      <c r="G192" s="104" t="str">
        <f>IFERROR(IF(VLOOKUP($A192,'Annex 2 Designated EHV charges'!$A:$P,11,FALSE)=0,"",VLOOKUP($A192,'Annex 2 Designated EHV charges'!$A:$P,11,FALSE)),"")</f>
        <v/>
      </c>
      <c r="H192" s="104" t="str">
        <f>IFERROR(IF(VLOOKUP($A192,'Annex 2 Designated EHV charges'!$A:$P,12,FALSE)=0,"",VLOOKUP($A192,'Annex 2 Designated EHV charges'!$A:$P,12,FALSE)),"")</f>
        <v/>
      </c>
    </row>
    <row r="193" spans="1:8" x14ac:dyDescent="0.25">
      <c r="A193" s="97" t="str">
        <f t="array" ref="A193">IFERROR(INDEX('Annex 2 Designated EHV charges'!$A$11:$A$58, MATCH(0, IF(ISBLANK('Annex 2 Designated EHV charges'!$A$11:$A$58),1, COUNTIF(A$4:$A192, 'Annex 2 Designated EHV charges'!$A$11:$A$58)), 0)),"")</f>
        <v/>
      </c>
      <c r="B193" s="97" t="str">
        <f>IF($A193="","",VLOOKUP($A193,'Annex 2 Designated EHV charges'!$A:$O,2,0))</f>
        <v/>
      </c>
      <c r="C193" s="98" t="str">
        <f>IF($A193="","",VLOOKUP($A193,'Annex 2 Designated EHV charges'!$A:$O,3,0))</f>
        <v/>
      </c>
      <c r="D193" s="97" t="str">
        <f>IF($A193="","",VLOOKUP($A193,'Annex 2 Designated EHV charges'!$A:$O,7,0))</f>
        <v/>
      </c>
      <c r="E193" s="102" t="str">
        <f>IFERROR(IF(VLOOKUP($A193,'Annex 2 Designated EHV charges'!$A:$P,9,FALSE)=0,"",VLOOKUP($A193,'Annex 2 Designated EHV charges'!$A:$P,9,FALSE)),"")</f>
        <v/>
      </c>
      <c r="F193" s="103" t="str">
        <f>IFERROR(IF(VLOOKUP($A193,'Annex 2 Designated EHV charges'!$A:$P,10,FALSE)=0,"",VLOOKUP($A193,'Annex 2 Designated EHV charges'!$A:$P,10,FALSE)),"")</f>
        <v/>
      </c>
      <c r="G193" s="104" t="str">
        <f>IFERROR(IF(VLOOKUP($A193,'Annex 2 Designated EHV charges'!$A:$P,11,FALSE)=0,"",VLOOKUP($A193,'Annex 2 Designated EHV charges'!$A:$P,11,FALSE)),"")</f>
        <v/>
      </c>
      <c r="H193" s="104" t="str">
        <f>IFERROR(IF(VLOOKUP($A193,'Annex 2 Designated EHV charges'!$A:$P,12,FALSE)=0,"",VLOOKUP($A193,'Annex 2 Designated EHV charges'!$A:$P,12,FALSE)),"")</f>
        <v/>
      </c>
    </row>
    <row r="194" spans="1:8" x14ac:dyDescent="0.25">
      <c r="A194" s="97" t="str">
        <f t="array" ref="A194">IFERROR(INDEX('Annex 2 Designated EHV charges'!$A$11:$A$58, MATCH(0, IF(ISBLANK('Annex 2 Designated EHV charges'!$A$11:$A$58),1, COUNTIF(A$4:$A193, 'Annex 2 Designated EHV charges'!$A$11:$A$58)), 0)),"")</f>
        <v/>
      </c>
      <c r="B194" s="97" t="str">
        <f>IF($A194="","",VLOOKUP($A194,'Annex 2 Designated EHV charges'!$A:$O,2,0))</f>
        <v/>
      </c>
      <c r="C194" s="98" t="str">
        <f>IF($A194="","",VLOOKUP($A194,'Annex 2 Designated EHV charges'!$A:$O,3,0))</f>
        <v/>
      </c>
      <c r="D194" s="97" t="str">
        <f>IF($A194="","",VLOOKUP($A194,'Annex 2 Designated EHV charges'!$A:$O,7,0))</f>
        <v/>
      </c>
      <c r="E194" s="102" t="str">
        <f>IFERROR(IF(VLOOKUP($A194,'Annex 2 Designated EHV charges'!$A:$P,9,FALSE)=0,"",VLOOKUP($A194,'Annex 2 Designated EHV charges'!$A:$P,9,FALSE)),"")</f>
        <v/>
      </c>
      <c r="F194" s="103" t="str">
        <f>IFERROR(IF(VLOOKUP($A194,'Annex 2 Designated EHV charges'!$A:$P,10,FALSE)=0,"",VLOOKUP($A194,'Annex 2 Designated EHV charges'!$A:$P,10,FALSE)),"")</f>
        <v/>
      </c>
      <c r="G194" s="104" t="str">
        <f>IFERROR(IF(VLOOKUP($A194,'Annex 2 Designated EHV charges'!$A:$P,11,FALSE)=0,"",VLOOKUP($A194,'Annex 2 Designated EHV charges'!$A:$P,11,FALSE)),"")</f>
        <v/>
      </c>
      <c r="H194" s="104" t="str">
        <f>IFERROR(IF(VLOOKUP($A194,'Annex 2 Designated EHV charges'!$A:$P,12,FALSE)=0,"",VLOOKUP($A194,'Annex 2 Designated EHV charges'!$A:$P,12,FALSE)),"")</f>
        <v/>
      </c>
    </row>
    <row r="195" spans="1:8" x14ac:dyDescent="0.25">
      <c r="A195" s="97" t="str">
        <f t="array" ref="A195">IFERROR(INDEX('Annex 2 Designated EHV charges'!$A$11:$A$58, MATCH(0, IF(ISBLANK('Annex 2 Designated EHV charges'!$A$11:$A$58),1, COUNTIF(A$4:$A194, 'Annex 2 Designated EHV charges'!$A$11:$A$58)), 0)),"")</f>
        <v/>
      </c>
      <c r="B195" s="97" t="str">
        <f>IF($A195="","",VLOOKUP($A195,'Annex 2 Designated EHV charges'!$A:$O,2,0))</f>
        <v/>
      </c>
      <c r="C195" s="98" t="str">
        <f>IF($A195="","",VLOOKUP($A195,'Annex 2 Designated EHV charges'!$A:$O,3,0))</f>
        <v/>
      </c>
      <c r="D195" s="97" t="str">
        <f>IF($A195="","",VLOOKUP($A195,'Annex 2 Designated EHV charges'!$A:$O,7,0))</f>
        <v/>
      </c>
      <c r="E195" s="102" t="str">
        <f>IFERROR(IF(VLOOKUP($A195,'Annex 2 Designated EHV charges'!$A:$P,9,FALSE)=0,"",VLOOKUP($A195,'Annex 2 Designated EHV charges'!$A:$P,9,FALSE)),"")</f>
        <v/>
      </c>
      <c r="F195" s="103" t="str">
        <f>IFERROR(IF(VLOOKUP($A195,'Annex 2 Designated EHV charges'!$A:$P,10,FALSE)=0,"",VLOOKUP($A195,'Annex 2 Designated EHV charges'!$A:$P,10,FALSE)),"")</f>
        <v/>
      </c>
      <c r="G195" s="104" t="str">
        <f>IFERROR(IF(VLOOKUP($A195,'Annex 2 Designated EHV charges'!$A:$P,11,FALSE)=0,"",VLOOKUP($A195,'Annex 2 Designated EHV charges'!$A:$P,11,FALSE)),"")</f>
        <v/>
      </c>
      <c r="H195" s="104" t="str">
        <f>IFERROR(IF(VLOOKUP($A195,'Annex 2 Designated EHV charges'!$A:$P,12,FALSE)=0,"",VLOOKUP($A195,'Annex 2 Designated EHV charges'!$A:$P,12,FALSE)),"")</f>
        <v/>
      </c>
    </row>
    <row r="196" spans="1:8" x14ac:dyDescent="0.25">
      <c r="A196" s="97" t="str">
        <f t="array" ref="A196">IFERROR(INDEX('Annex 2 Designated EHV charges'!$A$11:$A$58, MATCH(0, IF(ISBLANK('Annex 2 Designated EHV charges'!$A$11:$A$58),1, COUNTIF(A$4:$A195, 'Annex 2 Designated EHV charges'!$A$11:$A$58)), 0)),"")</f>
        <v/>
      </c>
      <c r="B196" s="97" t="str">
        <f>IF($A196="","",VLOOKUP($A196,'Annex 2 Designated EHV charges'!$A:$O,2,0))</f>
        <v/>
      </c>
      <c r="C196" s="98" t="str">
        <f>IF($A196="","",VLOOKUP($A196,'Annex 2 Designated EHV charges'!$A:$O,3,0))</f>
        <v/>
      </c>
      <c r="D196" s="97" t="str">
        <f>IF($A196="","",VLOOKUP($A196,'Annex 2 Designated EHV charges'!$A:$O,7,0))</f>
        <v/>
      </c>
      <c r="E196" s="102" t="str">
        <f>IFERROR(IF(VLOOKUP($A196,'Annex 2 Designated EHV charges'!$A:$P,9,FALSE)=0,"",VLOOKUP($A196,'Annex 2 Designated EHV charges'!$A:$P,9,FALSE)),"")</f>
        <v/>
      </c>
      <c r="F196" s="103" t="str">
        <f>IFERROR(IF(VLOOKUP($A196,'Annex 2 Designated EHV charges'!$A:$P,10,FALSE)=0,"",VLOOKUP($A196,'Annex 2 Designated EHV charges'!$A:$P,10,FALSE)),"")</f>
        <v/>
      </c>
      <c r="G196" s="104" t="str">
        <f>IFERROR(IF(VLOOKUP($A196,'Annex 2 Designated EHV charges'!$A:$P,11,FALSE)=0,"",VLOOKUP($A196,'Annex 2 Designated EHV charges'!$A:$P,11,FALSE)),"")</f>
        <v/>
      </c>
      <c r="H196" s="104" t="str">
        <f>IFERROR(IF(VLOOKUP($A196,'Annex 2 Designated EHV charges'!$A:$P,12,FALSE)=0,"",VLOOKUP($A196,'Annex 2 Designated EHV charges'!$A:$P,12,FALSE)),"")</f>
        <v/>
      </c>
    </row>
    <row r="197" spans="1:8" x14ac:dyDescent="0.25">
      <c r="A197" s="97" t="str">
        <f t="array" ref="A197">IFERROR(INDEX('Annex 2 Designated EHV charges'!$A$11:$A$58, MATCH(0, IF(ISBLANK('Annex 2 Designated EHV charges'!$A$11:$A$58),1, COUNTIF(A$4:$A196, 'Annex 2 Designated EHV charges'!$A$11:$A$58)), 0)),"")</f>
        <v/>
      </c>
      <c r="B197" s="97" t="str">
        <f>IF($A197="","",VLOOKUP($A197,'Annex 2 Designated EHV charges'!$A:$O,2,0))</f>
        <v/>
      </c>
      <c r="C197" s="98" t="str">
        <f>IF($A197="","",VLOOKUP($A197,'Annex 2 Designated EHV charges'!$A:$O,3,0))</f>
        <v/>
      </c>
      <c r="D197" s="97" t="str">
        <f>IF($A197="","",VLOOKUP($A197,'Annex 2 Designated EHV charges'!$A:$O,7,0))</f>
        <v/>
      </c>
      <c r="E197" s="102" t="str">
        <f>IFERROR(IF(VLOOKUP($A197,'Annex 2 Designated EHV charges'!$A:$P,9,FALSE)=0,"",VLOOKUP($A197,'Annex 2 Designated EHV charges'!$A:$P,9,FALSE)),"")</f>
        <v/>
      </c>
      <c r="F197" s="103" t="str">
        <f>IFERROR(IF(VLOOKUP($A197,'Annex 2 Designated EHV charges'!$A:$P,10,FALSE)=0,"",VLOOKUP($A197,'Annex 2 Designated EHV charges'!$A:$P,10,FALSE)),"")</f>
        <v/>
      </c>
      <c r="G197" s="104" t="str">
        <f>IFERROR(IF(VLOOKUP($A197,'Annex 2 Designated EHV charges'!$A:$P,11,FALSE)=0,"",VLOOKUP($A197,'Annex 2 Designated EHV charges'!$A:$P,11,FALSE)),"")</f>
        <v/>
      </c>
      <c r="H197" s="104" t="str">
        <f>IFERROR(IF(VLOOKUP($A197,'Annex 2 Designated EHV charges'!$A:$P,12,FALSE)=0,"",VLOOKUP($A197,'Annex 2 Designated EHV charges'!$A:$P,12,FALSE)),"")</f>
        <v/>
      </c>
    </row>
    <row r="198" spans="1:8" x14ac:dyDescent="0.25">
      <c r="A198" s="97" t="str">
        <f t="array" ref="A198">IFERROR(INDEX('Annex 2 Designated EHV charges'!$A$11:$A$58, MATCH(0, IF(ISBLANK('Annex 2 Designated EHV charges'!$A$11:$A$58),1, COUNTIF(A$4:$A197, 'Annex 2 Designated EHV charges'!$A$11:$A$58)), 0)),"")</f>
        <v/>
      </c>
      <c r="B198" s="97" t="str">
        <f>IF($A198="","",VLOOKUP($A198,'Annex 2 Designated EHV charges'!$A:$O,2,0))</f>
        <v/>
      </c>
      <c r="C198" s="98" t="str">
        <f>IF($A198="","",VLOOKUP($A198,'Annex 2 Designated EHV charges'!$A:$O,3,0))</f>
        <v/>
      </c>
      <c r="D198" s="97" t="str">
        <f>IF($A198="","",VLOOKUP($A198,'Annex 2 Designated EHV charges'!$A:$O,7,0))</f>
        <v/>
      </c>
      <c r="E198" s="102" t="str">
        <f>IFERROR(IF(VLOOKUP($A198,'Annex 2 Designated EHV charges'!$A:$P,9,FALSE)=0,"",VLOOKUP($A198,'Annex 2 Designated EHV charges'!$A:$P,9,FALSE)),"")</f>
        <v/>
      </c>
      <c r="F198" s="103" t="str">
        <f>IFERROR(IF(VLOOKUP($A198,'Annex 2 Designated EHV charges'!$A:$P,10,FALSE)=0,"",VLOOKUP($A198,'Annex 2 Designated EHV charges'!$A:$P,10,FALSE)),"")</f>
        <v/>
      </c>
      <c r="G198" s="104" t="str">
        <f>IFERROR(IF(VLOOKUP($A198,'Annex 2 Designated EHV charges'!$A:$P,11,FALSE)=0,"",VLOOKUP($A198,'Annex 2 Designated EHV charges'!$A:$P,11,FALSE)),"")</f>
        <v/>
      </c>
      <c r="H198" s="104" t="str">
        <f>IFERROR(IF(VLOOKUP($A198,'Annex 2 Designated EHV charges'!$A:$P,12,FALSE)=0,"",VLOOKUP($A198,'Annex 2 Designated EHV charges'!$A:$P,12,FALSE)),"")</f>
        <v/>
      </c>
    </row>
    <row r="199" spans="1:8" x14ac:dyDescent="0.25">
      <c r="A199" s="97" t="str">
        <f t="array" ref="A199">IFERROR(INDEX('Annex 2 Designated EHV charges'!$A$11:$A$58, MATCH(0, IF(ISBLANK('Annex 2 Designated EHV charges'!$A$11:$A$58),1, COUNTIF(A$4:$A198, 'Annex 2 Designated EHV charges'!$A$11:$A$58)), 0)),"")</f>
        <v/>
      </c>
      <c r="B199" s="97" t="str">
        <f>IF($A199="","",VLOOKUP($A199,'Annex 2 Designated EHV charges'!$A:$O,2,0))</f>
        <v/>
      </c>
      <c r="C199" s="98" t="str">
        <f>IF($A199="","",VLOOKUP($A199,'Annex 2 Designated EHV charges'!$A:$O,3,0))</f>
        <v/>
      </c>
      <c r="D199" s="97" t="str">
        <f>IF($A199="","",VLOOKUP($A199,'Annex 2 Designated EHV charges'!$A:$O,7,0))</f>
        <v/>
      </c>
      <c r="E199" s="102" t="str">
        <f>IFERROR(IF(VLOOKUP($A199,'Annex 2 Designated EHV charges'!$A:$P,9,FALSE)=0,"",VLOOKUP($A199,'Annex 2 Designated EHV charges'!$A:$P,9,FALSE)),"")</f>
        <v/>
      </c>
      <c r="F199" s="103" t="str">
        <f>IFERROR(IF(VLOOKUP($A199,'Annex 2 Designated EHV charges'!$A:$P,10,FALSE)=0,"",VLOOKUP($A199,'Annex 2 Designated EHV charges'!$A:$P,10,FALSE)),"")</f>
        <v/>
      </c>
      <c r="G199" s="104" t="str">
        <f>IFERROR(IF(VLOOKUP($A199,'Annex 2 Designated EHV charges'!$A:$P,11,FALSE)=0,"",VLOOKUP($A199,'Annex 2 Designated EHV charges'!$A:$P,11,FALSE)),"")</f>
        <v/>
      </c>
      <c r="H199" s="104" t="str">
        <f>IFERROR(IF(VLOOKUP($A199,'Annex 2 Designated EHV charges'!$A:$P,12,FALSE)=0,"",VLOOKUP($A199,'Annex 2 Designated EHV charges'!$A:$P,12,FALSE)),"")</f>
        <v/>
      </c>
    </row>
    <row r="200" spans="1:8" x14ac:dyDescent="0.25">
      <c r="A200" s="97" t="str">
        <f t="array" ref="A200">IFERROR(INDEX('Annex 2 Designated EHV charges'!$A$11:$A$58, MATCH(0, IF(ISBLANK('Annex 2 Designated EHV charges'!$A$11:$A$58),1, COUNTIF(A$4:$A199, 'Annex 2 Designated EHV charges'!$A$11:$A$58)), 0)),"")</f>
        <v/>
      </c>
      <c r="B200" s="97" t="str">
        <f>IF($A200="","",VLOOKUP($A200,'Annex 2 Designated EHV charges'!$A:$O,2,0))</f>
        <v/>
      </c>
      <c r="C200" s="98" t="str">
        <f>IF($A200="","",VLOOKUP($A200,'Annex 2 Designated EHV charges'!$A:$O,3,0))</f>
        <v/>
      </c>
      <c r="D200" s="97" t="str">
        <f>IF($A200="","",VLOOKUP($A200,'Annex 2 Designated EHV charges'!$A:$O,7,0))</f>
        <v/>
      </c>
      <c r="E200" s="102" t="str">
        <f>IFERROR(IF(VLOOKUP($A200,'Annex 2 Designated EHV charges'!$A:$P,9,FALSE)=0,"",VLOOKUP($A200,'Annex 2 Designated EHV charges'!$A:$P,9,FALSE)),"")</f>
        <v/>
      </c>
      <c r="F200" s="103" t="str">
        <f>IFERROR(IF(VLOOKUP($A200,'Annex 2 Designated EHV charges'!$A:$P,10,FALSE)=0,"",VLOOKUP($A200,'Annex 2 Designated EHV charges'!$A:$P,10,FALSE)),"")</f>
        <v/>
      </c>
      <c r="G200" s="104" t="str">
        <f>IFERROR(IF(VLOOKUP($A200,'Annex 2 Designated EHV charges'!$A:$P,11,FALSE)=0,"",VLOOKUP($A200,'Annex 2 Designated EHV charges'!$A:$P,11,FALSE)),"")</f>
        <v/>
      </c>
      <c r="H200" s="104" t="str">
        <f>IFERROR(IF(VLOOKUP($A200,'Annex 2 Designated EHV charges'!$A:$P,12,FALSE)=0,"",VLOOKUP($A200,'Annex 2 Designated EHV charges'!$A:$P,12,FALSE)),"")</f>
        <v/>
      </c>
    </row>
    <row r="201" spans="1:8" x14ac:dyDescent="0.25">
      <c r="A201" s="97" t="str">
        <f t="array" ref="A201">IFERROR(INDEX('Annex 2 Designated EHV charges'!$A$11:$A$58, MATCH(0, IF(ISBLANK('Annex 2 Designated EHV charges'!$A$11:$A$58),1, COUNTIF(A$4:$A200, 'Annex 2 Designated EHV charges'!$A$11:$A$58)), 0)),"")</f>
        <v/>
      </c>
      <c r="B201" s="97" t="str">
        <f>IF($A201="","",VLOOKUP($A201,'Annex 2 Designated EHV charges'!$A:$O,2,0))</f>
        <v/>
      </c>
      <c r="C201" s="98" t="str">
        <f>IF($A201="","",VLOOKUP($A201,'Annex 2 Designated EHV charges'!$A:$O,3,0))</f>
        <v/>
      </c>
      <c r="D201" s="97" t="str">
        <f>IF($A201="","",VLOOKUP($A201,'Annex 2 Designated EHV charges'!$A:$O,7,0))</f>
        <v/>
      </c>
      <c r="E201" s="102" t="str">
        <f>IFERROR(IF(VLOOKUP($A201,'Annex 2 Designated EHV charges'!$A:$P,9,FALSE)=0,"",VLOOKUP($A201,'Annex 2 Designated EHV charges'!$A:$P,9,FALSE)),"")</f>
        <v/>
      </c>
      <c r="F201" s="103" t="str">
        <f>IFERROR(IF(VLOOKUP($A201,'Annex 2 Designated EHV charges'!$A:$P,10,FALSE)=0,"",VLOOKUP($A201,'Annex 2 Designated EHV charges'!$A:$P,10,FALSE)),"")</f>
        <v/>
      </c>
      <c r="G201" s="104" t="str">
        <f>IFERROR(IF(VLOOKUP($A201,'Annex 2 Designated EHV charges'!$A:$P,11,FALSE)=0,"",VLOOKUP($A201,'Annex 2 Designated EHV charges'!$A:$P,11,FALSE)),"")</f>
        <v/>
      </c>
      <c r="H201" s="104" t="str">
        <f>IFERROR(IF(VLOOKUP($A201,'Annex 2 Designated EHV charges'!$A:$P,12,FALSE)=0,"",VLOOKUP($A201,'Annex 2 Designated EHV charges'!$A:$P,12,FALSE)),"")</f>
        <v/>
      </c>
    </row>
    <row r="202" spans="1:8" x14ac:dyDescent="0.25">
      <c r="A202" s="97" t="str">
        <f t="array" ref="A202">IFERROR(INDEX('Annex 2 Designated EHV charges'!$A$11:$A$58, MATCH(0, IF(ISBLANK('Annex 2 Designated EHV charges'!$A$11:$A$58),1, COUNTIF(A$4:$A201, 'Annex 2 Designated EHV charges'!$A$11:$A$58)), 0)),"")</f>
        <v/>
      </c>
      <c r="B202" s="97" t="str">
        <f>IF($A202="","",VLOOKUP($A202,'Annex 2 Designated EHV charges'!$A:$O,2,0))</f>
        <v/>
      </c>
      <c r="C202" s="98" t="str">
        <f>IF($A202="","",VLOOKUP($A202,'Annex 2 Designated EHV charges'!$A:$O,3,0))</f>
        <v/>
      </c>
      <c r="D202" s="97" t="str">
        <f>IF($A202="","",VLOOKUP($A202,'Annex 2 Designated EHV charges'!$A:$O,7,0))</f>
        <v/>
      </c>
      <c r="E202" s="102" t="str">
        <f>IFERROR(IF(VLOOKUP($A202,'Annex 2 Designated EHV charges'!$A:$P,9,FALSE)=0,"",VLOOKUP($A202,'Annex 2 Designated EHV charges'!$A:$P,9,FALSE)),"")</f>
        <v/>
      </c>
      <c r="F202" s="103" t="str">
        <f>IFERROR(IF(VLOOKUP($A202,'Annex 2 Designated EHV charges'!$A:$P,10,FALSE)=0,"",VLOOKUP($A202,'Annex 2 Designated EHV charges'!$A:$P,10,FALSE)),"")</f>
        <v/>
      </c>
      <c r="G202" s="104" t="str">
        <f>IFERROR(IF(VLOOKUP($A202,'Annex 2 Designated EHV charges'!$A:$P,11,FALSE)=0,"",VLOOKUP($A202,'Annex 2 Designated EHV charges'!$A:$P,11,FALSE)),"")</f>
        <v/>
      </c>
      <c r="H202" s="104" t="str">
        <f>IFERROR(IF(VLOOKUP($A202,'Annex 2 Designated EHV charges'!$A:$P,12,FALSE)=0,"",VLOOKUP($A202,'Annex 2 Designated EHV charges'!$A:$P,12,FALSE)),"")</f>
        <v/>
      </c>
    </row>
    <row r="203" spans="1:8" x14ac:dyDescent="0.25">
      <c r="A203" s="97" t="str">
        <f t="array" ref="A203">IFERROR(INDEX('Annex 2 Designated EHV charges'!$A$11:$A$58, MATCH(0, IF(ISBLANK('Annex 2 Designated EHV charges'!$A$11:$A$58),1, COUNTIF(A$4:$A202, 'Annex 2 Designated EHV charges'!$A$11:$A$58)), 0)),"")</f>
        <v/>
      </c>
      <c r="B203" s="97" t="str">
        <f>IF($A203="","",VLOOKUP($A203,'Annex 2 Designated EHV charges'!$A:$O,2,0))</f>
        <v/>
      </c>
      <c r="C203" s="98" t="str">
        <f>IF($A203="","",VLOOKUP($A203,'Annex 2 Designated EHV charges'!$A:$O,3,0))</f>
        <v/>
      </c>
      <c r="D203" s="97" t="str">
        <f>IF($A203="","",VLOOKUP($A203,'Annex 2 Designated EHV charges'!$A:$O,7,0))</f>
        <v/>
      </c>
      <c r="E203" s="102" t="str">
        <f>IFERROR(IF(VLOOKUP($A203,'Annex 2 Designated EHV charges'!$A:$P,9,FALSE)=0,"",VLOOKUP($A203,'Annex 2 Designated EHV charges'!$A:$P,9,FALSE)),"")</f>
        <v/>
      </c>
      <c r="F203" s="103" t="str">
        <f>IFERROR(IF(VLOOKUP($A203,'Annex 2 Designated EHV charges'!$A:$P,10,FALSE)=0,"",VLOOKUP($A203,'Annex 2 Designated EHV charges'!$A:$P,10,FALSE)),"")</f>
        <v/>
      </c>
      <c r="G203" s="104" t="str">
        <f>IFERROR(IF(VLOOKUP($A203,'Annex 2 Designated EHV charges'!$A:$P,11,FALSE)=0,"",VLOOKUP($A203,'Annex 2 Designated EHV charges'!$A:$P,11,FALSE)),"")</f>
        <v/>
      </c>
      <c r="H203" s="104" t="str">
        <f>IFERROR(IF(VLOOKUP($A203,'Annex 2 Designated EHV charges'!$A:$P,12,FALSE)=0,"",VLOOKUP($A203,'Annex 2 Designated EHV charges'!$A:$P,12,FALSE)),"")</f>
        <v/>
      </c>
    </row>
    <row r="204" spans="1:8" x14ac:dyDescent="0.25">
      <c r="A204" s="97" t="str">
        <f t="array" ref="A204">IFERROR(INDEX('Annex 2 Designated EHV charges'!$A$11:$A$58, MATCH(0, IF(ISBLANK('Annex 2 Designated EHV charges'!$A$11:$A$58),1, COUNTIF(A$4:$A203, 'Annex 2 Designated EHV charges'!$A$11:$A$58)), 0)),"")</f>
        <v/>
      </c>
      <c r="B204" s="97" t="str">
        <f>IF($A204="","",VLOOKUP($A204,'Annex 2 Designated EHV charges'!$A:$O,2,0))</f>
        <v/>
      </c>
      <c r="C204" s="98" t="str">
        <f>IF($A204="","",VLOOKUP($A204,'Annex 2 Designated EHV charges'!$A:$O,3,0))</f>
        <v/>
      </c>
      <c r="D204" s="97" t="str">
        <f>IF($A204="","",VLOOKUP($A204,'Annex 2 Designated EHV charges'!$A:$O,7,0))</f>
        <v/>
      </c>
      <c r="E204" s="102" t="str">
        <f>IFERROR(IF(VLOOKUP($A204,'Annex 2 Designated EHV charges'!$A:$P,9,FALSE)=0,"",VLOOKUP($A204,'Annex 2 Designated EHV charges'!$A:$P,9,FALSE)),"")</f>
        <v/>
      </c>
      <c r="F204" s="103" t="str">
        <f>IFERROR(IF(VLOOKUP($A204,'Annex 2 Designated EHV charges'!$A:$P,10,FALSE)=0,"",VLOOKUP($A204,'Annex 2 Designated EHV charges'!$A:$P,10,FALSE)),"")</f>
        <v/>
      </c>
      <c r="G204" s="104" t="str">
        <f>IFERROR(IF(VLOOKUP($A204,'Annex 2 Designated EHV charges'!$A:$P,11,FALSE)=0,"",VLOOKUP($A204,'Annex 2 Designated EHV charges'!$A:$P,11,FALSE)),"")</f>
        <v/>
      </c>
      <c r="H204" s="104" t="str">
        <f>IFERROR(IF(VLOOKUP($A204,'Annex 2 Designated EHV charges'!$A:$P,12,FALSE)=0,"",VLOOKUP($A204,'Annex 2 Designated EHV charges'!$A:$P,12,FALSE)),"")</f>
        <v/>
      </c>
    </row>
    <row r="205" spans="1:8" x14ac:dyDescent="0.25">
      <c r="A205" s="97" t="str">
        <f t="array" ref="A205">IFERROR(INDEX('Annex 2 Designated EHV charges'!$A$11:$A$58, MATCH(0, IF(ISBLANK('Annex 2 Designated EHV charges'!$A$11:$A$58),1, COUNTIF(A$4:$A204, 'Annex 2 Designated EHV charges'!$A$11:$A$58)), 0)),"")</f>
        <v/>
      </c>
      <c r="B205" s="97" t="str">
        <f>IF($A205="","",VLOOKUP($A205,'Annex 2 Designated EHV charges'!$A:$O,2,0))</f>
        <v/>
      </c>
      <c r="C205" s="98" t="str">
        <f>IF($A205="","",VLOOKUP($A205,'Annex 2 Designated EHV charges'!$A:$O,3,0))</f>
        <v/>
      </c>
      <c r="D205" s="97" t="str">
        <f>IF($A205="","",VLOOKUP($A205,'Annex 2 Designated EHV charges'!$A:$O,7,0))</f>
        <v/>
      </c>
      <c r="E205" s="102" t="str">
        <f>IFERROR(IF(VLOOKUP($A205,'Annex 2 Designated EHV charges'!$A:$P,9,FALSE)=0,"",VLOOKUP($A205,'Annex 2 Designated EHV charges'!$A:$P,9,FALSE)),"")</f>
        <v/>
      </c>
      <c r="F205" s="103" t="str">
        <f>IFERROR(IF(VLOOKUP($A205,'Annex 2 Designated EHV charges'!$A:$P,10,FALSE)=0,"",VLOOKUP($A205,'Annex 2 Designated EHV charges'!$A:$P,10,FALSE)),"")</f>
        <v/>
      </c>
      <c r="G205" s="104" t="str">
        <f>IFERROR(IF(VLOOKUP($A205,'Annex 2 Designated EHV charges'!$A:$P,11,FALSE)=0,"",VLOOKUP($A205,'Annex 2 Designated EHV charges'!$A:$P,11,FALSE)),"")</f>
        <v/>
      </c>
      <c r="H205" s="104" t="str">
        <f>IFERROR(IF(VLOOKUP($A205,'Annex 2 Designated EHV charges'!$A:$P,12,FALSE)=0,"",VLOOKUP($A205,'Annex 2 Designated EHV charges'!$A:$P,12,FALSE)),"")</f>
        <v/>
      </c>
    </row>
    <row r="206" spans="1:8" x14ac:dyDescent="0.25">
      <c r="A206" s="97" t="str">
        <f t="array" ref="A206">IFERROR(INDEX('Annex 2 Designated EHV charges'!$A$11:$A$58, MATCH(0, IF(ISBLANK('Annex 2 Designated EHV charges'!$A$11:$A$58),1, COUNTIF(A$4:$A205, 'Annex 2 Designated EHV charges'!$A$11:$A$58)), 0)),"")</f>
        <v/>
      </c>
      <c r="B206" s="97" t="str">
        <f>IF($A206="","",VLOOKUP($A206,'Annex 2 Designated EHV charges'!$A:$O,2,0))</f>
        <v/>
      </c>
      <c r="C206" s="98" t="str">
        <f>IF($A206="","",VLOOKUP($A206,'Annex 2 Designated EHV charges'!$A:$O,3,0))</f>
        <v/>
      </c>
      <c r="D206" s="97" t="str">
        <f>IF($A206="","",VLOOKUP($A206,'Annex 2 Designated EHV charges'!$A:$O,7,0))</f>
        <v/>
      </c>
      <c r="E206" s="102" t="str">
        <f>IFERROR(IF(VLOOKUP($A206,'Annex 2 Designated EHV charges'!$A:$P,9,FALSE)=0,"",VLOOKUP($A206,'Annex 2 Designated EHV charges'!$A:$P,9,FALSE)),"")</f>
        <v/>
      </c>
      <c r="F206" s="103" t="str">
        <f>IFERROR(IF(VLOOKUP($A206,'Annex 2 Designated EHV charges'!$A:$P,10,FALSE)=0,"",VLOOKUP($A206,'Annex 2 Designated EHV charges'!$A:$P,10,FALSE)),"")</f>
        <v/>
      </c>
      <c r="G206" s="104" t="str">
        <f>IFERROR(IF(VLOOKUP($A206,'Annex 2 Designated EHV charges'!$A:$P,11,FALSE)=0,"",VLOOKUP($A206,'Annex 2 Designated EHV charges'!$A:$P,11,FALSE)),"")</f>
        <v/>
      </c>
      <c r="H206" s="104" t="str">
        <f>IFERROR(IF(VLOOKUP($A206,'Annex 2 Designated EHV charges'!$A:$P,12,FALSE)=0,"",VLOOKUP($A206,'Annex 2 Designated EHV charges'!$A:$P,12,FALSE)),"")</f>
        <v/>
      </c>
    </row>
    <row r="207" spans="1:8" x14ac:dyDescent="0.25">
      <c r="A207" s="97" t="str">
        <f t="array" ref="A207">IFERROR(INDEX('Annex 2 Designated EHV charges'!$A$11:$A$58, MATCH(0, IF(ISBLANK('Annex 2 Designated EHV charges'!$A$11:$A$58),1, COUNTIF(A$4:$A206, 'Annex 2 Designated EHV charges'!$A$11:$A$58)), 0)),"")</f>
        <v/>
      </c>
      <c r="B207" s="97" t="str">
        <f>IF($A207="","",VLOOKUP($A207,'Annex 2 Designated EHV charges'!$A:$O,2,0))</f>
        <v/>
      </c>
      <c r="C207" s="98" t="str">
        <f>IF($A207="","",VLOOKUP($A207,'Annex 2 Designated EHV charges'!$A:$O,3,0))</f>
        <v/>
      </c>
      <c r="D207" s="97" t="str">
        <f>IF($A207="","",VLOOKUP($A207,'Annex 2 Designated EHV charges'!$A:$O,7,0))</f>
        <v/>
      </c>
      <c r="E207" s="102" t="str">
        <f>IFERROR(IF(VLOOKUP($A207,'Annex 2 Designated EHV charges'!$A:$P,9,FALSE)=0,"",VLOOKUP($A207,'Annex 2 Designated EHV charges'!$A:$P,9,FALSE)),"")</f>
        <v/>
      </c>
      <c r="F207" s="103" t="str">
        <f>IFERROR(IF(VLOOKUP($A207,'Annex 2 Designated EHV charges'!$A:$P,10,FALSE)=0,"",VLOOKUP($A207,'Annex 2 Designated EHV charges'!$A:$P,10,FALSE)),"")</f>
        <v/>
      </c>
      <c r="G207" s="104" t="str">
        <f>IFERROR(IF(VLOOKUP($A207,'Annex 2 Designated EHV charges'!$A:$P,11,FALSE)=0,"",VLOOKUP($A207,'Annex 2 Designated EHV charges'!$A:$P,11,FALSE)),"")</f>
        <v/>
      </c>
      <c r="H207" s="104" t="str">
        <f>IFERROR(IF(VLOOKUP($A207,'Annex 2 Designated EHV charges'!$A:$P,12,FALSE)=0,"",VLOOKUP($A207,'Annex 2 Designated EHV charges'!$A:$P,12,FALSE)),"")</f>
        <v/>
      </c>
    </row>
    <row r="208" spans="1:8" x14ac:dyDescent="0.25">
      <c r="A208" s="97" t="str">
        <f t="array" ref="A208">IFERROR(INDEX('Annex 2 Designated EHV charges'!$A$11:$A$58, MATCH(0, IF(ISBLANK('Annex 2 Designated EHV charges'!$A$11:$A$58),1, COUNTIF(A$4:$A207, 'Annex 2 Designated EHV charges'!$A$11:$A$58)), 0)),"")</f>
        <v/>
      </c>
      <c r="B208" s="97" t="str">
        <f>IF($A208="","",VLOOKUP($A208,'Annex 2 Designated EHV charges'!$A:$O,2,0))</f>
        <v/>
      </c>
      <c r="C208" s="98" t="str">
        <f>IF($A208="","",VLOOKUP($A208,'Annex 2 Designated EHV charges'!$A:$O,3,0))</f>
        <v/>
      </c>
      <c r="D208" s="97" t="str">
        <f>IF($A208="","",VLOOKUP($A208,'Annex 2 Designated EHV charges'!$A:$O,7,0))</f>
        <v/>
      </c>
      <c r="E208" s="102" t="str">
        <f>IFERROR(IF(VLOOKUP($A208,'Annex 2 Designated EHV charges'!$A:$P,9,FALSE)=0,"",VLOOKUP($A208,'Annex 2 Designated EHV charges'!$A:$P,9,FALSE)),"")</f>
        <v/>
      </c>
      <c r="F208" s="103" t="str">
        <f>IFERROR(IF(VLOOKUP($A208,'Annex 2 Designated EHV charges'!$A:$P,10,FALSE)=0,"",VLOOKUP($A208,'Annex 2 Designated EHV charges'!$A:$P,10,FALSE)),"")</f>
        <v/>
      </c>
      <c r="G208" s="104" t="str">
        <f>IFERROR(IF(VLOOKUP($A208,'Annex 2 Designated EHV charges'!$A:$P,11,FALSE)=0,"",VLOOKUP($A208,'Annex 2 Designated EHV charges'!$A:$P,11,FALSE)),"")</f>
        <v/>
      </c>
      <c r="H208" s="104" t="str">
        <f>IFERROR(IF(VLOOKUP($A208,'Annex 2 Designated EHV charges'!$A:$P,12,FALSE)=0,"",VLOOKUP($A208,'Annex 2 Designated EHV charges'!$A:$P,12,FALSE)),"")</f>
        <v/>
      </c>
    </row>
    <row r="209" spans="1:8" x14ac:dyDescent="0.25">
      <c r="A209" s="97" t="str">
        <f t="array" ref="A209">IFERROR(INDEX('Annex 2 Designated EHV charges'!$A$11:$A$58, MATCH(0, IF(ISBLANK('Annex 2 Designated EHV charges'!$A$11:$A$58),1, COUNTIF(A$4:$A208, 'Annex 2 Designated EHV charges'!$A$11:$A$58)), 0)),"")</f>
        <v/>
      </c>
      <c r="B209" s="97" t="str">
        <f>IF($A209="","",VLOOKUP($A209,'Annex 2 Designated EHV charges'!$A:$O,2,0))</f>
        <v/>
      </c>
      <c r="C209" s="98" t="str">
        <f>IF($A209="","",VLOOKUP($A209,'Annex 2 Designated EHV charges'!$A:$O,3,0))</f>
        <v/>
      </c>
      <c r="D209" s="97" t="str">
        <f>IF($A209="","",VLOOKUP($A209,'Annex 2 Designated EHV charges'!$A:$O,7,0))</f>
        <v/>
      </c>
      <c r="E209" s="102" t="str">
        <f>IFERROR(IF(VLOOKUP($A209,'Annex 2 Designated EHV charges'!$A:$P,9,FALSE)=0,"",VLOOKUP($A209,'Annex 2 Designated EHV charges'!$A:$P,9,FALSE)),"")</f>
        <v/>
      </c>
      <c r="F209" s="103" t="str">
        <f>IFERROR(IF(VLOOKUP($A209,'Annex 2 Designated EHV charges'!$A:$P,10,FALSE)=0,"",VLOOKUP($A209,'Annex 2 Designated EHV charges'!$A:$P,10,FALSE)),"")</f>
        <v/>
      </c>
      <c r="G209" s="104" t="str">
        <f>IFERROR(IF(VLOOKUP($A209,'Annex 2 Designated EHV charges'!$A:$P,11,FALSE)=0,"",VLOOKUP($A209,'Annex 2 Designated EHV charges'!$A:$P,11,FALSE)),"")</f>
        <v/>
      </c>
      <c r="H209" s="104" t="str">
        <f>IFERROR(IF(VLOOKUP($A209,'Annex 2 Designated EHV charges'!$A:$P,12,FALSE)=0,"",VLOOKUP($A209,'Annex 2 Designated EHV charges'!$A:$P,12,FALSE)),"")</f>
        <v/>
      </c>
    </row>
    <row r="210" spans="1:8" x14ac:dyDescent="0.25">
      <c r="A210" s="97" t="str">
        <f t="array" ref="A210">IFERROR(INDEX('Annex 2 Designated EHV charges'!$A$11:$A$58, MATCH(0, IF(ISBLANK('Annex 2 Designated EHV charges'!$A$11:$A$58),1, COUNTIF(A$4:$A209, 'Annex 2 Designated EHV charges'!$A$11:$A$58)), 0)),"")</f>
        <v/>
      </c>
      <c r="B210" s="97" t="str">
        <f>IF($A210="","",VLOOKUP($A210,'Annex 2 Designated EHV charges'!$A:$O,2,0))</f>
        <v/>
      </c>
      <c r="C210" s="98" t="str">
        <f>IF($A210="","",VLOOKUP($A210,'Annex 2 Designated EHV charges'!$A:$O,3,0))</f>
        <v/>
      </c>
      <c r="D210" s="97" t="str">
        <f>IF($A210="","",VLOOKUP($A210,'Annex 2 Designated EHV charges'!$A:$O,7,0))</f>
        <v/>
      </c>
      <c r="E210" s="102" t="str">
        <f>IFERROR(IF(VLOOKUP($A210,'Annex 2 Designated EHV charges'!$A:$P,9,FALSE)=0,"",VLOOKUP($A210,'Annex 2 Designated EHV charges'!$A:$P,9,FALSE)),"")</f>
        <v/>
      </c>
      <c r="F210" s="103" t="str">
        <f>IFERROR(IF(VLOOKUP($A210,'Annex 2 Designated EHV charges'!$A:$P,10,FALSE)=0,"",VLOOKUP($A210,'Annex 2 Designated EHV charges'!$A:$P,10,FALSE)),"")</f>
        <v/>
      </c>
      <c r="G210" s="104" t="str">
        <f>IFERROR(IF(VLOOKUP($A210,'Annex 2 Designated EHV charges'!$A:$P,11,FALSE)=0,"",VLOOKUP($A210,'Annex 2 Designated EHV charges'!$A:$P,11,FALSE)),"")</f>
        <v/>
      </c>
      <c r="H210" s="104" t="str">
        <f>IFERROR(IF(VLOOKUP($A210,'Annex 2 Designated EHV charges'!$A:$P,12,FALSE)=0,"",VLOOKUP($A210,'Annex 2 Designated EHV charges'!$A:$P,12,FALSE)),"")</f>
        <v/>
      </c>
    </row>
    <row r="211" spans="1:8" x14ac:dyDescent="0.25">
      <c r="A211" s="97" t="str">
        <f t="array" ref="A211">IFERROR(INDEX('Annex 2 Designated EHV charges'!$A$11:$A$58, MATCH(0, IF(ISBLANK('Annex 2 Designated EHV charges'!$A$11:$A$58),1, COUNTIF(A$4:$A210, 'Annex 2 Designated EHV charges'!$A$11:$A$58)), 0)),"")</f>
        <v/>
      </c>
      <c r="B211" s="97" t="str">
        <f>IF($A211="","",VLOOKUP($A211,'Annex 2 Designated EHV charges'!$A:$O,2,0))</f>
        <v/>
      </c>
      <c r="C211" s="98" t="str">
        <f>IF($A211="","",VLOOKUP($A211,'Annex 2 Designated EHV charges'!$A:$O,3,0))</f>
        <v/>
      </c>
      <c r="D211" s="97" t="str">
        <f>IF($A211="","",VLOOKUP($A211,'Annex 2 Designated EHV charges'!$A:$O,7,0))</f>
        <v/>
      </c>
      <c r="E211" s="102" t="str">
        <f>IFERROR(IF(VLOOKUP($A211,'Annex 2 Designated EHV charges'!$A:$P,9,FALSE)=0,"",VLOOKUP($A211,'Annex 2 Designated EHV charges'!$A:$P,9,FALSE)),"")</f>
        <v/>
      </c>
      <c r="F211" s="103" t="str">
        <f>IFERROR(IF(VLOOKUP($A211,'Annex 2 Designated EHV charges'!$A:$P,10,FALSE)=0,"",VLOOKUP($A211,'Annex 2 Designated EHV charges'!$A:$P,10,FALSE)),"")</f>
        <v/>
      </c>
      <c r="G211" s="104" t="str">
        <f>IFERROR(IF(VLOOKUP($A211,'Annex 2 Designated EHV charges'!$A:$P,11,FALSE)=0,"",VLOOKUP($A211,'Annex 2 Designated EHV charges'!$A:$P,11,FALSE)),"")</f>
        <v/>
      </c>
      <c r="H211" s="104" t="str">
        <f>IFERROR(IF(VLOOKUP($A211,'Annex 2 Designated EHV charges'!$A:$P,12,FALSE)=0,"",VLOOKUP($A211,'Annex 2 Designated EHV charges'!$A:$P,12,FALSE)),"")</f>
        <v/>
      </c>
    </row>
    <row r="212" spans="1:8" x14ac:dyDescent="0.25">
      <c r="A212" s="97" t="str">
        <f t="array" ref="A212">IFERROR(INDEX('Annex 2 Designated EHV charges'!$A$11:$A$58, MATCH(0, IF(ISBLANK('Annex 2 Designated EHV charges'!$A$11:$A$58),1, COUNTIF(A$4:$A211, 'Annex 2 Designated EHV charges'!$A$11:$A$58)), 0)),"")</f>
        <v/>
      </c>
      <c r="B212" s="97" t="str">
        <f>IF($A212="","",VLOOKUP($A212,'Annex 2 Designated EHV charges'!$A:$O,2,0))</f>
        <v/>
      </c>
      <c r="C212" s="98" t="str">
        <f>IF($A212="","",VLOOKUP($A212,'Annex 2 Designated EHV charges'!$A:$O,3,0))</f>
        <v/>
      </c>
      <c r="D212" s="97" t="str">
        <f>IF($A212="","",VLOOKUP($A212,'Annex 2 Designated EHV charges'!$A:$O,7,0))</f>
        <v/>
      </c>
      <c r="E212" s="102" t="str">
        <f>IFERROR(IF(VLOOKUP($A212,'Annex 2 Designated EHV charges'!$A:$P,9,FALSE)=0,"",VLOOKUP($A212,'Annex 2 Designated EHV charges'!$A:$P,9,FALSE)),"")</f>
        <v/>
      </c>
      <c r="F212" s="103" t="str">
        <f>IFERROR(IF(VLOOKUP($A212,'Annex 2 Designated EHV charges'!$A:$P,10,FALSE)=0,"",VLOOKUP($A212,'Annex 2 Designated EHV charges'!$A:$P,10,FALSE)),"")</f>
        <v/>
      </c>
      <c r="G212" s="104" t="str">
        <f>IFERROR(IF(VLOOKUP($A212,'Annex 2 Designated EHV charges'!$A:$P,11,FALSE)=0,"",VLOOKUP($A212,'Annex 2 Designated EHV charges'!$A:$P,11,FALSE)),"")</f>
        <v/>
      </c>
      <c r="H212" s="104" t="str">
        <f>IFERROR(IF(VLOOKUP($A212,'Annex 2 Designated EHV charges'!$A:$P,12,FALSE)=0,"",VLOOKUP($A212,'Annex 2 Designated EHV charges'!$A:$P,12,FALSE)),"")</f>
        <v/>
      </c>
    </row>
    <row r="213" spans="1:8" x14ac:dyDescent="0.25">
      <c r="A213" s="97" t="str">
        <f t="array" ref="A213">IFERROR(INDEX('Annex 2 Designated EHV charges'!$A$11:$A$58, MATCH(0, IF(ISBLANK('Annex 2 Designated EHV charges'!$A$11:$A$58),1, COUNTIF(A$4:$A212, 'Annex 2 Designated EHV charges'!$A$11:$A$58)), 0)),"")</f>
        <v/>
      </c>
      <c r="B213" s="97" t="str">
        <f>IF($A213="","",VLOOKUP($A213,'Annex 2 Designated EHV charges'!$A:$O,2,0))</f>
        <v/>
      </c>
      <c r="C213" s="98" t="str">
        <f>IF($A213="","",VLOOKUP($A213,'Annex 2 Designated EHV charges'!$A:$O,3,0))</f>
        <v/>
      </c>
      <c r="D213" s="97" t="str">
        <f>IF($A213="","",VLOOKUP($A213,'Annex 2 Designated EHV charges'!$A:$O,7,0))</f>
        <v/>
      </c>
      <c r="E213" s="102" t="str">
        <f>IFERROR(IF(VLOOKUP($A213,'Annex 2 Designated EHV charges'!$A:$P,9,FALSE)=0,"",VLOOKUP($A213,'Annex 2 Designated EHV charges'!$A:$P,9,FALSE)),"")</f>
        <v/>
      </c>
      <c r="F213" s="103" t="str">
        <f>IFERROR(IF(VLOOKUP($A213,'Annex 2 Designated EHV charges'!$A:$P,10,FALSE)=0,"",VLOOKUP($A213,'Annex 2 Designated EHV charges'!$A:$P,10,FALSE)),"")</f>
        <v/>
      </c>
      <c r="G213" s="104" t="str">
        <f>IFERROR(IF(VLOOKUP($A213,'Annex 2 Designated EHV charges'!$A:$P,11,FALSE)=0,"",VLOOKUP($A213,'Annex 2 Designated EHV charges'!$A:$P,11,FALSE)),"")</f>
        <v/>
      </c>
      <c r="H213" s="104" t="str">
        <f>IFERROR(IF(VLOOKUP($A213,'Annex 2 Designated EHV charges'!$A:$P,12,FALSE)=0,"",VLOOKUP($A213,'Annex 2 Designated EHV charges'!$A:$P,12,FALSE)),"")</f>
        <v/>
      </c>
    </row>
    <row r="214" spans="1:8" x14ac:dyDescent="0.25">
      <c r="A214" s="97" t="str">
        <f t="array" ref="A214">IFERROR(INDEX('Annex 2 Designated EHV charges'!$A$11:$A$58, MATCH(0, IF(ISBLANK('Annex 2 Designated EHV charges'!$A$11:$A$58),1, COUNTIF(A$4:$A213, 'Annex 2 Designated EHV charges'!$A$11:$A$58)), 0)),"")</f>
        <v/>
      </c>
      <c r="B214" s="97" t="str">
        <f>IF($A214="","",VLOOKUP($A214,'Annex 2 Designated EHV charges'!$A:$O,2,0))</f>
        <v/>
      </c>
      <c r="C214" s="98" t="str">
        <f>IF($A214="","",VLOOKUP($A214,'Annex 2 Designated EHV charges'!$A:$O,3,0))</f>
        <v/>
      </c>
      <c r="D214" s="97" t="str">
        <f>IF($A214="","",VLOOKUP($A214,'Annex 2 Designated EHV charges'!$A:$O,7,0))</f>
        <v/>
      </c>
      <c r="E214" s="102" t="str">
        <f>IFERROR(IF(VLOOKUP($A214,'Annex 2 Designated EHV charges'!$A:$P,9,FALSE)=0,"",VLOOKUP($A214,'Annex 2 Designated EHV charges'!$A:$P,9,FALSE)),"")</f>
        <v/>
      </c>
      <c r="F214" s="103" t="str">
        <f>IFERROR(IF(VLOOKUP($A214,'Annex 2 Designated EHV charges'!$A:$P,10,FALSE)=0,"",VLOOKUP($A214,'Annex 2 Designated EHV charges'!$A:$P,10,FALSE)),"")</f>
        <v/>
      </c>
      <c r="G214" s="104" t="str">
        <f>IFERROR(IF(VLOOKUP($A214,'Annex 2 Designated EHV charges'!$A:$P,11,FALSE)=0,"",VLOOKUP($A214,'Annex 2 Designated EHV charges'!$A:$P,11,FALSE)),"")</f>
        <v/>
      </c>
      <c r="H214" s="104" t="str">
        <f>IFERROR(IF(VLOOKUP($A214,'Annex 2 Designated EHV charges'!$A:$P,12,FALSE)=0,"",VLOOKUP($A214,'Annex 2 Designated EHV charges'!$A:$P,12,FALSE)),"")</f>
        <v/>
      </c>
    </row>
    <row r="215" spans="1:8" x14ac:dyDescent="0.25">
      <c r="A215" s="97" t="str">
        <f t="array" ref="A215">IFERROR(INDEX('Annex 2 Designated EHV charges'!$A$11:$A$58, MATCH(0, IF(ISBLANK('Annex 2 Designated EHV charges'!$A$11:$A$58),1, COUNTIF(A$4:$A214, 'Annex 2 Designated EHV charges'!$A$11:$A$58)), 0)),"")</f>
        <v/>
      </c>
      <c r="B215" s="97" t="str">
        <f>IF($A215="","",VLOOKUP($A215,'Annex 2 Designated EHV charges'!$A:$O,2,0))</f>
        <v/>
      </c>
      <c r="C215" s="98" t="str">
        <f>IF($A215="","",VLOOKUP($A215,'Annex 2 Designated EHV charges'!$A:$O,3,0))</f>
        <v/>
      </c>
      <c r="D215" s="97" t="str">
        <f>IF($A215="","",VLOOKUP($A215,'Annex 2 Designated EHV charges'!$A:$O,7,0))</f>
        <v/>
      </c>
      <c r="E215" s="102" t="str">
        <f>IFERROR(IF(VLOOKUP($A215,'Annex 2 Designated EHV charges'!$A:$P,9,FALSE)=0,"",VLOOKUP($A215,'Annex 2 Designated EHV charges'!$A:$P,9,FALSE)),"")</f>
        <v/>
      </c>
      <c r="F215" s="103" t="str">
        <f>IFERROR(IF(VLOOKUP($A215,'Annex 2 Designated EHV charges'!$A:$P,10,FALSE)=0,"",VLOOKUP($A215,'Annex 2 Designated EHV charges'!$A:$P,10,FALSE)),"")</f>
        <v/>
      </c>
      <c r="G215" s="104" t="str">
        <f>IFERROR(IF(VLOOKUP($A215,'Annex 2 Designated EHV charges'!$A:$P,11,FALSE)=0,"",VLOOKUP($A215,'Annex 2 Designated EHV charges'!$A:$P,11,FALSE)),"")</f>
        <v/>
      </c>
      <c r="H215" s="104" t="str">
        <f>IFERROR(IF(VLOOKUP($A215,'Annex 2 Designated EHV charges'!$A:$P,12,FALSE)=0,"",VLOOKUP($A215,'Annex 2 Designated EHV charges'!$A:$P,12,FALSE)),"")</f>
        <v/>
      </c>
    </row>
    <row r="216" spans="1:8" x14ac:dyDescent="0.25">
      <c r="A216" s="97" t="str">
        <f t="array" ref="A216">IFERROR(INDEX('Annex 2 Designated EHV charges'!$A$11:$A$58, MATCH(0, IF(ISBLANK('Annex 2 Designated EHV charges'!$A$11:$A$58),1, COUNTIF(A$4:$A215, 'Annex 2 Designated EHV charges'!$A$11:$A$58)), 0)),"")</f>
        <v/>
      </c>
      <c r="B216" s="97" t="str">
        <f>IF($A216="","",VLOOKUP($A216,'Annex 2 Designated EHV charges'!$A:$O,2,0))</f>
        <v/>
      </c>
      <c r="C216" s="98" t="str">
        <f>IF($A216="","",VLOOKUP($A216,'Annex 2 Designated EHV charges'!$A:$O,3,0))</f>
        <v/>
      </c>
      <c r="D216" s="97" t="str">
        <f>IF($A216="","",VLOOKUP($A216,'Annex 2 Designated EHV charges'!$A:$O,7,0))</f>
        <v/>
      </c>
      <c r="E216" s="102" t="str">
        <f>IFERROR(IF(VLOOKUP($A216,'Annex 2 Designated EHV charges'!$A:$P,9,FALSE)=0,"",VLOOKUP($A216,'Annex 2 Designated EHV charges'!$A:$P,9,FALSE)),"")</f>
        <v/>
      </c>
      <c r="F216" s="103" t="str">
        <f>IFERROR(IF(VLOOKUP($A216,'Annex 2 Designated EHV charges'!$A:$P,10,FALSE)=0,"",VLOOKUP($A216,'Annex 2 Designated EHV charges'!$A:$P,10,FALSE)),"")</f>
        <v/>
      </c>
      <c r="G216" s="104" t="str">
        <f>IFERROR(IF(VLOOKUP($A216,'Annex 2 Designated EHV charges'!$A:$P,11,FALSE)=0,"",VLOOKUP($A216,'Annex 2 Designated EHV charges'!$A:$P,11,FALSE)),"")</f>
        <v/>
      </c>
      <c r="H216" s="104" t="str">
        <f>IFERROR(IF(VLOOKUP($A216,'Annex 2 Designated EHV charges'!$A:$P,12,FALSE)=0,"",VLOOKUP($A216,'Annex 2 Designated EHV charges'!$A:$P,12,FALSE)),"")</f>
        <v/>
      </c>
    </row>
    <row r="217" spans="1:8" x14ac:dyDescent="0.25">
      <c r="A217" s="97" t="str">
        <f t="array" ref="A217">IFERROR(INDEX('Annex 2 Designated EHV charges'!$A$11:$A$58, MATCH(0, IF(ISBLANK('Annex 2 Designated EHV charges'!$A$11:$A$58),1, COUNTIF(A$4:$A216, 'Annex 2 Designated EHV charges'!$A$11:$A$58)), 0)),"")</f>
        <v/>
      </c>
      <c r="B217" s="97" t="str">
        <f>IF($A217="","",VLOOKUP($A217,'Annex 2 Designated EHV charges'!$A:$O,2,0))</f>
        <v/>
      </c>
      <c r="C217" s="98" t="str">
        <f>IF($A217="","",VLOOKUP($A217,'Annex 2 Designated EHV charges'!$A:$O,3,0))</f>
        <v/>
      </c>
      <c r="D217" s="97" t="str">
        <f>IF($A217="","",VLOOKUP($A217,'Annex 2 Designated EHV charges'!$A:$O,7,0))</f>
        <v/>
      </c>
      <c r="E217" s="102" t="str">
        <f>IFERROR(IF(VLOOKUP($A217,'Annex 2 Designated EHV charges'!$A:$P,9,FALSE)=0,"",VLOOKUP($A217,'Annex 2 Designated EHV charges'!$A:$P,9,FALSE)),"")</f>
        <v/>
      </c>
      <c r="F217" s="103" t="str">
        <f>IFERROR(IF(VLOOKUP($A217,'Annex 2 Designated EHV charges'!$A:$P,10,FALSE)=0,"",VLOOKUP($A217,'Annex 2 Designated EHV charges'!$A:$P,10,FALSE)),"")</f>
        <v/>
      </c>
      <c r="G217" s="104" t="str">
        <f>IFERROR(IF(VLOOKUP($A217,'Annex 2 Designated EHV charges'!$A:$P,11,FALSE)=0,"",VLOOKUP($A217,'Annex 2 Designated EHV charges'!$A:$P,11,FALSE)),"")</f>
        <v/>
      </c>
      <c r="H217" s="104" t="str">
        <f>IFERROR(IF(VLOOKUP($A217,'Annex 2 Designated EHV charges'!$A:$P,12,FALSE)=0,"",VLOOKUP($A217,'Annex 2 Designated EHV charges'!$A:$P,12,FALSE)),"")</f>
        <v/>
      </c>
    </row>
    <row r="218" spans="1:8" x14ac:dyDescent="0.25">
      <c r="A218" s="97" t="str">
        <f t="array" ref="A218">IFERROR(INDEX('Annex 2 Designated EHV charges'!$A$11:$A$58, MATCH(0, IF(ISBLANK('Annex 2 Designated EHV charges'!$A$11:$A$58),1, COUNTIF(A$4:$A217, 'Annex 2 Designated EHV charges'!$A$11:$A$58)), 0)),"")</f>
        <v/>
      </c>
      <c r="B218" s="97" t="str">
        <f>IF($A218="","",VLOOKUP($A218,'Annex 2 Designated EHV charges'!$A:$O,2,0))</f>
        <v/>
      </c>
      <c r="C218" s="98" t="str">
        <f>IF($A218="","",VLOOKUP($A218,'Annex 2 Designated EHV charges'!$A:$O,3,0))</f>
        <v/>
      </c>
      <c r="D218" s="97" t="str">
        <f>IF($A218="","",VLOOKUP($A218,'Annex 2 Designated EHV charges'!$A:$O,7,0))</f>
        <v/>
      </c>
      <c r="E218" s="102" t="str">
        <f>IFERROR(IF(VLOOKUP($A218,'Annex 2 Designated EHV charges'!$A:$P,9,FALSE)=0,"",VLOOKUP($A218,'Annex 2 Designated EHV charges'!$A:$P,9,FALSE)),"")</f>
        <v/>
      </c>
      <c r="F218" s="103" t="str">
        <f>IFERROR(IF(VLOOKUP($A218,'Annex 2 Designated EHV charges'!$A:$P,10,FALSE)=0,"",VLOOKUP($A218,'Annex 2 Designated EHV charges'!$A:$P,10,FALSE)),"")</f>
        <v/>
      </c>
      <c r="G218" s="104" t="str">
        <f>IFERROR(IF(VLOOKUP($A218,'Annex 2 Designated EHV charges'!$A:$P,11,FALSE)=0,"",VLOOKUP($A218,'Annex 2 Designated EHV charges'!$A:$P,11,FALSE)),"")</f>
        <v/>
      </c>
      <c r="H218" s="104" t="str">
        <f>IFERROR(IF(VLOOKUP($A218,'Annex 2 Designated EHV charges'!$A:$P,12,FALSE)=0,"",VLOOKUP($A218,'Annex 2 Designated EHV charges'!$A:$P,12,FALSE)),"")</f>
        <v/>
      </c>
    </row>
    <row r="219" spans="1:8" x14ac:dyDescent="0.25">
      <c r="A219" s="97" t="str">
        <f t="array" ref="A219">IFERROR(INDEX('Annex 2 Designated EHV charges'!$A$11:$A$58, MATCH(0, IF(ISBLANK('Annex 2 Designated EHV charges'!$A$11:$A$58),1, COUNTIF(A$4:$A218, 'Annex 2 Designated EHV charges'!$A$11:$A$58)), 0)),"")</f>
        <v/>
      </c>
      <c r="B219" s="97" t="str">
        <f>IF($A219="","",VLOOKUP($A219,'Annex 2 Designated EHV charges'!$A:$O,2,0))</f>
        <v/>
      </c>
      <c r="C219" s="98" t="str">
        <f>IF($A219="","",VLOOKUP($A219,'Annex 2 Designated EHV charges'!$A:$O,3,0))</f>
        <v/>
      </c>
      <c r="D219" s="97" t="str">
        <f>IF($A219="","",VLOOKUP($A219,'Annex 2 Designated EHV charges'!$A:$O,7,0))</f>
        <v/>
      </c>
      <c r="E219" s="102" t="str">
        <f>IFERROR(IF(VLOOKUP($A219,'Annex 2 Designated EHV charges'!$A:$P,9,FALSE)=0,"",VLOOKUP($A219,'Annex 2 Designated EHV charges'!$A:$P,9,FALSE)),"")</f>
        <v/>
      </c>
      <c r="F219" s="103" t="str">
        <f>IFERROR(IF(VLOOKUP($A219,'Annex 2 Designated EHV charges'!$A:$P,10,FALSE)=0,"",VLOOKUP($A219,'Annex 2 Designated EHV charges'!$A:$P,10,FALSE)),"")</f>
        <v/>
      </c>
      <c r="G219" s="104" t="str">
        <f>IFERROR(IF(VLOOKUP($A219,'Annex 2 Designated EHV charges'!$A:$P,11,FALSE)=0,"",VLOOKUP($A219,'Annex 2 Designated EHV charges'!$A:$P,11,FALSE)),"")</f>
        <v/>
      </c>
      <c r="H219" s="104" t="str">
        <f>IFERROR(IF(VLOOKUP($A219,'Annex 2 Designated EHV charges'!$A:$P,12,FALSE)=0,"",VLOOKUP($A219,'Annex 2 Designated EHV charges'!$A:$P,12,FALSE)),"")</f>
        <v/>
      </c>
    </row>
    <row r="220" spans="1:8" x14ac:dyDescent="0.25">
      <c r="A220" s="97" t="str">
        <f t="array" ref="A220">IFERROR(INDEX('Annex 2 Designated EHV charges'!$A$11:$A$58, MATCH(0, IF(ISBLANK('Annex 2 Designated EHV charges'!$A$11:$A$58),1, COUNTIF(A$4:$A219, 'Annex 2 Designated EHV charges'!$A$11:$A$58)), 0)),"")</f>
        <v/>
      </c>
      <c r="B220" s="97" t="str">
        <f>IF($A220="","",VLOOKUP($A220,'Annex 2 Designated EHV charges'!$A:$O,2,0))</f>
        <v/>
      </c>
      <c r="C220" s="98" t="str">
        <f>IF($A220="","",VLOOKUP($A220,'Annex 2 Designated EHV charges'!$A:$O,3,0))</f>
        <v/>
      </c>
      <c r="D220" s="97" t="str">
        <f>IF($A220="","",VLOOKUP($A220,'Annex 2 Designated EHV charges'!$A:$O,7,0))</f>
        <v/>
      </c>
      <c r="E220" s="102" t="str">
        <f>IFERROR(IF(VLOOKUP($A220,'Annex 2 Designated EHV charges'!$A:$P,9,FALSE)=0,"",VLOOKUP($A220,'Annex 2 Designated EHV charges'!$A:$P,9,FALSE)),"")</f>
        <v/>
      </c>
      <c r="F220" s="103" t="str">
        <f>IFERROR(IF(VLOOKUP($A220,'Annex 2 Designated EHV charges'!$A:$P,10,FALSE)=0,"",VLOOKUP($A220,'Annex 2 Designated EHV charges'!$A:$P,10,FALSE)),"")</f>
        <v/>
      </c>
      <c r="G220" s="104" t="str">
        <f>IFERROR(IF(VLOOKUP($A220,'Annex 2 Designated EHV charges'!$A:$P,11,FALSE)=0,"",VLOOKUP($A220,'Annex 2 Designated EHV charges'!$A:$P,11,FALSE)),"")</f>
        <v/>
      </c>
      <c r="H220" s="104" t="str">
        <f>IFERROR(IF(VLOOKUP($A220,'Annex 2 Designated EHV charges'!$A:$P,12,FALSE)=0,"",VLOOKUP($A220,'Annex 2 Designated EHV charges'!$A:$P,12,FALSE)),"")</f>
        <v/>
      </c>
    </row>
    <row r="221" spans="1:8" x14ac:dyDescent="0.25">
      <c r="A221" s="97" t="str">
        <f t="array" ref="A221">IFERROR(INDEX('Annex 2 Designated EHV charges'!$A$11:$A$58, MATCH(0, IF(ISBLANK('Annex 2 Designated EHV charges'!$A$11:$A$58),1, COUNTIF(A$4:$A220, 'Annex 2 Designated EHV charges'!$A$11:$A$58)), 0)),"")</f>
        <v/>
      </c>
      <c r="B221" s="97" t="str">
        <f>IF($A221="","",VLOOKUP($A221,'Annex 2 Designated EHV charges'!$A:$O,2,0))</f>
        <v/>
      </c>
      <c r="C221" s="98" t="str">
        <f>IF($A221="","",VLOOKUP($A221,'Annex 2 Designated EHV charges'!$A:$O,3,0))</f>
        <v/>
      </c>
      <c r="D221" s="97" t="str">
        <f>IF($A221="","",VLOOKUP($A221,'Annex 2 Designated EHV charges'!$A:$O,7,0))</f>
        <v/>
      </c>
      <c r="E221" s="102" t="str">
        <f>IFERROR(IF(VLOOKUP($A221,'Annex 2 Designated EHV charges'!$A:$P,9,FALSE)=0,"",VLOOKUP($A221,'Annex 2 Designated EHV charges'!$A:$P,9,FALSE)),"")</f>
        <v/>
      </c>
      <c r="F221" s="103" t="str">
        <f>IFERROR(IF(VLOOKUP($A221,'Annex 2 Designated EHV charges'!$A:$P,10,FALSE)=0,"",VLOOKUP($A221,'Annex 2 Designated EHV charges'!$A:$P,10,FALSE)),"")</f>
        <v/>
      </c>
      <c r="G221" s="104" t="str">
        <f>IFERROR(IF(VLOOKUP($A221,'Annex 2 Designated EHV charges'!$A:$P,11,FALSE)=0,"",VLOOKUP($A221,'Annex 2 Designated EHV charges'!$A:$P,11,FALSE)),"")</f>
        <v/>
      </c>
      <c r="H221" s="104" t="str">
        <f>IFERROR(IF(VLOOKUP($A221,'Annex 2 Designated EHV charges'!$A:$P,12,FALSE)=0,"",VLOOKUP($A221,'Annex 2 Designated EHV charges'!$A:$P,12,FALSE)),"")</f>
        <v/>
      </c>
    </row>
    <row r="222" spans="1:8" x14ac:dyDescent="0.25">
      <c r="A222" s="97" t="str">
        <f t="array" ref="A222">IFERROR(INDEX('Annex 2 Designated EHV charges'!$A$11:$A$58, MATCH(0, IF(ISBLANK('Annex 2 Designated EHV charges'!$A$11:$A$58),1, COUNTIF(A$4:$A221, 'Annex 2 Designated EHV charges'!$A$11:$A$58)), 0)),"")</f>
        <v/>
      </c>
      <c r="B222" s="97" t="str">
        <f>IF($A222="","",VLOOKUP($A222,'Annex 2 Designated EHV charges'!$A:$O,2,0))</f>
        <v/>
      </c>
      <c r="C222" s="98" t="str">
        <f>IF($A222="","",VLOOKUP($A222,'Annex 2 Designated EHV charges'!$A:$O,3,0))</f>
        <v/>
      </c>
      <c r="D222" s="97" t="str">
        <f>IF($A222="","",VLOOKUP($A222,'Annex 2 Designated EHV charges'!$A:$O,7,0))</f>
        <v/>
      </c>
      <c r="E222" s="102" t="str">
        <f>IFERROR(IF(VLOOKUP($A222,'Annex 2 Designated EHV charges'!$A:$P,9,FALSE)=0,"",VLOOKUP($A222,'Annex 2 Designated EHV charges'!$A:$P,9,FALSE)),"")</f>
        <v/>
      </c>
      <c r="F222" s="103" t="str">
        <f>IFERROR(IF(VLOOKUP($A222,'Annex 2 Designated EHV charges'!$A:$P,10,FALSE)=0,"",VLOOKUP($A222,'Annex 2 Designated EHV charges'!$A:$P,10,FALSE)),"")</f>
        <v/>
      </c>
      <c r="G222" s="104" t="str">
        <f>IFERROR(IF(VLOOKUP($A222,'Annex 2 Designated EHV charges'!$A:$P,11,FALSE)=0,"",VLOOKUP($A222,'Annex 2 Designated EHV charges'!$A:$P,11,FALSE)),"")</f>
        <v/>
      </c>
      <c r="H222" s="104" t="str">
        <f>IFERROR(IF(VLOOKUP($A222,'Annex 2 Designated EHV charges'!$A:$P,12,FALSE)=0,"",VLOOKUP($A222,'Annex 2 Designated EHV charges'!$A:$P,12,FALSE)),"")</f>
        <v/>
      </c>
    </row>
    <row r="223" spans="1:8" x14ac:dyDescent="0.25">
      <c r="A223" s="97" t="str">
        <f t="array" ref="A223">IFERROR(INDEX('Annex 2 Designated EHV charges'!$A$11:$A$58, MATCH(0, IF(ISBLANK('Annex 2 Designated EHV charges'!$A$11:$A$58),1, COUNTIF(A$4:$A222, 'Annex 2 Designated EHV charges'!$A$11:$A$58)), 0)),"")</f>
        <v/>
      </c>
      <c r="B223" s="97" t="str">
        <f>IF($A223="","",VLOOKUP($A223,'Annex 2 Designated EHV charges'!$A:$O,2,0))</f>
        <v/>
      </c>
      <c r="C223" s="98" t="str">
        <f>IF($A223="","",VLOOKUP($A223,'Annex 2 Designated EHV charges'!$A:$O,3,0))</f>
        <v/>
      </c>
      <c r="D223" s="97" t="str">
        <f>IF($A223="","",VLOOKUP($A223,'Annex 2 Designated EHV charges'!$A:$O,7,0))</f>
        <v/>
      </c>
      <c r="E223" s="102" t="str">
        <f>IFERROR(IF(VLOOKUP($A223,'Annex 2 Designated EHV charges'!$A:$P,9,FALSE)=0,"",VLOOKUP($A223,'Annex 2 Designated EHV charges'!$A:$P,9,FALSE)),"")</f>
        <v/>
      </c>
      <c r="F223" s="103" t="str">
        <f>IFERROR(IF(VLOOKUP($A223,'Annex 2 Designated EHV charges'!$A:$P,10,FALSE)=0,"",VLOOKUP($A223,'Annex 2 Designated EHV charges'!$A:$P,10,FALSE)),"")</f>
        <v/>
      </c>
      <c r="G223" s="104" t="str">
        <f>IFERROR(IF(VLOOKUP($A223,'Annex 2 Designated EHV charges'!$A:$P,11,FALSE)=0,"",VLOOKUP($A223,'Annex 2 Designated EHV charges'!$A:$P,11,FALSE)),"")</f>
        <v/>
      </c>
      <c r="H223" s="104" t="str">
        <f>IFERROR(IF(VLOOKUP($A223,'Annex 2 Designated EHV charges'!$A:$P,12,FALSE)=0,"",VLOOKUP($A223,'Annex 2 Designated EHV charges'!$A:$P,12,FALSE)),"")</f>
        <v/>
      </c>
    </row>
    <row r="224" spans="1:8" x14ac:dyDescent="0.25">
      <c r="A224" s="97" t="str">
        <f t="array" ref="A224">IFERROR(INDEX('Annex 2 Designated EHV charges'!$A$11:$A$58, MATCH(0, IF(ISBLANK('Annex 2 Designated EHV charges'!$A$11:$A$58),1, COUNTIF(A$4:$A223, 'Annex 2 Designated EHV charges'!$A$11:$A$58)), 0)),"")</f>
        <v/>
      </c>
      <c r="B224" s="97" t="str">
        <f>IF($A224="","",VLOOKUP($A224,'Annex 2 Designated EHV charges'!$A:$O,2,0))</f>
        <v/>
      </c>
      <c r="C224" s="98" t="str">
        <f>IF($A224="","",VLOOKUP($A224,'Annex 2 Designated EHV charges'!$A:$O,3,0))</f>
        <v/>
      </c>
      <c r="D224" s="97" t="str">
        <f>IF($A224="","",VLOOKUP($A224,'Annex 2 Designated EHV charges'!$A:$O,7,0))</f>
        <v/>
      </c>
      <c r="E224" s="102" t="str">
        <f>IFERROR(IF(VLOOKUP($A224,'Annex 2 Designated EHV charges'!$A:$P,9,FALSE)=0,"",VLOOKUP($A224,'Annex 2 Designated EHV charges'!$A:$P,9,FALSE)),"")</f>
        <v/>
      </c>
      <c r="F224" s="103" t="str">
        <f>IFERROR(IF(VLOOKUP($A224,'Annex 2 Designated EHV charges'!$A:$P,10,FALSE)=0,"",VLOOKUP($A224,'Annex 2 Designated EHV charges'!$A:$P,10,FALSE)),"")</f>
        <v/>
      </c>
      <c r="G224" s="104" t="str">
        <f>IFERROR(IF(VLOOKUP($A224,'Annex 2 Designated EHV charges'!$A:$P,11,FALSE)=0,"",VLOOKUP($A224,'Annex 2 Designated EHV charges'!$A:$P,11,FALSE)),"")</f>
        <v/>
      </c>
      <c r="H224" s="104" t="str">
        <f>IFERROR(IF(VLOOKUP($A224,'Annex 2 Designated EHV charges'!$A:$P,12,FALSE)=0,"",VLOOKUP($A224,'Annex 2 Designated EHV charges'!$A:$P,12,FALSE)),"")</f>
        <v/>
      </c>
    </row>
    <row r="225" spans="1:8" x14ac:dyDescent="0.25">
      <c r="A225" s="97" t="str">
        <f t="array" ref="A225">IFERROR(INDEX('Annex 2 Designated EHV charges'!$A$11:$A$58, MATCH(0, IF(ISBLANK('Annex 2 Designated EHV charges'!$A$11:$A$58),1, COUNTIF(A$4:$A224, 'Annex 2 Designated EHV charges'!$A$11:$A$58)), 0)),"")</f>
        <v/>
      </c>
      <c r="B225" s="97" t="str">
        <f>IF($A225="","",VLOOKUP($A225,'Annex 2 Designated EHV charges'!$A:$O,2,0))</f>
        <v/>
      </c>
      <c r="C225" s="98" t="str">
        <f>IF($A225="","",VLOOKUP($A225,'Annex 2 Designated EHV charges'!$A:$O,3,0))</f>
        <v/>
      </c>
      <c r="D225" s="97" t="str">
        <f>IF($A225="","",VLOOKUP($A225,'Annex 2 Designated EHV charges'!$A:$O,7,0))</f>
        <v/>
      </c>
      <c r="E225" s="102" t="str">
        <f>IFERROR(IF(VLOOKUP($A225,'Annex 2 Designated EHV charges'!$A:$P,9,FALSE)=0,"",VLOOKUP($A225,'Annex 2 Designated EHV charges'!$A:$P,9,FALSE)),"")</f>
        <v/>
      </c>
      <c r="F225" s="103" t="str">
        <f>IFERROR(IF(VLOOKUP($A225,'Annex 2 Designated EHV charges'!$A:$P,10,FALSE)=0,"",VLOOKUP($A225,'Annex 2 Designated EHV charges'!$A:$P,10,FALSE)),"")</f>
        <v/>
      </c>
      <c r="G225" s="104" t="str">
        <f>IFERROR(IF(VLOOKUP($A225,'Annex 2 Designated EHV charges'!$A:$P,11,FALSE)=0,"",VLOOKUP($A225,'Annex 2 Designated EHV charges'!$A:$P,11,FALSE)),"")</f>
        <v/>
      </c>
      <c r="H225" s="104" t="str">
        <f>IFERROR(IF(VLOOKUP($A225,'Annex 2 Designated EHV charges'!$A:$P,12,FALSE)=0,"",VLOOKUP($A225,'Annex 2 Designated EHV charges'!$A:$P,12,FALSE)),"")</f>
        <v/>
      </c>
    </row>
    <row r="226" spans="1:8" x14ac:dyDescent="0.25">
      <c r="A226" s="97" t="str">
        <f t="array" ref="A226">IFERROR(INDEX('Annex 2 Designated EHV charges'!$A$11:$A$58, MATCH(0, IF(ISBLANK('Annex 2 Designated EHV charges'!$A$11:$A$58),1, COUNTIF(A$4:$A225, 'Annex 2 Designated EHV charges'!$A$11:$A$58)), 0)),"")</f>
        <v/>
      </c>
      <c r="B226" s="97" t="str">
        <f>IF($A226="","",VLOOKUP($A226,'Annex 2 Designated EHV charges'!$A:$O,2,0))</f>
        <v/>
      </c>
      <c r="C226" s="98" t="str">
        <f>IF($A226="","",VLOOKUP($A226,'Annex 2 Designated EHV charges'!$A:$O,3,0))</f>
        <v/>
      </c>
      <c r="D226" s="97" t="str">
        <f>IF($A226="","",VLOOKUP($A226,'Annex 2 Designated EHV charges'!$A:$O,7,0))</f>
        <v/>
      </c>
      <c r="E226" s="102" t="str">
        <f>IFERROR(IF(VLOOKUP($A226,'Annex 2 Designated EHV charges'!$A:$P,9,FALSE)=0,"",VLOOKUP($A226,'Annex 2 Designated EHV charges'!$A:$P,9,FALSE)),"")</f>
        <v/>
      </c>
      <c r="F226" s="103" t="str">
        <f>IFERROR(IF(VLOOKUP($A226,'Annex 2 Designated EHV charges'!$A:$P,10,FALSE)=0,"",VLOOKUP($A226,'Annex 2 Designated EHV charges'!$A:$P,10,FALSE)),"")</f>
        <v/>
      </c>
      <c r="G226" s="104" t="str">
        <f>IFERROR(IF(VLOOKUP($A226,'Annex 2 Designated EHV charges'!$A:$P,11,FALSE)=0,"",VLOOKUP($A226,'Annex 2 Designated EHV charges'!$A:$P,11,FALSE)),"")</f>
        <v/>
      </c>
      <c r="H226" s="104" t="str">
        <f>IFERROR(IF(VLOOKUP($A226,'Annex 2 Designated EHV charges'!$A:$P,12,FALSE)=0,"",VLOOKUP($A226,'Annex 2 Designated EHV charges'!$A:$P,12,FALSE)),"")</f>
        <v/>
      </c>
    </row>
    <row r="227" spans="1:8" x14ac:dyDescent="0.25">
      <c r="A227" s="97" t="str">
        <f t="array" ref="A227">IFERROR(INDEX('Annex 2 Designated EHV charges'!$A$11:$A$58, MATCH(0, IF(ISBLANK('Annex 2 Designated EHV charges'!$A$11:$A$58),1, COUNTIF(A$4:$A226, 'Annex 2 Designated EHV charges'!$A$11:$A$58)), 0)),"")</f>
        <v/>
      </c>
      <c r="B227" s="97" t="str">
        <f>IF($A227="","",VLOOKUP($A227,'Annex 2 Designated EHV charges'!$A:$O,2,0))</f>
        <v/>
      </c>
      <c r="C227" s="98" t="str">
        <f>IF($A227="","",VLOOKUP($A227,'Annex 2 Designated EHV charges'!$A:$O,3,0))</f>
        <v/>
      </c>
      <c r="D227" s="97" t="str">
        <f>IF($A227="","",VLOOKUP($A227,'Annex 2 Designated EHV charges'!$A:$O,7,0))</f>
        <v/>
      </c>
      <c r="E227" s="102" t="str">
        <f>IFERROR(IF(VLOOKUP($A227,'Annex 2 Designated EHV charges'!$A:$P,9,FALSE)=0,"",VLOOKUP($A227,'Annex 2 Designated EHV charges'!$A:$P,9,FALSE)),"")</f>
        <v/>
      </c>
      <c r="F227" s="103" t="str">
        <f>IFERROR(IF(VLOOKUP($A227,'Annex 2 Designated EHV charges'!$A:$P,10,FALSE)=0,"",VLOOKUP($A227,'Annex 2 Designated EHV charges'!$A:$P,10,FALSE)),"")</f>
        <v/>
      </c>
      <c r="G227" s="104" t="str">
        <f>IFERROR(IF(VLOOKUP($A227,'Annex 2 Designated EHV charges'!$A:$P,11,FALSE)=0,"",VLOOKUP($A227,'Annex 2 Designated EHV charges'!$A:$P,11,FALSE)),"")</f>
        <v/>
      </c>
      <c r="H227" s="104" t="str">
        <f>IFERROR(IF(VLOOKUP($A227,'Annex 2 Designated EHV charges'!$A:$P,12,FALSE)=0,"",VLOOKUP($A227,'Annex 2 Designated EHV charges'!$A:$P,12,FALSE)),"")</f>
        <v/>
      </c>
    </row>
    <row r="228" spans="1:8" x14ac:dyDescent="0.25">
      <c r="A228" s="97" t="str">
        <f t="array" ref="A228">IFERROR(INDEX('Annex 2 Designated EHV charges'!$A$11:$A$58, MATCH(0, IF(ISBLANK('Annex 2 Designated EHV charges'!$A$11:$A$58),1, COUNTIF(A$4:$A227, 'Annex 2 Designated EHV charges'!$A$11:$A$58)), 0)),"")</f>
        <v/>
      </c>
      <c r="B228" s="97" t="str">
        <f>IF($A228="","",VLOOKUP($A228,'Annex 2 Designated EHV charges'!$A:$O,2,0))</f>
        <v/>
      </c>
      <c r="C228" s="98" t="str">
        <f>IF($A228="","",VLOOKUP($A228,'Annex 2 Designated EHV charges'!$A:$O,3,0))</f>
        <v/>
      </c>
      <c r="D228" s="97" t="str">
        <f>IF($A228="","",VLOOKUP($A228,'Annex 2 Designated EHV charges'!$A:$O,7,0))</f>
        <v/>
      </c>
      <c r="E228" s="102" t="str">
        <f>IFERROR(IF(VLOOKUP($A228,'Annex 2 Designated EHV charges'!$A:$P,9,FALSE)=0,"",VLOOKUP($A228,'Annex 2 Designated EHV charges'!$A:$P,9,FALSE)),"")</f>
        <v/>
      </c>
      <c r="F228" s="103" t="str">
        <f>IFERROR(IF(VLOOKUP($A228,'Annex 2 Designated EHV charges'!$A:$P,10,FALSE)=0,"",VLOOKUP($A228,'Annex 2 Designated EHV charges'!$A:$P,10,FALSE)),"")</f>
        <v/>
      </c>
      <c r="G228" s="104" t="str">
        <f>IFERROR(IF(VLOOKUP($A228,'Annex 2 Designated EHV charges'!$A:$P,11,FALSE)=0,"",VLOOKUP($A228,'Annex 2 Designated EHV charges'!$A:$P,11,FALSE)),"")</f>
        <v/>
      </c>
      <c r="H228" s="104" t="str">
        <f>IFERROR(IF(VLOOKUP($A228,'Annex 2 Designated EHV charges'!$A:$P,12,FALSE)=0,"",VLOOKUP($A228,'Annex 2 Designated EHV charges'!$A:$P,12,FALSE)),"")</f>
        <v/>
      </c>
    </row>
    <row r="229" spans="1:8" x14ac:dyDescent="0.25">
      <c r="A229" s="97" t="str">
        <f t="array" ref="A229">IFERROR(INDEX('Annex 2 Designated EHV charges'!$A$11:$A$58, MATCH(0, IF(ISBLANK('Annex 2 Designated EHV charges'!$A$11:$A$58),1, COUNTIF(A$4:$A228, 'Annex 2 Designated EHV charges'!$A$11:$A$58)), 0)),"")</f>
        <v/>
      </c>
      <c r="B229" s="97" t="str">
        <f>IF($A229="","",VLOOKUP($A229,'Annex 2 Designated EHV charges'!$A:$O,2,0))</f>
        <v/>
      </c>
      <c r="C229" s="98" t="str">
        <f>IF($A229="","",VLOOKUP($A229,'Annex 2 Designated EHV charges'!$A:$O,3,0))</f>
        <v/>
      </c>
      <c r="D229" s="97" t="str">
        <f>IF($A229="","",VLOOKUP($A229,'Annex 2 Designated EHV charges'!$A:$O,7,0))</f>
        <v/>
      </c>
      <c r="E229" s="102" t="str">
        <f>IFERROR(IF(VLOOKUP($A229,'Annex 2 Designated EHV charges'!$A:$P,9,FALSE)=0,"",VLOOKUP($A229,'Annex 2 Designated EHV charges'!$A:$P,9,FALSE)),"")</f>
        <v/>
      </c>
      <c r="F229" s="103" t="str">
        <f>IFERROR(IF(VLOOKUP($A229,'Annex 2 Designated EHV charges'!$A:$P,10,FALSE)=0,"",VLOOKUP($A229,'Annex 2 Designated EHV charges'!$A:$P,10,FALSE)),"")</f>
        <v/>
      </c>
      <c r="G229" s="104" t="str">
        <f>IFERROR(IF(VLOOKUP($A229,'Annex 2 Designated EHV charges'!$A:$P,11,FALSE)=0,"",VLOOKUP($A229,'Annex 2 Designated EHV charges'!$A:$P,11,FALSE)),"")</f>
        <v/>
      </c>
      <c r="H229" s="104" t="str">
        <f>IFERROR(IF(VLOOKUP($A229,'Annex 2 Designated EHV charges'!$A:$P,12,FALSE)=0,"",VLOOKUP($A229,'Annex 2 Designated EHV charges'!$A:$P,12,FALSE)),"")</f>
        <v/>
      </c>
    </row>
    <row r="230" spans="1:8" x14ac:dyDescent="0.25">
      <c r="A230" s="97" t="str">
        <f t="array" ref="A230">IFERROR(INDEX('Annex 2 Designated EHV charges'!$A$11:$A$58, MATCH(0, IF(ISBLANK('Annex 2 Designated EHV charges'!$A$11:$A$58),1, COUNTIF(A$4:$A229, 'Annex 2 Designated EHV charges'!$A$11:$A$58)), 0)),"")</f>
        <v/>
      </c>
      <c r="B230" s="97" t="str">
        <f>IF($A230="","",VLOOKUP($A230,'Annex 2 Designated EHV charges'!$A:$O,2,0))</f>
        <v/>
      </c>
      <c r="C230" s="98" t="str">
        <f>IF($A230="","",VLOOKUP($A230,'Annex 2 Designated EHV charges'!$A:$O,3,0))</f>
        <v/>
      </c>
      <c r="D230" s="97" t="str">
        <f>IF($A230="","",VLOOKUP($A230,'Annex 2 Designated EHV charges'!$A:$O,7,0))</f>
        <v/>
      </c>
      <c r="E230" s="102" t="str">
        <f>IFERROR(IF(VLOOKUP($A230,'Annex 2 Designated EHV charges'!$A:$P,9,FALSE)=0,"",VLOOKUP($A230,'Annex 2 Designated EHV charges'!$A:$P,9,FALSE)),"")</f>
        <v/>
      </c>
      <c r="F230" s="103" t="str">
        <f>IFERROR(IF(VLOOKUP($A230,'Annex 2 Designated EHV charges'!$A:$P,10,FALSE)=0,"",VLOOKUP($A230,'Annex 2 Designated EHV charges'!$A:$P,10,FALSE)),"")</f>
        <v/>
      </c>
      <c r="G230" s="104" t="str">
        <f>IFERROR(IF(VLOOKUP($A230,'Annex 2 Designated EHV charges'!$A:$P,11,FALSE)=0,"",VLOOKUP($A230,'Annex 2 Designated EHV charges'!$A:$P,11,FALSE)),"")</f>
        <v/>
      </c>
      <c r="H230" s="104" t="str">
        <f>IFERROR(IF(VLOOKUP($A230,'Annex 2 Designated EHV charges'!$A:$P,12,FALSE)=0,"",VLOOKUP($A230,'Annex 2 Designated EHV charges'!$A:$P,12,FALSE)),"")</f>
        <v/>
      </c>
    </row>
    <row r="231" spans="1:8" x14ac:dyDescent="0.25">
      <c r="A231" s="97" t="str">
        <f t="array" ref="A231">IFERROR(INDEX('Annex 2 Designated EHV charges'!$A$11:$A$58, MATCH(0, IF(ISBLANK('Annex 2 Designated EHV charges'!$A$11:$A$58),1, COUNTIF(A$4:$A230, 'Annex 2 Designated EHV charges'!$A$11:$A$58)), 0)),"")</f>
        <v/>
      </c>
      <c r="B231" s="97" t="str">
        <f>IF($A231="","",VLOOKUP($A231,'Annex 2 Designated EHV charges'!$A:$O,2,0))</f>
        <v/>
      </c>
      <c r="C231" s="98" t="str">
        <f>IF($A231="","",VLOOKUP($A231,'Annex 2 Designated EHV charges'!$A:$O,3,0))</f>
        <v/>
      </c>
      <c r="D231" s="97" t="str">
        <f>IF($A231="","",VLOOKUP($A231,'Annex 2 Designated EHV charges'!$A:$O,7,0))</f>
        <v/>
      </c>
      <c r="E231" s="102" t="str">
        <f>IFERROR(IF(VLOOKUP($A231,'Annex 2 Designated EHV charges'!$A:$P,9,FALSE)=0,"",VLOOKUP($A231,'Annex 2 Designated EHV charges'!$A:$P,9,FALSE)),"")</f>
        <v/>
      </c>
      <c r="F231" s="103" t="str">
        <f>IFERROR(IF(VLOOKUP($A231,'Annex 2 Designated EHV charges'!$A:$P,10,FALSE)=0,"",VLOOKUP($A231,'Annex 2 Designated EHV charges'!$A:$P,10,FALSE)),"")</f>
        <v/>
      </c>
      <c r="G231" s="104" t="str">
        <f>IFERROR(IF(VLOOKUP($A231,'Annex 2 Designated EHV charges'!$A:$P,11,FALSE)=0,"",VLOOKUP($A231,'Annex 2 Designated EHV charges'!$A:$P,11,FALSE)),"")</f>
        <v/>
      </c>
      <c r="H231" s="104" t="str">
        <f>IFERROR(IF(VLOOKUP($A231,'Annex 2 Designated EHV charges'!$A:$P,12,FALSE)=0,"",VLOOKUP($A231,'Annex 2 Designated EHV charges'!$A:$P,12,FALSE)),"")</f>
        <v/>
      </c>
    </row>
    <row r="232" spans="1:8" x14ac:dyDescent="0.25">
      <c r="A232" s="97" t="str">
        <f t="array" ref="A232">IFERROR(INDEX('Annex 2 Designated EHV charges'!$A$11:$A$58, MATCH(0, IF(ISBLANK('Annex 2 Designated EHV charges'!$A$11:$A$58),1, COUNTIF(A$4:$A231, 'Annex 2 Designated EHV charges'!$A$11:$A$58)), 0)),"")</f>
        <v/>
      </c>
      <c r="B232" s="97" t="str">
        <f>IF($A232="","",VLOOKUP($A232,'Annex 2 Designated EHV charges'!$A:$O,2,0))</f>
        <v/>
      </c>
      <c r="C232" s="98" t="str">
        <f>IF($A232="","",VLOOKUP($A232,'Annex 2 Designated EHV charges'!$A:$O,3,0))</f>
        <v/>
      </c>
      <c r="D232" s="97" t="str">
        <f>IF($A232="","",VLOOKUP($A232,'Annex 2 Designated EHV charges'!$A:$O,7,0))</f>
        <v/>
      </c>
      <c r="E232" s="102" t="str">
        <f>IFERROR(IF(VLOOKUP($A232,'Annex 2 Designated EHV charges'!$A:$P,9,FALSE)=0,"",VLOOKUP($A232,'Annex 2 Designated EHV charges'!$A:$P,9,FALSE)),"")</f>
        <v/>
      </c>
      <c r="F232" s="103" t="str">
        <f>IFERROR(IF(VLOOKUP($A232,'Annex 2 Designated EHV charges'!$A:$P,10,FALSE)=0,"",VLOOKUP($A232,'Annex 2 Designated EHV charges'!$A:$P,10,FALSE)),"")</f>
        <v/>
      </c>
      <c r="G232" s="104" t="str">
        <f>IFERROR(IF(VLOOKUP($A232,'Annex 2 Designated EHV charges'!$A:$P,11,FALSE)=0,"",VLOOKUP($A232,'Annex 2 Designated EHV charges'!$A:$P,11,FALSE)),"")</f>
        <v/>
      </c>
      <c r="H232" s="104" t="str">
        <f>IFERROR(IF(VLOOKUP($A232,'Annex 2 Designated EHV charges'!$A:$P,12,FALSE)=0,"",VLOOKUP($A232,'Annex 2 Designated EHV charges'!$A:$P,12,FALSE)),"")</f>
        <v/>
      </c>
    </row>
    <row r="233" spans="1:8" x14ac:dyDescent="0.25">
      <c r="A233" s="97" t="str">
        <f t="array" ref="A233">IFERROR(INDEX('Annex 2 Designated EHV charges'!$A$11:$A$58, MATCH(0, IF(ISBLANK('Annex 2 Designated EHV charges'!$A$11:$A$58),1, COUNTIF(A$4:$A232, 'Annex 2 Designated EHV charges'!$A$11:$A$58)), 0)),"")</f>
        <v/>
      </c>
      <c r="B233" s="97" t="str">
        <f>IF($A233="","",VLOOKUP($A233,'Annex 2 Designated EHV charges'!$A:$O,2,0))</f>
        <v/>
      </c>
      <c r="C233" s="98" t="str">
        <f>IF($A233="","",VLOOKUP($A233,'Annex 2 Designated EHV charges'!$A:$O,3,0))</f>
        <v/>
      </c>
      <c r="D233" s="97" t="str">
        <f>IF($A233="","",VLOOKUP($A233,'Annex 2 Designated EHV charges'!$A:$O,7,0))</f>
        <v/>
      </c>
      <c r="E233" s="102" t="str">
        <f>IFERROR(IF(VLOOKUP($A233,'Annex 2 Designated EHV charges'!$A:$P,9,FALSE)=0,"",VLOOKUP($A233,'Annex 2 Designated EHV charges'!$A:$P,9,FALSE)),"")</f>
        <v/>
      </c>
      <c r="F233" s="103" t="str">
        <f>IFERROR(IF(VLOOKUP($A233,'Annex 2 Designated EHV charges'!$A:$P,10,FALSE)=0,"",VLOOKUP($A233,'Annex 2 Designated EHV charges'!$A:$P,10,FALSE)),"")</f>
        <v/>
      </c>
      <c r="G233" s="104" t="str">
        <f>IFERROR(IF(VLOOKUP($A233,'Annex 2 Designated EHV charges'!$A:$P,11,FALSE)=0,"",VLOOKUP($A233,'Annex 2 Designated EHV charges'!$A:$P,11,FALSE)),"")</f>
        <v/>
      </c>
      <c r="H233" s="104" t="str">
        <f>IFERROR(IF(VLOOKUP($A233,'Annex 2 Designated EHV charges'!$A:$P,12,FALSE)=0,"",VLOOKUP($A233,'Annex 2 Designated EHV charges'!$A:$P,12,FALSE)),"")</f>
        <v/>
      </c>
    </row>
    <row r="234" spans="1:8" x14ac:dyDescent="0.25">
      <c r="A234" s="97" t="str">
        <f t="array" ref="A234">IFERROR(INDEX('Annex 2 Designated EHV charges'!$A$11:$A$58, MATCH(0, IF(ISBLANK('Annex 2 Designated EHV charges'!$A$11:$A$58),1, COUNTIF(A$4:$A233, 'Annex 2 Designated EHV charges'!$A$11:$A$58)), 0)),"")</f>
        <v/>
      </c>
      <c r="B234" s="97" t="str">
        <f>IF($A234="","",VLOOKUP($A234,'Annex 2 Designated EHV charges'!$A:$O,2,0))</f>
        <v/>
      </c>
      <c r="C234" s="98" t="str">
        <f>IF($A234="","",VLOOKUP($A234,'Annex 2 Designated EHV charges'!$A:$O,3,0))</f>
        <v/>
      </c>
      <c r="D234" s="97" t="str">
        <f>IF($A234="","",VLOOKUP($A234,'Annex 2 Designated EHV charges'!$A:$O,7,0))</f>
        <v/>
      </c>
      <c r="E234" s="102" t="str">
        <f>IFERROR(IF(VLOOKUP($A234,'Annex 2 Designated EHV charges'!$A:$P,9,FALSE)=0,"",VLOOKUP($A234,'Annex 2 Designated EHV charges'!$A:$P,9,FALSE)),"")</f>
        <v/>
      </c>
      <c r="F234" s="103" t="str">
        <f>IFERROR(IF(VLOOKUP($A234,'Annex 2 Designated EHV charges'!$A:$P,10,FALSE)=0,"",VLOOKUP($A234,'Annex 2 Designated EHV charges'!$A:$P,10,FALSE)),"")</f>
        <v/>
      </c>
      <c r="G234" s="104" t="str">
        <f>IFERROR(IF(VLOOKUP($A234,'Annex 2 Designated EHV charges'!$A:$P,11,FALSE)=0,"",VLOOKUP($A234,'Annex 2 Designated EHV charges'!$A:$P,11,FALSE)),"")</f>
        <v/>
      </c>
      <c r="H234" s="104" t="str">
        <f>IFERROR(IF(VLOOKUP($A234,'Annex 2 Designated EHV charges'!$A:$P,12,FALSE)=0,"",VLOOKUP($A234,'Annex 2 Designated EHV charges'!$A:$P,12,FALSE)),"")</f>
        <v/>
      </c>
    </row>
    <row r="235" spans="1:8" x14ac:dyDescent="0.25">
      <c r="A235" s="97" t="str">
        <f t="array" ref="A235">IFERROR(INDEX('Annex 2 Designated EHV charges'!$A$11:$A$58, MATCH(0, IF(ISBLANK('Annex 2 Designated EHV charges'!$A$11:$A$58),1, COUNTIF(A$4:$A234, 'Annex 2 Designated EHV charges'!$A$11:$A$58)), 0)),"")</f>
        <v/>
      </c>
      <c r="B235" s="97" t="str">
        <f>IF($A235="","",VLOOKUP($A235,'Annex 2 Designated EHV charges'!$A:$O,2,0))</f>
        <v/>
      </c>
      <c r="C235" s="98" t="str">
        <f>IF($A235="","",VLOOKUP($A235,'Annex 2 Designated EHV charges'!$A:$O,3,0))</f>
        <v/>
      </c>
      <c r="D235" s="97" t="str">
        <f>IF($A235="","",VLOOKUP($A235,'Annex 2 Designated EHV charges'!$A:$O,7,0))</f>
        <v/>
      </c>
      <c r="E235" s="102" t="str">
        <f>IFERROR(IF(VLOOKUP($A235,'Annex 2 Designated EHV charges'!$A:$P,9,FALSE)=0,"",VLOOKUP($A235,'Annex 2 Designated EHV charges'!$A:$P,9,FALSE)),"")</f>
        <v/>
      </c>
      <c r="F235" s="103" t="str">
        <f>IFERROR(IF(VLOOKUP($A235,'Annex 2 Designated EHV charges'!$A:$P,10,FALSE)=0,"",VLOOKUP($A235,'Annex 2 Designated EHV charges'!$A:$P,10,FALSE)),"")</f>
        <v/>
      </c>
      <c r="G235" s="104" t="str">
        <f>IFERROR(IF(VLOOKUP($A235,'Annex 2 Designated EHV charges'!$A:$P,11,FALSE)=0,"",VLOOKUP($A235,'Annex 2 Designated EHV charges'!$A:$P,11,FALSE)),"")</f>
        <v/>
      </c>
      <c r="H235" s="104" t="str">
        <f>IFERROR(IF(VLOOKUP($A235,'Annex 2 Designated EHV charges'!$A:$P,12,FALSE)=0,"",VLOOKUP($A235,'Annex 2 Designated EHV charges'!$A:$P,12,FALSE)),"")</f>
        <v/>
      </c>
    </row>
    <row r="236" spans="1:8" x14ac:dyDescent="0.25">
      <c r="A236" s="97" t="str">
        <f t="array" ref="A236">IFERROR(INDEX('Annex 2 Designated EHV charges'!$A$11:$A$58, MATCH(0, IF(ISBLANK('Annex 2 Designated EHV charges'!$A$11:$A$58),1, COUNTIF(A$4:$A235, 'Annex 2 Designated EHV charges'!$A$11:$A$58)), 0)),"")</f>
        <v/>
      </c>
      <c r="B236" s="97" t="str">
        <f>IF($A236="","",VLOOKUP($A236,'Annex 2 Designated EHV charges'!$A:$O,2,0))</f>
        <v/>
      </c>
      <c r="C236" s="98" t="str">
        <f>IF($A236="","",VLOOKUP($A236,'Annex 2 Designated EHV charges'!$A:$O,3,0))</f>
        <v/>
      </c>
      <c r="D236" s="97" t="str">
        <f>IF($A236="","",VLOOKUP($A236,'Annex 2 Designated EHV charges'!$A:$O,7,0))</f>
        <v/>
      </c>
      <c r="E236" s="102" t="str">
        <f>IFERROR(IF(VLOOKUP($A236,'Annex 2 Designated EHV charges'!$A:$P,9,FALSE)=0,"",VLOOKUP($A236,'Annex 2 Designated EHV charges'!$A:$P,9,FALSE)),"")</f>
        <v/>
      </c>
      <c r="F236" s="103" t="str">
        <f>IFERROR(IF(VLOOKUP($A236,'Annex 2 Designated EHV charges'!$A:$P,10,FALSE)=0,"",VLOOKUP($A236,'Annex 2 Designated EHV charges'!$A:$P,10,FALSE)),"")</f>
        <v/>
      </c>
      <c r="G236" s="104" t="str">
        <f>IFERROR(IF(VLOOKUP($A236,'Annex 2 Designated EHV charges'!$A:$P,11,FALSE)=0,"",VLOOKUP($A236,'Annex 2 Designated EHV charges'!$A:$P,11,FALSE)),"")</f>
        <v/>
      </c>
      <c r="H236" s="104" t="str">
        <f>IFERROR(IF(VLOOKUP($A236,'Annex 2 Designated EHV charges'!$A:$P,12,FALSE)=0,"",VLOOKUP($A236,'Annex 2 Designated EHV charges'!$A:$P,12,FALSE)),"")</f>
        <v/>
      </c>
    </row>
    <row r="237" spans="1:8" x14ac:dyDescent="0.25">
      <c r="A237" s="97" t="str">
        <f t="array" ref="A237">IFERROR(INDEX('Annex 2 Designated EHV charges'!$A$11:$A$58, MATCH(0, IF(ISBLANK('Annex 2 Designated EHV charges'!$A$11:$A$58),1, COUNTIF(A$4:$A236, 'Annex 2 Designated EHV charges'!$A$11:$A$58)), 0)),"")</f>
        <v/>
      </c>
      <c r="B237" s="97" t="str">
        <f>IF($A237="","",VLOOKUP($A237,'Annex 2 Designated EHV charges'!$A:$O,2,0))</f>
        <v/>
      </c>
      <c r="C237" s="98" t="str">
        <f>IF($A237="","",VLOOKUP($A237,'Annex 2 Designated EHV charges'!$A:$O,3,0))</f>
        <v/>
      </c>
      <c r="D237" s="97" t="str">
        <f>IF($A237="","",VLOOKUP($A237,'Annex 2 Designated EHV charges'!$A:$O,7,0))</f>
        <v/>
      </c>
      <c r="E237" s="102" t="str">
        <f>IFERROR(IF(VLOOKUP($A237,'Annex 2 Designated EHV charges'!$A:$P,9,FALSE)=0,"",VLOOKUP($A237,'Annex 2 Designated EHV charges'!$A:$P,9,FALSE)),"")</f>
        <v/>
      </c>
      <c r="F237" s="103" t="str">
        <f>IFERROR(IF(VLOOKUP($A237,'Annex 2 Designated EHV charges'!$A:$P,10,FALSE)=0,"",VLOOKUP($A237,'Annex 2 Designated EHV charges'!$A:$P,10,FALSE)),"")</f>
        <v/>
      </c>
      <c r="G237" s="104" t="str">
        <f>IFERROR(IF(VLOOKUP($A237,'Annex 2 Designated EHV charges'!$A:$P,11,FALSE)=0,"",VLOOKUP($A237,'Annex 2 Designated EHV charges'!$A:$P,11,FALSE)),"")</f>
        <v/>
      </c>
      <c r="H237" s="104" t="str">
        <f>IFERROR(IF(VLOOKUP($A237,'Annex 2 Designated EHV charges'!$A:$P,12,FALSE)=0,"",VLOOKUP($A237,'Annex 2 Designated EHV charges'!$A:$P,12,FALSE)),"")</f>
        <v/>
      </c>
    </row>
    <row r="238" spans="1:8" x14ac:dyDescent="0.25">
      <c r="A238" s="97" t="str">
        <f t="array" ref="A238">IFERROR(INDEX('Annex 2 Designated EHV charges'!$A$11:$A$58, MATCH(0, IF(ISBLANK('Annex 2 Designated EHV charges'!$A$11:$A$58),1, COUNTIF(A$4:$A237, 'Annex 2 Designated EHV charges'!$A$11:$A$58)), 0)),"")</f>
        <v/>
      </c>
      <c r="B238" s="97" t="str">
        <f>IF($A238="","",VLOOKUP($A238,'Annex 2 Designated EHV charges'!$A:$O,2,0))</f>
        <v/>
      </c>
      <c r="C238" s="98" t="str">
        <f>IF($A238="","",VLOOKUP($A238,'Annex 2 Designated EHV charges'!$A:$O,3,0))</f>
        <v/>
      </c>
      <c r="D238" s="97" t="str">
        <f>IF($A238="","",VLOOKUP($A238,'Annex 2 Designated EHV charges'!$A:$O,7,0))</f>
        <v/>
      </c>
      <c r="E238" s="102" t="str">
        <f>IFERROR(IF(VLOOKUP($A238,'Annex 2 Designated EHV charges'!$A:$P,9,FALSE)=0,"",VLOOKUP($A238,'Annex 2 Designated EHV charges'!$A:$P,9,FALSE)),"")</f>
        <v/>
      </c>
      <c r="F238" s="103" t="str">
        <f>IFERROR(IF(VLOOKUP($A238,'Annex 2 Designated EHV charges'!$A:$P,10,FALSE)=0,"",VLOOKUP($A238,'Annex 2 Designated EHV charges'!$A:$P,10,FALSE)),"")</f>
        <v/>
      </c>
      <c r="G238" s="104" t="str">
        <f>IFERROR(IF(VLOOKUP($A238,'Annex 2 Designated EHV charges'!$A:$P,11,FALSE)=0,"",VLOOKUP($A238,'Annex 2 Designated EHV charges'!$A:$P,11,FALSE)),"")</f>
        <v/>
      </c>
      <c r="H238" s="104" t="str">
        <f>IFERROR(IF(VLOOKUP($A238,'Annex 2 Designated EHV charges'!$A:$P,12,FALSE)=0,"",VLOOKUP($A238,'Annex 2 Designated EHV charges'!$A:$P,12,FALSE)),"")</f>
        <v/>
      </c>
    </row>
    <row r="239" spans="1:8" x14ac:dyDescent="0.25">
      <c r="A239" s="97" t="str">
        <f t="array" ref="A239">IFERROR(INDEX('Annex 2 Designated EHV charges'!$A$11:$A$58, MATCH(0, IF(ISBLANK('Annex 2 Designated EHV charges'!$A$11:$A$58),1, COUNTIF(A$4:$A238, 'Annex 2 Designated EHV charges'!$A$11:$A$58)), 0)),"")</f>
        <v/>
      </c>
      <c r="B239" s="97" t="str">
        <f>IF($A239="","",VLOOKUP($A239,'Annex 2 Designated EHV charges'!$A:$O,2,0))</f>
        <v/>
      </c>
      <c r="C239" s="98" t="str">
        <f>IF($A239="","",VLOOKUP($A239,'Annex 2 Designated EHV charges'!$A:$O,3,0))</f>
        <v/>
      </c>
      <c r="D239" s="97" t="str">
        <f>IF($A239="","",VLOOKUP($A239,'Annex 2 Designated EHV charges'!$A:$O,7,0))</f>
        <v/>
      </c>
      <c r="E239" s="102" t="str">
        <f>IFERROR(IF(VLOOKUP($A239,'Annex 2 Designated EHV charges'!$A:$P,9,FALSE)=0,"",VLOOKUP($A239,'Annex 2 Designated EHV charges'!$A:$P,9,FALSE)),"")</f>
        <v/>
      </c>
      <c r="F239" s="103" t="str">
        <f>IFERROR(IF(VLOOKUP($A239,'Annex 2 Designated EHV charges'!$A:$P,10,FALSE)=0,"",VLOOKUP($A239,'Annex 2 Designated EHV charges'!$A:$P,10,FALSE)),"")</f>
        <v/>
      </c>
      <c r="G239" s="104" t="str">
        <f>IFERROR(IF(VLOOKUP($A239,'Annex 2 Designated EHV charges'!$A:$P,11,FALSE)=0,"",VLOOKUP($A239,'Annex 2 Designated EHV charges'!$A:$P,11,FALSE)),"")</f>
        <v/>
      </c>
      <c r="H239" s="104" t="str">
        <f>IFERROR(IF(VLOOKUP($A239,'Annex 2 Designated EHV charges'!$A:$P,12,FALSE)=0,"",VLOOKUP($A239,'Annex 2 Designated EHV charges'!$A:$P,12,FALSE)),"")</f>
        <v/>
      </c>
    </row>
    <row r="240" spans="1:8" x14ac:dyDescent="0.25">
      <c r="A240" s="97" t="str">
        <f t="array" ref="A240">IFERROR(INDEX('Annex 2 Designated EHV charges'!$A$11:$A$58, MATCH(0, IF(ISBLANK('Annex 2 Designated EHV charges'!$A$11:$A$58),1, COUNTIF(A$4:$A239, 'Annex 2 Designated EHV charges'!$A$11:$A$58)), 0)),"")</f>
        <v/>
      </c>
      <c r="B240" s="97" t="str">
        <f>IF($A240="","",VLOOKUP($A240,'Annex 2 Designated EHV charges'!$A:$O,2,0))</f>
        <v/>
      </c>
      <c r="C240" s="98" t="str">
        <f>IF($A240="","",VLOOKUP($A240,'Annex 2 Designated EHV charges'!$A:$O,3,0))</f>
        <v/>
      </c>
      <c r="D240" s="97" t="str">
        <f>IF($A240="","",VLOOKUP($A240,'Annex 2 Designated EHV charges'!$A:$O,7,0))</f>
        <v/>
      </c>
      <c r="E240" s="102" t="str">
        <f>IFERROR(IF(VLOOKUP($A240,'Annex 2 Designated EHV charges'!$A:$P,9,FALSE)=0,"",VLOOKUP($A240,'Annex 2 Designated EHV charges'!$A:$P,9,FALSE)),"")</f>
        <v/>
      </c>
      <c r="F240" s="103" t="str">
        <f>IFERROR(IF(VLOOKUP($A240,'Annex 2 Designated EHV charges'!$A:$P,10,FALSE)=0,"",VLOOKUP($A240,'Annex 2 Designated EHV charges'!$A:$P,10,FALSE)),"")</f>
        <v/>
      </c>
      <c r="G240" s="104" t="str">
        <f>IFERROR(IF(VLOOKUP($A240,'Annex 2 Designated EHV charges'!$A:$P,11,FALSE)=0,"",VLOOKUP($A240,'Annex 2 Designated EHV charges'!$A:$P,11,FALSE)),"")</f>
        <v/>
      </c>
      <c r="H240" s="104" t="str">
        <f>IFERROR(IF(VLOOKUP($A240,'Annex 2 Designated EHV charges'!$A:$P,12,FALSE)=0,"",VLOOKUP($A240,'Annex 2 Designated EHV charges'!$A:$P,12,FALSE)),"")</f>
        <v/>
      </c>
    </row>
    <row r="241" spans="1:8" x14ac:dyDescent="0.25">
      <c r="A241" s="97" t="str">
        <f t="array" ref="A241">IFERROR(INDEX('Annex 2 Designated EHV charges'!$A$11:$A$58, MATCH(0, IF(ISBLANK('Annex 2 Designated EHV charges'!$A$11:$A$58),1, COUNTIF(A$4:$A240, 'Annex 2 Designated EHV charges'!$A$11:$A$58)), 0)),"")</f>
        <v/>
      </c>
      <c r="B241" s="97" t="str">
        <f>IF($A241="","",VLOOKUP($A241,'Annex 2 Designated EHV charges'!$A:$O,2,0))</f>
        <v/>
      </c>
      <c r="C241" s="98" t="str">
        <f>IF($A241="","",VLOOKUP($A241,'Annex 2 Designated EHV charges'!$A:$O,3,0))</f>
        <v/>
      </c>
      <c r="D241" s="97" t="str">
        <f>IF($A241="","",VLOOKUP($A241,'Annex 2 Designated EHV charges'!$A:$O,7,0))</f>
        <v/>
      </c>
      <c r="E241" s="102" t="str">
        <f>IFERROR(IF(VLOOKUP($A241,'Annex 2 Designated EHV charges'!$A:$P,9,FALSE)=0,"",VLOOKUP($A241,'Annex 2 Designated EHV charges'!$A:$P,9,FALSE)),"")</f>
        <v/>
      </c>
      <c r="F241" s="103" t="str">
        <f>IFERROR(IF(VLOOKUP($A241,'Annex 2 Designated EHV charges'!$A:$P,10,FALSE)=0,"",VLOOKUP($A241,'Annex 2 Designated EHV charges'!$A:$P,10,FALSE)),"")</f>
        <v/>
      </c>
      <c r="G241" s="104" t="str">
        <f>IFERROR(IF(VLOOKUP($A241,'Annex 2 Designated EHV charges'!$A:$P,11,FALSE)=0,"",VLOOKUP($A241,'Annex 2 Designated EHV charges'!$A:$P,11,FALSE)),"")</f>
        <v/>
      </c>
      <c r="H241" s="104" t="str">
        <f>IFERROR(IF(VLOOKUP($A241,'Annex 2 Designated EHV charges'!$A:$P,12,FALSE)=0,"",VLOOKUP($A241,'Annex 2 Designated EHV charges'!$A:$P,12,FALSE)),"")</f>
        <v/>
      </c>
    </row>
    <row r="242" spans="1:8" x14ac:dyDescent="0.25">
      <c r="A242" s="97" t="str">
        <f t="array" ref="A242">IFERROR(INDEX('Annex 2 Designated EHV charges'!$A$11:$A$58, MATCH(0, IF(ISBLANK('Annex 2 Designated EHV charges'!$A$11:$A$58),1, COUNTIF(A$4:$A241, 'Annex 2 Designated EHV charges'!$A$11:$A$58)), 0)),"")</f>
        <v/>
      </c>
      <c r="B242" s="97" t="str">
        <f>IF($A242="","",VLOOKUP($A242,'Annex 2 Designated EHV charges'!$A:$O,2,0))</f>
        <v/>
      </c>
      <c r="C242" s="98" t="str">
        <f>IF($A242="","",VLOOKUP($A242,'Annex 2 Designated EHV charges'!$A:$O,3,0))</f>
        <v/>
      </c>
      <c r="D242" s="97" t="str">
        <f>IF($A242="","",VLOOKUP($A242,'Annex 2 Designated EHV charges'!$A:$O,7,0))</f>
        <v/>
      </c>
      <c r="E242" s="102" t="str">
        <f>IFERROR(IF(VLOOKUP($A242,'Annex 2 Designated EHV charges'!$A:$P,9,FALSE)=0,"",VLOOKUP($A242,'Annex 2 Designated EHV charges'!$A:$P,9,FALSE)),"")</f>
        <v/>
      </c>
      <c r="F242" s="103" t="str">
        <f>IFERROR(IF(VLOOKUP($A242,'Annex 2 Designated EHV charges'!$A:$P,10,FALSE)=0,"",VLOOKUP($A242,'Annex 2 Designated EHV charges'!$A:$P,10,FALSE)),"")</f>
        <v/>
      </c>
      <c r="G242" s="104" t="str">
        <f>IFERROR(IF(VLOOKUP($A242,'Annex 2 Designated EHV charges'!$A:$P,11,FALSE)=0,"",VLOOKUP($A242,'Annex 2 Designated EHV charges'!$A:$P,11,FALSE)),"")</f>
        <v/>
      </c>
      <c r="H242" s="104" t="str">
        <f>IFERROR(IF(VLOOKUP($A242,'Annex 2 Designated EHV charges'!$A:$P,12,FALSE)=0,"",VLOOKUP($A242,'Annex 2 Designated EHV charges'!$A:$P,12,FALSE)),"")</f>
        <v/>
      </c>
    </row>
    <row r="243" spans="1:8" x14ac:dyDescent="0.25">
      <c r="A243" s="97" t="str">
        <f t="array" ref="A243">IFERROR(INDEX('Annex 2 Designated EHV charges'!$A$11:$A$58, MATCH(0, IF(ISBLANK('Annex 2 Designated EHV charges'!$A$11:$A$58),1, COUNTIF(A$4:$A242, 'Annex 2 Designated EHV charges'!$A$11:$A$58)), 0)),"")</f>
        <v/>
      </c>
      <c r="B243" s="97" t="str">
        <f>IF($A243="","",VLOOKUP($A243,'Annex 2 Designated EHV charges'!$A:$O,2,0))</f>
        <v/>
      </c>
      <c r="C243" s="98" t="str">
        <f>IF($A243="","",VLOOKUP($A243,'Annex 2 Designated EHV charges'!$A:$O,3,0))</f>
        <v/>
      </c>
      <c r="D243" s="97" t="str">
        <f>IF($A243="","",VLOOKUP($A243,'Annex 2 Designated EHV charges'!$A:$O,7,0))</f>
        <v/>
      </c>
      <c r="E243" s="102" t="str">
        <f>IFERROR(IF(VLOOKUP($A243,'Annex 2 Designated EHV charges'!$A:$P,9,FALSE)=0,"",VLOOKUP($A243,'Annex 2 Designated EHV charges'!$A:$P,9,FALSE)),"")</f>
        <v/>
      </c>
      <c r="F243" s="103" t="str">
        <f>IFERROR(IF(VLOOKUP($A243,'Annex 2 Designated EHV charges'!$A:$P,10,FALSE)=0,"",VLOOKUP($A243,'Annex 2 Designated EHV charges'!$A:$P,10,FALSE)),"")</f>
        <v/>
      </c>
      <c r="G243" s="104" t="str">
        <f>IFERROR(IF(VLOOKUP($A243,'Annex 2 Designated EHV charges'!$A:$P,11,FALSE)=0,"",VLOOKUP($A243,'Annex 2 Designated EHV charges'!$A:$P,11,FALSE)),"")</f>
        <v/>
      </c>
      <c r="H243" s="104" t="str">
        <f>IFERROR(IF(VLOOKUP($A243,'Annex 2 Designated EHV charges'!$A:$P,12,FALSE)=0,"",VLOOKUP($A243,'Annex 2 Designated EHV charges'!$A:$P,12,FALSE)),"")</f>
        <v/>
      </c>
    </row>
    <row r="244" spans="1:8" x14ac:dyDescent="0.25">
      <c r="A244" s="97" t="str">
        <f t="array" ref="A244">IFERROR(INDEX('Annex 2 Designated EHV charges'!$A$11:$A$58, MATCH(0, IF(ISBLANK('Annex 2 Designated EHV charges'!$A$11:$A$58),1, COUNTIF(A$4:$A243, 'Annex 2 Designated EHV charges'!$A$11:$A$58)), 0)),"")</f>
        <v/>
      </c>
      <c r="B244" s="97" t="str">
        <f>IF($A244="","",VLOOKUP($A244,'Annex 2 Designated EHV charges'!$A:$O,2,0))</f>
        <v/>
      </c>
      <c r="C244" s="98" t="str">
        <f>IF($A244="","",VLOOKUP($A244,'Annex 2 Designated EHV charges'!$A:$O,3,0))</f>
        <v/>
      </c>
      <c r="D244" s="97" t="str">
        <f>IF($A244="","",VLOOKUP($A244,'Annex 2 Designated EHV charges'!$A:$O,7,0))</f>
        <v/>
      </c>
      <c r="E244" s="102" t="str">
        <f>IFERROR(IF(VLOOKUP($A244,'Annex 2 Designated EHV charges'!$A:$P,9,FALSE)=0,"",VLOOKUP($A244,'Annex 2 Designated EHV charges'!$A:$P,9,FALSE)),"")</f>
        <v/>
      </c>
      <c r="F244" s="103" t="str">
        <f>IFERROR(IF(VLOOKUP($A244,'Annex 2 Designated EHV charges'!$A:$P,10,FALSE)=0,"",VLOOKUP($A244,'Annex 2 Designated EHV charges'!$A:$P,10,FALSE)),"")</f>
        <v/>
      </c>
      <c r="G244" s="104" t="str">
        <f>IFERROR(IF(VLOOKUP($A244,'Annex 2 Designated EHV charges'!$A:$P,11,FALSE)=0,"",VLOOKUP($A244,'Annex 2 Designated EHV charges'!$A:$P,11,FALSE)),"")</f>
        <v/>
      </c>
      <c r="H244" s="104" t="str">
        <f>IFERROR(IF(VLOOKUP($A244,'Annex 2 Designated EHV charges'!$A:$P,12,FALSE)=0,"",VLOOKUP($A244,'Annex 2 Designated EHV charges'!$A:$P,12,FALSE)),"")</f>
        <v/>
      </c>
    </row>
    <row r="245" spans="1:8" x14ac:dyDescent="0.25">
      <c r="A245" s="97" t="str">
        <f t="array" ref="A245">IFERROR(INDEX('Annex 2 Designated EHV charges'!$A$11:$A$58, MATCH(0, IF(ISBLANK('Annex 2 Designated EHV charges'!$A$11:$A$58),1, COUNTIF(A$4:$A244, 'Annex 2 Designated EHV charges'!$A$11:$A$58)), 0)),"")</f>
        <v/>
      </c>
      <c r="B245" s="97" t="str">
        <f>IF($A245="","",VLOOKUP($A245,'Annex 2 Designated EHV charges'!$A:$O,2,0))</f>
        <v/>
      </c>
      <c r="C245" s="98" t="str">
        <f>IF($A245="","",VLOOKUP($A245,'Annex 2 Designated EHV charges'!$A:$O,3,0))</f>
        <v/>
      </c>
      <c r="D245" s="97" t="str">
        <f>IF($A245="","",VLOOKUP($A245,'Annex 2 Designated EHV charges'!$A:$O,7,0))</f>
        <v/>
      </c>
      <c r="E245" s="102" t="str">
        <f>IFERROR(IF(VLOOKUP($A245,'Annex 2 Designated EHV charges'!$A:$P,9,FALSE)=0,"",VLOOKUP($A245,'Annex 2 Designated EHV charges'!$A:$P,9,FALSE)),"")</f>
        <v/>
      </c>
      <c r="F245" s="103" t="str">
        <f>IFERROR(IF(VLOOKUP($A245,'Annex 2 Designated EHV charges'!$A:$P,10,FALSE)=0,"",VLOOKUP($A245,'Annex 2 Designated EHV charges'!$A:$P,10,FALSE)),"")</f>
        <v/>
      </c>
      <c r="G245" s="104" t="str">
        <f>IFERROR(IF(VLOOKUP($A245,'Annex 2 Designated EHV charges'!$A:$P,11,FALSE)=0,"",VLOOKUP($A245,'Annex 2 Designated EHV charges'!$A:$P,11,FALSE)),"")</f>
        <v/>
      </c>
      <c r="H245" s="104" t="str">
        <f>IFERROR(IF(VLOOKUP($A245,'Annex 2 Designated EHV charges'!$A:$P,12,FALSE)=0,"",VLOOKUP($A245,'Annex 2 Designated EHV charges'!$A:$P,12,FALSE)),"")</f>
        <v/>
      </c>
    </row>
    <row r="246" spans="1:8" x14ac:dyDescent="0.25">
      <c r="A246" s="97" t="str">
        <f t="array" ref="A246">IFERROR(INDEX('Annex 2 Designated EHV charges'!$A$11:$A$58, MATCH(0, IF(ISBLANK('Annex 2 Designated EHV charges'!$A$11:$A$58),1, COUNTIF(A$4:$A245, 'Annex 2 Designated EHV charges'!$A$11:$A$58)), 0)),"")</f>
        <v/>
      </c>
      <c r="B246" s="97" t="str">
        <f>IF($A246="","",VLOOKUP($A246,'Annex 2 Designated EHV charges'!$A:$O,2,0))</f>
        <v/>
      </c>
      <c r="C246" s="98" t="str">
        <f>IF($A246="","",VLOOKUP($A246,'Annex 2 Designated EHV charges'!$A:$O,3,0))</f>
        <v/>
      </c>
      <c r="D246" s="97" t="str">
        <f>IF($A246="","",VLOOKUP($A246,'Annex 2 Designated EHV charges'!$A:$O,7,0))</f>
        <v/>
      </c>
      <c r="E246" s="102" t="str">
        <f>IFERROR(IF(VLOOKUP($A246,'Annex 2 Designated EHV charges'!$A:$P,9,FALSE)=0,"",VLOOKUP($A246,'Annex 2 Designated EHV charges'!$A:$P,9,FALSE)),"")</f>
        <v/>
      </c>
      <c r="F246" s="103" t="str">
        <f>IFERROR(IF(VLOOKUP($A246,'Annex 2 Designated EHV charges'!$A:$P,10,FALSE)=0,"",VLOOKUP($A246,'Annex 2 Designated EHV charges'!$A:$P,10,FALSE)),"")</f>
        <v/>
      </c>
      <c r="G246" s="104" t="str">
        <f>IFERROR(IF(VLOOKUP($A246,'Annex 2 Designated EHV charges'!$A:$P,11,FALSE)=0,"",VLOOKUP($A246,'Annex 2 Designated EHV charges'!$A:$P,11,FALSE)),"")</f>
        <v/>
      </c>
      <c r="H246" s="104" t="str">
        <f>IFERROR(IF(VLOOKUP($A246,'Annex 2 Designated EHV charges'!$A:$P,12,FALSE)=0,"",VLOOKUP($A246,'Annex 2 Designated EHV charges'!$A:$P,12,FALSE)),"")</f>
        <v/>
      </c>
    </row>
    <row r="247" spans="1:8" x14ac:dyDescent="0.25">
      <c r="A247" s="97" t="str">
        <f t="array" ref="A247">IFERROR(INDEX('Annex 2 Designated EHV charges'!$A$11:$A$58, MATCH(0, IF(ISBLANK('Annex 2 Designated EHV charges'!$A$11:$A$58),1, COUNTIF(A$4:$A246, 'Annex 2 Designated EHV charges'!$A$11:$A$58)), 0)),"")</f>
        <v/>
      </c>
      <c r="B247" s="97" t="str">
        <f>IF($A247="","",VLOOKUP($A247,'Annex 2 Designated EHV charges'!$A:$O,2,0))</f>
        <v/>
      </c>
      <c r="C247" s="98" t="str">
        <f>IF($A247="","",VLOOKUP($A247,'Annex 2 Designated EHV charges'!$A:$O,3,0))</f>
        <v/>
      </c>
      <c r="D247" s="97" t="str">
        <f>IF($A247="","",VLOOKUP($A247,'Annex 2 Designated EHV charges'!$A:$O,7,0))</f>
        <v/>
      </c>
      <c r="E247" s="102" t="str">
        <f>IFERROR(IF(VLOOKUP($A247,'Annex 2 Designated EHV charges'!$A:$P,9,FALSE)=0,"",VLOOKUP($A247,'Annex 2 Designated EHV charges'!$A:$P,9,FALSE)),"")</f>
        <v/>
      </c>
      <c r="F247" s="103" t="str">
        <f>IFERROR(IF(VLOOKUP($A247,'Annex 2 Designated EHV charges'!$A:$P,10,FALSE)=0,"",VLOOKUP($A247,'Annex 2 Designated EHV charges'!$A:$P,10,FALSE)),"")</f>
        <v/>
      </c>
      <c r="G247" s="104" t="str">
        <f>IFERROR(IF(VLOOKUP($A247,'Annex 2 Designated EHV charges'!$A:$P,11,FALSE)=0,"",VLOOKUP($A247,'Annex 2 Designated EHV charges'!$A:$P,11,FALSE)),"")</f>
        <v/>
      </c>
      <c r="H247" s="104" t="str">
        <f>IFERROR(IF(VLOOKUP($A247,'Annex 2 Designated EHV charges'!$A:$P,12,FALSE)=0,"",VLOOKUP($A247,'Annex 2 Designated EHV charges'!$A:$P,12,FALSE)),"")</f>
        <v/>
      </c>
    </row>
    <row r="248" spans="1:8" x14ac:dyDescent="0.25">
      <c r="A248" s="97" t="str">
        <f t="array" ref="A248">IFERROR(INDEX('Annex 2 Designated EHV charges'!$A$11:$A$58, MATCH(0, IF(ISBLANK('Annex 2 Designated EHV charges'!$A$11:$A$58),1, COUNTIF(A$4:$A247, 'Annex 2 Designated EHV charges'!$A$11:$A$58)), 0)),"")</f>
        <v/>
      </c>
      <c r="B248" s="97" t="str">
        <f>IF($A248="","",VLOOKUP($A248,'Annex 2 Designated EHV charges'!$A:$O,2,0))</f>
        <v/>
      </c>
      <c r="C248" s="98" t="str">
        <f>IF($A248="","",VLOOKUP($A248,'Annex 2 Designated EHV charges'!$A:$O,3,0))</f>
        <v/>
      </c>
      <c r="D248" s="97" t="str">
        <f>IF($A248="","",VLOOKUP($A248,'Annex 2 Designated EHV charges'!$A:$O,7,0))</f>
        <v/>
      </c>
      <c r="E248" s="102" t="str">
        <f>IFERROR(IF(VLOOKUP($A248,'Annex 2 Designated EHV charges'!$A:$P,9,FALSE)=0,"",VLOOKUP($A248,'Annex 2 Designated EHV charges'!$A:$P,9,FALSE)),"")</f>
        <v/>
      </c>
      <c r="F248" s="103" t="str">
        <f>IFERROR(IF(VLOOKUP($A248,'Annex 2 Designated EHV charges'!$A:$P,10,FALSE)=0,"",VLOOKUP($A248,'Annex 2 Designated EHV charges'!$A:$P,10,FALSE)),"")</f>
        <v/>
      </c>
      <c r="G248" s="104" t="str">
        <f>IFERROR(IF(VLOOKUP($A248,'Annex 2 Designated EHV charges'!$A:$P,11,FALSE)=0,"",VLOOKUP($A248,'Annex 2 Designated EHV charges'!$A:$P,11,FALSE)),"")</f>
        <v/>
      </c>
      <c r="H248" s="104" t="str">
        <f>IFERROR(IF(VLOOKUP($A248,'Annex 2 Designated EHV charges'!$A:$P,12,FALSE)=0,"",VLOOKUP($A248,'Annex 2 Designated EHV charges'!$A:$P,12,FALSE)),"")</f>
        <v/>
      </c>
    </row>
    <row r="249" spans="1:8" x14ac:dyDescent="0.25">
      <c r="A249" s="97" t="str">
        <f t="array" ref="A249">IFERROR(INDEX('Annex 2 Designated EHV charges'!$A$11:$A$58, MATCH(0, IF(ISBLANK('Annex 2 Designated EHV charges'!$A$11:$A$58),1, COUNTIF(A$4:$A248, 'Annex 2 Designated EHV charges'!$A$11:$A$58)), 0)),"")</f>
        <v/>
      </c>
      <c r="B249" s="97" t="str">
        <f>IF($A249="","",VLOOKUP($A249,'Annex 2 Designated EHV charges'!$A:$O,2,0))</f>
        <v/>
      </c>
      <c r="C249" s="98" t="str">
        <f>IF($A249="","",VLOOKUP($A249,'Annex 2 Designated EHV charges'!$A:$O,3,0))</f>
        <v/>
      </c>
      <c r="D249" s="97" t="str">
        <f>IF($A249="","",VLOOKUP($A249,'Annex 2 Designated EHV charges'!$A:$O,7,0))</f>
        <v/>
      </c>
      <c r="E249" s="102" t="str">
        <f>IFERROR(IF(VLOOKUP($A249,'Annex 2 Designated EHV charges'!$A:$P,9,FALSE)=0,"",VLOOKUP($A249,'Annex 2 Designated EHV charges'!$A:$P,9,FALSE)),"")</f>
        <v/>
      </c>
      <c r="F249" s="103" t="str">
        <f>IFERROR(IF(VLOOKUP($A249,'Annex 2 Designated EHV charges'!$A:$P,10,FALSE)=0,"",VLOOKUP($A249,'Annex 2 Designated EHV charges'!$A:$P,10,FALSE)),"")</f>
        <v/>
      </c>
      <c r="G249" s="104" t="str">
        <f>IFERROR(IF(VLOOKUP($A249,'Annex 2 Designated EHV charges'!$A:$P,11,FALSE)=0,"",VLOOKUP($A249,'Annex 2 Designated EHV charges'!$A:$P,11,FALSE)),"")</f>
        <v/>
      </c>
      <c r="H249" s="104" t="str">
        <f>IFERROR(IF(VLOOKUP($A249,'Annex 2 Designated EHV charges'!$A:$P,12,FALSE)=0,"",VLOOKUP($A249,'Annex 2 Designated EHV charges'!$A:$P,12,FALSE)),"")</f>
        <v/>
      </c>
    </row>
    <row r="250" spans="1:8" x14ac:dyDescent="0.25">
      <c r="A250" s="97" t="str">
        <f t="array" ref="A250">IFERROR(INDEX('Annex 2 Designated EHV charges'!$A$11:$A$58, MATCH(0, IF(ISBLANK('Annex 2 Designated EHV charges'!$A$11:$A$58),1, COUNTIF(A$4:$A249, 'Annex 2 Designated EHV charges'!$A$11:$A$58)), 0)),"")</f>
        <v/>
      </c>
      <c r="B250" s="97" t="str">
        <f>IF($A250="","",VLOOKUP($A250,'Annex 2 Designated EHV charges'!$A:$O,2,0))</f>
        <v/>
      </c>
      <c r="C250" s="98" t="str">
        <f>IF($A250="","",VLOOKUP($A250,'Annex 2 Designated EHV charges'!$A:$O,3,0))</f>
        <v/>
      </c>
      <c r="D250" s="97" t="str">
        <f>IF($A250="","",VLOOKUP($A250,'Annex 2 Designated EHV charges'!$A:$O,7,0))</f>
        <v/>
      </c>
      <c r="E250" s="102" t="str">
        <f>IFERROR(IF(VLOOKUP($A250,'Annex 2 Designated EHV charges'!$A:$P,9,FALSE)=0,"",VLOOKUP($A250,'Annex 2 Designated EHV charges'!$A:$P,9,FALSE)),"")</f>
        <v/>
      </c>
      <c r="F250" s="103" t="str">
        <f>IFERROR(IF(VLOOKUP($A250,'Annex 2 Designated EHV charges'!$A:$P,10,FALSE)=0,"",VLOOKUP($A250,'Annex 2 Designated EHV charges'!$A:$P,10,FALSE)),"")</f>
        <v/>
      </c>
      <c r="G250" s="104" t="str">
        <f>IFERROR(IF(VLOOKUP($A250,'Annex 2 Designated EHV charges'!$A:$P,11,FALSE)=0,"",VLOOKUP($A250,'Annex 2 Designated EHV charges'!$A:$P,11,FALSE)),"")</f>
        <v/>
      </c>
      <c r="H250" s="104" t="str">
        <f>IFERROR(IF(VLOOKUP($A250,'Annex 2 Designated EHV charges'!$A:$P,12,FALSE)=0,"",VLOOKUP($A250,'Annex 2 Designated EHV charges'!$A:$P,12,FALSE)),"")</f>
        <v/>
      </c>
    </row>
    <row r="251" spans="1:8" x14ac:dyDescent="0.25">
      <c r="A251" s="97" t="str">
        <f t="array" ref="A251">IFERROR(INDEX('Annex 2 Designated EHV charges'!$A$11:$A$58, MATCH(0, IF(ISBLANK('Annex 2 Designated EHV charges'!$A$11:$A$58),1, COUNTIF(A$4:$A250, 'Annex 2 Designated EHV charges'!$A$11:$A$58)), 0)),"")</f>
        <v/>
      </c>
      <c r="B251" s="97" t="str">
        <f>IF($A251="","",VLOOKUP($A251,'Annex 2 Designated EHV charges'!$A:$O,2,0))</f>
        <v/>
      </c>
      <c r="C251" s="98" t="str">
        <f>IF($A251="","",VLOOKUP($A251,'Annex 2 Designated EHV charges'!$A:$O,3,0))</f>
        <v/>
      </c>
      <c r="D251" s="97" t="str">
        <f>IF($A251="","",VLOOKUP($A251,'Annex 2 Designated EHV charges'!$A:$O,7,0))</f>
        <v/>
      </c>
      <c r="E251" s="102" t="str">
        <f>IFERROR(IF(VLOOKUP($A251,'Annex 2 Designated EHV charges'!$A:$P,9,FALSE)=0,"",VLOOKUP($A251,'Annex 2 Designated EHV charges'!$A:$P,9,FALSE)),"")</f>
        <v/>
      </c>
      <c r="F251" s="103" t="str">
        <f>IFERROR(IF(VLOOKUP($A251,'Annex 2 Designated EHV charges'!$A:$P,10,FALSE)=0,"",VLOOKUP($A251,'Annex 2 Designated EHV charges'!$A:$P,10,FALSE)),"")</f>
        <v/>
      </c>
      <c r="G251" s="104" t="str">
        <f>IFERROR(IF(VLOOKUP($A251,'Annex 2 Designated EHV charges'!$A:$P,11,FALSE)=0,"",VLOOKUP($A251,'Annex 2 Designated EHV charges'!$A:$P,11,FALSE)),"")</f>
        <v/>
      </c>
      <c r="H251" s="104" t="str">
        <f>IFERROR(IF(VLOOKUP($A251,'Annex 2 Designated EHV charges'!$A:$P,12,FALSE)=0,"",VLOOKUP($A251,'Annex 2 Designated EHV charges'!$A:$P,12,FALSE)),"")</f>
        <v/>
      </c>
    </row>
    <row r="252" spans="1:8" x14ac:dyDescent="0.25">
      <c r="A252" s="97" t="str">
        <f t="array" ref="A252">IFERROR(INDEX('Annex 2 Designated EHV charges'!$A$11:$A$58, MATCH(0, IF(ISBLANK('Annex 2 Designated EHV charges'!$A$11:$A$58),1, COUNTIF(A$4:$A251, 'Annex 2 Designated EHV charges'!$A$11:$A$58)), 0)),"")</f>
        <v/>
      </c>
      <c r="B252" s="97" t="str">
        <f>IF($A252="","",VLOOKUP($A252,'Annex 2 Designated EHV charges'!$A:$O,2,0))</f>
        <v/>
      </c>
      <c r="C252" s="98" t="str">
        <f>IF($A252="","",VLOOKUP($A252,'Annex 2 Designated EHV charges'!$A:$O,3,0))</f>
        <v/>
      </c>
      <c r="D252" s="97" t="str">
        <f>IF($A252="","",VLOOKUP($A252,'Annex 2 Designated EHV charges'!$A:$O,7,0))</f>
        <v/>
      </c>
      <c r="E252" s="102" t="str">
        <f>IFERROR(IF(VLOOKUP($A252,'Annex 2 Designated EHV charges'!$A:$P,9,FALSE)=0,"",VLOOKUP($A252,'Annex 2 Designated EHV charges'!$A:$P,9,FALSE)),"")</f>
        <v/>
      </c>
      <c r="F252" s="103" t="str">
        <f>IFERROR(IF(VLOOKUP($A252,'Annex 2 Designated EHV charges'!$A:$P,10,FALSE)=0,"",VLOOKUP($A252,'Annex 2 Designated EHV charges'!$A:$P,10,FALSE)),"")</f>
        <v/>
      </c>
      <c r="G252" s="104" t="str">
        <f>IFERROR(IF(VLOOKUP($A252,'Annex 2 Designated EHV charges'!$A:$P,11,FALSE)=0,"",VLOOKUP($A252,'Annex 2 Designated EHV charges'!$A:$P,11,FALSE)),"")</f>
        <v/>
      </c>
      <c r="H252" s="104" t="str">
        <f>IFERROR(IF(VLOOKUP($A252,'Annex 2 Designated EHV charges'!$A:$P,12,FALSE)=0,"",VLOOKUP($A252,'Annex 2 Designated EHV charges'!$A:$P,12,FALSE)),"")</f>
        <v/>
      </c>
    </row>
    <row r="253" spans="1:8" x14ac:dyDescent="0.25">
      <c r="A253" s="97" t="str">
        <f t="array" ref="A253">IFERROR(INDEX('Annex 2 Designated EHV charges'!$A$11:$A$58, MATCH(0, IF(ISBLANK('Annex 2 Designated EHV charges'!$A$11:$A$58),1, COUNTIF(A$4:$A252, 'Annex 2 Designated EHV charges'!$A$11:$A$58)), 0)),"")</f>
        <v/>
      </c>
      <c r="B253" s="97" t="str">
        <f>IF($A253="","",VLOOKUP($A253,'Annex 2 Designated EHV charges'!$A:$O,2,0))</f>
        <v/>
      </c>
      <c r="C253" s="98" t="str">
        <f>IF($A253="","",VLOOKUP($A253,'Annex 2 Designated EHV charges'!$A:$O,3,0))</f>
        <v/>
      </c>
      <c r="D253" s="97" t="str">
        <f>IF($A253="","",VLOOKUP($A253,'Annex 2 Designated EHV charges'!$A:$O,7,0))</f>
        <v/>
      </c>
      <c r="E253" s="102" t="str">
        <f>IFERROR(IF(VLOOKUP($A253,'Annex 2 Designated EHV charges'!$A:$P,9,FALSE)=0,"",VLOOKUP($A253,'Annex 2 Designated EHV charges'!$A:$P,9,FALSE)),"")</f>
        <v/>
      </c>
      <c r="F253" s="103" t="str">
        <f>IFERROR(IF(VLOOKUP($A253,'Annex 2 Designated EHV charges'!$A:$P,10,FALSE)=0,"",VLOOKUP($A253,'Annex 2 Designated EHV charges'!$A:$P,10,FALSE)),"")</f>
        <v/>
      </c>
      <c r="G253" s="104" t="str">
        <f>IFERROR(IF(VLOOKUP($A253,'Annex 2 Designated EHV charges'!$A:$P,11,FALSE)=0,"",VLOOKUP($A253,'Annex 2 Designated EHV charges'!$A:$P,11,FALSE)),"")</f>
        <v/>
      </c>
      <c r="H253" s="104" t="str">
        <f>IFERROR(IF(VLOOKUP($A253,'Annex 2 Designated EHV charges'!$A:$P,12,FALSE)=0,"",VLOOKUP($A253,'Annex 2 Designated EHV charges'!$A:$P,12,FALSE)),"")</f>
        <v/>
      </c>
    </row>
    <row r="254" spans="1:8" x14ac:dyDescent="0.25">
      <c r="A254" s="97" t="str">
        <f t="array" ref="A254">IFERROR(INDEX('Annex 2 Designated EHV charges'!$A$11:$A$58, MATCH(0, IF(ISBLANK('Annex 2 Designated EHV charges'!$A$11:$A$58),1, COUNTIF(A$4:$A253, 'Annex 2 Designated EHV charges'!$A$11:$A$58)), 0)),"")</f>
        <v/>
      </c>
      <c r="B254" s="97" t="str">
        <f>IF($A254="","",VLOOKUP($A254,'Annex 2 Designated EHV charges'!$A:$O,2,0))</f>
        <v/>
      </c>
      <c r="C254" s="98" t="str">
        <f>IF($A254="","",VLOOKUP($A254,'Annex 2 Designated EHV charges'!$A:$O,3,0))</f>
        <v/>
      </c>
      <c r="D254" s="97" t="str">
        <f>IF($A254="","",VLOOKUP($A254,'Annex 2 Designated EHV charges'!$A:$O,7,0))</f>
        <v/>
      </c>
      <c r="E254" s="102" t="str">
        <f>IFERROR(IF(VLOOKUP($A254,'Annex 2 Designated EHV charges'!$A:$P,9,FALSE)=0,"",VLOOKUP($A254,'Annex 2 Designated EHV charges'!$A:$P,9,FALSE)),"")</f>
        <v/>
      </c>
      <c r="F254" s="103" t="str">
        <f>IFERROR(IF(VLOOKUP($A254,'Annex 2 Designated EHV charges'!$A:$P,10,FALSE)=0,"",VLOOKUP($A254,'Annex 2 Designated EHV charges'!$A:$P,10,FALSE)),"")</f>
        <v/>
      </c>
      <c r="G254" s="104" t="str">
        <f>IFERROR(IF(VLOOKUP($A254,'Annex 2 Designated EHV charges'!$A:$P,11,FALSE)=0,"",VLOOKUP($A254,'Annex 2 Designated EHV charges'!$A:$P,11,FALSE)),"")</f>
        <v/>
      </c>
      <c r="H254" s="104" t="str">
        <f>IFERROR(IF(VLOOKUP($A254,'Annex 2 Designated EHV charges'!$A:$P,12,FALSE)=0,"",VLOOKUP($A254,'Annex 2 Designated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topLeftCell="A220" zoomScale="90" zoomScaleNormal="90" zoomScaleSheetLayoutView="100" workbookViewId="0">
      <selection activeCell="A5" sqref="A5:H254"/>
    </sheetView>
  </sheetViews>
  <sheetFormatPr defaultColWidth="9.109375" defaultRowHeight="13.2" x14ac:dyDescent="0.25"/>
  <cols>
    <col min="1" max="1" width="14.6640625" style="53" customWidth="1"/>
    <col min="2" max="2" width="8.6640625" style="53" customWidth="1"/>
    <col min="3" max="3" width="15.6640625" style="61" bestFit="1" customWidth="1"/>
    <col min="4" max="4" width="50.6640625" style="61" customWidth="1"/>
    <col min="5" max="5" width="14.6640625" style="62" customWidth="1"/>
    <col min="6" max="7" width="14.6640625" style="63" customWidth="1"/>
    <col min="8" max="8" width="14.6640625" style="53" customWidth="1"/>
    <col min="9" max="9" width="15.5546875" style="53" customWidth="1"/>
    <col min="10" max="16384" width="9.109375" style="53"/>
  </cols>
  <sheetData>
    <row r="1" spans="1:15" ht="66.75" customHeight="1" x14ac:dyDescent="0.25">
      <c r="A1" s="239" t="s">
        <v>697</v>
      </c>
      <c r="B1" s="239"/>
      <c r="C1" s="239"/>
      <c r="D1" s="239"/>
      <c r="E1" s="239"/>
      <c r="F1" s="239"/>
      <c r="G1" s="239"/>
      <c r="H1" s="239"/>
    </row>
    <row r="2" spans="1:15" s="54" customFormat="1" ht="25.5" customHeight="1" x14ac:dyDescent="0.25">
      <c r="A2" s="236" t="str">
        <f>Overview!B4&amp; " - Effective from "&amp;Overview!D4&amp;" - "&amp;Overview!E4&amp;" Designated EHV export charges"</f>
        <v>Fulcrum Electricity Assets Ltd - GSP_C - Effective from 1 April 2026 - Final Designated EHV export charges</v>
      </c>
      <c r="B2" s="237"/>
      <c r="C2" s="237"/>
      <c r="D2" s="237"/>
      <c r="E2" s="237"/>
      <c r="F2" s="237"/>
      <c r="G2" s="237"/>
      <c r="H2" s="238"/>
    </row>
    <row r="3" spans="1:15" s="85" customFormat="1" ht="17.399999999999999" x14ac:dyDescent="0.25">
      <c r="A3" s="89"/>
      <c r="B3" s="89"/>
      <c r="C3" s="89"/>
      <c r="D3" s="90"/>
      <c r="E3" s="91"/>
      <c r="F3" s="91"/>
      <c r="G3" s="92"/>
      <c r="H3" s="92"/>
      <c r="I3" s="84"/>
      <c r="J3" s="84"/>
      <c r="K3" s="84"/>
      <c r="L3" s="84"/>
      <c r="M3" s="84"/>
      <c r="N3" s="84"/>
      <c r="O3" s="84"/>
    </row>
    <row r="4" spans="1:15" ht="60.75" customHeight="1" x14ac:dyDescent="0.25">
      <c r="A4" s="55" t="s">
        <v>46</v>
      </c>
      <c r="B4" s="56" t="s">
        <v>704</v>
      </c>
      <c r="C4" s="55" t="s">
        <v>31</v>
      </c>
      <c r="D4" s="57" t="s">
        <v>25</v>
      </c>
      <c r="E4" s="57" t="str">
        <f>'Annex 2 Designated EHV charges'!M10</f>
        <v>Export
Super Red
unit charge
(p/kWh)</v>
      </c>
      <c r="F4" s="57" t="str">
        <f>'Annex 2 Designated EHV charges'!N10</f>
        <v>Export
fixed charge
(p/day)</v>
      </c>
      <c r="G4" s="57" t="str">
        <f>'Annex 2 Designated EHV charges'!O10</f>
        <v>Export
capacity charge
(p/kVA/day)</v>
      </c>
      <c r="H4" s="57" t="str">
        <f>'Annex 2 Designated EHV charges'!P10</f>
        <v>Export
exceeded capacity charge
(p/kVA/day)</v>
      </c>
    </row>
    <row r="5" spans="1:15" ht="12.75" customHeight="1" x14ac:dyDescent="0.25">
      <c r="A5" s="98" t="str">
        <f t="array" ref="A5">IFERROR(INDEX('Annex 2 Designated EHV charges'!$D$11:$D$58, MATCH(0, IF(ISBLANK('Annex 2 Designated EHV charges'!$D$11:$D$58),1, COUNTIF(A$4:$A4, 'Annex 2 Designated EHV charges'!$D$11:$D$58)), 0)),"")</f>
        <v/>
      </c>
      <c r="B5" s="97" t="str">
        <f>IF($A5="","",VLOOKUP($A5,'Annex 2 Designated EHV charges'!$D:$O,2,0))</f>
        <v/>
      </c>
      <c r="C5" s="98" t="str">
        <f>IF($A5="","",VLOOKUP($A5,'Annex 2 Designated EHV charges'!$D:$O,3,0))</f>
        <v/>
      </c>
      <c r="D5" s="97" t="str">
        <f>IF($A5="","",VLOOKUP($A5,'Annex 2 Designated EHV charges'!$D:$O,4,0))</f>
        <v/>
      </c>
      <c r="E5" s="99" t="str">
        <f>IFERROR(IF(VLOOKUP($A5,'Annex 2 Designated EHV charges'!$D:$P,10,FALSE)=0,"",VLOOKUP($A5,'Annex 2 Designated EHV charges'!$D:$P,10,FALSE)),"")</f>
        <v/>
      </c>
      <c r="F5" s="100" t="str">
        <f>IFERROR(IF(VLOOKUP($A5,'Annex 2 Designated EHV charges'!$D:$P,11,FALSE)=0,"",VLOOKUP($A5,'Annex 2 Designated EHV charges'!$D:$P,11,FALSE)),"")</f>
        <v/>
      </c>
      <c r="G5" s="101" t="str">
        <f>IFERROR(IF(VLOOKUP($A5,'Annex 2 Designated EHV charges'!$D:$P,12,FALSE)=0,"",VLOOKUP($A5,'Annex 2 Designated EHV charges'!$D:$P,12,FALSE)),"")</f>
        <v/>
      </c>
      <c r="H5" s="101" t="str">
        <f>IFERROR(IF(VLOOKUP($A5,'Annex 2 Designated EHV charges'!$D:$P,13,FALSE)=0,"",VLOOKUP($A5,'Annex 2 Designated EHV charges'!$D:$P,13,FALSE)),"")</f>
        <v/>
      </c>
    </row>
    <row r="6" spans="1:15" ht="12.75" customHeight="1" x14ac:dyDescent="0.25">
      <c r="A6" s="98" t="str">
        <f t="array" ref="A6">IFERROR(INDEX('Annex 2 Designated EHV charges'!$D$11:$D$58, MATCH(0, IF(ISBLANK('Annex 2 Designated EHV charges'!$D$11:$D$58),1, COUNTIF(A$4:$A5, 'Annex 2 Designated EHV charges'!$D$11:$D$58)), 0)),"")</f>
        <v/>
      </c>
      <c r="B6" s="97" t="str">
        <f>IF($A6="","",VLOOKUP($A6,'Annex 2 Designated EHV charges'!$D:$O,2,0))</f>
        <v/>
      </c>
      <c r="C6" s="98" t="str">
        <f>IF($A6="","",VLOOKUP($A6,'Annex 2 Designated EHV charges'!$D:$O,3,0))</f>
        <v/>
      </c>
      <c r="D6" s="97" t="str">
        <f>IF($A6="","",VLOOKUP($A6,'Annex 2 Designated EHV charges'!$D:$O,4,0))</f>
        <v/>
      </c>
      <c r="E6" s="99" t="str">
        <f>IFERROR(IF(VLOOKUP($A6,'Annex 2 Designated EHV charges'!$D:$P,10,FALSE)=0,"",VLOOKUP($A6,'Annex 2 Designated EHV charges'!$D:$P,10,FALSE)),"")</f>
        <v/>
      </c>
      <c r="F6" s="100" t="str">
        <f>IFERROR(IF(VLOOKUP($A6,'Annex 2 Designated EHV charges'!$D:$P,11,FALSE)=0,"",VLOOKUP($A6,'Annex 2 Designated EHV charges'!$D:$P,11,FALSE)),"")</f>
        <v/>
      </c>
      <c r="G6" s="101" t="str">
        <f>IFERROR(IF(VLOOKUP($A6,'Annex 2 Designated EHV charges'!$D:$P,12,FALSE)=0,"",VLOOKUP($A6,'Annex 2 Designated EHV charges'!$D:$P,12,FALSE)),"")</f>
        <v/>
      </c>
      <c r="H6" s="101" t="str">
        <f>IFERROR(IF(VLOOKUP($A6,'Annex 2 Designated EHV charges'!$D:$P,13,FALSE)=0,"",VLOOKUP($A6,'Annex 2 Designated EHV charges'!$D:$P,13,FALSE)),"")</f>
        <v/>
      </c>
    </row>
    <row r="7" spans="1:15" ht="12.75" customHeight="1" x14ac:dyDescent="0.25">
      <c r="A7" s="98" t="str">
        <f t="array" ref="A7">IFERROR(INDEX('Annex 2 Designated EHV charges'!$D$11:$D$58, MATCH(0, IF(ISBLANK('Annex 2 Designated EHV charges'!$D$11:$D$58),1, COUNTIF(A$4:$A6, 'Annex 2 Designated EHV charges'!$D$11:$D$58)), 0)),"")</f>
        <v/>
      </c>
      <c r="B7" s="97" t="str">
        <f>IF($A7="","",VLOOKUP($A7,'Annex 2 Designated EHV charges'!$D:$O,2,0))</f>
        <v/>
      </c>
      <c r="C7" s="98" t="str">
        <f>IF($A7="","",VLOOKUP($A7,'Annex 2 Designated EHV charges'!$D:$O,3,0))</f>
        <v/>
      </c>
      <c r="D7" s="97" t="str">
        <f>IF($A7="","",VLOOKUP($A7,'Annex 2 Designated EHV charges'!$D:$O,4,0))</f>
        <v/>
      </c>
      <c r="E7" s="99" t="str">
        <f>IFERROR(IF(VLOOKUP($A7,'Annex 2 Designated EHV charges'!$D:$P,10,FALSE)=0,"",VLOOKUP($A7,'Annex 2 Designated EHV charges'!$D:$P,10,FALSE)),"")</f>
        <v/>
      </c>
      <c r="F7" s="100" t="str">
        <f>IFERROR(IF(VLOOKUP($A7,'Annex 2 Designated EHV charges'!$D:$P,11,FALSE)=0,"",VLOOKUP($A7,'Annex 2 Designated EHV charges'!$D:$P,11,FALSE)),"")</f>
        <v/>
      </c>
      <c r="G7" s="101" t="str">
        <f>IFERROR(IF(VLOOKUP($A7,'Annex 2 Designated EHV charges'!$D:$P,12,FALSE)=0,"",VLOOKUP($A7,'Annex 2 Designated EHV charges'!$D:$P,12,FALSE)),"")</f>
        <v/>
      </c>
      <c r="H7" s="101" t="str">
        <f>IFERROR(IF(VLOOKUP($A7,'Annex 2 Designated EHV charges'!$D:$P,13,FALSE)=0,"",VLOOKUP($A7,'Annex 2 Designated EHV charges'!$D:$P,13,FALSE)),"")</f>
        <v/>
      </c>
    </row>
    <row r="8" spans="1:15" ht="12.75" customHeight="1" x14ac:dyDescent="0.25">
      <c r="A8" s="98" t="str">
        <f t="array" ref="A8">IFERROR(INDEX('Annex 2 Designated EHV charges'!$D$11:$D$58, MATCH(0, IF(ISBLANK('Annex 2 Designated EHV charges'!$D$11:$D$58),1, COUNTIF(A$4:$A7, 'Annex 2 Designated EHV charges'!$D$11:$D$58)), 0)),"")</f>
        <v/>
      </c>
      <c r="B8" s="97" t="str">
        <f>IF($A8="","",VLOOKUP($A8,'Annex 2 Designated EHV charges'!$D:$O,2,0))</f>
        <v/>
      </c>
      <c r="C8" s="98" t="str">
        <f>IF($A8="","",VLOOKUP($A8,'Annex 2 Designated EHV charges'!$D:$O,3,0))</f>
        <v/>
      </c>
      <c r="D8" s="97" t="str">
        <f>IF($A8="","",VLOOKUP($A8,'Annex 2 Designated EHV charges'!$D:$O,4,0))</f>
        <v/>
      </c>
      <c r="E8" s="99" t="str">
        <f>IFERROR(IF(VLOOKUP($A8,'Annex 2 Designated EHV charges'!$D:$P,10,FALSE)=0,"",VLOOKUP($A8,'Annex 2 Designated EHV charges'!$D:$P,10,FALSE)),"")</f>
        <v/>
      </c>
      <c r="F8" s="100" t="str">
        <f>IFERROR(IF(VLOOKUP($A8,'Annex 2 Designated EHV charges'!$D:$P,11,FALSE)=0,"",VLOOKUP($A8,'Annex 2 Designated EHV charges'!$D:$P,11,FALSE)),"")</f>
        <v/>
      </c>
      <c r="G8" s="101" t="str">
        <f>IFERROR(IF(VLOOKUP($A8,'Annex 2 Designated EHV charges'!$D:$P,12,FALSE)=0,"",VLOOKUP($A8,'Annex 2 Designated EHV charges'!$D:$P,12,FALSE)),"")</f>
        <v/>
      </c>
      <c r="H8" s="101" t="str">
        <f>IFERROR(IF(VLOOKUP($A8,'Annex 2 Designated EHV charges'!$D:$P,13,FALSE)=0,"",VLOOKUP($A8,'Annex 2 Designated EHV charges'!$D:$P,13,FALSE)),"")</f>
        <v/>
      </c>
    </row>
    <row r="9" spans="1:15" ht="12.75" customHeight="1" x14ac:dyDescent="0.25">
      <c r="A9" s="98" t="str">
        <f t="array" ref="A9">IFERROR(INDEX('Annex 2 Designated EHV charges'!$D$11:$D$58, MATCH(0, IF(ISBLANK('Annex 2 Designated EHV charges'!$D$11:$D$58),1, COUNTIF(A$4:$A8, 'Annex 2 Designated EHV charges'!$D$11:$D$58)), 0)),"")</f>
        <v/>
      </c>
      <c r="B9" s="97" t="str">
        <f>IF($A9="","",VLOOKUP($A9,'Annex 2 Designated EHV charges'!$D:$O,2,0))</f>
        <v/>
      </c>
      <c r="C9" s="98" t="str">
        <f>IF($A9="","",VLOOKUP($A9,'Annex 2 Designated EHV charges'!$D:$O,3,0))</f>
        <v/>
      </c>
      <c r="D9" s="97" t="str">
        <f>IF($A9="","",VLOOKUP($A9,'Annex 2 Designated EHV charges'!$D:$O,4,0))</f>
        <v/>
      </c>
      <c r="E9" s="99" t="str">
        <f>IFERROR(IF(VLOOKUP($A9,'Annex 2 Designated EHV charges'!$D:$P,10,FALSE)=0,"",VLOOKUP($A9,'Annex 2 Designated EHV charges'!$D:$P,10,FALSE)),"")</f>
        <v/>
      </c>
      <c r="F9" s="100" t="str">
        <f>IFERROR(IF(VLOOKUP($A9,'Annex 2 Designated EHV charges'!$D:$P,11,FALSE)=0,"",VLOOKUP($A9,'Annex 2 Designated EHV charges'!$D:$P,11,FALSE)),"")</f>
        <v/>
      </c>
      <c r="G9" s="101" t="str">
        <f>IFERROR(IF(VLOOKUP($A9,'Annex 2 Designated EHV charges'!$D:$P,12,FALSE)=0,"",VLOOKUP($A9,'Annex 2 Designated EHV charges'!$D:$P,12,FALSE)),"")</f>
        <v/>
      </c>
      <c r="H9" s="101" t="str">
        <f>IFERROR(IF(VLOOKUP($A9,'Annex 2 Designated EHV charges'!$D:$P,13,FALSE)=0,"",VLOOKUP($A9,'Annex 2 Designated EHV charges'!$D:$P,13,FALSE)),"")</f>
        <v/>
      </c>
    </row>
    <row r="10" spans="1:15" ht="12.75" customHeight="1" x14ac:dyDescent="0.25">
      <c r="A10" s="98" t="str">
        <f t="array" ref="A10">IFERROR(INDEX('Annex 2 Designated EHV charges'!$D$11:$D$58, MATCH(0, IF(ISBLANK('Annex 2 Designated EHV charges'!$D$11:$D$58),1, COUNTIF(A$4:$A9, 'Annex 2 Designated EHV charges'!$D$11:$D$58)), 0)),"")</f>
        <v/>
      </c>
      <c r="B10" s="97" t="str">
        <f>IF($A10="","",VLOOKUP($A10,'Annex 2 Designated EHV charges'!$D:$O,2,0))</f>
        <v/>
      </c>
      <c r="C10" s="98" t="str">
        <f>IF($A10="","",VLOOKUP($A10,'Annex 2 Designated EHV charges'!$D:$O,3,0))</f>
        <v/>
      </c>
      <c r="D10" s="97" t="str">
        <f>IF($A10="","",VLOOKUP($A10,'Annex 2 Designated EHV charges'!$D:$O,4,0))</f>
        <v/>
      </c>
      <c r="E10" s="99" t="str">
        <f>IFERROR(IF(VLOOKUP($A10,'Annex 2 Designated EHV charges'!$D:$P,10,FALSE)=0,"",VLOOKUP($A10,'Annex 2 Designated EHV charges'!$D:$P,10,FALSE)),"")</f>
        <v/>
      </c>
      <c r="F10" s="100" t="str">
        <f>IFERROR(IF(VLOOKUP($A10,'Annex 2 Designated EHV charges'!$D:$P,11,FALSE)=0,"",VLOOKUP($A10,'Annex 2 Designated EHV charges'!$D:$P,11,FALSE)),"")</f>
        <v/>
      </c>
      <c r="G10" s="101" t="str">
        <f>IFERROR(IF(VLOOKUP($A10,'Annex 2 Designated EHV charges'!$D:$P,12,FALSE)=0,"",VLOOKUP($A10,'Annex 2 Designated EHV charges'!$D:$P,12,FALSE)),"")</f>
        <v/>
      </c>
      <c r="H10" s="101" t="str">
        <f>IFERROR(IF(VLOOKUP($A10,'Annex 2 Designated EHV charges'!$D:$P,13,FALSE)=0,"",VLOOKUP($A10,'Annex 2 Designated EHV charges'!$D:$P,13,FALSE)),"")</f>
        <v/>
      </c>
    </row>
    <row r="11" spans="1:15" ht="12.75" customHeight="1" x14ac:dyDescent="0.25">
      <c r="A11" s="98" t="str">
        <f t="array" ref="A11">IFERROR(INDEX('Annex 2 Designated EHV charges'!$D$11:$D$58, MATCH(0, IF(ISBLANK('Annex 2 Designated EHV charges'!$D$11:$D$58),1, COUNTIF(A$4:$A10, 'Annex 2 Designated EHV charges'!$D$11:$D$58)), 0)),"")</f>
        <v/>
      </c>
      <c r="B11" s="97" t="str">
        <f>IF($A11="","",VLOOKUP($A11,'Annex 2 Designated EHV charges'!$D:$O,2,0))</f>
        <v/>
      </c>
      <c r="C11" s="98" t="str">
        <f>IF($A11="","",VLOOKUP($A11,'Annex 2 Designated EHV charges'!$D:$O,3,0))</f>
        <v/>
      </c>
      <c r="D11" s="97" t="str">
        <f>IF($A11="","",VLOOKUP($A11,'Annex 2 Designated EHV charges'!$D:$O,4,0))</f>
        <v/>
      </c>
      <c r="E11" s="99" t="str">
        <f>IFERROR(IF(VLOOKUP($A11,'Annex 2 Designated EHV charges'!$D:$P,10,FALSE)=0,"",VLOOKUP($A11,'Annex 2 Designated EHV charges'!$D:$P,10,FALSE)),"")</f>
        <v/>
      </c>
      <c r="F11" s="100" t="str">
        <f>IFERROR(IF(VLOOKUP($A11,'Annex 2 Designated EHV charges'!$D:$P,11,FALSE)=0,"",VLOOKUP($A11,'Annex 2 Designated EHV charges'!$D:$P,11,FALSE)),"")</f>
        <v/>
      </c>
      <c r="G11" s="101" t="str">
        <f>IFERROR(IF(VLOOKUP($A11,'Annex 2 Designated EHV charges'!$D:$P,12,FALSE)=0,"",VLOOKUP($A11,'Annex 2 Designated EHV charges'!$D:$P,12,FALSE)),"")</f>
        <v/>
      </c>
      <c r="H11" s="101" t="str">
        <f>IFERROR(IF(VLOOKUP($A11,'Annex 2 Designated EHV charges'!$D:$P,13,FALSE)=0,"",VLOOKUP($A11,'Annex 2 Designated EHV charges'!$D:$P,13,FALSE)),"")</f>
        <v/>
      </c>
    </row>
    <row r="12" spans="1:15" ht="12.75" customHeight="1" x14ac:dyDescent="0.25">
      <c r="A12" s="98" t="str">
        <f t="array" ref="A12">IFERROR(INDEX('Annex 2 Designated EHV charges'!$D$11:$D$58, MATCH(0, IF(ISBLANK('Annex 2 Designated EHV charges'!$D$11:$D$58),1, COUNTIF(A$4:$A11, 'Annex 2 Designated EHV charges'!$D$11:$D$58)), 0)),"")</f>
        <v/>
      </c>
      <c r="B12" s="97" t="str">
        <f>IF($A12="","",VLOOKUP($A12,'Annex 2 Designated EHV charges'!$D:$O,2,0))</f>
        <v/>
      </c>
      <c r="C12" s="98" t="str">
        <f>IF($A12="","",VLOOKUP($A12,'Annex 2 Designated EHV charges'!$D:$O,3,0))</f>
        <v/>
      </c>
      <c r="D12" s="97" t="str">
        <f>IF($A12="","",VLOOKUP($A12,'Annex 2 Designated EHV charges'!$D:$O,4,0))</f>
        <v/>
      </c>
      <c r="E12" s="99" t="str">
        <f>IFERROR(IF(VLOOKUP($A12,'Annex 2 Designated EHV charges'!$D:$P,10,FALSE)=0,"",VLOOKUP($A12,'Annex 2 Designated EHV charges'!$D:$P,10,FALSE)),"")</f>
        <v/>
      </c>
      <c r="F12" s="100" t="str">
        <f>IFERROR(IF(VLOOKUP($A12,'Annex 2 Designated EHV charges'!$D:$P,11,FALSE)=0,"",VLOOKUP($A12,'Annex 2 Designated EHV charges'!$D:$P,11,FALSE)),"")</f>
        <v/>
      </c>
      <c r="G12" s="101" t="str">
        <f>IFERROR(IF(VLOOKUP($A12,'Annex 2 Designated EHV charges'!$D:$P,12,FALSE)=0,"",VLOOKUP($A12,'Annex 2 Designated EHV charges'!$D:$P,12,FALSE)),"")</f>
        <v/>
      </c>
      <c r="H12" s="101" t="str">
        <f>IFERROR(IF(VLOOKUP($A12,'Annex 2 Designated EHV charges'!$D:$P,13,FALSE)=0,"",VLOOKUP($A12,'Annex 2 Designated EHV charges'!$D:$P,13,FALSE)),"")</f>
        <v/>
      </c>
    </row>
    <row r="13" spans="1:15" ht="12.75" customHeight="1" x14ac:dyDescent="0.25">
      <c r="A13" s="98" t="str">
        <f t="array" ref="A13">IFERROR(INDEX('Annex 2 Designated EHV charges'!$D$11:$D$58, MATCH(0, IF(ISBLANK('Annex 2 Designated EHV charges'!$D$11:$D$58),1, COUNTIF(A$4:$A12, 'Annex 2 Designated EHV charges'!$D$11:$D$58)), 0)),"")</f>
        <v/>
      </c>
      <c r="B13" s="97" t="str">
        <f>IF($A13="","",VLOOKUP($A13,'Annex 2 Designated EHV charges'!$D:$O,2,0))</f>
        <v/>
      </c>
      <c r="C13" s="98" t="str">
        <f>IF($A13="","",VLOOKUP($A13,'Annex 2 Designated EHV charges'!$D:$O,3,0))</f>
        <v/>
      </c>
      <c r="D13" s="97" t="str">
        <f>IF($A13="","",VLOOKUP($A13,'Annex 2 Designated EHV charges'!$D:$O,4,0))</f>
        <v/>
      </c>
      <c r="E13" s="99" t="str">
        <f>IFERROR(IF(VLOOKUP($A13,'Annex 2 Designated EHV charges'!$D:$P,10,FALSE)=0,"",VLOOKUP($A13,'Annex 2 Designated EHV charges'!$D:$P,10,FALSE)),"")</f>
        <v/>
      </c>
      <c r="F13" s="100" t="str">
        <f>IFERROR(IF(VLOOKUP($A13,'Annex 2 Designated EHV charges'!$D:$P,11,FALSE)=0,"",VLOOKUP($A13,'Annex 2 Designated EHV charges'!$D:$P,11,FALSE)),"")</f>
        <v/>
      </c>
      <c r="G13" s="101" t="str">
        <f>IFERROR(IF(VLOOKUP($A13,'Annex 2 Designated EHV charges'!$D:$P,12,FALSE)=0,"",VLOOKUP($A13,'Annex 2 Designated EHV charges'!$D:$P,12,FALSE)),"")</f>
        <v/>
      </c>
      <c r="H13" s="101" t="str">
        <f>IFERROR(IF(VLOOKUP($A13,'Annex 2 Designated EHV charges'!$D:$P,13,FALSE)=0,"",VLOOKUP($A13,'Annex 2 Designated EHV charges'!$D:$P,13,FALSE)),"")</f>
        <v/>
      </c>
    </row>
    <row r="14" spans="1:15" ht="12.75" customHeight="1" x14ac:dyDescent="0.25">
      <c r="A14" s="98" t="str">
        <f t="array" ref="A14">IFERROR(INDEX('Annex 2 Designated EHV charges'!$D$11:$D$58, MATCH(0, IF(ISBLANK('Annex 2 Designated EHV charges'!$D$11:$D$58),1, COUNTIF(A$4:$A13, 'Annex 2 Designated EHV charges'!$D$11:$D$58)), 0)),"")</f>
        <v/>
      </c>
      <c r="B14" s="97" t="str">
        <f>IF($A14="","",VLOOKUP($A14,'Annex 2 Designated EHV charges'!$D:$O,2,0))</f>
        <v/>
      </c>
      <c r="C14" s="98" t="str">
        <f>IF($A14="","",VLOOKUP($A14,'Annex 2 Designated EHV charges'!$D:$O,3,0))</f>
        <v/>
      </c>
      <c r="D14" s="97" t="str">
        <f>IF($A14="","",VLOOKUP($A14,'Annex 2 Designated EHV charges'!$D:$O,4,0))</f>
        <v/>
      </c>
      <c r="E14" s="99" t="str">
        <f>IFERROR(IF(VLOOKUP($A14,'Annex 2 Designated EHV charges'!$D:$P,10,FALSE)=0,"",VLOOKUP($A14,'Annex 2 Designated EHV charges'!$D:$P,10,FALSE)),"")</f>
        <v/>
      </c>
      <c r="F14" s="100" t="str">
        <f>IFERROR(IF(VLOOKUP($A14,'Annex 2 Designated EHV charges'!$D:$P,11,FALSE)=0,"",VLOOKUP($A14,'Annex 2 Designated EHV charges'!$D:$P,11,FALSE)),"")</f>
        <v/>
      </c>
      <c r="G14" s="101" t="str">
        <f>IFERROR(IF(VLOOKUP($A14,'Annex 2 Designated EHV charges'!$D:$P,12,FALSE)=0,"",VLOOKUP($A14,'Annex 2 Designated EHV charges'!$D:$P,12,FALSE)),"")</f>
        <v/>
      </c>
      <c r="H14" s="101" t="str">
        <f>IFERROR(IF(VLOOKUP($A14,'Annex 2 Designated EHV charges'!$D:$P,13,FALSE)=0,"",VLOOKUP($A14,'Annex 2 Designated EHV charges'!$D:$P,13,FALSE)),"")</f>
        <v/>
      </c>
    </row>
    <row r="15" spans="1:15" ht="12.75" customHeight="1" x14ac:dyDescent="0.25">
      <c r="A15" s="98" t="str">
        <f t="array" ref="A15">IFERROR(INDEX('Annex 2 Designated EHV charges'!$D$11:$D$58, MATCH(0, IF(ISBLANK('Annex 2 Designated EHV charges'!$D$11:$D$58),1, COUNTIF(A$4:$A14, 'Annex 2 Designated EHV charges'!$D$11:$D$58)), 0)),"")</f>
        <v/>
      </c>
      <c r="B15" s="97" t="str">
        <f>IF($A15="","",VLOOKUP($A15,'Annex 2 Designated EHV charges'!$D:$O,2,0))</f>
        <v/>
      </c>
      <c r="C15" s="98" t="str">
        <f>IF($A15="","",VLOOKUP($A15,'Annex 2 Designated EHV charges'!$D:$O,3,0))</f>
        <v/>
      </c>
      <c r="D15" s="97" t="str">
        <f>IF($A15="","",VLOOKUP($A15,'Annex 2 Designated EHV charges'!$D:$O,4,0))</f>
        <v/>
      </c>
      <c r="E15" s="99" t="str">
        <f>IFERROR(IF(VLOOKUP($A15,'Annex 2 Designated EHV charges'!$D:$P,10,FALSE)=0,"",VLOOKUP($A15,'Annex 2 Designated EHV charges'!$D:$P,10,FALSE)),"")</f>
        <v/>
      </c>
      <c r="F15" s="100" t="str">
        <f>IFERROR(IF(VLOOKUP($A15,'Annex 2 Designated EHV charges'!$D:$P,11,FALSE)=0,"",VLOOKUP($A15,'Annex 2 Designated EHV charges'!$D:$P,11,FALSE)),"")</f>
        <v/>
      </c>
      <c r="G15" s="101" t="str">
        <f>IFERROR(IF(VLOOKUP($A15,'Annex 2 Designated EHV charges'!$D:$P,12,FALSE)=0,"",VLOOKUP($A15,'Annex 2 Designated EHV charges'!$D:$P,12,FALSE)),"")</f>
        <v/>
      </c>
      <c r="H15" s="101" t="str">
        <f>IFERROR(IF(VLOOKUP($A15,'Annex 2 Designated EHV charges'!$D:$P,13,FALSE)=0,"",VLOOKUP($A15,'Annex 2 Designated EHV charges'!$D:$P,13,FALSE)),"")</f>
        <v/>
      </c>
    </row>
    <row r="16" spans="1:15" ht="12.75" customHeight="1" x14ac:dyDescent="0.25">
      <c r="A16" s="98" t="str">
        <f t="array" ref="A16">IFERROR(INDEX('Annex 2 Designated EHV charges'!$D$11:$D$58, MATCH(0, IF(ISBLANK('Annex 2 Designated EHV charges'!$D$11:$D$58),1, COUNTIF(A$4:$A15, 'Annex 2 Designated EHV charges'!$D$11:$D$58)), 0)),"")</f>
        <v/>
      </c>
      <c r="B16" s="97" t="str">
        <f>IF($A16="","",VLOOKUP($A16,'Annex 2 Designated EHV charges'!$D:$O,2,0))</f>
        <v/>
      </c>
      <c r="C16" s="98" t="str">
        <f>IF($A16="","",VLOOKUP($A16,'Annex 2 Designated EHV charges'!$D:$O,3,0))</f>
        <v/>
      </c>
      <c r="D16" s="97" t="str">
        <f>IF($A16="","",VLOOKUP($A16,'Annex 2 Designated EHV charges'!$D:$O,4,0))</f>
        <v/>
      </c>
      <c r="E16" s="99" t="str">
        <f>IFERROR(IF(VLOOKUP($A16,'Annex 2 Designated EHV charges'!$D:$P,10,FALSE)=0,"",VLOOKUP($A16,'Annex 2 Designated EHV charges'!$D:$P,10,FALSE)),"")</f>
        <v/>
      </c>
      <c r="F16" s="100" t="str">
        <f>IFERROR(IF(VLOOKUP($A16,'Annex 2 Designated EHV charges'!$D:$P,11,FALSE)=0,"",VLOOKUP($A16,'Annex 2 Designated EHV charges'!$D:$P,11,FALSE)),"")</f>
        <v/>
      </c>
      <c r="G16" s="101" t="str">
        <f>IFERROR(IF(VLOOKUP($A16,'Annex 2 Designated EHV charges'!$D:$P,12,FALSE)=0,"",VLOOKUP($A16,'Annex 2 Designated EHV charges'!$D:$P,12,FALSE)),"")</f>
        <v/>
      </c>
      <c r="H16" s="101" t="str">
        <f>IFERROR(IF(VLOOKUP($A16,'Annex 2 Designated EHV charges'!$D:$P,13,FALSE)=0,"",VLOOKUP($A16,'Annex 2 Designated EHV charges'!$D:$P,13,FALSE)),"")</f>
        <v/>
      </c>
    </row>
    <row r="17" spans="1:8" ht="12.75" customHeight="1" x14ac:dyDescent="0.25">
      <c r="A17" s="98" t="str">
        <f t="array" ref="A17">IFERROR(INDEX('Annex 2 Designated EHV charges'!$D$11:$D$58, MATCH(0, IF(ISBLANK('Annex 2 Designated EHV charges'!$D$11:$D$58),1, COUNTIF(A$4:$A16, 'Annex 2 Designated EHV charges'!$D$11:$D$58)), 0)),"")</f>
        <v/>
      </c>
      <c r="B17" s="97" t="str">
        <f>IF($A17="","",VLOOKUP($A17,'Annex 2 Designated EHV charges'!$D:$O,2,0))</f>
        <v/>
      </c>
      <c r="C17" s="98" t="str">
        <f>IF($A17="","",VLOOKUP($A17,'Annex 2 Designated EHV charges'!$D:$O,3,0))</f>
        <v/>
      </c>
      <c r="D17" s="97" t="str">
        <f>IF($A17="","",VLOOKUP($A17,'Annex 2 Designated EHV charges'!$D:$O,4,0))</f>
        <v/>
      </c>
      <c r="E17" s="99" t="str">
        <f>IFERROR(IF(VLOOKUP($A17,'Annex 2 Designated EHV charges'!$D:$P,10,FALSE)=0,"",VLOOKUP($A17,'Annex 2 Designated EHV charges'!$D:$P,10,FALSE)),"")</f>
        <v/>
      </c>
      <c r="F17" s="100" t="str">
        <f>IFERROR(IF(VLOOKUP($A17,'Annex 2 Designated EHV charges'!$D:$P,11,FALSE)=0,"",VLOOKUP($A17,'Annex 2 Designated EHV charges'!$D:$P,11,FALSE)),"")</f>
        <v/>
      </c>
      <c r="G17" s="101" t="str">
        <f>IFERROR(IF(VLOOKUP($A17,'Annex 2 Designated EHV charges'!$D:$P,12,FALSE)=0,"",VLOOKUP($A17,'Annex 2 Designated EHV charges'!$D:$P,12,FALSE)),"")</f>
        <v/>
      </c>
      <c r="H17" s="101" t="str">
        <f>IFERROR(IF(VLOOKUP($A17,'Annex 2 Designated EHV charges'!$D:$P,13,FALSE)=0,"",VLOOKUP($A17,'Annex 2 Designated EHV charges'!$D:$P,13,FALSE)),"")</f>
        <v/>
      </c>
    </row>
    <row r="18" spans="1:8" ht="12.75" customHeight="1" x14ac:dyDescent="0.25">
      <c r="A18" s="98" t="str">
        <f t="array" ref="A18">IFERROR(INDEX('Annex 2 Designated EHV charges'!$D$11:$D$58, MATCH(0, IF(ISBLANK('Annex 2 Designated EHV charges'!$D$11:$D$58),1, COUNTIF(A$4:$A17, 'Annex 2 Designated EHV charges'!$D$11:$D$58)), 0)),"")</f>
        <v/>
      </c>
      <c r="B18" s="97" t="str">
        <f>IF($A18="","",VLOOKUP($A18,'Annex 2 Designated EHV charges'!$D:$O,2,0))</f>
        <v/>
      </c>
      <c r="C18" s="98" t="str">
        <f>IF($A18="","",VLOOKUP($A18,'Annex 2 Designated EHV charges'!$D:$O,3,0))</f>
        <v/>
      </c>
      <c r="D18" s="97" t="str">
        <f>IF($A18="","",VLOOKUP($A18,'Annex 2 Designated EHV charges'!$D:$O,4,0))</f>
        <v/>
      </c>
      <c r="E18" s="99" t="str">
        <f>IFERROR(IF(VLOOKUP($A18,'Annex 2 Designated EHV charges'!$D:$P,10,FALSE)=0,"",VLOOKUP($A18,'Annex 2 Designated EHV charges'!$D:$P,10,FALSE)),"")</f>
        <v/>
      </c>
      <c r="F18" s="100" t="str">
        <f>IFERROR(IF(VLOOKUP($A18,'Annex 2 Designated EHV charges'!$D:$P,11,FALSE)=0,"",VLOOKUP($A18,'Annex 2 Designated EHV charges'!$D:$P,11,FALSE)),"")</f>
        <v/>
      </c>
      <c r="G18" s="101" t="str">
        <f>IFERROR(IF(VLOOKUP($A18,'Annex 2 Designated EHV charges'!$D:$P,12,FALSE)=0,"",VLOOKUP($A18,'Annex 2 Designated EHV charges'!$D:$P,12,FALSE)),"")</f>
        <v/>
      </c>
      <c r="H18" s="101" t="str">
        <f>IFERROR(IF(VLOOKUP($A18,'Annex 2 Designated EHV charges'!$D:$P,13,FALSE)=0,"",VLOOKUP($A18,'Annex 2 Designated EHV charges'!$D:$P,13,FALSE)),"")</f>
        <v/>
      </c>
    </row>
    <row r="19" spans="1:8" ht="12.75" customHeight="1" x14ac:dyDescent="0.25">
      <c r="A19" s="98" t="str">
        <f t="array" ref="A19">IFERROR(INDEX('Annex 2 Designated EHV charges'!$D$11:$D$58, MATCH(0, IF(ISBLANK('Annex 2 Designated EHV charges'!$D$11:$D$58),1, COUNTIF(A$4:$A18, 'Annex 2 Designated EHV charges'!$D$11:$D$58)), 0)),"")</f>
        <v/>
      </c>
      <c r="B19" s="97" t="str">
        <f>IF($A19="","",VLOOKUP($A19,'Annex 2 Designated EHV charges'!$D:$O,2,0))</f>
        <v/>
      </c>
      <c r="C19" s="98" t="str">
        <f>IF($A19="","",VLOOKUP($A19,'Annex 2 Designated EHV charges'!$D:$O,3,0))</f>
        <v/>
      </c>
      <c r="D19" s="97" t="str">
        <f>IF($A19="","",VLOOKUP($A19,'Annex 2 Designated EHV charges'!$D:$O,4,0))</f>
        <v/>
      </c>
      <c r="E19" s="99" t="str">
        <f>IFERROR(IF(VLOOKUP($A19,'Annex 2 Designated EHV charges'!$D:$P,10,FALSE)=0,"",VLOOKUP($A19,'Annex 2 Designated EHV charges'!$D:$P,10,FALSE)),"")</f>
        <v/>
      </c>
      <c r="F19" s="100" t="str">
        <f>IFERROR(IF(VLOOKUP($A19,'Annex 2 Designated EHV charges'!$D:$P,11,FALSE)=0,"",VLOOKUP($A19,'Annex 2 Designated EHV charges'!$D:$P,11,FALSE)),"")</f>
        <v/>
      </c>
      <c r="G19" s="101" t="str">
        <f>IFERROR(IF(VLOOKUP($A19,'Annex 2 Designated EHV charges'!$D:$P,12,FALSE)=0,"",VLOOKUP($A19,'Annex 2 Designated EHV charges'!$D:$P,12,FALSE)),"")</f>
        <v/>
      </c>
      <c r="H19" s="101" t="str">
        <f>IFERROR(IF(VLOOKUP($A19,'Annex 2 Designated EHV charges'!$D:$P,13,FALSE)=0,"",VLOOKUP($A19,'Annex 2 Designated EHV charges'!$D:$P,13,FALSE)),"")</f>
        <v/>
      </c>
    </row>
    <row r="20" spans="1:8" ht="12.75" customHeight="1" x14ac:dyDescent="0.25">
      <c r="A20" s="98" t="str">
        <f t="array" ref="A20">IFERROR(INDEX('Annex 2 Designated EHV charges'!$D$11:$D$58, MATCH(0, IF(ISBLANK('Annex 2 Designated EHV charges'!$D$11:$D$58),1, COUNTIF(A$4:$A19, 'Annex 2 Designated EHV charges'!$D$11:$D$58)), 0)),"")</f>
        <v/>
      </c>
      <c r="B20" s="97" t="str">
        <f>IF($A20="","",VLOOKUP($A20,'Annex 2 Designated EHV charges'!$D:$O,2,0))</f>
        <v/>
      </c>
      <c r="C20" s="98" t="str">
        <f>IF($A20="","",VLOOKUP($A20,'Annex 2 Designated EHV charges'!$D:$O,3,0))</f>
        <v/>
      </c>
      <c r="D20" s="97" t="str">
        <f>IF($A20="","",VLOOKUP($A20,'Annex 2 Designated EHV charges'!$D:$O,4,0))</f>
        <v/>
      </c>
      <c r="E20" s="99" t="str">
        <f>IFERROR(IF(VLOOKUP($A20,'Annex 2 Designated EHV charges'!$D:$P,10,FALSE)=0,"",VLOOKUP($A20,'Annex 2 Designated EHV charges'!$D:$P,10,FALSE)),"")</f>
        <v/>
      </c>
      <c r="F20" s="100" t="str">
        <f>IFERROR(IF(VLOOKUP($A20,'Annex 2 Designated EHV charges'!$D:$P,11,FALSE)=0,"",VLOOKUP($A20,'Annex 2 Designated EHV charges'!$D:$P,11,FALSE)),"")</f>
        <v/>
      </c>
      <c r="G20" s="101" t="str">
        <f>IFERROR(IF(VLOOKUP($A20,'Annex 2 Designated EHV charges'!$D:$P,12,FALSE)=0,"",VLOOKUP($A20,'Annex 2 Designated EHV charges'!$D:$P,12,FALSE)),"")</f>
        <v/>
      </c>
      <c r="H20" s="101" t="str">
        <f>IFERROR(IF(VLOOKUP($A20,'Annex 2 Designated EHV charges'!$D:$P,13,FALSE)=0,"",VLOOKUP($A20,'Annex 2 Designated EHV charges'!$D:$P,13,FALSE)),"")</f>
        <v/>
      </c>
    </row>
    <row r="21" spans="1:8" ht="12.75" customHeight="1" x14ac:dyDescent="0.25">
      <c r="A21" s="98" t="str">
        <f t="array" ref="A21">IFERROR(INDEX('Annex 2 Designated EHV charges'!$D$11:$D$58, MATCH(0, IF(ISBLANK('Annex 2 Designated EHV charges'!$D$11:$D$58),1, COUNTIF(A$4:$A20, 'Annex 2 Designated EHV charges'!$D$11:$D$58)), 0)),"")</f>
        <v/>
      </c>
      <c r="B21" s="97" t="str">
        <f>IF($A21="","",VLOOKUP($A21,'Annex 2 Designated EHV charges'!$D:$O,2,0))</f>
        <v/>
      </c>
      <c r="C21" s="98" t="str">
        <f>IF($A21="","",VLOOKUP($A21,'Annex 2 Designated EHV charges'!$D:$O,3,0))</f>
        <v/>
      </c>
      <c r="D21" s="97" t="str">
        <f>IF($A21="","",VLOOKUP($A21,'Annex 2 Designated EHV charges'!$D:$O,4,0))</f>
        <v/>
      </c>
      <c r="E21" s="99" t="str">
        <f>IFERROR(IF(VLOOKUP($A21,'Annex 2 Designated EHV charges'!$D:$P,10,FALSE)=0,"",VLOOKUP($A21,'Annex 2 Designated EHV charges'!$D:$P,10,FALSE)),"")</f>
        <v/>
      </c>
      <c r="F21" s="100" t="str">
        <f>IFERROR(IF(VLOOKUP($A21,'Annex 2 Designated EHV charges'!$D:$P,11,FALSE)=0,"",VLOOKUP($A21,'Annex 2 Designated EHV charges'!$D:$P,11,FALSE)),"")</f>
        <v/>
      </c>
      <c r="G21" s="101" t="str">
        <f>IFERROR(IF(VLOOKUP($A21,'Annex 2 Designated EHV charges'!$D:$P,12,FALSE)=0,"",VLOOKUP($A21,'Annex 2 Designated EHV charges'!$D:$P,12,FALSE)),"")</f>
        <v/>
      </c>
      <c r="H21" s="101" t="str">
        <f>IFERROR(IF(VLOOKUP($A21,'Annex 2 Designated EHV charges'!$D:$P,13,FALSE)=0,"",VLOOKUP($A21,'Annex 2 Designated EHV charges'!$D:$P,13,FALSE)),"")</f>
        <v/>
      </c>
    </row>
    <row r="22" spans="1:8" ht="12.75" customHeight="1" x14ac:dyDescent="0.25">
      <c r="A22" s="98" t="str">
        <f t="array" ref="A22">IFERROR(INDEX('Annex 2 Designated EHV charges'!$D$11:$D$58, MATCH(0, IF(ISBLANK('Annex 2 Designated EHV charges'!$D$11:$D$58),1, COUNTIF(A$4:$A21, 'Annex 2 Designated EHV charges'!$D$11:$D$58)), 0)),"")</f>
        <v/>
      </c>
      <c r="B22" s="97" t="str">
        <f>IF($A22="","",VLOOKUP($A22,'Annex 2 Designated EHV charges'!$D:$O,2,0))</f>
        <v/>
      </c>
      <c r="C22" s="98" t="str">
        <f>IF($A22="","",VLOOKUP($A22,'Annex 2 Designated EHV charges'!$D:$O,3,0))</f>
        <v/>
      </c>
      <c r="D22" s="97" t="str">
        <f>IF($A22="","",VLOOKUP($A22,'Annex 2 Designated EHV charges'!$D:$O,4,0))</f>
        <v/>
      </c>
      <c r="E22" s="99" t="str">
        <f>IFERROR(IF(VLOOKUP($A22,'Annex 2 Designated EHV charges'!$D:$P,10,FALSE)=0,"",VLOOKUP($A22,'Annex 2 Designated EHV charges'!$D:$P,10,FALSE)),"")</f>
        <v/>
      </c>
      <c r="F22" s="100" t="str">
        <f>IFERROR(IF(VLOOKUP($A22,'Annex 2 Designated EHV charges'!$D:$P,11,FALSE)=0,"",VLOOKUP($A22,'Annex 2 Designated EHV charges'!$D:$P,11,FALSE)),"")</f>
        <v/>
      </c>
      <c r="G22" s="101" t="str">
        <f>IFERROR(IF(VLOOKUP($A22,'Annex 2 Designated EHV charges'!$D:$P,12,FALSE)=0,"",VLOOKUP($A22,'Annex 2 Designated EHV charges'!$D:$P,12,FALSE)),"")</f>
        <v/>
      </c>
      <c r="H22" s="101" t="str">
        <f>IFERROR(IF(VLOOKUP($A22,'Annex 2 Designated EHV charges'!$D:$P,13,FALSE)=0,"",VLOOKUP($A22,'Annex 2 Designated EHV charges'!$D:$P,13,FALSE)),"")</f>
        <v/>
      </c>
    </row>
    <row r="23" spans="1:8" ht="12.75" customHeight="1" x14ac:dyDescent="0.25">
      <c r="A23" s="98" t="str">
        <f t="array" ref="A23">IFERROR(INDEX('Annex 2 Designated EHV charges'!$D$11:$D$58, MATCH(0, IF(ISBLANK('Annex 2 Designated EHV charges'!$D$11:$D$58),1, COUNTIF(A$4:$A22, 'Annex 2 Designated EHV charges'!$D$11:$D$58)), 0)),"")</f>
        <v/>
      </c>
      <c r="B23" s="97" t="str">
        <f>IF($A23="","",VLOOKUP($A23,'Annex 2 Designated EHV charges'!$D:$O,2,0))</f>
        <v/>
      </c>
      <c r="C23" s="98" t="str">
        <f>IF($A23="","",VLOOKUP($A23,'Annex 2 Designated EHV charges'!$D:$O,3,0))</f>
        <v/>
      </c>
      <c r="D23" s="97" t="str">
        <f>IF($A23="","",VLOOKUP($A23,'Annex 2 Designated EHV charges'!$D:$O,4,0))</f>
        <v/>
      </c>
      <c r="E23" s="99" t="str">
        <f>IFERROR(IF(VLOOKUP($A23,'Annex 2 Designated EHV charges'!$D:$P,10,FALSE)=0,"",VLOOKUP($A23,'Annex 2 Designated EHV charges'!$D:$P,10,FALSE)),"")</f>
        <v/>
      </c>
      <c r="F23" s="100" t="str">
        <f>IFERROR(IF(VLOOKUP($A23,'Annex 2 Designated EHV charges'!$D:$P,11,FALSE)=0,"",VLOOKUP($A23,'Annex 2 Designated EHV charges'!$D:$P,11,FALSE)),"")</f>
        <v/>
      </c>
      <c r="G23" s="101" t="str">
        <f>IFERROR(IF(VLOOKUP($A23,'Annex 2 Designated EHV charges'!$D:$P,12,FALSE)=0,"",VLOOKUP($A23,'Annex 2 Designated EHV charges'!$D:$P,12,FALSE)),"")</f>
        <v/>
      </c>
      <c r="H23" s="101" t="str">
        <f>IFERROR(IF(VLOOKUP($A23,'Annex 2 Designated EHV charges'!$D:$P,13,FALSE)=0,"",VLOOKUP($A23,'Annex 2 Designated EHV charges'!$D:$P,13,FALSE)),"")</f>
        <v/>
      </c>
    </row>
    <row r="24" spans="1:8" ht="12.75" customHeight="1" x14ac:dyDescent="0.25">
      <c r="A24" s="98" t="str">
        <f t="array" ref="A24">IFERROR(INDEX('Annex 2 Designated EHV charges'!$D$11:$D$58, MATCH(0, IF(ISBLANK('Annex 2 Designated EHV charges'!$D$11:$D$58),1, COUNTIF(A$4:$A23, 'Annex 2 Designated EHV charges'!$D$11:$D$58)), 0)),"")</f>
        <v/>
      </c>
      <c r="B24" s="97" t="str">
        <f>IF($A24="","",VLOOKUP($A24,'Annex 2 Designated EHV charges'!$D:$O,2,0))</f>
        <v/>
      </c>
      <c r="C24" s="98" t="str">
        <f>IF($A24="","",VLOOKUP($A24,'Annex 2 Designated EHV charges'!$D:$O,3,0))</f>
        <v/>
      </c>
      <c r="D24" s="97" t="str">
        <f>IF($A24="","",VLOOKUP($A24,'Annex 2 Designated EHV charges'!$D:$O,4,0))</f>
        <v/>
      </c>
      <c r="E24" s="99" t="str">
        <f>IFERROR(IF(VLOOKUP($A24,'Annex 2 Designated EHV charges'!$D:$P,10,FALSE)=0,"",VLOOKUP($A24,'Annex 2 Designated EHV charges'!$D:$P,10,FALSE)),"")</f>
        <v/>
      </c>
      <c r="F24" s="100" t="str">
        <f>IFERROR(IF(VLOOKUP($A24,'Annex 2 Designated EHV charges'!$D:$P,11,FALSE)=0,"",VLOOKUP($A24,'Annex 2 Designated EHV charges'!$D:$P,11,FALSE)),"")</f>
        <v/>
      </c>
      <c r="G24" s="101" t="str">
        <f>IFERROR(IF(VLOOKUP($A24,'Annex 2 Designated EHV charges'!$D:$P,12,FALSE)=0,"",VLOOKUP($A24,'Annex 2 Designated EHV charges'!$D:$P,12,FALSE)),"")</f>
        <v/>
      </c>
      <c r="H24" s="101" t="str">
        <f>IFERROR(IF(VLOOKUP($A24,'Annex 2 Designated EHV charges'!$D:$P,13,FALSE)=0,"",VLOOKUP($A24,'Annex 2 Designated EHV charges'!$D:$P,13,FALSE)),"")</f>
        <v/>
      </c>
    </row>
    <row r="25" spans="1:8" ht="12.75" customHeight="1" x14ac:dyDescent="0.25">
      <c r="A25" s="98" t="str">
        <f t="array" ref="A25">IFERROR(INDEX('Annex 2 Designated EHV charges'!$D$11:$D$58, MATCH(0, IF(ISBLANK('Annex 2 Designated EHV charges'!$D$11:$D$58),1, COUNTIF(A$4:$A24, 'Annex 2 Designated EHV charges'!$D$11:$D$58)), 0)),"")</f>
        <v/>
      </c>
      <c r="B25" s="97" t="str">
        <f>IF($A25="","",VLOOKUP($A25,'Annex 2 Designated EHV charges'!$D:$O,2,0))</f>
        <v/>
      </c>
      <c r="C25" s="98" t="str">
        <f>IF($A25="","",VLOOKUP($A25,'Annex 2 Designated EHV charges'!$D:$O,3,0))</f>
        <v/>
      </c>
      <c r="D25" s="97" t="str">
        <f>IF($A25="","",VLOOKUP($A25,'Annex 2 Designated EHV charges'!$D:$O,4,0))</f>
        <v/>
      </c>
      <c r="E25" s="99" t="str">
        <f>IFERROR(IF(VLOOKUP($A25,'Annex 2 Designated EHV charges'!$D:$P,10,FALSE)=0,"",VLOOKUP($A25,'Annex 2 Designated EHV charges'!$D:$P,10,FALSE)),"")</f>
        <v/>
      </c>
      <c r="F25" s="100" t="str">
        <f>IFERROR(IF(VLOOKUP($A25,'Annex 2 Designated EHV charges'!$D:$P,11,FALSE)=0,"",VLOOKUP($A25,'Annex 2 Designated EHV charges'!$D:$P,11,FALSE)),"")</f>
        <v/>
      </c>
      <c r="G25" s="101" t="str">
        <f>IFERROR(IF(VLOOKUP($A25,'Annex 2 Designated EHV charges'!$D:$P,12,FALSE)=0,"",VLOOKUP($A25,'Annex 2 Designated EHV charges'!$D:$P,12,FALSE)),"")</f>
        <v/>
      </c>
      <c r="H25" s="101" t="str">
        <f>IFERROR(IF(VLOOKUP($A25,'Annex 2 Designated EHV charges'!$D:$P,13,FALSE)=0,"",VLOOKUP($A25,'Annex 2 Designated EHV charges'!$D:$P,13,FALSE)),"")</f>
        <v/>
      </c>
    </row>
    <row r="26" spans="1:8" ht="12.75" customHeight="1" x14ac:dyDescent="0.25">
      <c r="A26" s="98" t="str">
        <f t="array" ref="A26">IFERROR(INDEX('Annex 2 Designated EHV charges'!$D$11:$D$58, MATCH(0, IF(ISBLANK('Annex 2 Designated EHV charges'!$D$11:$D$58),1, COUNTIF(A$4:$A25, 'Annex 2 Designated EHV charges'!$D$11:$D$58)), 0)),"")</f>
        <v/>
      </c>
      <c r="B26" s="97" t="str">
        <f>IF($A26="","",VLOOKUP($A26,'Annex 2 Designated EHV charges'!$D:$O,2,0))</f>
        <v/>
      </c>
      <c r="C26" s="98" t="str">
        <f>IF($A26="","",VLOOKUP($A26,'Annex 2 Designated EHV charges'!$D:$O,3,0))</f>
        <v/>
      </c>
      <c r="D26" s="97" t="str">
        <f>IF($A26="","",VLOOKUP($A26,'Annex 2 Designated EHV charges'!$D:$O,4,0))</f>
        <v/>
      </c>
      <c r="E26" s="99" t="str">
        <f>IFERROR(IF(VLOOKUP($A26,'Annex 2 Designated EHV charges'!$D:$P,10,FALSE)=0,"",VLOOKUP($A26,'Annex 2 Designated EHV charges'!$D:$P,10,FALSE)),"")</f>
        <v/>
      </c>
      <c r="F26" s="100" t="str">
        <f>IFERROR(IF(VLOOKUP($A26,'Annex 2 Designated EHV charges'!$D:$P,11,FALSE)=0,"",VLOOKUP($A26,'Annex 2 Designated EHV charges'!$D:$P,11,FALSE)),"")</f>
        <v/>
      </c>
      <c r="G26" s="101" t="str">
        <f>IFERROR(IF(VLOOKUP($A26,'Annex 2 Designated EHV charges'!$D:$P,12,FALSE)=0,"",VLOOKUP($A26,'Annex 2 Designated EHV charges'!$D:$P,12,FALSE)),"")</f>
        <v/>
      </c>
      <c r="H26" s="101" t="str">
        <f>IFERROR(IF(VLOOKUP($A26,'Annex 2 Designated EHV charges'!$D:$P,13,FALSE)=0,"",VLOOKUP($A26,'Annex 2 Designated EHV charges'!$D:$P,13,FALSE)),"")</f>
        <v/>
      </c>
    </row>
    <row r="27" spans="1:8" ht="12.75" customHeight="1" x14ac:dyDescent="0.25">
      <c r="A27" s="98" t="str">
        <f t="array" ref="A27">IFERROR(INDEX('Annex 2 Designated EHV charges'!$D$11:$D$58, MATCH(0, IF(ISBLANK('Annex 2 Designated EHV charges'!$D$11:$D$58),1, COUNTIF(A$4:$A26, 'Annex 2 Designated EHV charges'!$D$11:$D$58)), 0)),"")</f>
        <v/>
      </c>
      <c r="B27" s="97" t="str">
        <f>IF($A27="","",VLOOKUP($A27,'Annex 2 Designated EHV charges'!$D:$O,2,0))</f>
        <v/>
      </c>
      <c r="C27" s="98" t="str">
        <f>IF($A27="","",VLOOKUP($A27,'Annex 2 Designated EHV charges'!$D:$O,3,0))</f>
        <v/>
      </c>
      <c r="D27" s="97" t="str">
        <f>IF($A27="","",VLOOKUP($A27,'Annex 2 Designated EHV charges'!$D:$O,4,0))</f>
        <v/>
      </c>
      <c r="E27" s="99" t="str">
        <f>IFERROR(IF(VLOOKUP($A27,'Annex 2 Designated EHV charges'!$D:$P,10,FALSE)=0,"",VLOOKUP($A27,'Annex 2 Designated EHV charges'!$D:$P,10,FALSE)),"")</f>
        <v/>
      </c>
      <c r="F27" s="100" t="str">
        <f>IFERROR(IF(VLOOKUP($A27,'Annex 2 Designated EHV charges'!$D:$P,11,FALSE)=0,"",VLOOKUP($A27,'Annex 2 Designated EHV charges'!$D:$P,11,FALSE)),"")</f>
        <v/>
      </c>
      <c r="G27" s="101" t="str">
        <f>IFERROR(IF(VLOOKUP($A27,'Annex 2 Designated EHV charges'!$D:$P,12,FALSE)=0,"",VLOOKUP($A27,'Annex 2 Designated EHV charges'!$D:$P,12,FALSE)),"")</f>
        <v/>
      </c>
      <c r="H27" s="101" t="str">
        <f>IFERROR(IF(VLOOKUP($A27,'Annex 2 Designated EHV charges'!$D:$P,13,FALSE)=0,"",VLOOKUP($A27,'Annex 2 Designated EHV charges'!$D:$P,13,FALSE)),"")</f>
        <v/>
      </c>
    </row>
    <row r="28" spans="1:8" ht="12.75" customHeight="1" x14ac:dyDescent="0.25">
      <c r="A28" s="98" t="str">
        <f t="array" ref="A28">IFERROR(INDEX('Annex 2 Designated EHV charges'!$D$11:$D$58, MATCH(0, IF(ISBLANK('Annex 2 Designated EHV charges'!$D$11:$D$58),1, COUNTIF(A$4:$A27, 'Annex 2 Designated EHV charges'!$D$11:$D$58)), 0)),"")</f>
        <v/>
      </c>
      <c r="B28" s="97" t="str">
        <f>IF($A28="","",VLOOKUP($A28,'Annex 2 Designated EHV charges'!$D:$O,2,0))</f>
        <v/>
      </c>
      <c r="C28" s="98" t="str">
        <f>IF($A28="","",VLOOKUP($A28,'Annex 2 Designated EHV charges'!$D:$O,3,0))</f>
        <v/>
      </c>
      <c r="D28" s="97" t="str">
        <f>IF($A28="","",VLOOKUP($A28,'Annex 2 Designated EHV charges'!$D:$O,4,0))</f>
        <v/>
      </c>
      <c r="E28" s="99" t="str">
        <f>IFERROR(IF(VLOOKUP($A28,'Annex 2 Designated EHV charges'!$D:$P,10,FALSE)=0,"",VLOOKUP($A28,'Annex 2 Designated EHV charges'!$D:$P,10,FALSE)),"")</f>
        <v/>
      </c>
      <c r="F28" s="100" t="str">
        <f>IFERROR(IF(VLOOKUP($A28,'Annex 2 Designated EHV charges'!$D:$P,11,FALSE)=0,"",VLOOKUP($A28,'Annex 2 Designated EHV charges'!$D:$P,11,FALSE)),"")</f>
        <v/>
      </c>
      <c r="G28" s="101" t="str">
        <f>IFERROR(IF(VLOOKUP($A28,'Annex 2 Designated EHV charges'!$D:$P,12,FALSE)=0,"",VLOOKUP($A28,'Annex 2 Designated EHV charges'!$D:$P,12,FALSE)),"")</f>
        <v/>
      </c>
      <c r="H28" s="101" t="str">
        <f>IFERROR(IF(VLOOKUP($A28,'Annex 2 Designated EHV charges'!$D:$P,13,FALSE)=0,"",VLOOKUP($A28,'Annex 2 Designated EHV charges'!$D:$P,13,FALSE)),"")</f>
        <v/>
      </c>
    </row>
    <row r="29" spans="1:8" ht="12.75" customHeight="1" x14ac:dyDescent="0.25">
      <c r="A29" s="98" t="str">
        <f t="array" ref="A29">IFERROR(INDEX('Annex 2 Designated EHV charges'!$D$11:$D$58, MATCH(0, IF(ISBLANK('Annex 2 Designated EHV charges'!$D$11:$D$58),1, COUNTIF(A$4:$A28, 'Annex 2 Designated EHV charges'!$D$11:$D$58)), 0)),"")</f>
        <v/>
      </c>
      <c r="B29" s="97" t="str">
        <f>IF($A29="","",VLOOKUP($A29,'Annex 2 Designated EHV charges'!$D:$O,2,0))</f>
        <v/>
      </c>
      <c r="C29" s="98" t="str">
        <f>IF($A29="","",VLOOKUP($A29,'Annex 2 Designated EHV charges'!$D:$O,3,0))</f>
        <v/>
      </c>
      <c r="D29" s="97" t="str">
        <f>IF($A29="","",VLOOKUP($A29,'Annex 2 Designated EHV charges'!$D:$O,4,0))</f>
        <v/>
      </c>
      <c r="E29" s="99" t="str">
        <f>IFERROR(IF(VLOOKUP($A29,'Annex 2 Designated EHV charges'!$D:$P,10,FALSE)=0,"",VLOOKUP($A29,'Annex 2 Designated EHV charges'!$D:$P,10,FALSE)),"")</f>
        <v/>
      </c>
      <c r="F29" s="100" t="str">
        <f>IFERROR(IF(VLOOKUP($A29,'Annex 2 Designated EHV charges'!$D:$P,11,FALSE)=0,"",VLOOKUP($A29,'Annex 2 Designated EHV charges'!$D:$P,11,FALSE)),"")</f>
        <v/>
      </c>
      <c r="G29" s="101" t="str">
        <f>IFERROR(IF(VLOOKUP($A29,'Annex 2 Designated EHV charges'!$D:$P,12,FALSE)=0,"",VLOOKUP($A29,'Annex 2 Designated EHV charges'!$D:$P,12,FALSE)),"")</f>
        <v/>
      </c>
      <c r="H29" s="101" t="str">
        <f>IFERROR(IF(VLOOKUP($A29,'Annex 2 Designated EHV charges'!$D:$P,13,FALSE)=0,"",VLOOKUP($A29,'Annex 2 Designated EHV charges'!$D:$P,13,FALSE)),"")</f>
        <v/>
      </c>
    </row>
    <row r="30" spans="1:8" ht="12.75" customHeight="1" x14ac:dyDescent="0.25">
      <c r="A30" s="98" t="str">
        <f t="array" ref="A30">IFERROR(INDEX('Annex 2 Designated EHV charges'!$D$11:$D$58, MATCH(0, IF(ISBLANK('Annex 2 Designated EHV charges'!$D$11:$D$58),1, COUNTIF(A$4:$A29, 'Annex 2 Designated EHV charges'!$D$11:$D$58)), 0)),"")</f>
        <v/>
      </c>
      <c r="B30" s="97" t="str">
        <f>IF($A30="","",VLOOKUP($A30,'Annex 2 Designated EHV charges'!$D:$O,2,0))</f>
        <v/>
      </c>
      <c r="C30" s="98" t="str">
        <f>IF($A30="","",VLOOKUP($A30,'Annex 2 Designated EHV charges'!$D:$O,3,0))</f>
        <v/>
      </c>
      <c r="D30" s="97" t="str">
        <f>IF($A30="","",VLOOKUP($A30,'Annex 2 Designated EHV charges'!$D:$O,4,0))</f>
        <v/>
      </c>
      <c r="E30" s="99" t="str">
        <f>IFERROR(IF(VLOOKUP($A30,'Annex 2 Designated EHV charges'!$D:$P,10,FALSE)=0,"",VLOOKUP($A30,'Annex 2 Designated EHV charges'!$D:$P,10,FALSE)),"")</f>
        <v/>
      </c>
      <c r="F30" s="100" t="str">
        <f>IFERROR(IF(VLOOKUP($A30,'Annex 2 Designated EHV charges'!$D:$P,11,FALSE)=0,"",VLOOKUP($A30,'Annex 2 Designated EHV charges'!$D:$P,11,FALSE)),"")</f>
        <v/>
      </c>
      <c r="G30" s="101" t="str">
        <f>IFERROR(IF(VLOOKUP($A30,'Annex 2 Designated EHV charges'!$D:$P,12,FALSE)=0,"",VLOOKUP($A30,'Annex 2 Designated EHV charges'!$D:$P,12,FALSE)),"")</f>
        <v/>
      </c>
      <c r="H30" s="101" t="str">
        <f>IFERROR(IF(VLOOKUP($A30,'Annex 2 Designated EHV charges'!$D:$P,13,FALSE)=0,"",VLOOKUP($A30,'Annex 2 Designated EHV charges'!$D:$P,13,FALSE)),"")</f>
        <v/>
      </c>
    </row>
    <row r="31" spans="1:8" ht="12.75" customHeight="1" x14ac:dyDescent="0.25">
      <c r="A31" s="98" t="str">
        <f t="array" ref="A31">IFERROR(INDEX('Annex 2 Designated EHV charges'!$D$11:$D$58, MATCH(0, IF(ISBLANK('Annex 2 Designated EHV charges'!$D$11:$D$58),1, COUNTIF(A$4:$A30, 'Annex 2 Designated EHV charges'!$D$11:$D$58)), 0)),"")</f>
        <v/>
      </c>
      <c r="B31" s="97" t="str">
        <f>IF($A31="","",VLOOKUP($A31,'Annex 2 Designated EHV charges'!$D:$O,2,0))</f>
        <v/>
      </c>
      <c r="C31" s="98" t="str">
        <f>IF($A31="","",VLOOKUP($A31,'Annex 2 Designated EHV charges'!$D:$O,3,0))</f>
        <v/>
      </c>
      <c r="D31" s="97" t="str">
        <f>IF($A31="","",VLOOKUP($A31,'Annex 2 Designated EHV charges'!$D:$O,4,0))</f>
        <v/>
      </c>
      <c r="E31" s="99" t="str">
        <f>IFERROR(IF(VLOOKUP($A31,'Annex 2 Designated EHV charges'!$D:$P,10,FALSE)=0,"",VLOOKUP($A31,'Annex 2 Designated EHV charges'!$D:$P,10,FALSE)),"")</f>
        <v/>
      </c>
      <c r="F31" s="100" t="str">
        <f>IFERROR(IF(VLOOKUP($A31,'Annex 2 Designated EHV charges'!$D:$P,11,FALSE)=0,"",VLOOKUP($A31,'Annex 2 Designated EHV charges'!$D:$P,11,FALSE)),"")</f>
        <v/>
      </c>
      <c r="G31" s="101" t="str">
        <f>IFERROR(IF(VLOOKUP($A31,'Annex 2 Designated EHV charges'!$D:$P,12,FALSE)=0,"",VLOOKUP($A31,'Annex 2 Designated EHV charges'!$D:$P,12,FALSE)),"")</f>
        <v/>
      </c>
      <c r="H31" s="101" t="str">
        <f>IFERROR(IF(VLOOKUP($A31,'Annex 2 Designated EHV charges'!$D:$P,13,FALSE)=0,"",VLOOKUP($A31,'Annex 2 Designated EHV charges'!$D:$P,13,FALSE)),"")</f>
        <v/>
      </c>
    </row>
    <row r="32" spans="1:8" ht="12.75" customHeight="1" x14ac:dyDescent="0.25">
      <c r="A32" s="98" t="str">
        <f t="array" ref="A32">IFERROR(INDEX('Annex 2 Designated EHV charges'!$D$11:$D$58, MATCH(0, IF(ISBLANK('Annex 2 Designated EHV charges'!$D$11:$D$58),1, COUNTIF(A$4:$A31, 'Annex 2 Designated EHV charges'!$D$11:$D$58)), 0)),"")</f>
        <v/>
      </c>
      <c r="B32" s="97" t="str">
        <f>IF($A32="","",VLOOKUP($A32,'Annex 2 Designated EHV charges'!$D:$O,2,0))</f>
        <v/>
      </c>
      <c r="C32" s="98" t="str">
        <f>IF($A32="","",VLOOKUP($A32,'Annex 2 Designated EHV charges'!$D:$O,3,0))</f>
        <v/>
      </c>
      <c r="D32" s="97" t="str">
        <f>IF($A32="","",VLOOKUP($A32,'Annex 2 Designated EHV charges'!$D:$O,4,0))</f>
        <v/>
      </c>
      <c r="E32" s="99" t="str">
        <f>IFERROR(IF(VLOOKUP($A32,'Annex 2 Designated EHV charges'!$D:$P,10,FALSE)=0,"",VLOOKUP($A32,'Annex 2 Designated EHV charges'!$D:$P,10,FALSE)),"")</f>
        <v/>
      </c>
      <c r="F32" s="100" t="str">
        <f>IFERROR(IF(VLOOKUP($A32,'Annex 2 Designated EHV charges'!$D:$P,11,FALSE)=0,"",VLOOKUP($A32,'Annex 2 Designated EHV charges'!$D:$P,11,FALSE)),"")</f>
        <v/>
      </c>
      <c r="G32" s="101" t="str">
        <f>IFERROR(IF(VLOOKUP($A32,'Annex 2 Designated EHV charges'!$D:$P,12,FALSE)=0,"",VLOOKUP($A32,'Annex 2 Designated EHV charges'!$D:$P,12,FALSE)),"")</f>
        <v/>
      </c>
      <c r="H32" s="101" t="str">
        <f>IFERROR(IF(VLOOKUP($A32,'Annex 2 Designated EHV charges'!$D:$P,13,FALSE)=0,"",VLOOKUP($A32,'Annex 2 Designated EHV charges'!$D:$P,13,FALSE)),"")</f>
        <v/>
      </c>
    </row>
    <row r="33" spans="1:8" ht="12.75" customHeight="1" x14ac:dyDescent="0.25">
      <c r="A33" s="98" t="str">
        <f t="array" ref="A33">IFERROR(INDEX('Annex 2 Designated EHV charges'!$D$11:$D$58, MATCH(0, IF(ISBLANK('Annex 2 Designated EHV charges'!$D$11:$D$58),1, COUNTIF(A$4:$A32, 'Annex 2 Designated EHV charges'!$D$11:$D$58)), 0)),"")</f>
        <v/>
      </c>
      <c r="B33" s="97" t="str">
        <f>IF($A33="","",VLOOKUP($A33,'Annex 2 Designated EHV charges'!$D:$O,2,0))</f>
        <v/>
      </c>
      <c r="C33" s="98" t="str">
        <f>IF($A33="","",VLOOKUP($A33,'Annex 2 Designated EHV charges'!$D:$O,3,0))</f>
        <v/>
      </c>
      <c r="D33" s="97" t="str">
        <f>IF($A33="","",VLOOKUP($A33,'Annex 2 Designated EHV charges'!$D:$O,4,0))</f>
        <v/>
      </c>
      <c r="E33" s="99" t="str">
        <f>IFERROR(IF(VLOOKUP($A33,'Annex 2 Designated EHV charges'!$D:$P,10,FALSE)=0,"",VLOOKUP($A33,'Annex 2 Designated EHV charges'!$D:$P,10,FALSE)),"")</f>
        <v/>
      </c>
      <c r="F33" s="100" t="str">
        <f>IFERROR(IF(VLOOKUP($A33,'Annex 2 Designated EHV charges'!$D:$P,11,FALSE)=0,"",VLOOKUP($A33,'Annex 2 Designated EHV charges'!$D:$P,11,FALSE)),"")</f>
        <v/>
      </c>
      <c r="G33" s="101" t="str">
        <f>IFERROR(IF(VLOOKUP($A33,'Annex 2 Designated EHV charges'!$D:$P,12,FALSE)=0,"",VLOOKUP($A33,'Annex 2 Designated EHV charges'!$D:$P,12,FALSE)),"")</f>
        <v/>
      </c>
      <c r="H33" s="101" t="str">
        <f>IFERROR(IF(VLOOKUP($A33,'Annex 2 Designated EHV charges'!$D:$P,13,FALSE)=0,"",VLOOKUP($A33,'Annex 2 Designated EHV charges'!$D:$P,13,FALSE)),"")</f>
        <v/>
      </c>
    </row>
    <row r="34" spans="1:8" ht="12.75" customHeight="1" x14ac:dyDescent="0.25">
      <c r="A34" s="98" t="str">
        <f t="array" ref="A34">IFERROR(INDEX('Annex 2 Designated EHV charges'!$D$11:$D$58, MATCH(0, IF(ISBLANK('Annex 2 Designated EHV charges'!$D$11:$D$58),1, COUNTIF(A$4:$A33, 'Annex 2 Designated EHV charges'!$D$11:$D$58)), 0)),"")</f>
        <v/>
      </c>
      <c r="B34" s="97" t="str">
        <f>IF($A34="","",VLOOKUP($A34,'Annex 2 Designated EHV charges'!$D:$O,2,0))</f>
        <v/>
      </c>
      <c r="C34" s="98" t="str">
        <f>IF($A34="","",VLOOKUP($A34,'Annex 2 Designated EHV charges'!$D:$O,3,0))</f>
        <v/>
      </c>
      <c r="D34" s="97" t="str">
        <f>IF($A34="","",VLOOKUP($A34,'Annex 2 Designated EHV charges'!$D:$O,4,0))</f>
        <v/>
      </c>
      <c r="E34" s="99" t="str">
        <f>IFERROR(IF(VLOOKUP($A34,'Annex 2 Designated EHV charges'!$D:$P,10,FALSE)=0,"",VLOOKUP($A34,'Annex 2 Designated EHV charges'!$D:$P,10,FALSE)),"")</f>
        <v/>
      </c>
      <c r="F34" s="100" t="str">
        <f>IFERROR(IF(VLOOKUP($A34,'Annex 2 Designated EHV charges'!$D:$P,11,FALSE)=0,"",VLOOKUP($A34,'Annex 2 Designated EHV charges'!$D:$P,11,FALSE)),"")</f>
        <v/>
      </c>
      <c r="G34" s="101" t="str">
        <f>IFERROR(IF(VLOOKUP($A34,'Annex 2 Designated EHV charges'!$D:$P,12,FALSE)=0,"",VLOOKUP($A34,'Annex 2 Designated EHV charges'!$D:$P,12,FALSE)),"")</f>
        <v/>
      </c>
      <c r="H34" s="101" t="str">
        <f>IFERROR(IF(VLOOKUP($A34,'Annex 2 Designated EHV charges'!$D:$P,13,FALSE)=0,"",VLOOKUP($A34,'Annex 2 Designated EHV charges'!$D:$P,13,FALSE)),"")</f>
        <v/>
      </c>
    </row>
    <row r="35" spans="1:8" ht="12.75" customHeight="1" x14ac:dyDescent="0.25">
      <c r="A35" s="98" t="str">
        <f t="array" ref="A35">IFERROR(INDEX('Annex 2 Designated EHV charges'!$D$11:$D$58, MATCH(0, IF(ISBLANK('Annex 2 Designated EHV charges'!$D$11:$D$58),1, COUNTIF(A$4:$A34, 'Annex 2 Designated EHV charges'!$D$11:$D$58)), 0)),"")</f>
        <v/>
      </c>
      <c r="B35" s="97" t="str">
        <f>IF($A35="","",VLOOKUP($A35,'Annex 2 Designated EHV charges'!$D:$O,2,0))</f>
        <v/>
      </c>
      <c r="C35" s="98" t="str">
        <f>IF($A35="","",VLOOKUP($A35,'Annex 2 Designated EHV charges'!$D:$O,3,0))</f>
        <v/>
      </c>
      <c r="D35" s="97" t="str">
        <f>IF($A35="","",VLOOKUP($A35,'Annex 2 Designated EHV charges'!$D:$O,4,0))</f>
        <v/>
      </c>
      <c r="E35" s="99" t="str">
        <f>IFERROR(IF(VLOOKUP($A35,'Annex 2 Designated EHV charges'!$D:$P,10,FALSE)=0,"",VLOOKUP($A35,'Annex 2 Designated EHV charges'!$D:$P,10,FALSE)),"")</f>
        <v/>
      </c>
      <c r="F35" s="100" t="str">
        <f>IFERROR(IF(VLOOKUP($A35,'Annex 2 Designated EHV charges'!$D:$P,11,FALSE)=0,"",VLOOKUP($A35,'Annex 2 Designated EHV charges'!$D:$P,11,FALSE)),"")</f>
        <v/>
      </c>
      <c r="G35" s="101" t="str">
        <f>IFERROR(IF(VLOOKUP($A35,'Annex 2 Designated EHV charges'!$D:$P,12,FALSE)=0,"",VLOOKUP($A35,'Annex 2 Designated EHV charges'!$D:$P,12,FALSE)),"")</f>
        <v/>
      </c>
      <c r="H35" s="101" t="str">
        <f>IFERROR(IF(VLOOKUP($A35,'Annex 2 Designated EHV charges'!$D:$P,13,FALSE)=0,"",VLOOKUP($A35,'Annex 2 Designated EHV charges'!$D:$P,13,FALSE)),"")</f>
        <v/>
      </c>
    </row>
    <row r="36" spans="1:8" ht="12.75" customHeight="1" x14ac:dyDescent="0.25">
      <c r="A36" s="98" t="str">
        <f t="array" ref="A36">IFERROR(INDEX('Annex 2 Designated EHV charges'!$D$11:$D$58, MATCH(0, IF(ISBLANK('Annex 2 Designated EHV charges'!$D$11:$D$58),1, COUNTIF(A$4:$A35, 'Annex 2 Designated EHV charges'!$D$11:$D$58)), 0)),"")</f>
        <v/>
      </c>
      <c r="B36" s="97" t="str">
        <f>IF($A36="","",VLOOKUP($A36,'Annex 2 Designated EHV charges'!$D:$O,2,0))</f>
        <v/>
      </c>
      <c r="C36" s="98" t="str">
        <f>IF($A36="","",VLOOKUP($A36,'Annex 2 Designated EHV charges'!$D:$O,3,0))</f>
        <v/>
      </c>
      <c r="D36" s="97" t="str">
        <f>IF($A36="","",VLOOKUP($A36,'Annex 2 Designated EHV charges'!$D:$O,4,0))</f>
        <v/>
      </c>
      <c r="E36" s="99" t="str">
        <f>IFERROR(IF(VLOOKUP($A36,'Annex 2 Designated EHV charges'!$D:$P,10,FALSE)=0,"",VLOOKUP($A36,'Annex 2 Designated EHV charges'!$D:$P,10,FALSE)),"")</f>
        <v/>
      </c>
      <c r="F36" s="100" t="str">
        <f>IFERROR(IF(VLOOKUP($A36,'Annex 2 Designated EHV charges'!$D:$P,11,FALSE)=0,"",VLOOKUP($A36,'Annex 2 Designated EHV charges'!$D:$P,11,FALSE)),"")</f>
        <v/>
      </c>
      <c r="G36" s="101" t="str">
        <f>IFERROR(IF(VLOOKUP($A36,'Annex 2 Designated EHV charges'!$D:$P,12,FALSE)=0,"",VLOOKUP($A36,'Annex 2 Designated EHV charges'!$D:$P,12,FALSE)),"")</f>
        <v/>
      </c>
      <c r="H36" s="101" t="str">
        <f>IFERROR(IF(VLOOKUP($A36,'Annex 2 Designated EHV charges'!$D:$P,13,FALSE)=0,"",VLOOKUP($A36,'Annex 2 Designated EHV charges'!$D:$P,13,FALSE)),"")</f>
        <v/>
      </c>
    </row>
    <row r="37" spans="1:8" ht="12.75" customHeight="1" x14ac:dyDescent="0.25">
      <c r="A37" s="98" t="str">
        <f t="array" ref="A37">IFERROR(INDEX('Annex 2 Designated EHV charges'!$D$11:$D$58, MATCH(0, IF(ISBLANK('Annex 2 Designated EHV charges'!$D$11:$D$58),1, COUNTIF(A$4:$A36, 'Annex 2 Designated EHV charges'!$D$11:$D$58)), 0)),"")</f>
        <v/>
      </c>
      <c r="B37" s="97" t="str">
        <f>IF($A37="","",VLOOKUP($A37,'Annex 2 Designated EHV charges'!$D:$O,2,0))</f>
        <v/>
      </c>
      <c r="C37" s="98" t="str">
        <f>IF($A37="","",VLOOKUP($A37,'Annex 2 Designated EHV charges'!$D:$O,3,0))</f>
        <v/>
      </c>
      <c r="D37" s="97" t="str">
        <f>IF($A37="","",VLOOKUP($A37,'Annex 2 Designated EHV charges'!$D:$O,4,0))</f>
        <v/>
      </c>
      <c r="E37" s="99" t="str">
        <f>IFERROR(IF(VLOOKUP($A37,'Annex 2 Designated EHV charges'!$D:$P,10,FALSE)=0,"",VLOOKUP($A37,'Annex 2 Designated EHV charges'!$D:$P,10,FALSE)),"")</f>
        <v/>
      </c>
      <c r="F37" s="100" t="str">
        <f>IFERROR(IF(VLOOKUP($A37,'Annex 2 Designated EHV charges'!$D:$P,11,FALSE)=0,"",VLOOKUP($A37,'Annex 2 Designated EHV charges'!$D:$P,11,FALSE)),"")</f>
        <v/>
      </c>
      <c r="G37" s="101" t="str">
        <f>IFERROR(IF(VLOOKUP($A37,'Annex 2 Designated EHV charges'!$D:$P,12,FALSE)=0,"",VLOOKUP($A37,'Annex 2 Designated EHV charges'!$D:$P,12,FALSE)),"")</f>
        <v/>
      </c>
      <c r="H37" s="101" t="str">
        <f>IFERROR(IF(VLOOKUP($A37,'Annex 2 Designated EHV charges'!$D:$P,13,FALSE)=0,"",VLOOKUP($A37,'Annex 2 Designated EHV charges'!$D:$P,13,FALSE)),"")</f>
        <v/>
      </c>
    </row>
    <row r="38" spans="1:8" ht="12.75" customHeight="1" x14ac:dyDescent="0.25">
      <c r="A38" s="98" t="str">
        <f t="array" ref="A38">IFERROR(INDEX('Annex 2 Designated EHV charges'!$D$11:$D$58, MATCH(0, IF(ISBLANK('Annex 2 Designated EHV charges'!$D$11:$D$58),1, COUNTIF(A$4:$A37, 'Annex 2 Designated EHV charges'!$D$11:$D$58)), 0)),"")</f>
        <v/>
      </c>
      <c r="B38" s="97" t="str">
        <f>IF($A38="","",VLOOKUP($A38,'Annex 2 Designated EHV charges'!$D:$O,2,0))</f>
        <v/>
      </c>
      <c r="C38" s="98" t="str">
        <f>IF($A38="","",VLOOKUP($A38,'Annex 2 Designated EHV charges'!$D:$O,3,0))</f>
        <v/>
      </c>
      <c r="D38" s="97" t="str">
        <f>IF($A38="","",VLOOKUP($A38,'Annex 2 Designated EHV charges'!$D:$O,4,0))</f>
        <v/>
      </c>
      <c r="E38" s="99" t="str">
        <f>IFERROR(IF(VLOOKUP($A38,'Annex 2 Designated EHV charges'!$D:$P,10,FALSE)=0,"",VLOOKUP($A38,'Annex 2 Designated EHV charges'!$D:$P,10,FALSE)),"")</f>
        <v/>
      </c>
      <c r="F38" s="100" t="str">
        <f>IFERROR(IF(VLOOKUP($A38,'Annex 2 Designated EHV charges'!$D:$P,11,FALSE)=0,"",VLOOKUP($A38,'Annex 2 Designated EHV charges'!$D:$P,11,FALSE)),"")</f>
        <v/>
      </c>
      <c r="G38" s="101" t="str">
        <f>IFERROR(IF(VLOOKUP($A38,'Annex 2 Designated EHV charges'!$D:$P,12,FALSE)=0,"",VLOOKUP($A38,'Annex 2 Designated EHV charges'!$D:$P,12,FALSE)),"")</f>
        <v/>
      </c>
      <c r="H38" s="101" t="str">
        <f>IFERROR(IF(VLOOKUP($A38,'Annex 2 Designated EHV charges'!$D:$P,13,FALSE)=0,"",VLOOKUP($A38,'Annex 2 Designated EHV charges'!$D:$P,13,FALSE)),"")</f>
        <v/>
      </c>
    </row>
    <row r="39" spans="1:8" ht="12.75" customHeight="1" x14ac:dyDescent="0.25">
      <c r="A39" s="98" t="str">
        <f t="array" ref="A39">IFERROR(INDEX('Annex 2 Designated EHV charges'!$D$11:$D$58, MATCH(0, IF(ISBLANK('Annex 2 Designated EHV charges'!$D$11:$D$58),1, COUNTIF(A$4:$A38, 'Annex 2 Designated EHV charges'!$D$11:$D$58)), 0)),"")</f>
        <v/>
      </c>
      <c r="B39" s="97" t="str">
        <f>IF($A39="","",VLOOKUP($A39,'Annex 2 Designated EHV charges'!$D:$O,2,0))</f>
        <v/>
      </c>
      <c r="C39" s="98" t="str">
        <f>IF($A39="","",VLOOKUP($A39,'Annex 2 Designated EHV charges'!$D:$O,3,0))</f>
        <v/>
      </c>
      <c r="D39" s="97" t="str">
        <f>IF($A39="","",VLOOKUP($A39,'Annex 2 Designated EHV charges'!$D:$O,4,0))</f>
        <v/>
      </c>
      <c r="E39" s="99" t="str">
        <f>IFERROR(IF(VLOOKUP($A39,'Annex 2 Designated EHV charges'!$D:$P,10,FALSE)=0,"",VLOOKUP($A39,'Annex 2 Designated EHV charges'!$D:$P,10,FALSE)),"")</f>
        <v/>
      </c>
      <c r="F39" s="100" t="str">
        <f>IFERROR(IF(VLOOKUP($A39,'Annex 2 Designated EHV charges'!$D:$P,11,FALSE)=0,"",VLOOKUP($A39,'Annex 2 Designated EHV charges'!$D:$P,11,FALSE)),"")</f>
        <v/>
      </c>
      <c r="G39" s="101" t="str">
        <f>IFERROR(IF(VLOOKUP($A39,'Annex 2 Designated EHV charges'!$D:$P,12,FALSE)=0,"",VLOOKUP($A39,'Annex 2 Designated EHV charges'!$D:$P,12,FALSE)),"")</f>
        <v/>
      </c>
      <c r="H39" s="101" t="str">
        <f>IFERROR(IF(VLOOKUP($A39,'Annex 2 Designated EHV charges'!$D:$P,13,FALSE)=0,"",VLOOKUP($A39,'Annex 2 Designated EHV charges'!$D:$P,13,FALSE)),"")</f>
        <v/>
      </c>
    </row>
    <row r="40" spans="1:8" ht="12.75" customHeight="1" x14ac:dyDescent="0.25">
      <c r="A40" s="98" t="str">
        <f t="array" ref="A40">IFERROR(INDEX('Annex 2 Designated EHV charges'!$D$11:$D$58, MATCH(0, IF(ISBLANK('Annex 2 Designated EHV charges'!$D$11:$D$58),1, COUNTIF(A$4:$A39, 'Annex 2 Designated EHV charges'!$D$11:$D$58)), 0)),"")</f>
        <v/>
      </c>
      <c r="B40" s="97" t="str">
        <f>IF($A40="","",VLOOKUP($A40,'Annex 2 Designated EHV charges'!$D:$O,2,0))</f>
        <v/>
      </c>
      <c r="C40" s="98" t="str">
        <f>IF($A40="","",VLOOKUP($A40,'Annex 2 Designated EHV charges'!$D:$O,3,0))</f>
        <v/>
      </c>
      <c r="D40" s="97" t="str">
        <f>IF($A40="","",VLOOKUP($A40,'Annex 2 Designated EHV charges'!$D:$O,4,0))</f>
        <v/>
      </c>
      <c r="E40" s="99" t="str">
        <f>IFERROR(IF(VLOOKUP($A40,'Annex 2 Designated EHV charges'!$D:$P,10,FALSE)=0,"",VLOOKUP($A40,'Annex 2 Designated EHV charges'!$D:$P,10,FALSE)),"")</f>
        <v/>
      </c>
      <c r="F40" s="100" t="str">
        <f>IFERROR(IF(VLOOKUP($A40,'Annex 2 Designated EHV charges'!$D:$P,11,FALSE)=0,"",VLOOKUP($A40,'Annex 2 Designated EHV charges'!$D:$P,11,FALSE)),"")</f>
        <v/>
      </c>
      <c r="G40" s="101" t="str">
        <f>IFERROR(IF(VLOOKUP($A40,'Annex 2 Designated EHV charges'!$D:$P,12,FALSE)=0,"",VLOOKUP($A40,'Annex 2 Designated EHV charges'!$D:$P,12,FALSE)),"")</f>
        <v/>
      </c>
      <c r="H40" s="101" t="str">
        <f>IFERROR(IF(VLOOKUP($A40,'Annex 2 Designated EHV charges'!$D:$P,13,FALSE)=0,"",VLOOKUP($A40,'Annex 2 Designated EHV charges'!$D:$P,13,FALSE)),"")</f>
        <v/>
      </c>
    </row>
    <row r="41" spans="1:8" ht="12.75" customHeight="1" x14ac:dyDescent="0.25">
      <c r="A41" s="98" t="str">
        <f t="array" ref="A41">IFERROR(INDEX('Annex 2 Designated EHV charges'!$D$11:$D$58, MATCH(0, IF(ISBLANK('Annex 2 Designated EHV charges'!$D$11:$D$58),1, COUNTIF(A$4:$A40, 'Annex 2 Designated EHV charges'!$D$11:$D$58)), 0)),"")</f>
        <v/>
      </c>
      <c r="B41" s="97" t="str">
        <f>IF($A41="","",VLOOKUP($A41,'Annex 2 Designated EHV charges'!$D:$O,2,0))</f>
        <v/>
      </c>
      <c r="C41" s="98" t="str">
        <f>IF($A41="","",VLOOKUP($A41,'Annex 2 Designated EHV charges'!$D:$O,3,0))</f>
        <v/>
      </c>
      <c r="D41" s="97" t="str">
        <f>IF($A41="","",VLOOKUP($A41,'Annex 2 Designated EHV charges'!$D:$O,4,0))</f>
        <v/>
      </c>
      <c r="E41" s="99" t="str">
        <f>IFERROR(IF(VLOOKUP($A41,'Annex 2 Designated EHV charges'!$D:$P,10,FALSE)=0,"",VLOOKUP($A41,'Annex 2 Designated EHV charges'!$D:$P,10,FALSE)),"")</f>
        <v/>
      </c>
      <c r="F41" s="100" t="str">
        <f>IFERROR(IF(VLOOKUP($A41,'Annex 2 Designated EHV charges'!$D:$P,11,FALSE)=0,"",VLOOKUP($A41,'Annex 2 Designated EHV charges'!$D:$P,11,FALSE)),"")</f>
        <v/>
      </c>
      <c r="G41" s="101" t="str">
        <f>IFERROR(IF(VLOOKUP($A41,'Annex 2 Designated EHV charges'!$D:$P,12,FALSE)=0,"",VLOOKUP($A41,'Annex 2 Designated EHV charges'!$D:$P,12,FALSE)),"")</f>
        <v/>
      </c>
      <c r="H41" s="101" t="str">
        <f>IFERROR(IF(VLOOKUP($A41,'Annex 2 Designated EHV charges'!$D:$P,13,FALSE)=0,"",VLOOKUP($A41,'Annex 2 Designated EHV charges'!$D:$P,13,FALSE)),"")</f>
        <v/>
      </c>
    </row>
    <row r="42" spans="1:8" ht="12.75" customHeight="1" x14ac:dyDescent="0.25">
      <c r="A42" s="98" t="str">
        <f t="array" ref="A42">IFERROR(INDEX('Annex 2 Designated EHV charges'!$D$11:$D$58, MATCH(0, IF(ISBLANK('Annex 2 Designated EHV charges'!$D$11:$D$58),1, COUNTIF(A$4:$A41, 'Annex 2 Designated EHV charges'!$D$11:$D$58)), 0)),"")</f>
        <v/>
      </c>
      <c r="B42" s="97" t="str">
        <f>IF($A42="","",VLOOKUP($A42,'Annex 2 Designated EHV charges'!$D:$O,2,0))</f>
        <v/>
      </c>
      <c r="C42" s="98" t="str">
        <f>IF($A42="","",VLOOKUP($A42,'Annex 2 Designated EHV charges'!$D:$O,3,0))</f>
        <v/>
      </c>
      <c r="D42" s="97" t="str">
        <f>IF($A42="","",VLOOKUP($A42,'Annex 2 Designated EHV charges'!$D:$O,4,0))</f>
        <v/>
      </c>
      <c r="E42" s="99" t="str">
        <f>IFERROR(IF(VLOOKUP($A42,'Annex 2 Designated EHV charges'!$D:$P,10,FALSE)=0,"",VLOOKUP($A42,'Annex 2 Designated EHV charges'!$D:$P,10,FALSE)),"")</f>
        <v/>
      </c>
      <c r="F42" s="100" t="str">
        <f>IFERROR(IF(VLOOKUP($A42,'Annex 2 Designated EHV charges'!$D:$P,11,FALSE)=0,"",VLOOKUP($A42,'Annex 2 Designated EHV charges'!$D:$P,11,FALSE)),"")</f>
        <v/>
      </c>
      <c r="G42" s="101" t="str">
        <f>IFERROR(IF(VLOOKUP($A42,'Annex 2 Designated EHV charges'!$D:$P,12,FALSE)=0,"",VLOOKUP($A42,'Annex 2 Designated EHV charges'!$D:$P,12,FALSE)),"")</f>
        <v/>
      </c>
      <c r="H42" s="101" t="str">
        <f>IFERROR(IF(VLOOKUP($A42,'Annex 2 Designated EHV charges'!$D:$P,13,FALSE)=0,"",VLOOKUP($A42,'Annex 2 Designated EHV charges'!$D:$P,13,FALSE)),"")</f>
        <v/>
      </c>
    </row>
    <row r="43" spans="1:8" ht="12.75" customHeight="1" x14ac:dyDescent="0.25">
      <c r="A43" s="98" t="str">
        <f t="array" ref="A43">IFERROR(INDEX('Annex 2 Designated EHV charges'!$D$11:$D$58, MATCH(0, IF(ISBLANK('Annex 2 Designated EHV charges'!$D$11:$D$58),1, COUNTIF(A$4:$A42, 'Annex 2 Designated EHV charges'!$D$11:$D$58)), 0)),"")</f>
        <v/>
      </c>
      <c r="B43" s="97" t="str">
        <f>IF($A43="","",VLOOKUP($A43,'Annex 2 Designated EHV charges'!$D:$O,2,0))</f>
        <v/>
      </c>
      <c r="C43" s="98" t="str">
        <f>IF($A43="","",VLOOKUP($A43,'Annex 2 Designated EHV charges'!$D:$O,3,0))</f>
        <v/>
      </c>
      <c r="D43" s="97" t="str">
        <f>IF($A43="","",VLOOKUP($A43,'Annex 2 Designated EHV charges'!$D:$O,4,0))</f>
        <v/>
      </c>
      <c r="E43" s="99" t="str">
        <f>IFERROR(IF(VLOOKUP($A43,'Annex 2 Designated EHV charges'!$D:$P,10,FALSE)=0,"",VLOOKUP($A43,'Annex 2 Designated EHV charges'!$D:$P,10,FALSE)),"")</f>
        <v/>
      </c>
      <c r="F43" s="100" t="str">
        <f>IFERROR(IF(VLOOKUP($A43,'Annex 2 Designated EHV charges'!$D:$P,11,FALSE)=0,"",VLOOKUP($A43,'Annex 2 Designated EHV charges'!$D:$P,11,FALSE)),"")</f>
        <v/>
      </c>
      <c r="G43" s="101" t="str">
        <f>IFERROR(IF(VLOOKUP($A43,'Annex 2 Designated EHV charges'!$D:$P,12,FALSE)=0,"",VLOOKUP($A43,'Annex 2 Designated EHV charges'!$D:$P,12,FALSE)),"")</f>
        <v/>
      </c>
      <c r="H43" s="101" t="str">
        <f>IFERROR(IF(VLOOKUP($A43,'Annex 2 Designated EHV charges'!$D:$P,13,FALSE)=0,"",VLOOKUP($A43,'Annex 2 Designated EHV charges'!$D:$P,13,FALSE)),"")</f>
        <v/>
      </c>
    </row>
    <row r="44" spans="1:8" ht="12.75" customHeight="1" x14ac:dyDescent="0.25">
      <c r="A44" s="98" t="str">
        <f t="array" ref="A44">IFERROR(INDEX('Annex 2 Designated EHV charges'!$D$11:$D$58, MATCH(0, IF(ISBLANK('Annex 2 Designated EHV charges'!$D$11:$D$58),1, COUNTIF(A$4:$A43, 'Annex 2 Designated EHV charges'!$D$11:$D$58)), 0)),"")</f>
        <v/>
      </c>
      <c r="B44" s="97" t="str">
        <f>IF($A44="","",VLOOKUP($A44,'Annex 2 Designated EHV charges'!$D:$O,2,0))</f>
        <v/>
      </c>
      <c r="C44" s="98" t="str">
        <f>IF($A44="","",VLOOKUP($A44,'Annex 2 Designated EHV charges'!$D:$O,3,0))</f>
        <v/>
      </c>
      <c r="D44" s="97" t="str">
        <f>IF($A44="","",VLOOKUP($A44,'Annex 2 Designated EHV charges'!$D:$O,4,0))</f>
        <v/>
      </c>
      <c r="E44" s="99" t="str">
        <f>IFERROR(IF(VLOOKUP($A44,'Annex 2 Designated EHV charges'!$D:$P,10,FALSE)=0,"",VLOOKUP($A44,'Annex 2 Designated EHV charges'!$D:$P,10,FALSE)),"")</f>
        <v/>
      </c>
      <c r="F44" s="100" t="str">
        <f>IFERROR(IF(VLOOKUP($A44,'Annex 2 Designated EHV charges'!$D:$P,11,FALSE)=0,"",VLOOKUP($A44,'Annex 2 Designated EHV charges'!$D:$P,11,FALSE)),"")</f>
        <v/>
      </c>
      <c r="G44" s="101" t="str">
        <f>IFERROR(IF(VLOOKUP($A44,'Annex 2 Designated EHV charges'!$D:$P,12,FALSE)=0,"",VLOOKUP($A44,'Annex 2 Designated EHV charges'!$D:$P,12,FALSE)),"")</f>
        <v/>
      </c>
      <c r="H44" s="101" t="str">
        <f>IFERROR(IF(VLOOKUP($A44,'Annex 2 Designated EHV charges'!$D:$P,13,FALSE)=0,"",VLOOKUP($A44,'Annex 2 Designated EHV charges'!$D:$P,13,FALSE)),"")</f>
        <v/>
      </c>
    </row>
    <row r="45" spans="1:8" ht="12.75" customHeight="1" x14ac:dyDescent="0.25">
      <c r="A45" s="98" t="str">
        <f t="array" ref="A45">IFERROR(INDEX('Annex 2 Designated EHV charges'!$D$11:$D$58, MATCH(0, IF(ISBLANK('Annex 2 Designated EHV charges'!$D$11:$D$58),1, COUNTIF(A$4:$A44, 'Annex 2 Designated EHV charges'!$D$11:$D$58)), 0)),"")</f>
        <v/>
      </c>
      <c r="B45" s="97" t="str">
        <f>IF($A45="","",VLOOKUP($A45,'Annex 2 Designated EHV charges'!$D:$O,2,0))</f>
        <v/>
      </c>
      <c r="C45" s="98" t="str">
        <f>IF($A45="","",VLOOKUP($A45,'Annex 2 Designated EHV charges'!$D:$O,3,0))</f>
        <v/>
      </c>
      <c r="D45" s="97" t="str">
        <f>IF($A45="","",VLOOKUP($A45,'Annex 2 Designated EHV charges'!$D:$O,4,0))</f>
        <v/>
      </c>
      <c r="E45" s="99" t="str">
        <f>IFERROR(IF(VLOOKUP($A45,'Annex 2 Designated EHV charges'!$D:$P,10,FALSE)=0,"",VLOOKUP($A45,'Annex 2 Designated EHV charges'!$D:$P,10,FALSE)),"")</f>
        <v/>
      </c>
      <c r="F45" s="100" t="str">
        <f>IFERROR(IF(VLOOKUP($A45,'Annex 2 Designated EHV charges'!$D:$P,11,FALSE)=0,"",VLOOKUP($A45,'Annex 2 Designated EHV charges'!$D:$P,11,FALSE)),"")</f>
        <v/>
      </c>
      <c r="G45" s="101" t="str">
        <f>IFERROR(IF(VLOOKUP($A45,'Annex 2 Designated EHV charges'!$D:$P,12,FALSE)=0,"",VLOOKUP($A45,'Annex 2 Designated EHV charges'!$D:$P,12,FALSE)),"")</f>
        <v/>
      </c>
      <c r="H45" s="101" t="str">
        <f>IFERROR(IF(VLOOKUP($A45,'Annex 2 Designated EHV charges'!$D:$P,13,FALSE)=0,"",VLOOKUP($A45,'Annex 2 Designated EHV charges'!$D:$P,13,FALSE)),"")</f>
        <v/>
      </c>
    </row>
    <row r="46" spans="1:8" ht="12.75" customHeight="1" x14ac:dyDescent="0.25">
      <c r="A46" s="98" t="str">
        <f t="array" ref="A46">IFERROR(INDEX('Annex 2 Designated EHV charges'!$D$11:$D$58, MATCH(0, IF(ISBLANK('Annex 2 Designated EHV charges'!$D$11:$D$58),1, COUNTIF(A$4:$A45, 'Annex 2 Designated EHV charges'!$D$11:$D$58)), 0)),"")</f>
        <v/>
      </c>
      <c r="B46" s="97" t="str">
        <f>IF($A46="","",VLOOKUP($A46,'Annex 2 Designated EHV charges'!$D:$O,2,0))</f>
        <v/>
      </c>
      <c r="C46" s="98" t="str">
        <f>IF($A46="","",VLOOKUP($A46,'Annex 2 Designated EHV charges'!$D:$O,3,0))</f>
        <v/>
      </c>
      <c r="D46" s="97" t="str">
        <f>IF($A46="","",VLOOKUP($A46,'Annex 2 Designated EHV charges'!$D:$O,4,0))</f>
        <v/>
      </c>
      <c r="E46" s="99" t="str">
        <f>IFERROR(IF(VLOOKUP($A46,'Annex 2 Designated EHV charges'!$D:$P,10,FALSE)=0,"",VLOOKUP($A46,'Annex 2 Designated EHV charges'!$D:$P,10,FALSE)),"")</f>
        <v/>
      </c>
      <c r="F46" s="100" t="str">
        <f>IFERROR(IF(VLOOKUP($A46,'Annex 2 Designated EHV charges'!$D:$P,11,FALSE)=0,"",VLOOKUP($A46,'Annex 2 Designated EHV charges'!$D:$P,11,FALSE)),"")</f>
        <v/>
      </c>
      <c r="G46" s="101" t="str">
        <f>IFERROR(IF(VLOOKUP($A46,'Annex 2 Designated EHV charges'!$D:$P,12,FALSE)=0,"",VLOOKUP($A46,'Annex 2 Designated EHV charges'!$D:$P,12,FALSE)),"")</f>
        <v/>
      </c>
      <c r="H46" s="101" t="str">
        <f>IFERROR(IF(VLOOKUP($A46,'Annex 2 Designated EHV charges'!$D:$P,13,FALSE)=0,"",VLOOKUP($A46,'Annex 2 Designated EHV charges'!$D:$P,13,FALSE)),"")</f>
        <v/>
      </c>
    </row>
    <row r="47" spans="1:8" ht="12.75" customHeight="1" x14ac:dyDescent="0.25">
      <c r="A47" s="98" t="str">
        <f t="array" ref="A47">IFERROR(INDEX('Annex 2 Designated EHV charges'!$D$11:$D$58, MATCH(0, IF(ISBLANK('Annex 2 Designated EHV charges'!$D$11:$D$58),1, COUNTIF(A$4:$A46, 'Annex 2 Designated EHV charges'!$D$11:$D$58)), 0)),"")</f>
        <v/>
      </c>
      <c r="B47" s="97" t="str">
        <f>IF($A47="","",VLOOKUP($A47,'Annex 2 Designated EHV charges'!$D:$O,2,0))</f>
        <v/>
      </c>
      <c r="C47" s="98" t="str">
        <f>IF($A47="","",VLOOKUP($A47,'Annex 2 Designated EHV charges'!$D:$O,3,0))</f>
        <v/>
      </c>
      <c r="D47" s="97" t="str">
        <f>IF($A47="","",VLOOKUP($A47,'Annex 2 Designated EHV charges'!$D:$O,4,0))</f>
        <v/>
      </c>
      <c r="E47" s="99" t="str">
        <f>IFERROR(IF(VLOOKUP($A47,'Annex 2 Designated EHV charges'!$D:$P,10,FALSE)=0,"",VLOOKUP($A47,'Annex 2 Designated EHV charges'!$D:$P,10,FALSE)),"")</f>
        <v/>
      </c>
      <c r="F47" s="100" t="str">
        <f>IFERROR(IF(VLOOKUP($A47,'Annex 2 Designated EHV charges'!$D:$P,11,FALSE)=0,"",VLOOKUP($A47,'Annex 2 Designated EHV charges'!$D:$P,11,FALSE)),"")</f>
        <v/>
      </c>
      <c r="G47" s="101" t="str">
        <f>IFERROR(IF(VLOOKUP($A47,'Annex 2 Designated EHV charges'!$D:$P,12,FALSE)=0,"",VLOOKUP($A47,'Annex 2 Designated EHV charges'!$D:$P,12,FALSE)),"")</f>
        <v/>
      </c>
      <c r="H47" s="101" t="str">
        <f>IFERROR(IF(VLOOKUP($A47,'Annex 2 Designated EHV charges'!$D:$P,13,FALSE)=0,"",VLOOKUP($A47,'Annex 2 Designated EHV charges'!$D:$P,13,FALSE)),"")</f>
        <v/>
      </c>
    </row>
    <row r="48" spans="1:8" ht="12.75" customHeight="1" x14ac:dyDescent="0.25">
      <c r="A48" s="98" t="str">
        <f t="array" ref="A48">IFERROR(INDEX('Annex 2 Designated EHV charges'!$D$11:$D$58, MATCH(0, IF(ISBLANK('Annex 2 Designated EHV charges'!$D$11:$D$58),1, COUNTIF(A$4:$A47, 'Annex 2 Designated EHV charges'!$D$11:$D$58)), 0)),"")</f>
        <v/>
      </c>
      <c r="B48" s="97" t="str">
        <f>IF($A48="","",VLOOKUP($A48,'Annex 2 Designated EHV charges'!$D:$O,2,0))</f>
        <v/>
      </c>
      <c r="C48" s="98" t="str">
        <f>IF($A48="","",VLOOKUP($A48,'Annex 2 Designated EHV charges'!$D:$O,3,0))</f>
        <v/>
      </c>
      <c r="D48" s="97" t="str">
        <f>IF($A48="","",VLOOKUP($A48,'Annex 2 Designated EHV charges'!$D:$O,4,0))</f>
        <v/>
      </c>
      <c r="E48" s="99" t="str">
        <f>IFERROR(IF(VLOOKUP($A48,'Annex 2 Designated EHV charges'!$D:$P,10,FALSE)=0,"",VLOOKUP($A48,'Annex 2 Designated EHV charges'!$D:$P,10,FALSE)),"")</f>
        <v/>
      </c>
      <c r="F48" s="100" t="str">
        <f>IFERROR(IF(VLOOKUP($A48,'Annex 2 Designated EHV charges'!$D:$P,11,FALSE)=0,"",VLOOKUP($A48,'Annex 2 Designated EHV charges'!$D:$P,11,FALSE)),"")</f>
        <v/>
      </c>
      <c r="G48" s="101" t="str">
        <f>IFERROR(IF(VLOOKUP($A48,'Annex 2 Designated EHV charges'!$D:$P,12,FALSE)=0,"",VLOOKUP($A48,'Annex 2 Designated EHV charges'!$D:$P,12,FALSE)),"")</f>
        <v/>
      </c>
      <c r="H48" s="101" t="str">
        <f>IFERROR(IF(VLOOKUP($A48,'Annex 2 Designated EHV charges'!$D:$P,13,FALSE)=0,"",VLOOKUP($A48,'Annex 2 Designated EHV charges'!$D:$P,13,FALSE)),"")</f>
        <v/>
      </c>
    </row>
    <row r="49" spans="1:8" ht="12.75" customHeight="1" x14ac:dyDescent="0.25">
      <c r="A49" s="98" t="str">
        <f t="array" ref="A49">IFERROR(INDEX('Annex 2 Designated EHV charges'!$D$11:$D$58, MATCH(0, IF(ISBLANK('Annex 2 Designated EHV charges'!$D$11:$D$58),1, COUNTIF(A$4:$A48, 'Annex 2 Designated EHV charges'!$D$11:$D$58)), 0)),"")</f>
        <v/>
      </c>
      <c r="B49" s="97" t="str">
        <f>IF($A49="","",VLOOKUP($A49,'Annex 2 Designated EHV charges'!$D:$O,2,0))</f>
        <v/>
      </c>
      <c r="C49" s="98" t="str">
        <f>IF($A49="","",VLOOKUP($A49,'Annex 2 Designated EHV charges'!$D:$O,3,0))</f>
        <v/>
      </c>
      <c r="D49" s="97" t="str">
        <f>IF($A49="","",VLOOKUP($A49,'Annex 2 Designated EHV charges'!$D:$O,4,0))</f>
        <v/>
      </c>
      <c r="E49" s="99" t="str">
        <f>IFERROR(IF(VLOOKUP($A49,'Annex 2 Designated EHV charges'!$D:$P,10,FALSE)=0,"",VLOOKUP($A49,'Annex 2 Designated EHV charges'!$D:$P,10,FALSE)),"")</f>
        <v/>
      </c>
      <c r="F49" s="100" t="str">
        <f>IFERROR(IF(VLOOKUP($A49,'Annex 2 Designated EHV charges'!$D:$P,11,FALSE)=0,"",VLOOKUP($A49,'Annex 2 Designated EHV charges'!$D:$P,11,FALSE)),"")</f>
        <v/>
      </c>
      <c r="G49" s="101" t="str">
        <f>IFERROR(IF(VLOOKUP($A49,'Annex 2 Designated EHV charges'!$D:$P,12,FALSE)=0,"",VLOOKUP($A49,'Annex 2 Designated EHV charges'!$D:$P,12,FALSE)),"")</f>
        <v/>
      </c>
      <c r="H49" s="101" t="str">
        <f>IFERROR(IF(VLOOKUP($A49,'Annex 2 Designated EHV charges'!$D:$P,13,FALSE)=0,"",VLOOKUP($A49,'Annex 2 Designated EHV charges'!$D:$P,13,FALSE)),"")</f>
        <v/>
      </c>
    </row>
    <row r="50" spans="1:8" ht="12.75" customHeight="1" x14ac:dyDescent="0.25">
      <c r="A50" s="98" t="str">
        <f t="array" ref="A50">IFERROR(INDEX('Annex 2 Designated EHV charges'!$D$11:$D$58, MATCH(0, IF(ISBLANK('Annex 2 Designated EHV charges'!$D$11:$D$58),1, COUNTIF(A$4:$A49, 'Annex 2 Designated EHV charges'!$D$11:$D$58)), 0)),"")</f>
        <v/>
      </c>
      <c r="B50" s="97" t="str">
        <f>IF($A50="","",VLOOKUP($A50,'Annex 2 Designated EHV charges'!$D:$O,2,0))</f>
        <v/>
      </c>
      <c r="C50" s="98" t="str">
        <f>IF($A50="","",VLOOKUP($A50,'Annex 2 Designated EHV charges'!$D:$O,3,0))</f>
        <v/>
      </c>
      <c r="D50" s="97" t="str">
        <f>IF($A50="","",VLOOKUP($A50,'Annex 2 Designated EHV charges'!$D:$O,4,0))</f>
        <v/>
      </c>
      <c r="E50" s="99" t="str">
        <f>IFERROR(IF(VLOOKUP($A50,'Annex 2 Designated EHV charges'!$D:$P,10,FALSE)=0,"",VLOOKUP($A50,'Annex 2 Designated EHV charges'!$D:$P,10,FALSE)),"")</f>
        <v/>
      </c>
      <c r="F50" s="100" t="str">
        <f>IFERROR(IF(VLOOKUP($A50,'Annex 2 Designated EHV charges'!$D:$P,11,FALSE)=0,"",VLOOKUP($A50,'Annex 2 Designated EHV charges'!$D:$P,11,FALSE)),"")</f>
        <v/>
      </c>
      <c r="G50" s="101" t="str">
        <f>IFERROR(IF(VLOOKUP($A50,'Annex 2 Designated EHV charges'!$D:$P,12,FALSE)=0,"",VLOOKUP($A50,'Annex 2 Designated EHV charges'!$D:$P,12,FALSE)),"")</f>
        <v/>
      </c>
      <c r="H50" s="101" t="str">
        <f>IFERROR(IF(VLOOKUP($A50,'Annex 2 Designated EHV charges'!$D:$P,13,FALSE)=0,"",VLOOKUP($A50,'Annex 2 Designated EHV charges'!$D:$P,13,FALSE)),"")</f>
        <v/>
      </c>
    </row>
    <row r="51" spans="1:8" ht="12.75" customHeight="1" x14ac:dyDescent="0.25">
      <c r="A51" s="98" t="str">
        <f t="array" ref="A51">IFERROR(INDEX('Annex 2 Designated EHV charges'!$D$11:$D$58, MATCH(0, IF(ISBLANK('Annex 2 Designated EHV charges'!$D$11:$D$58),1, COUNTIF(A$4:$A50, 'Annex 2 Designated EHV charges'!$D$11:$D$58)), 0)),"")</f>
        <v/>
      </c>
      <c r="B51" s="97" t="str">
        <f>IF($A51="","",VLOOKUP($A51,'Annex 2 Designated EHV charges'!$D:$O,2,0))</f>
        <v/>
      </c>
      <c r="C51" s="98" t="str">
        <f>IF($A51="","",VLOOKUP($A51,'Annex 2 Designated EHV charges'!$D:$O,3,0))</f>
        <v/>
      </c>
      <c r="D51" s="97" t="str">
        <f>IF($A51="","",VLOOKUP($A51,'Annex 2 Designated EHV charges'!$D:$O,4,0))</f>
        <v/>
      </c>
      <c r="E51" s="99" t="str">
        <f>IFERROR(IF(VLOOKUP($A51,'Annex 2 Designated EHV charges'!$D:$P,10,FALSE)=0,"",VLOOKUP($A51,'Annex 2 Designated EHV charges'!$D:$P,10,FALSE)),"")</f>
        <v/>
      </c>
      <c r="F51" s="100" t="str">
        <f>IFERROR(IF(VLOOKUP($A51,'Annex 2 Designated EHV charges'!$D:$P,11,FALSE)=0,"",VLOOKUP($A51,'Annex 2 Designated EHV charges'!$D:$P,11,FALSE)),"")</f>
        <v/>
      </c>
      <c r="G51" s="101" t="str">
        <f>IFERROR(IF(VLOOKUP($A51,'Annex 2 Designated EHV charges'!$D:$P,12,FALSE)=0,"",VLOOKUP($A51,'Annex 2 Designated EHV charges'!$D:$P,12,FALSE)),"")</f>
        <v/>
      </c>
      <c r="H51" s="101" t="str">
        <f>IFERROR(IF(VLOOKUP($A51,'Annex 2 Designated EHV charges'!$D:$P,13,FALSE)=0,"",VLOOKUP($A51,'Annex 2 Designated EHV charges'!$D:$P,13,FALSE)),"")</f>
        <v/>
      </c>
    </row>
    <row r="52" spans="1:8" ht="12.75" customHeight="1" x14ac:dyDescent="0.25">
      <c r="A52" s="98" t="str">
        <f t="array" ref="A52">IFERROR(INDEX('Annex 2 Designated EHV charges'!$D$11:$D$58, MATCH(0, IF(ISBLANK('Annex 2 Designated EHV charges'!$D$11:$D$58),1, COUNTIF(A$4:$A51, 'Annex 2 Designated EHV charges'!$D$11:$D$58)), 0)),"")</f>
        <v/>
      </c>
      <c r="B52" s="97" t="str">
        <f>IF($A52="","",VLOOKUP($A52,'Annex 2 Designated EHV charges'!$D:$O,2,0))</f>
        <v/>
      </c>
      <c r="C52" s="98" t="str">
        <f>IF($A52="","",VLOOKUP($A52,'Annex 2 Designated EHV charges'!$D:$O,3,0))</f>
        <v/>
      </c>
      <c r="D52" s="97" t="str">
        <f>IF($A52="","",VLOOKUP($A52,'Annex 2 Designated EHV charges'!$D:$O,4,0))</f>
        <v/>
      </c>
      <c r="E52" s="99" t="str">
        <f>IFERROR(IF(VLOOKUP($A52,'Annex 2 Designated EHV charges'!$D:$P,10,FALSE)=0,"",VLOOKUP($A52,'Annex 2 Designated EHV charges'!$D:$P,10,FALSE)),"")</f>
        <v/>
      </c>
      <c r="F52" s="100" t="str">
        <f>IFERROR(IF(VLOOKUP($A52,'Annex 2 Designated EHV charges'!$D:$P,11,FALSE)=0,"",VLOOKUP($A52,'Annex 2 Designated EHV charges'!$D:$P,11,FALSE)),"")</f>
        <v/>
      </c>
      <c r="G52" s="101" t="str">
        <f>IFERROR(IF(VLOOKUP($A52,'Annex 2 Designated EHV charges'!$D:$P,12,FALSE)=0,"",VLOOKUP($A52,'Annex 2 Designated EHV charges'!$D:$P,12,FALSE)),"")</f>
        <v/>
      </c>
      <c r="H52" s="101" t="str">
        <f>IFERROR(IF(VLOOKUP($A52,'Annex 2 Designated EHV charges'!$D:$P,13,FALSE)=0,"",VLOOKUP($A52,'Annex 2 Designated EHV charges'!$D:$P,13,FALSE)),"")</f>
        <v/>
      </c>
    </row>
    <row r="53" spans="1:8" ht="12.75" customHeight="1" x14ac:dyDescent="0.25">
      <c r="A53" s="98" t="str">
        <f t="array" ref="A53">IFERROR(INDEX('Annex 2 Designated EHV charges'!$D$11:$D$58, MATCH(0, IF(ISBLANK('Annex 2 Designated EHV charges'!$D$11:$D$58),1, COUNTIF(A$4:$A52, 'Annex 2 Designated EHV charges'!$D$11:$D$58)), 0)),"")</f>
        <v/>
      </c>
      <c r="B53" s="97" t="str">
        <f>IF($A53="","",VLOOKUP($A53,'Annex 2 Designated EHV charges'!$D:$O,2,0))</f>
        <v/>
      </c>
      <c r="C53" s="98" t="str">
        <f>IF($A53="","",VLOOKUP($A53,'Annex 2 Designated EHV charges'!$D:$O,3,0))</f>
        <v/>
      </c>
      <c r="D53" s="97" t="str">
        <f>IF($A53="","",VLOOKUP($A53,'Annex 2 Designated EHV charges'!$D:$O,4,0))</f>
        <v/>
      </c>
      <c r="E53" s="99" t="str">
        <f>IFERROR(IF(VLOOKUP($A53,'Annex 2 Designated EHV charges'!$D:$P,10,FALSE)=0,"",VLOOKUP($A53,'Annex 2 Designated EHV charges'!$D:$P,10,FALSE)),"")</f>
        <v/>
      </c>
      <c r="F53" s="100" t="str">
        <f>IFERROR(IF(VLOOKUP($A53,'Annex 2 Designated EHV charges'!$D:$P,11,FALSE)=0,"",VLOOKUP($A53,'Annex 2 Designated EHV charges'!$D:$P,11,FALSE)),"")</f>
        <v/>
      </c>
      <c r="G53" s="101" t="str">
        <f>IFERROR(IF(VLOOKUP($A53,'Annex 2 Designated EHV charges'!$D:$P,12,FALSE)=0,"",VLOOKUP($A53,'Annex 2 Designated EHV charges'!$D:$P,12,FALSE)),"")</f>
        <v/>
      </c>
      <c r="H53" s="101" t="str">
        <f>IFERROR(IF(VLOOKUP($A53,'Annex 2 Designated EHV charges'!$D:$P,13,FALSE)=0,"",VLOOKUP($A53,'Annex 2 Designated EHV charges'!$D:$P,13,FALSE)),"")</f>
        <v/>
      </c>
    </row>
    <row r="54" spans="1:8" ht="12.75" customHeight="1" x14ac:dyDescent="0.25">
      <c r="A54" s="98" t="str">
        <f t="array" ref="A54">IFERROR(INDEX('Annex 2 Designated EHV charges'!$D$11:$D$58, MATCH(0, IF(ISBLANK('Annex 2 Designated EHV charges'!$D$11:$D$58),1, COUNTIF(A$4:$A53, 'Annex 2 Designated EHV charges'!$D$11:$D$58)), 0)),"")</f>
        <v/>
      </c>
      <c r="B54" s="97" t="str">
        <f>IF($A54="","",VLOOKUP($A54,'Annex 2 Designated EHV charges'!$D:$O,2,0))</f>
        <v/>
      </c>
      <c r="C54" s="98" t="str">
        <f>IF($A54="","",VLOOKUP($A54,'Annex 2 Designated EHV charges'!$D:$O,3,0))</f>
        <v/>
      </c>
      <c r="D54" s="97" t="str">
        <f>IF($A54="","",VLOOKUP($A54,'Annex 2 Designated EHV charges'!$D:$O,4,0))</f>
        <v/>
      </c>
      <c r="E54" s="99" t="str">
        <f>IFERROR(IF(VLOOKUP($A54,'Annex 2 Designated EHV charges'!$D:$P,10,FALSE)=0,"",VLOOKUP($A54,'Annex 2 Designated EHV charges'!$D:$P,10,FALSE)),"")</f>
        <v/>
      </c>
      <c r="F54" s="100" t="str">
        <f>IFERROR(IF(VLOOKUP($A54,'Annex 2 Designated EHV charges'!$D:$P,11,FALSE)=0,"",VLOOKUP($A54,'Annex 2 Designated EHV charges'!$D:$P,11,FALSE)),"")</f>
        <v/>
      </c>
      <c r="G54" s="101" t="str">
        <f>IFERROR(IF(VLOOKUP($A54,'Annex 2 Designated EHV charges'!$D:$P,12,FALSE)=0,"",VLOOKUP($A54,'Annex 2 Designated EHV charges'!$D:$P,12,FALSE)),"")</f>
        <v/>
      </c>
      <c r="H54" s="101" t="str">
        <f>IFERROR(IF(VLOOKUP($A54,'Annex 2 Designated EHV charges'!$D:$P,13,FALSE)=0,"",VLOOKUP($A54,'Annex 2 Designated EHV charges'!$D:$P,13,FALSE)),"")</f>
        <v/>
      </c>
    </row>
    <row r="55" spans="1:8" ht="12.75" customHeight="1" x14ac:dyDescent="0.25">
      <c r="A55" s="98" t="str">
        <f t="array" ref="A55">IFERROR(INDEX('Annex 2 Designated EHV charges'!$D$11:$D$58, MATCH(0, IF(ISBLANK('Annex 2 Designated EHV charges'!$D$11:$D$58),1, COUNTIF(A$4:$A54, 'Annex 2 Designated EHV charges'!$D$11:$D$58)), 0)),"")</f>
        <v/>
      </c>
      <c r="B55" s="97" t="str">
        <f>IF($A55="","",VLOOKUP($A55,'Annex 2 Designated EHV charges'!$D:$O,2,0))</f>
        <v/>
      </c>
      <c r="C55" s="98" t="str">
        <f>IF($A55="","",VLOOKUP($A55,'Annex 2 Designated EHV charges'!$D:$O,3,0))</f>
        <v/>
      </c>
      <c r="D55" s="97" t="str">
        <f>IF($A55="","",VLOOKUP($A55,'Annex 2 Designated EHV charges'!$D:$O,4,0))</f>
        <v/>
      </c>
      <c r="E55" s="99" t="str">
        <f>IFERROR(IF(VLOOKUP($A55,'Annex 2 Designated EHV charges'!$D:$P,10,FALSE)=0,"",VLOOKUP($A55,'Annex 2 Designated EHV charges'!$D:$P,10,FALSE)),"")</f>
        <v/>
      </c>
      <c r="F55" s="100" t="str">
        <f>IFERROR(IF(VLOOKUP($A55,'Annex 2 Designated EHV charges'!$D:$P,11,FALSE)=0,"",VLOOKUP($A55,'Annex 2 Designated EHV charges'!$D:$P,11,FALSE)),"")</f>
        <v/>
      </c>
      <c r="G55" s="101" t="str">
        <f>IFERROR(IF(VLOOKUP($A55,'Annex 2 Designated EHV charges'!$D:$P,12,FALSE)=0,"",VLOOKUP($A55,'Annex 2 Designated EHV charges'!$D:$P,12,FALSE)),"")</f>
        <v/>
      </c>
      <c r="H55" s="101" t="str">
        <f>IFERROR(IF(VLOOKUP($A55,'Annex 2 Designated EHV charges'!$D:$P,13,FALSE)=0,"",VLOOKUP($A55,'Annex 2 Designated EHV charges'!$D:$P,13,FALSE)),"")</f>
        <v/>
      </c>
    </row>
    <row r="56" spans="1:8" ht="12.75" customHeight="1" x14ac:dyDescent="0.25">
      <c r="A56" s="98" t="str">
        <f t="array" ref="A56">IFERROR(INDEX('Annex 2 Designated EHV charges'!$D$11:$D$58, MATCH(0, IF(ISBLANK('Annex 2 Designated EHV charges'!$D$11:$D$58),1, COUNTIF(A$4:$A55, 'Annex 2 Designated EHV charges'!$D$11:$D$58)), 0)),"")</f>
        <v/>
      </c>
      <c r="B56" s="97" t="str">
        <f>IF($A56="","",VLOOKUP($A56,'Annex 2 Designated EHV charges'!$D:$O,2,0))</f>
        <v/>
      </c>
      <c r="C56" s="98" t="str">
        <f>IF($A56="","",VLOOKUP($A56,'Annex 2 Designated EHV charges'!$D:$O,3,0))</f>
        <v/>
      </c>
      <c r="D56" s="97" t="str">
        <f>IF($A56="","",VLOOKUP($A56,'Annex 2 Designated EHV charges'!$D:$O,4,0))</f>
        <v/>
      </c>
      <c r="E56" s="99" t="str">
        <f>IFERROR(IF(VLOOKUP($A56,'Annex 2 Designated EHV charges'!$D:$P,10,FALSE)=0,"",VLOOKUP($A56,'Annex 2 Designated EHV charges'!$D:$P,10,FALSE)),"")</f>
        <v/>
      </c>
      <c r="F56" s="100" t="str">
        <f>IFERROR(IF(VLOOKUP($A56,'Annex 2 Designated EHV charges'!$D:$P,11,FALSE)=0,"",VLOOKUP($A56,'Annex 2 Designated EHV charges'!$D:$P,11,FALSE)),"")</f>
        <v/>
      </c>
      <c r="G56" s="101" t="str">
        <f>IFERROR(IF(VLOOKUP($A56,'Annex 2 Designated EHV charges'!$D:$P,12,FALSE)=0,"",VLOOKUP($A56,'Annex 2 Designated EHV charges'!$D:$P,12,FALSE)),"")</f>
        <v/>
      </c>
      <c r="H56" s="101" t="str">
        <f>IFERROR(IF(VLOOKUP($A56,'Annex 2 Designated EHV charges'!$D:$P,13,FALSE)=0,"",VLOOKUP($A56,'Annex 2 Designated EHV charges'!$D:$P,13,FALSE)),"")</f>
        <v/>
      </c>
    </row>
    <row r="57" spans="1:8" ht="12.75" customHeight="1" x14ac:dyDescent="0.25">
      <c r="A57" s="98" t="str">
        <f t="array" ref="A57">IFERROR(INDEX('Annex 2 Designated EHV charges'!$D$11:$D$58, MATCH(0, IF(ISBLANK('Annex 2 Designated EHV charges'!$D$11:$D$58),1, COUNTIF(A$4:$A56, 'Annex 2 Designated EHV charges'!$D$11:$D$58)), 0)),"")</f>
        <v/>
      </c>
      <c r="B57" s="97" t="str">
        <f>IF($A57="","",VLOOKUP($A57,'Annex 2 Designated EHV charges'!$D:$O,2,0))</f>
        <v/>
      </c>
      <c r="C57" s="98" t="str">
        <f>IF($A57="","",VLOOKUP($A57,'Annex 2 Designated EHV charges'!$D:$O,3,0))</f>
        <v/>
      </c>
      <c r="D57" s="97" t="str">
        <f>IF($A57="","",VLOOKUP($A57,'Annex 2 Designated EHV charges'!$D:$O,4,0))</f>
        <v/>
      </c>
      <c r="E57" s="99" t="str">
        <f>IFERROR(IF(VLOOKUP($A57,'Annex 2 Designated EHV charges'!$D:$P,10,FALSE)=0,"",VLOOKUP($A57,'Annex 2 Designated EHV charges'!$D:$P,10,FALSE)),"")</f>
        <v/>
      </c>
      <c r="F57" s="100" t="str">
        <f>IFERROR(IF(VLOOKUP($A57,'Annex 2 Designated EHV charges'!$D:$P,11,FALSE)=0,"",VLOOKUP($A57,'Annex 2 Designated EHV charges'!$D:$P,11,FALSE)),"")</f>
        <v/>
      </c>
      <c r="G57" s="101" t="str">
        <f>IFERROR(IF(VLOOKUP($A57,'Annex 2 Designated EHV charges'!$D:$P,12,FALSE)=0,"",VLOOKUP($A57,'Annex 2 Designated EHV charges'!$D:$P,12,FALSE)),"")</f>
        <v/>
      </c>
      <c r="H57" s="101" t="str">
        <f>IFERROR(IF(VLOOKUP($A57,'Annex 2 Designated EHV charges'!$D:$P,13,FALSE)=0,"",VLOOKUP($A57,'Annex 2 Designated EHV charges'!$D:$P,13,FALSE)),"")</f>
        <v/>
      </c>
    </row>
    <row r="58" spans="1:8" ht="12.75" customHeight="1" x14ac:dyDescent="0.25">
      <c r="A58" s="98" t="str">
        <f t="array" ref="A58">IFERROR(INDEX('Annex 2 Designated EHV charges'!$D$11:$D$58, MATCH(0, IF(ISBLANK('Annex 2 Designated EHV charges'!$D$11:$D$58),1, COUNTIF(A$4:$A57, 'Annex 2 Designated EHV charges'!$D$11:$D$58)), 0)),"")</f>
        <v/>
      </c>
      <c r="B58" s="97" t="str">
        <f>IF($A58="","",VLOOKUP($A58,'Annex 2 Designated EHV charges'!$D:$O,2,0))</f>
        <v/>
      </c>
      <c r="C58" s="98" t="str">
        <f>IF($A58="","",VLOOKUP($A58,'Annex 2 Designated EHV charges'!$D:$O,3,0))</f>
        <v/>
      </c>
      <c r="D58" s="97" t="str">
        <f>IF($A58="","",VLOOKUP($A58,'Annex 2 Designated EHV charges'!$D:$O,4,0))</f>
        <v/>
      </c>
      <c r="E58" s="99" t="str">
        <f>IFERROR(IF(VLOOKUP($A58,'Annex 2 Designated EHV charges'!$D:$P,10,FALSE)=0,"",VLOOKUP($A58,'Annex 2 Designated EHV charges'!$D:$P,10,FALSE)),"")</f>
        <v/>
      </c>
      <c r="F58" s="100" t="str">
        <f>IFERROR(IF(VLOOKUP($A58,'Annex 2 Designated EHV charges'!$D:$P,11,FALSE)=0,"",VLOOKUP($A58,'Annex 2 Designated EHV charges'!$D:$P,11,FALSE)),"")</f>
        <v/>
      </c>
      <c r="G58" s="101" t="str">
        <f>IFERROR(IF(VLOOKUP($A58,'Annex 2 Designated EHV charges'!$D:$P,12,FALSE)=0,"",VLOOKUP($A58,'Annex 2 Designated EHV charges'!$D:$P,12,FALSE)),"")</f>
        <v/>
      </c>
      <c r="H58" s="101" t="str">
        <f>IFERROR(IF(VLOOKUP($A58,'Annex 2 Designated EHV charges'!$D:$P,13,FALSE)=0,"",VLOOKUP($A58,'Annex 2 Designated EHV charges'!$D:$P,13,FALSE)),"")</f>
        <v/>
      </c>
    </row>
    <row r="59" spans="1:8" ht="12.75" customHeight="1" x14ac:dyDescent="0.25">
      <c r="A59" s="98" t="str">
        <f t="array" ref="A59">IFERROR(INDEX('Annex 2 Designated EHV charges'!$D$11:$D$58, MATCH(0, IF(ISBLANK('Annex 2 Designated EHV charges'!$D$11:$D$58),1, COUNTIF(A$4:$A58, 'Annex 2 Designated EHV charges'!$D$11:$D$58)), 0)),"")</f>
        <v/>
      </c>
      <c r="B59" s="97" t="str">
        <f>IF($A59="","",VLOOKUP($A59,'Annex 2 Designated EHV charges'!$D:$O,2,0))</f>
        <v/>
      </c>
      <c r="C59" s="98" t="str">
        <f>IF($A59="","",VLOOKUP($A59,'Annex 2 Designated EHV charges'!$D:$O,3,0))</f>
        <v/>
      </c>
      <c r="D59" s="97" t="str">
        <f>IF($A59="","",VLOOKUP($A59,'Annex 2 Designated EHV charges'!$D:$O,4,0))</f>
        <v/>
      </c>
      <c r="E59" s="99" t="str">
        <f>IFERROR(IF(VLOOKUP($A59,'Annex 2 Designated EHV charges'!$D:$P,10,FALSE)=0,"",VLOOKUP($A59,'Annex 2 Designated EHV charges'!$D:$P,10,FALSE)),"")</f>
        <v/>
      </c>
      <c r="F59" s="100" t="str">
        <f>IFERROR(IF(VLOOKUP($A59,'Annex 2 Designated EHV charges'!$D:$P,11,FALSE)=0,"",VLOOKUP($A59,'Annex 2 Designated EHV charges'!$D:$P,11,FALSE)),"")</f>
        <v/>
      </c>
      <c r="G59" s="101" t="str">
        <f>IFERROR(IF(VLOOKUP($A59,'Annex 2 Designated EHV charges'!$D:$P,12,FALSE)=0,"",VLOOKUP($A59,'Annex 2 Designated EHV charges'!$D:$P,12,FALSE)),"")</f>
        <v/>
      </c>
      <c r="H59" s="101" t="str">
        <f>IFERROR(IF(VLOOKUP($A59,'Annex 2 Designated EHV charges'!$D:$P,13,FALSE)=0,"",VLOOKUP($A59,'Annex 2 Designated EHV charges'!$D:$P,13,FALSE)),"")</f>
        <v/>
      </c>
    </row>
    <row r="60" spans="1:8" ht="12.75" customHeight="1" x14ac:dyDescent="0.25">
      <c r="A60" s="98" t="str">
        <f t="array" ref="A60">IFERROR(INDEX('Annex 2 Designated EHV charges'!$D$11:$D$58, MATCH(0, IF(ISBLANK('Annex 2 Designated EHV charges'!$D$11:$D$58),1, COUNTIF(A$4:$A59, 'Annex 2 Designated EHV charges'!$D$11:$D$58)), 0)),"")</f>
        <v/>
      </c>
      <c r="B60" s="97" t="str">
        <f>IF($A60="","",VLOOKUP($A60,'Annex 2 Designated EHV charges'!$D:$O,2,0))</f>
        <v/>
      </c>
      <c r="C60" s="98" t="str">
        <f>IF($A60="","",VLOOKUP($A60,'Annex 2 Designated EHV charges'!$D:$O,3,0))</f>
        <v/>
      </c>
      <c r="D60" s="97" t="str">
        <f>IF($A60="","",VLOOKUP($A60,'Annex 2 Designated EHV charges'!$D:$O,4,0))</f>
        <v/>
      </c>
      <c r="E60" s="99" t="str">
        <f>IFERROR(IF(VLOOKUP($A60,'Annex 2 Designated EHV charges'!$D:$P,10,FALSE)=0,"",VLOOKUP($A60,'Annex 2 Designated EHV charges'!$D:$P,10,FALSE)),"")</f>
        <v/>
      </c>
      <c r="F60" s="100" t="str">
        <f>IFERROR(IF(VLOOKUP($A60,'Annex 2 Designated EHV charges'!$D:$P,11,FALSE)=0,"",VLOOKUP($A60,'Annex 2 Designated EHV charges'!$D:$P,11,FALSE)),"")</f>
        <v/>
      </c>
      <c r="G60" s="101" t="str">
        <f>IFERROR(IF(VLOOKUP($A60,'Annex 2 Designated EHV charges'!$D:$P,12,FALSE)=0,"",VLOOKUP($A60,'Annex 2 Designated EHV charges'!$D:$P,12,FALSE)),"")</f>
        <v/>
      </c>
      <c r="H60" s="101" t="str">
        <f>IFERROR(IF(VLOOKUP($A60,'Annex 2 Designated EHV charges'!$D:$P,13,FALSE)=0,"",VLOOKUP($A60,'Annex 2 Designated EHV charges'!$D:$P,13,FALSE)),"")</f>
        <v/>
      </c>
    </row>
    <row r="61" spans="1:8" ht="12.75" customHeight="1" x14ac:dyDescent="0.25">
      <c r="A61" s="98" t="str">
        <f t="array" ref="A61">IFERROR(INDEX('Annex 2 Designated EHV charges'!$D$11:$D$58, MATCH(0, IF(ISBLANK('Annex 2 Designated EHV charges'!$D$11:$D$58),1, COUNTIF(A$4:$A60, 'Annex 2 Designated EHV charges'!$D$11:$D$58)), 0)),"")</f>
        <v/>
      </c>
      <c r="B61" s="97" t="str">
        <f>IF($A61="","",VLOOKUP($A61,'Annex 2 Designated EHV charges'!$D:$O,2,0))</f>
        <v/>
      </c>
      <c r="C61" s="98" t="str">
        <f>IF($A61="","",VLOOKUP($A61,'Annex 2 Designated EHV charges'!$D:$O,3,0))</f>
        <v/>
      </c>
      <c r="D61" s="97" t="str">
        <f>IF($A61="","",VLOOKUP($A61,'Annex 2 Designated EHV charges'!$D:$O,4,0))</f>
        <v/>
      </c>
      <c r="E61" s="99" t="str">
        <f>IFERROR(IF(VLOOKUP($A61,'Annex 2 Designated EHV charges'!$D:$P,10,FALSE)=0,"",VLOOKUP($A61,'Annex 2 Designated EHV charges'!$D:$P,10,FALSE)),"")</f>
        <v/>
      </c>
      <c r="F61" s="100" t="str">
        <f>IFERROR(IF(VLOOKUP($A61,'Annex 2 Designated EHV charges'!$D:$P,11,FALSE)=0,"",VLOOKUP($A61,'Annex 2 Designated EHV charges'!$D:$P,11,FALSE)),"")</f>
        <v/>
      </c>
      <c r="G61" s="101" t="str">
        <f>IFERROR(IF(VLOOKUP($A61,'Annex 2 Designated EHV charges'!$D:$P,12,FALSE)=0,"",VLOOKUP($A61,'Annex 2 Designated EHV charges'!$D:$P,12,FALSE)),"")</f>
        <v/>
      </c>
      <c r="H61" s="101" t="str">
        <f>IFERROR(IF(VLOOKUP($A61,'Annex 2 Designated EHV charges'!$D:$P,13,FALSE)=0,"",VLOOKUP($A61,'Annex 2 Designated EHV charges'!$D:$P,13,FALSE)),"")</f>
        <v/>
      </c>
    </row>
    <row r="62" spans="1:8" ht="12.75" customHeight="1" x14ac:dyDescent="0.25">
      <c r="A62" s="98" t="str">
        <f t="array" ref="A62">IFERROR(INDEX('Annex 2 Designated EHV charges'!$D$11:$D$58, MATCH(0, IF(ISBLANK('Annex 2 Designated EHV charges'!$D$11:$D$58),1, COUNTIF(A$4:$A61, 'Annex 2 Designated EHV charges'!$D$11:$D$58)), 0)),"")</f>
        <v/>
      </c>
      <c r="B62" s="97" t="str">
        <f>IF($A62="","",VLOOKUP($A62,'Annex 2 Designated EHV charges'!$D:$O,2,0))</f>
        <v/>
      </c>
      <c r="C62" s="98" t="str">
        <f>IF($A62="","",VLOOKUP($A62,'Annex 2 Designated EHV charges'!$D:$O,3,0))</f>
        <v/>
      </c>
      <c r="D62" s="97" t="str">
        <f>IF($A62="","",VLOOKUP($A62,'Annex 2 Designated EHV charges'!$D:$O,4,0))</f>
        <v/>
      </c>
      <c r="E62" s="99" t="str">
        <f>IFERROR(IF(VLOOKUP($A62,'Annex 2 Designated EHV charges'!$D:$P,10,FALSE)=0,"",VLOOKUP($A62,'Annex 2 Designated EHV charges'!$D:$P,10,FALSE)),"")</f>
        <v/>
      </c>
      <c r="F62" s="100" t="str">
        <f>IFERROR(IF(VLOOKUP($A62,'Annex 2 Designated EHV charges'!$D:$P,11,FALSE)=0,"",VLOOKUP($A62,'Annex 2 Designated EHV charges'!$D:$P,11,FALSE)),"")</f>
        <v/>
      </c>
      <c r="G62" s="101" t="str">
        <f>IFERROR(IF(VLOOKUP($A62,'Annex 2 Designated EHV charges'!$D:$P,12,FALSE)=0,"",VLOOKUP($A62,'Annex 2 Designated EHV charges'!$D:$P,12,FALSE)),"")</f>
        <v/>
      </c>
      <c r="H62" s="101" t="str">
        <f>IFERROR(IF(VLOOKUP($A62,'Annex 2 Designated EHV charges'!$D:$P,13,FALSE)=0,"",VLOOKUP($A62,'Annex 2 Designated EHV charges'!$D:$P,13,FALSE)),"")</f>
        <v/>
      </c>
    </row>
    <row r="63" spans="1:8" ht="12.75" customHeight="1" x14ac:dyDescent="0.25">
      <c r="A63" s="98" t="str">
        <f t="array" ref="A63">IFERROR(INDEX('Annex 2 Designated EHV charges'!$D$11:$D$58, MATCH(0, IF(ISBLANK('Annex 2 Designated EHV charges'!$D$11:$D$58),1, COUNTIF(A$4:$A62, 'Annex 2 Designated EHV charges'!$D$11:$D$58)), 0)),"")</f>
        <v/>
      </c>
      <c r="B63" s="97" t="str">
        <f>IF($A63="","",VLOOKUP($A63,'Annex 2 Designated EHV charges'!$D:$O,2,0))</f>
        <v/>
      </c>
      <c r="C63" s="98" t="str">
        <f>IF($A63="","",VLOOKUP($A63,'Annex 2 Designated EHV charges'!$D:$O,3,0))</f>
        <v/>
      </c>
      <c r="D63" s="97" t="str">
        <f>IF($A63="","",VLOOKUP($A63,'Annex 2 Designated EHV charges'!$D:$O,4,0))</f>
        <v/>
      </c>
      <c r="E63" s="99" t="str">
        <f>IFERROR(IF(VLOOKUP($A63,'Annex 2 Designated EHV charges'!$D:$P,10,FALSE)=0,"",VLOOKUP($A63,'Annex 2 Designated EHV charges'!$D:$P,10,FALSE)),"")</f>
        <v/>
      </c>
      <c r="F63" s="100" t="str">
        <f>IFERROR(IF(VLOOKUP($A63,'Annex 2 Designated EHV charges'!$D:$P,11,FALSE)=0,"",VLOOKUP($A63,'Annex 2 Designated EHV charges'!$D:$P,11,FALSE)),"")</f>
        <v/>
      </c>
      <c r="G63" s="101" t="str">
        <f>IFERROR(IF(VLOOKUP($A63,'Annex 2 Designated EHV charges'!$D:$P,12,FALSE)=0,"",VLOOKUP($A63,'Annex 2 Designated EHV charges'!$D:$P,12,FALSE)),"")</f>
        <v/>
      </c>
      <c r="H63" s="101" t="str">
        <f>IFERROR(IF(VLOOKUP($A63,'Annex 2 Designated EHV charges'!$D:$P,13,FALSE)=0,"",VLOOKUP($A63,'Annex 2 Designated EHV charges'!$D:$P,13,FALSE)),"")</f>
        <v/>
      </c>
    </row>
    <row r="64" spans="1:8" ht="12.75" customHeight="1" x14ac:dyDescent="0.25">
      <c r="A64" s="98" t="str">
        <f t="array" ref="A64">IFERROR(INDEX('Annex 2 Designated EHV charges'!$D$11:$D$58, MATCH(0, IF(ISBLANK('Annex 2 Designated EHV charges'!$D$11:$D$58),1, COUNTIF(A$4:$A63, 'Annex 2 Designated EHV charges'!$D$11:$D$58)), 0)),"")</f>
        <v/>
      </c>
      <c r="B64" s="97" t="str">
        <f>IF($A64="","",VLOOKUP($A64,'Annex 2 Designated EHV charges'!$D:$O,2,0))</f>
        <v/>
      </c>
      <c r="C64" s="98" t="str">
        <f>IF($A64="","",VLOOKUP($A64,'Annex 2 Designated EHV charges'!$D:$O,3,0))</f>
        <v/>
      </c>
      <c r="D64" s="97" t="str">
        <f>IF($A64="","",VLOOKUP($A64,'Annex 2 Designated EHV charges'!$D:$O,4,0))</f>
        <v/>
      </c>
      <c r="E64" s="99" t="str">
        <f>IFERROR(IF(VLOOKUP($A64,'Annex 2 Designated EHV charges'!$D:$P,10,FALSE)=0,"",VLOOKUP($A64,'Annex 2 Designated EHV charges'!$D:$P,10,FALSE)),"")</f>
        <v/>
      </c>
      <c r="F64" s="100" t="str">
        <f>IFERROR(IF(VLOOKUP($A64,'Annex 2 Designated EHV charges'!$D:$P,11,FALSE)=0,"",VLOOKUP($A64,'Annex 2 Designated EHV charges'!$D:$P,11,FALSE)),"")</f>
        <v/>
      </c>
      <c r="G64" s="101" t="str">
        <f>IFERROR(IF(VLOOKUP($A64,'Annex 2 Designated EHV charges'!$D:$P,12,FALSE)=0,"",VLOOKUP($A64,'Annex 2 Designated EHV charges'!$D:$P,12,FALSE)),"")</f>
        <v/>
      </c>
      <c r="H64" s="101" t="str">
        <f>IFERROR(IF(VLOOKUP($A64,'Annex 2 Designated EHV charges'!$D:$P,13,FALSE)=0,"",VLOOKUP($A64,'Annex 2 Designated EHV charges'!$D:$P,13,FALSE)),"")</f>
        <v/>
      </c>
    </row>
    <row r="65" spans="1:8" ht="12.75" customHeight="1" x14ac:dyDescent="0.25">
      <c r="A65" s="98" t="str">
        <f t="array" ref="A65">IFERROR(INDEX('Annex 2 Designated EHV charges'!$D$11:$D$58, MATCH(0, IF(ISBLANK('Annex 2 Designated EHV charges'!$D$11:$D$58),1, COUNTIF(A$4:$A64, 'Annex 2 Designated EHV charges'!$D$11:$D$58)), 0)),"")</f>
        <v/>
      </c>
      <c r="B65" s="97" t="str">
        <f>IF($A65="","",VLOOKUP($A65,'Annex 2 Designated EHV charges'!$D:$O,2,0))</f>
        <v/>
      </c>
      <c r="C65" s="98" t="str">
        <f>IF($A65="","",VLOOKUP($A65,'Annex 2 Designated EHV charges'!$D:$O,3,0))</f>
        <v/>
      </c>
      <c r="D65" s="97" t="str">
        <f>IF($A65="","",VLOOKUP($A65,'Annex 2 Designated EHV charges'!$D:$O,4,0))</f>
        <v/>
      </c>
      <c r="E65" s="99" t="str">
        <f>IFERROR(IF(VLOOKUP($A65,'Annex 2 Designated EHV charges'!$D:$P,10,FALSE)=0,"",VLOOKUP($A65,'Annex 2 Designated EHV charges'!$D:$P,10,FALSE)),"")</f>
        <v/>
      </c>
      <c r="F65" s="100" t="str">
        <f>IFERROR(IF(VLOOKUP($A65,'Annex 2 Designated EHV charges'!$D:$P,11,FALSE)=0,"",VLOOKUP($A65,'Annex 2 Designated EHV charges'!$D:$P,11,FALSE)),"")</f>
        <v/>
      </c>
      <c r="G65" s="101" t="str">
        <f>IFERROR(IF(VLOOKUP($A65,'Annex 2 Designated EHV charges'!$D:$P,12,FALSE)=0,"",VLOOKUP($A65,'Annex 2 Designated EHV charges'!$D:$P,12,FALSE)),"")</f>
        <v/>
      </c>
      <c r="H65" s="101" t="str">
        <f>IFERROR(IF(VLOOKUP($A65,'Annex 2 Designated EHV charges'!$D:$P,13,FALSE)=0,"",VLOOKUP($A65,'Annex 2 Designated EHV charges'!$D:$P,13,FALSE)),"")</f>
        <v/>
      </c>
    </row>
    <row r="66" spans="1:8" ht="12.75" customHeight="1" x14ac:dyDescent="0.25">
      <c r="A66" s="98" t="str">
        <f t="array" ref="A66">IFERROR(INDEX('Annex 2 Designated EHV charges'!$D$11:$D$58, MATCH(0, IF(ISBLANK('Annex 2 Designated EHV charges'!$D$11:$D$58),1, COUNTIF(A$4:$A65, 'Annex 2 Designated EHV charges'!$D$11:$D$58)), 0)),"")</f>
        <v/>
      </c>
      <c r="B66" s="97" t="str">
        <f>IF($A66="","",VLOOKUP($A66,'Annex 2 Designated EHV charges'!$D:$O,2,0))</f>
        <v/>
      </c>
      <c r="C66" s="98" t="str">
        <f>IF($A66="","",VLOOKUP($A66,'Annex 2 Designated EHV charges'!$D:$O,3,0))</f>
        <v/>
      </c>
      <c r="D66" s="97" t="str">
        <f>IF($A66="","",VLOOKUP($A66,'Annex 2 Designated EHV charges'!$D:$O,4,0))</f>
        <v/>
      </c>
      <c r="E66" s="99" t="str">
        <f>IFERROR(IF(VLOOKUP($A66,'Annex 2 Designated EHV charges'!$D:$P,10,FALSE)=0,"",VLOOKUP($A66,'Annex 2 Designated EHV charges'!$D:$P,10,FALSE)),"")</f>
        <v/>
      </c>
      <c r="F66" s="100" t="str">
        <f>IFERROR(IF(VLOOKUP($A66,'Annex 2 Designated EHV charges'!$D:$P,11,FALSE)=0,"",VLOOKUP($A66,'Annex 2 Designated EHV charges'!$D:$P,11,FALSE)),"")</f>
        <v/>
      </c>
      <c r="G66" s="101" t="str">
        <f>IFERROR(IF(VLOOKUP($A66,'Annex 2 Designated EHV charges'!$D:$P,12,FALSE)=0,"",VLOOKUP($A66,'Annex 2 Designated EHV charges'!$D:$P,12,FALSE)),"")</f>
        <v/>
      </c>
      <c r="H66" s="101" t="str">
        <f>IFERROR(IF(VLOOKUP($A66,'Annex 2 Designated EHV charges'!$D:$P,13,FALSE)=0,"",VLOOKUP($A66,'Annex 2 Designated EHV charges'!$D:$P,13,FALSE)),"")</f>
        <v/>
      </c>
    </row>
    <row r="67" spans="1:8" ht="12.75" customHeight="1" x14ac:dyDescent="0.25">
      <c r="A67" s="98" t="str">
        <f t="array" ref="A67">IFERROR(INDEX('Annex 2 Designated EHV charges'!$D$11:$D$58, MATCH(0, IF(ISBLANK('Annex 2 Designated EHV charges'!$D$11:$D$58),1, COUNTIF(A$4:$A66, 'Annex 2 Designated EHV charges'!$D$11:$D$58)), 0)),"")</f>
        <v/>
      </c>
      <c r="B67" s="97" t="str">
        <f>IF($A67="","",VLOOKUP($A67,'Annex 2 Designated EHV charges'!$D:$O,2,0))</f>
        <v/>
      </c>
      <c r="C67" s="98" t="str">
        <f>IF($A67="","",VLOOKUP($A67,'Annex 2 Designated EHV charges'!$D:$O,3,0))</f>
        <v/>
      </c>
      <c r="D67" s="97" t="str">
        <f>IF($A67="","",VLOOKUP($A67,'Annex 2 Designated EHV charges'!$D:$O,4,0))</f>
        <v/>
      </c>
      <c r="E67" s="99" t="str">
        <f>IFERROR(IF(VLOOKUP($A67,'Annex 2 Designated EHV charges'!$D:$P,10,FALSE)=0,"",VLOOKUP($A67,'Annex 2 Designated EHV charges'!$D:$P,10,FALSE)),"")</f>
        <v/>
      </c>
      <c r="F67" s="100" t="str">
        <f>IFERROR(IF(VLOOKUP($A67,'Annex 2 Designated EHV charges'!$D:$P,11,FALSE)=0,"",VLOOKUP($A67,'Annex 2 Designated EHV charges'!$D:$P,11,FALSE)),"")</f>
        <v/>
      </c>
      <c r="G67" s="101" t="str">
        <f>IFERROR(IF(VLOOKUP($A67,'Annex 2 Designated EHV charges'!$D:$P,12,FALSE)=0,"",VLOOKUP($A67,'Annex 2 Designated EHV charges'!$D:$P,12,FALSE)),"")</f>
        <v/>
      </c>
      <c r="H67" s="101" t="str">
        <f>IFERROR(IF(VLOOKUP($A67,'Annex 2 Designated EHV charges'!$D:$P,13,FALSE)=0,"",VLOOKUP($A67,'Annex 2 Designated EHV charges'!$D:$P,13,FALSE)),"")</f>
        <v/>
      </c>
    </row>
    <row r="68" spans="1:8" ht="12.75" customHeight="1" x14ac:dyDescent="0.25">
      <c r="A68" s="98" t="str">
        <f t="array" ref="A68">IFERROR(INDEX('Annex 2 Designated EHV charges'!$D$11:$D$58, MATCH(0, IF(ISBLANK('Annex 2 Designated EHV charges'!$D$11:$D$58),1, COUNTIF(A$4:$A67, 'Annex 2 Designated EHV charges'!$D$11:$D$58)), 0)),"")</f>
        <v/>
      </c>
      <c r="B68" s="97" t="str">
        <f>IF($A68="","",VLOOKUP($A68,'Annex 2 Designated EHV charges'!$D:$O,2,0))</f>
        <v/>
      </c>
      <c r="C68" s="98" t="str">
        <f>IF($A68="","",VLOOKUP($A68,'Annex 2 Designated EHV charges'!$D:$O,3,0))</f>
        <v/>
      </c>
      <c r="D68" s="97" t="str">
        <f>IF($A68="","",VLOOKUP($A68,'Annex 2 Designated EHV charges'!$D:$O,4,0))</f>
        <v/>
      </c>
      <c r="E68" s="99" t="str">
        <f>IFERROR(IF(VLOOKUP($A68,'Annex 2 Designated EHV charges'!$D:$P,10,FALSE)=0,"",VLOOKUP($A68,'Annex 2 Designated EHV charges'!$D:$P,10,FALSE)),"")</f>
        <v/>
      </c>
      <c r="F68" s="100" t="str">
        <f>IFERROR(IF(VLOOKUP($A68,'Annex 2 Designated EHV charges'!$D:$P,11,FALSE)=0,"",VLOOKUP($A68,'Annex 2 Designated EHV charges'!$D:$P,11,FALSE)),"")</f>
        <v/>
      </c>
      <c r="G68" s="101" t="str">
        <f>IFERROR(IF(VLOOKUP($A68,'Annex 2 Designated EHV charges'!$D:$P,12,FALSE)=0,"",VLOOKUP($A68,'Annex 2 Designated EHV charges'!$D:$P,12,FALSE)),"")</f>
        <v/>
      </c>
      <c r="H68" s="101" t="str">
        <f>IFERROR(IF(VLOOKUP($A68,'Annex 2 Designated EHV charges'!$D:$P,13,FALSE)=0,"",VLOOKUP($A68,'Annex 2 Designated EHV charges'!$D:$P,13,FALSE)),"")</f>
        <v/>
      </c>
    </row>
    <row r="69" spans="1:8" ht="12.75" customHeight="1" x14ac:dyDescent="0.25">
      <c r="A69" s="98" t="str">
        <f t="array" ref="A69">IFERROR(INDEX('Annex 2 Designated EHV charges'!$D$11:$D$58, MATCH(0, IF(ISBLANK('Annex 2 Designated EHV charges'!$D$11:$D$58),1, COUNTIF(A$4:$A68, 'Annex 2 Designated EHV charges'!$D$11:$D$58)), 0)),"")</f>
        <v/>
      </c>
      <c r="B69" s="97" t="str">
        <f>IF($A69="","",VLOOKUP($A69,'Annex 2 Designated EHV charges'!$D:$O,2,0))</f>
        <v/>
      </c>
      <c r="C69" s="98" t="str">
        <f>IF($A69="","",VLOOKUP($A69,'Annex 2 Designated EHV charges'!$D:$O,3,0))</f>
        <v/>
      </c>
      <c r="D69" s="97" t="str">
        <f>IF($A69="","",VLOOKUP($A69,'Annex 2 Designated EHV charges'!$D:$O,4,0))</f>
        <v/>
      </c>
      <c r="E69" s="99" t="str">
        <f>IFERROR(IF(VLOOKUP($A69,'Annex 2 Designated EHV charges'!$D:$P,10,FALSE)=0,"",VLOOKUP($A69,'Annex 2 Designated EHV charges'!$D:$P,10,FALSE)),"")</f>
        <v/>
      </c>
      <c r="F69" s="100" t="str">
        <f>IFERROR(IF(VLOOKUP($A69,'Annex 2 Designated EHV charges'!$D:$P,11,FALSE)=0,"",VLOOKUP($A69,'Annex 2 Designated EHV charges'!$D:$P,11,FALSE)),"")</f>
        <v/>
      </c>
      <c r="G69" s="101" t="str">
        <f>IFERROR(IF(VLOOKUP($A69,'Annex 2 Designated EHV charges'!$D:$P,12,FALSE)=0,"",VLOOKUP($A69,'Annex 2 Designated EHV charges'!$D:$P,12,FALSE)),"")</f>
        <v/>
      </c>
      <c r="H69" s="101" t="str">
        <f>IFERROR(IF(VLOOKUP($A69,'Annex 2 Designated EHV charges'!$D:$P,13,FALSE)=0,"",VLOOKUP($A69,'Annex 2 Designated EHV charges'!$D:$P,13,FALSE)),"")</f>
        <v/>
      </c>
    </row>
    <row r="70" spans="1:8" ht="12.75" customHeight="1" x14ac:dyDescent="0.25">
      <c r="A70" s="98" t="str">
        <f t="array" ref="A70">IFERROR(INDEX('Annex 2 Designated EHV charges'!$D$11:$D$58, MATCH(0, IF(ISBLANK('Annex 2 Designated EHV charges'!$D$11:$D$58),1, COUNTIF(A$4:$A69, 'Annex 2 Designated EHV charges'!$D$11:$D$58)), 0)),"")</f>
        <v/>
      </c>
      <c r="B70" s="97" t="str">
        <f>IF($A70="","",VLOOKUP($A70,'Annex 2 Designated EHV charges'!$D:$O,2,0))</f>
        <v/>
      </c>
      <c r="C70" s="98" t="str">
        <f>IF($A70="","",VLOOKUP($A70,'Annex 2 Designated EHV charges'!$D:$O,3,0))</f>
        <v/>
      </c>
      <c r="D70" s="97" t="str">
        <f>IF($A70="","",VLOOKUP($A70,'Annex 2 Designated EHV charges'!$D:$O,4,0))</f>
        <v/>
      </c>
      <c r="E70" s="99" t="str">
        <f>IFERROR(IF(VLOOKUP($A70,'Annex 2 Designated EHV charges'!$D:$P,10,FALSE)=0,"",VLOOKUP($A70,'Annex 2 Designated EHV charges'!$D:$P,10,FALSE)),"")</f>
        <v/>
      </c>
      <c r="F70" s="100" t="str">
        <f>IFERROR(IF(VLOOKUP($A70,'Annex 2 Designated EHV charges'!$D:$P,11,FALSE)=0,"",VLOOKUP($A70,'Annex 2 Designated EHV charges'!$D:$P,11,FALSE)),"")</f>
        <v/>
      </c>
      <c r="G70" s="101" t="str">
        <f>IFERROR(IF(VLOOKUP($A70,'Annex 2 Designated EHV charges'!$D:$P,12,FALSE)=0,"",VLOOKUP($A70,'Annex 2 Designated EHV charges'!$D:$P,12,FALSE)),"")</f>
        <v/>
      </c>
      <c r="H70" s="101" t="str">
        <f>IFERROR(IF(VLOOKUP($A70,'Annex 2 Designated EHV charges'!$D:$P,13,FALSE)=0,"",VLOOKUP($A70,'Annex 2 Designated EHV charges'!$D:$P,13,FALSE)),"")</f>
        <v/>
      </c>
    </row>
    <row r="71" spans="1:8" ht="12.75" customHeight="1" x14ac:dyDescent="0.25">
      <c r="A71" s="98" t="str">
        <f t="array" ref="A71">IFERROR(INDEX('Annex 2 Designated EHV charges'!$D$11:$D$58, MATCH(0, IF(ISBLANK('Annex 2 Designated EHV charges'!$D$11:$D$58),1, COUNTIF(A$4:$A70, 'Annex 2 Designated EHV charges'!$D$11:$D$58)), 0)),"")</f>
        <v/>
      </c>
      <c r="B71" s="97" t="str">
        <f>IF($A71="","",VLOOKUP($A71,'Annex 2 Designated EHV charges'!$D:$O,2,0))</f>
        <v/>
      </c>
      <c r="C71" s="98" t="str">
        <f>IF($A71="","",VLOOKUP($A71,'Annex 2 Designated EHV charges'!$D:$O,3,0))</f>
        <v/>
      </c>
      <c r="D71" s="97" t="str">
        <f>IF($A71="","",VLOOKUP($A71,'Annex 2 Designated EHV charges'!$D:$O,4,0))</f>
        <v/>
      </c>
      <c r="E71" s="99" t="str">
        <f>IFERROR(IF(VLOOKUP($A71,'Annex 2 Designated EHV charges'!$D:$P,10,FALSE)=0,"",VLOOKUP($A71,'Annex 2 Designated EHV charges'!$D:$P,10,FALSE)),"")</f>
        <v/>
      </c>
      <c r="F71" s="100" t="str">
        <f>IFERROR(IF(VLOOKUP($A71,'Annex 2 Designated EHV charges'!$D:$P,11,FALSE)=0,"",VLOOKUP($A71,'Annex 2 Designated EHV charges'!$D:$P,11,FALSE)),"")</f>
        <v/>
      </c>
      <c r="G71" s="101" t="str">
        <f>IFERROR(IF(VLOOKUP($A71,'Annex 2 Designated EHV charges'!$D:$P,12,FALSE)=0,"",VLOOKUP($A71,'Annex 2 Designated EHV charges'!$D:$P,12,FALSE)),"")</f>
        <v/>
      </c>
      <c r="H71" s="101" t="str">
        <f>IFERROR(IF(VLOOKUP($A71,'Annex 2 Designated EHV charges'!$D:$P,13,FALSE)=0,"",VLOOKUP($A71,'Annex 2 Designated EHV charges'!$D:$P,13,FALSE)),"")</f>
        <v/>
      </c>
    </row>
    <row r="72" spans="1:8" ht="12.75" customHeight="1" x14ac:dyDescent="0.25">
      <c r="A72" s="98" t="str">
        <f t="array" ref="A72">IFERROR(INDEX('Annex 2 Designated EHV charges'!$D$11:$D$58, MATCH(0, IF(ISBLANK('Annex 2 Designated EHV charges'!$D$11:$D$58),1, COUNTIF(A$4:$A71, 'Annex 2 Designated EHV charges'!$D$11:$D$58)), 0)),"")</f>
        <v/>
      </c>
      <c r="B72" s="97" t="str">
        <f>IF($A72="","",VLOOKUP($A72,'Annex 2 Designated EHV charges'!$D:$O,2,0))</f>
        <v/>
      </c>
      <c r="C72" s="98" t="str">
        <f>IF($A72="","",VLOOKUP($A72,'Annex 2 Designated EHV charges'!$D:$O,3,0))</f>
        <v/>
      </c>
      <c r="D72" s="97" t="str">
        <f>IF($A72="","",VLOOKUP($A72,'Annex 2 Designated EHV charges'!$D:$O,4,0))</f>
        <v/>
      </c>
      <c r="E72" s="99" t="str">
        <f>IFERROR(IF(VLOOKUP($A72,'Annex 2 Designated EHV charges'!$D:$P,10,FALSE)=0,"",VLOOKUP($A72,'Annex 2 Designated EHV charges'!$D:$P,10,FALSE)),"")</f>
        <v/>
      </c>
      <c r="F72" s="100" t="str">
        <f>IFERROR(IF(VLOOKUP($A72,'Annex 2 Designated EHV charges'!$D:$P,11,FALSE)=0,"",VLOOKUP($A72,'Annex 2 Designated EHV charges'!$D:$P,11,FALSE)),"")</f>
        <v/>
      </c>
      <c r="G72" s="101" t="str">
        <f>IFERROR(IF(VLOOKUP($A72,'Annex 2 Designated EHV charges'!$D:$P,12,FALSE)=0,"",VLOOKUP($A72,'Annex 2 Designated EHV charges'!$D:$P,12,FALSE)),"")</f>
        <v/>
      </c>
      <c r="H72" s="101" t="str">
        <f>IFERROR(IF(VLOOKUP($A72,'Annex 2 Designated EHV charges'!$D:$P,13,FALSE)=0,"",VLOOKUP($A72,'Annex 2 Designated EHV charges'!$D:$P,13,FALSE)),"")</f>
        <v/>
      </c>
    </row>
    <row r="73" spans="1:8" ht="12.75" customHeight="1" x14ac:dyDescent="0.25">
      <c r="A73" s="98" t="str">
        <f t="array" ref="A73">IFERROR(INDEX('Annex 2 Designated EHV charges'!$D$11:$D$58, MATCH(0, IF(ISBLANK('Annex 2 Designated EHV charges'!$D$11:$D$58),1, COUNTIF(A$4:$A72, 'Annex 2 Designated EHV charges'!$D$11:$D$58)), 0)),"")</f>
        <v/>
      </c>
      <c r="B73" s="97" t="str">
        <f>IF($A73="","",VLOOKUP($A73,'Annex 2 Designated EHV charges'!$D:$O,2,0))</f>
        <v/>
      </c>
      <c r="C73" s="98" t="str">
        <f>IF($A73="","",VLOOKUP($A73,'Annex 2 Designated EHV charges'!$D:$O,3,0))</f>
        <v/>
      </c>
      <c r="D73" s="97" t="str">
        <f>IF($A73="","",VLOOKUP($A73,'Annex 2 Designated EHV charges'!$D:$O,4,0))</f>
        <v/>
      </c>
      <c r="E73" s="99" t="str">
        <f>IFERROR(IF(VLOOKUP($A73,'Annex 2 Designated EHV charges'!$D:$P,10,FALSE)=0,"",VLOOKUP($A73,'Annex 2 Designated EHV charges'!$D:$P,10,FALSE)),"")</f>
        <v/>
      </c>
      <c r="F73" s="100" t="str">
        <f>IFERROR(IF(VLOOKUP($A73,'Annex 2 Designated EHV charges'!$D:$P,11,FALSE)=0,"",VLOOKUP($A73,'Annex 2 Designated EHV charges'!$D:$P,11,FALSE)),"")</f>
        <v/>
      </c>
      <c r="G73" s="101" t="str">
        <f>IFERROR(IF(VLOOKUP($A73,'Annex 2 Designated EHV charges'!$D:$P,12,FALSE)=0,"",VLOOKUP($A73,'Annex 2 Designated EHV charges'!$D:$P,12,FALSE)),"")</f>
        <v/>
      </c>
      <c r="H73" s="101" t="str">
        <f>IFERROR(IF(VLOOKUP($A73,'Annex 2 Designated EHV charges'!$D:$P,13,FALSE)=0,"",VLOOKUP($A73,'Annex 2 Designated EHV charges'!$D:$P,13,FALSE)),"")</f>
        <v/>
      </c>
    </row>
    <row r="74" spans="1:8" ht="12.75" customHeight="1" x14ac:dyDescent="0.25">
      <c r="A74" s="98" t="str">
        <f t="array" ref="A74">IFERROR(INDEX('Annex 2 Designated EHV charges'!$D$11:$D$58, MATCH(0, IF(ISBLANK('Annex 2 Designated EHV charges'!$D$11:$D$58),1, COUNTIF(A$4:$A73, 'Annex 2 Designated EHV charges'!$D$11:$D$58)), 0)),"")</f>
        <v/>
      </c>
      <c r="B74" s="97" t="str">
        <f>IF($A74="","",VLOOKUP($A74,'Annex 2 Designated EHV charges'!$D:$O,2,0))</f>
        <v/>
      </c>
      <c r="C74" s="98" t="str">
        <f>IF($A74="","",VLOOKUP($A74,'Annex 2 Designated EHV charges'!$D:$O,3,0))</f>
        <v/>
      </c>
      <c r="D74" s="97" t="str">
        <f>IF($A74="","",VLOOKUP($A74,'Annex 2 Designated EHV charges'!$D:$O,4,0))</f>
        <v/>
      </c>
      <c r="E74" s="99" t="str">
        <f>IFERROR(IF(VLOOKUP($A74,'Annex 2 Designated EHV charges'!$D:$P,10,FALSE)=0,"",VLOOKUP($A74,'Annex 2 Designated EHV charges'!$D:$P,10,FALSE)),"")</f>
        <v/>
      </c>
      <c r="F74" s="100" t="str">
        <f>IFERROR(IF(VLOOKUP($A74,'Annex 2 Designated EHV charges'!$D:$P,11,FALSE)=0,"",VLOOKUP($A74,'Annex 2 Designated EHV charges'!$D:$P,11,FALSE)),"")</f>
        <v/>
      </c>
      <c r="G74" s="101" t="str">
        <f>IFERROR(IF(VLOOKUP($A74,'Annex 2 Designated EHV charges'!$D:$P,12,FALSE)=0,"",VLOOKUP($A74,'Annex 2 Designated EHV charges'!$D:$P,12,FALSE)),"")</f>
        <v/>
      </c>
      <c r="H74" s="101" t="str">
        <f>IFERROR(IF(VLOOKUP($A74,'Annex 2 Designated EHV charges'!$D:$P,13,FALSE)=0,"",VLOOKUP($A74,'Annex 2 Designated EHV charges'!$D:$P,13,FALSE)),"")</f>
        <v/>
      </c>
    </row>
    <row r="75" spans="1:8" ht="12.75" customHeight="1" x14ac:dyDescent="0.25">
      <c r="A75" s="98" t="str">
        <f t="array" ref="A75">IFERROR(INDEX('Annex 2 Designated EHV charges'!$D$11:$D$58, MATCH(0, IF(ISBLANK('Annex 2 Designated EHV charges'!$D$11:$D$58),1, COUNTIF(A$4:$A74, 'Annex 2 Designated EHV charges'!$D$11:$D$58)), 0)),"")</f>
        <v/>
      </c>
      <c r="B75" s="97" t="str">
        <f>IF($A75="","",VLOOKUP($A75,'Annex 2 Designated EHV charges'!$D:$O,2,0))</f>
        <v/>
      </c>
      <c r="C75" s="98" t="str">
        <f>IF($A75="","",VLOOKUP($A75,'Annex 2 Designated EHV charges'!$D:$O,3,0))</f>
        <v/>
      </c>
      <c r="D75" s="97" t="str">
        <f>IF($A75="","",VLOOKUP($A75,'Annex 2 Designated EHV charges'!$D:$O,4,0))</f>
        <v/>
      </c>
      <c r="E75" s="99" t="str">
        <f>IFERROR(IF(VLOOKUP($A75,'Annex 2 Designated EHV charges'!$D:$P,10,FALSE)=0,"",VLOOKUP($A75,'Annex 2 Designated EHV charges'!$D:$P,10,FALSE)),"")</f>
        <v/>
      </c>
      <c r="F75" s="100" t="str">
        <f>IFERROR(IF(VLOOKUP($A75,'Annex 2 Designated EHV charges'!$D:$P,11,FALSE)=0,"",VLOOKUP($A75,'Annex 2 Designated EHV charges'!$D:$P,11,FALSE)),"")</f>
        <v/>
      </c>
      <c r="G75" s="101" t="str">
        <f>IFERROR(IF(VLOOKUP($A75,'Annex 2 Designated EHV charges'!$D:$P,12,FALSE)=0,"",VLOOKUP($A75,'Annex 2 Designated EHV charges'!$D:$P,12,FALSE)),"")</f>
        <v/>
      </c>
      <c r="H75" s="101" t="str">
        <f>IFERROR(IF(VLOOKUP($A75,'Annex 2 Designated EHV charges'!$D:$P,13,FALSE)=0,"",VLOOKUP($A75,'Annex 2 Designated EHV charges'!$D:$P,13,FALSE)),"")</f>
        <v/>
      </c>
    </row>
    <row r="76" spans="1:8" ht="12.75" customHeight="1" x14ac:dyDescent="0.25">
      <c r="A76" s="98" t="str">
        <f t="array" ref="A76">IFERROR(INDEX('Annex 2 Designated EHV charges'!$D$11:$D$58, MATCH(0, IF(ISBLANK('Annex 2 Designated EHV charges'!$D$11:$D$58),1, COUNTIF(A$4:$A75, 'Annex 2 Designated EHV charges'!$D$11:$D$58)), 0)),"")</f>
        <v/>
      </c>
      <c r="B76" s="97" t="str">
        <f>IF($A76="","",VLOOKUP($A76,'Annex 2 Designated EHV charges'!$D:$O,2,0))</f>
        <v/>
      </c>
      <c r="C76" s="98" t="str">
        <f>IF($A76="","",VLOOKUP($A76,'Annex 2 Designated EHV charges'!$D:$O,3,0))</f>
        <v/>
      </c>
      <c r="D76" s="97" t="str">
        <f>IF($A76="","",VLOOKUP($A76,'Annex 2 Designated EHV charges'!$D:$O,4,0))</f>
        <v/>
      </c>
      <c r="E76" s="99" t="str">
        <f>IFERROR(IF(VLOOKUP($A76,'Annex 2 Designated EHV charges'!$D:$P,10,FALSE)=0,"",VLOOKUP($A76,'Annex 2 Designated EHV charges'!$D:$P,10,FALSE)),"")</f>
        <v/>
      </c>
      <c r="F76" s="100" t="str">
        <f>IFERROR(IF(VLOOKUP($A76,'Annex 2 Designated EHV charges'!$D:$P,11,FALSE)=0,"",VLOOKUP($A76,'Annex 2 Designated EHV charges'!$D:$P,11,FALSE)),"")</f>
        <v/>
      </c>
      <c r="G76" s="101" t="str">
        <f>IFERROR(IF(VLOOKUP($A76,'Annex 2 Designated EHV charges'!$D:$P,12,FALSE)=0,"",VLOOKUP($A76,'Annex 2 Designated EHV charges'!$D:$P,12,FALSE)),"")</f>
        <v/>
      </c>
      <c r="H76" s="101" t="str">
        <f>IFERROR(IF(VLOOKUP($A76,'Annex 2 Designated EHV charges'!$D:$P,13,FALSE)=0,"",VLOOKUP($A76,'Annex 2 Designated EHV charges'!$D:$P,13,FALSE)),"")</f>
        <v/>
      </c>
    </row>
    <row r="77" spans="1:8" ht="12.75" customHeight="1" x14ac:dyDescent="0.25">
      <c r="A77" s="98" t="str">
        <f t="array" ref="A77">IFERROR(INDEX('Annex 2 Designated EHV charges'!$D$11:$D$58, MATCH(0, IF(ISBLANK('Annex 2 Designated EHV charges'!$D$11:$D$58),1, COUNTIF(A$4:$A76, 'Annex 2 Designated EHV charges'!$D$11:$D$58)), 0)),"")</f>
        <v/>
      </c>
      <c r="B77" s="97" t="str">
        <f>IF($A77="","",VLOOKUP($A77,'Annex 2 Designated EHV charges'!$D:$O,2,0))</f>
        <v/>
      </c>
      <c r="C77" s="98" t="str">
        <f>IF($A77="","",VLOOKUP($A77,'Annex 2 Designated EHV charges'!$D:$O,3,0))</f>
        <v/>
      </c>
      <c r="D77" s="97" t="str">
        <f>IF($A77="","",VLOOKUP($A77,'Annex 2 Designated EHV charges'!$D:$O,4,0))</f>
        <v/>
      </c>
      <c r="E77" s="99" t="str">
        <f>IFERROR(IF(VLOOKUP($A77,'Annex 2 Designated EHV charges'!$D:$P,10,FALSE)=0,"",VLOOKUP($A77,'Annex 2 Designated EHV charges'!$D:$P,10,FALSE)),"")</f>
        <v/>
      </c>
      <c r="F77" s="100" t="str">
        <f>IFERROR(IF(VLOOKUP($A77,'Annex 2 Designated EHV charges'!$D:$P,11,FALSE)=0,"",VLOOKUP($A77,'Annex 2 Designated EHV charges'!$D:$P,11,FALSE)),"")</f>
        <v/>
      </c>
      <c r="G77" s="101" t="str">
        <f>IFERROR(IF(VLOOKUP($A77,'Annex 2 Designated EHV charges'!$D:$P,12,FALSE)=0,"",VLOOKUP($A77,'Annex 2 Designated EHV charges'!$D:$P,12,FALSE)),"")</f>
        <v/>
      </c>
      <c r="H77" s="101" t="str">
        <f>IFERROR(IF(VLOOKUP($A77,'Annex 2 Designated EHV charges'!$D:$P,13,FALSE)=0,"",VLOOKUP($A77,'Annex 2 Designated EHV charges'!$D:$P,13,FALSE)),"")</f>
        <v/>
      </c>
    </row>
    <row r="78" spans="1:8" ht="12.75" customHeight="1" x14ac:dyDescent="0.25">
      <c r="A78" s="98" t="str">
        <f t="array" ref="A78">IFERROR(INDEX('Annex 2 Designated EHV charges'!$D$11:$D$58, MATCH(0, IF(ISBLANK('Annex 2 Designated EHV charges'!$D$11:$D$58),1, COUNTIF(A$4:$A77, 'Annex 2 Designated EHV charges'!$D$11:$D$58)), 0)),"")</f>
        <v/>
      </c>
      <c r="B78" s="97" t="str">
        <f>IF($A78="","",VLOOKUP($A78,'Annex 2 Designated EHV charges'!$D:$O,2,0))</f>
        <v/>
      </c>
      <c r="C78" s="98" t="str">
        <f>IF($A78="","",VLOOKUP($A78,'Annex 2 Designated EHV charges'!$D:$O,3,0))</f>
        <v/>
      </c>
      <c r="D78" s="97" t="str">
        <f>IF($A78="","",VLOOKUP($A78,'Annex 2 Designated EHV charges'!$D:$O,4,0))</f>
        <v/>
      </c>
      <c r="E78" s="99" t="str">
        <f>IFERROR(IF(VLOOKUP($A78,'Annex 2 Designated EHV charges'!$D:$P,10,FALSE)=0,"",VLOOKUP($A78,'Annex 2 Designated EHV charges'!$D:$P,10,FALSE)),"")</f>
        <v/>
      </c>
      <c r="F78" s="100" t="str">
        <f>IFERROR(IF(VLOOKUP($A78,'Annex 2 Designated EHV charges'!$D:$P,11,FALSE)=0,"",VLOOKUP($A78,'Annex 2 Designated EHV charges'!$D:$P,11,FALSE)),"")</f>
        <v/>
      </c>
      <c r="G78" s="101" t="str">
        <f>IFERROR(IF(VLOOKUP($A78,'Annex 2 Designated EHV charges'!$D:$P,12,FALSE)=0,"",VLOOKUP($A78,'Annex 2 Designated EHV charges'!$D:$P,12,FALSE)),"")</f>
        <v/>
      </c>
      <c r="H78" s="101" t="str">
        <f>IFERROR(IF(VLOOKUP($A78,'Annex 2 Designated EHV charges'!$D:$P,13,FALSE)=0,"",VLOOKUP($A78,'Annex 2 Designated EHV charges'!$D:$P,13,FALSE)),"")</f>
        <v/>
      </c>
    </row>
    <row r="79" spans="1:8" ht="12.75" customHeight="1" x14ac:dyDescent="0.25">
      <c r="A79" s="98" t="str">
        <f t="array" ref="A79">IFERROR(INDEX('Annex 2 Designated EHV charges'!$D$11:$D$58, MATCH(0, IF(ISBLANK('Annex 2 Designated EHV charges'!$D$11:$D$58),1, COUNTIF(A$4:$A78, 'Annex 2 Designated EHV charges'!$D$11:$D$58)), 0)),"")</f>
        <v/>
      </c>
      <c r="B79" s="97" t="str">
        <f>IF($A79="","",VLOOKUP($A79,'Annex 2 Designated EHV charges'!$D:$O,2,0))</f>
        <v/>
      </c>
      <c r="C79" s="98" t="str">
        <f>IF($A79="","",VLOOKUP($A79,'Annex 2 Designated EHV charges'!$D:$O,3,0))</f>
        <v/>
      </c>
      <c r="D79" s="97" t="str">
        <f>IF($A79="","",VLOOKUP($A79,'Annex 2 Designated EHV charges'!$D:$O,4,0))</f>
        <v/>
      </c>
      <c r="E79" s="99" t="str">
        <f>IFERROR(IF(VLOOKUP($A79,'Annex 2 Designated EHV charges'!$D:$P,10,FALSE)=0,"",VLOOKUP($A79,'Annex 2 Designated EHV charges'!$D:$P,10,FALSE)),"")</f>
        <v/>
      </c>
      <c r="F79" s="100" t="str">
        <f>IFERROR(IF(VLOOKUP($A79,'Annex 2 Designated EHV charges'!$D:$P,11,FALSE)=0,"",VLOOKUP($A79,'Annex 2 Designated EHV charges'!$D:$P,11,FALSE)),"")</f>
        <v/>
      </c>
      <c r="G79" s="101" t="str">
        <f>IFERROR(IF(VLOOKUP($A79,'Annex 2 Designated EHV charges'!$D:$P,12,FALSE)=0,"",VLOOKUP($A79,'Annex 2 Designated EHV charges'!$D:$P,12,FALSE)),"")</f>
        <v/>
      </c>
      <c r="H79" s="101" t="str">
        <f>IFERROR(IF(VLOOKUP($A79,'Annex 2 Designated EHV charges'!$D:$P,13,FALSE)=0,"",VLOOKUP($A79,'Annex 2 Designated EHV charges'!$D:$P,13,FALSE)),"")</f>
        <v/>
      </c>
    </row>
    <row r="80" spans="1:8" ht="12.75" customHeight="1" x14ac:dyDescent="0.25">
      <c r="A80" s="98" t="str">
        <f t="array" ref="A80">IFERROR(INDEX('Annex 2 Designated EHV charges'!$D$11:$D$58, MATCH(0, IF(ISBLANK('Annex 2 Designated EHV charges'!$D$11:$D$58),1, COUNTIF(A$4:$A79, 'Annex 2 Designated EHV charges'!$D$11:$D$58)), 0)),"")</f>
        <v/>
      </c>
      <c r="B80" s="97" t="str">
        <f>IF($A80="","",VLOOKUP($A80,'Annex 2 Designated EHV charges'!$D:$O,2,0))</f>
        <v/>
      </c>
      <c r="C80" s="98" t="str">
        <f>IF($A80="","",VLOOKUP($A80,'Annex 2 Designated EHV charges'!$D:$O,3,0))</f>
        <v/>
      </c>
      <c r="D80" s="97" t="str">
        <f>IF($A80="","",VLOOKUP($A80,'Annex 2 Designated EHV charges'!$D:$O,4,0))</f>
        <v/>
      </c>
      <c r="E80" s="99" t="str">
        <f>IFERROR(IF(VLOOKUP($A80,'Annex 2 Designated EHV charges'!$D:$P,10,FALSE)=0,"",VLOOKUP($A80,'Annex 2 Designated EHV charges'!$D:$P,10,FALSE)),"")</f>
        <v/>
      </c>
      <c r="F80" s="100" t="str">
        <f>IFERROR(IF(VLOOKUP($A80,'Annex 2 Designated EHV charges'!$D:$P,11,FALSE)=0,"",VLOOKUP($A80,'Annex 2 Designated EHV charges'!$D:$P,11,FALSE)),"")</f>
        <v/>
      </c>
      <c r="G80" s="101" t="str">
        <f>IFERROR(IF(VLOOKUP($A80,'Annex 2 Designated EHV charges'!$D:$P,12,FALSE)=0,"",VLOOKUP($A80,'Annex 2 Designated EHV charges'!$D:$P,12,FALSE)),"")</f>
        <v/>
      </c>
      <c r="H80" s="101" t="str">
        <f>IFERROR(IF(VLOOKUP($A80,'Annex 2 Designated EHV charges'!$D:$P,13,FALSE)=0,"",VLOOKUP($A80,'Annex 2 Designated EHV charges'!$D:$P,13,FALSE)),"")</f>
        <v/>
      </c>
    </row>
    <row r="81" spans="1:8" ht="12.75" customHeight="1" x14ac:dyDescent="0.25">
      <c r="A81" s="98" t="str">
        <f t="array" ref="A81">IFERROR(INDEX('Annex 2 Designated EHV charges'!$D$11:$D$58, MATCH(0, IF(ISBLANK('Annex 2 Designated EHV charges'!$D$11:$D$58),1, COUNTIF(A$4:$A80, 'Annex 2 Designated EHV charges'!$D$11:$D$58)), 0)),"")</f>
        <v/>
      </c>
      <c r="B81" s="97" t="str">
        <f>IF($A81="","",VLOOKUP($A81,'Annex 2 Designated EHV charges'!$D:$O,2,0))</f>
        <v/>
      </c>
      <c r="C81" s="98" t="str">
        <f>IF($A81="","",VLOOKUP($A81,'Annex 2 Designated EHV charges'!$D:$O,3,0))</f>
        <v/>
      </c>
      <c r="D81" s="97" t="str">
        <f>IF($A81="","",VLOOKUP($A81,'Annex 2 Designated EHV charges'!$D:$O,4,0))</f>
        <v/>
      </c>
      <c r="E81" s="99" t="str">
        <f>IFERROR(IF(VLOOKUP($A81,'Annex 2 Designated EHV charges'!$D:$P,10,FALSE)=0,"",VLOOKUP($A81,'Annex 2 Designated EHV charges'!$D:$P,10,FALSE)),"")</f>
        <v/>
      </c>
      <c r="F81" s="100" t="str">
        <f>IFERROR(IF(VLOOKUP($A81,'Annex 2 Designated EHV charges'!$D:$P,11,FALSE)=0,"",VLOOKUP($A81,'Annex 2 Designated EHV charges'!$D:$P,11,FALSE)),"")</f>
        <v/>
      </c>
      <c r="G81" s="101" t="str">
        <f>IFERROR(IF(VLOOKUP($A81,'Annex 2 Designated EHV charges'!$D:$P,12,FALSE)=0,"",VLOOKUP($A81,'Annex 2 Designated EHV charges'!$D:$P,12,FALSE)),"")</f>
        <v/>
      </c>
      <c r="H81" s="101" t="str">
        <f>IFERROR(IF(VLOOKUP($A81,'Annex 2 Designated EHV charges'!$D:$P,13,FALSE)=0,"",VLOOKUP($A81,'Annex 2 Designated EHV charges'!$D:$P,13,FALSE)),"")</f>
        <v/>
      </c>
    </row>
    <row r="82" spans="1:8" ht="12.75" customHeight="1" x14ac:dyDescent="0.25">
      <c r="A82" s="98" t="str">
        <f t="array" ref="A82">IFERROR(INDEX('Annex 2 Designated EHV charges'!$D$11:$D$58, MATCH(0, IF(ISBLANK('Annex 2 Designated EHV charges'!$D$11:$D$58),1, COUNTIF(A$4:$A81, 'Annex 2 Designated EHV charges'!$D$11:$D$58)), 0)),"")</f>
        <v/>
      </c>
      <c r="B82" s="97" t="str">
        <f>IF($A82="","",VLOOKUP($A82,'Annex 2 Designated EHV charges'!$D:$O,2,0))</f>
        <v/>
      </c>
      <c r="C82" s="98" t="str">
        <f>IF($A82="","",VLOOKUP($A82,'Annex 2 Designated EHV charges'!$D:$O,3,0))</f>
        <v/>
      </c>
      <c r="D82" s="97" t="str">
        <f>IF($A82="","",VLOOKUP($A82,'Annex 2 Designated EHV charges'!$D:$O,4,0))</f>
        <v/>
      </c>
      <c r="E82" s="99" t="str">
        <f>IFERROR(IF(VLOOKUP($A82,'Annex 2 Designated EHV charges'!$D:$P,10,FALSE)=0,"",VLOOKUP($A82,'Annex 2 Designated EHV charges'!$D:$P,10,FALSE)),"")</f>
        <v/>
      </c>
      <c r="F82" s="100" t="str">
        <f>IFERROR(IF(VLOOKUP($A82,'Annex 2 Designated EHV charges'!$D:$P,11,FALSE)=0,"",VLOOKUP($A82,'Annex 2 Designated EHV charges'!$D:$P,11,FALSE)),"")</f>
        <v/>
      </c>
      <c r="G82" s="101" t="str">
        <f>IFERROR(IF(VLOOKUP($A82,'Annex 2 Designated EHV charges'!$D:$P,12,FALSE)=0,"",VLOOKUP($A82,'Annex 2 Designated EHV charges'!$D:$P,12,FALSE)),"")</f>
        <v/>
      </c>
      <c r="H82" s="101" t="str">
        <f>IFERROR(IF(VLOOKUP($A82,'Annex 2 Designated EHV charges'!$D:$P,13,FALSE)=0,"",VLOOKUP($A82,'Annex 2 Designated EHV charges'!$D:$P,13,FALSE)),"")</f>
        <v/>
      </c>
    </row>
    <row r="83" spans="1:8" ht="12.75" customHeight="1" x14ac:dyDescent="0.25">
      <c r="A83" s="98" t="str">
        <f t="array" ref="A83">IFERROR(INDEX('Annex 2 Designated EHV charges'!$D$11:$D$58, MATCH(0, IF(ISBLANK('Annex 2 Designated EHV charges'!$D$11:$D$58),1, COUNTIF(A$4:$A82, 'Annex 2 Designated EHV charges'!$D$11:$D$58)), 0)),"")</f>
        <v/>
      </c>
      <c r="B83" s="97" t="str">
        <f>IF($A83="","",VLOOKUP($A83,'Annex 2 Designated EHV charges'!$D:$O,2,0))</f>
        <v/>
      </c>
      <c r="C83" s="98" t="str">
        <f>IF($A83="","",VLOOKUP($A83,'Annex 2 Designated EHV charges'!$D:$O,3,0))</f>
        <v/>
      </c>
      <c r="D83" s="97" t="str">
        <f>IF($A83="","",VLOOKUP($A83,'Annex 2 Designated EHV charges'!$D:$O,4,0))</f>
        <v/>
      </c>
      <c r="E83" s="99" t="str">
        <f>IFERROR(IF(VLOOKUP($A83,'Annex 2 Designated EHV charges'!$D:$P,10,FALSE)=0,"",VLOOKUP($A83,'Annex 2 Designated EHV charges'!$D:$P,10,FALSE)),"")</f>
        <v/>
      </c>
      <c r="F83" s="100" t="str">
        <f>IFERROR(IF(VLOOKUP($A83,'Annex 2 Designated EHV charges'!$D:$P,11,FALSE)=0,"",VLOOKUP($A83,'Annex 2 Designated EHV charges'!$D:$P,11,FALSE)),"")</f>
        <v/>
      </c>
      <c r="G83" s="101" t="str">
        <f>IFERROR(IF(VLOOKUP($A83,'Annex 2 Designated EHV charges'!$D:$P,12,FALSE)=0,"",VLOOKUP($A83,'Annex 2 Designated EHV charges'!$D:$P,12,FALSE)),"")</f>
        <v/>
      </c>
      <c r="H83" s="101" t="str">
        <f>IFERROR(IF(VLOOKUP($A83,'Annex 2 Designated EHV charges'!$D:$P,13,FALSE)=0,"",VLOOKUP($A83,'Annex 2 Designated EHV charges'!$D:$P,13,FALSE)),"")</f>
        <v/>
      </c>
    </row>
    <row r="84" spans="1:8" ht="12.75" customHeight="1" x14ac:dyDescent="0.25">
      <c r="A84" s="98" t="str">
        <f t="array" ref="A84">IFERROR(INDEX('Annex 2 Designated EHV charges'!$D$11:$D$58, MATCH(0, IF(ISBLANK('Annex 2 Designated EHV charges'!$D$11:$D$58),1, COUNTIF(A$4:$A83, 'Annex 2 Designated EHV charges'!$D$11:$D$58)), 0)),"")</f>
        <v/>
      </c>
      <c r="B84" s="97" t="str">
        <f>IF($A84="","",VLOOKUP($A84,'Annex 2 Designated EHV charges'!$D:$O,2,0))</f>
        <v/>
      </c>
      <c r="C84" s="98" t="str">
        <f>IF($A84="","",VLOOKUP($A84,'Annex 2 Designated EHV charges'!$D:$O,3,0))</f>
        <v/>
      </c>
      <c r="D84" s="97" t="str">
        <f>IF($A84="","",VLOOKUP($A84,'Annex 2 Designated EHV charges'!$D:$O,4,0))</f>
        <v/>
      </c>
      <c r="E84" s="99" t="str">
        <f>IFERROR(IF(VLOOKUP($A84,'Annex 2 Designated EHV charges'!$D:$P,10,FALSE)=0,"",VLOOKUP($A84,'Annex 2 Designated EHV charges'!$D:$P,10,FALSE)),"")</f>
        <v/>
      </c>
      <c r="F84" s="100" t="str">
        <f>IFERROR(IF(VLOOKUP($A84,'Annex 2 Designated EHV charges'!$D:$P,11,FALSE)=0,"",VLOOKUP($A84,'Annex 2 Designated EHV charges'!$D:$P,11,FALSE)),"")</f>
        <v/>
      </c>
      <c r="G84" s="101" t="str">
        <f>IFERROR(IF(VLOOKUP($A84,'Annex 2 Designated EHV charges'!$D:$P,12,FALSE)=0,"",VLOOKUP($A84,'Annex 2 Designated EHV charges'!$D:$P,12,FALSE)),"")</f>
        <v/>
      </c>
      <c r="H84" s="101" t="str">
        <f>IFERROR(IF(VLOOKUP($A84,'Annex 2 Designated EHV charges'!$D:$P,13,FALSE)=0,"",VLOOKUP($A84,'Annex 2 Designated EHV charges'!$D:$P,13,FALSE)),"")</f>
        <v/>
      </c>
    </row>
    <row r="85" spans="1:8" ht="12.75" customHeight="1" x14ac:dyDescent="0.25">
      <c r="A85" s="98" t="str">
        <f t="array" ref="A85">IFERROR(INDEX('Annex 2 Designated EHV charges'!$D$11:$D$58, MATCH(0, IF(ISBLANK('Annex 2 Designated EHV charges'!$D$11:$D$58),1, COUNTIF(A$4:$A84, 'Annex 2 Designated EHV charges'!$D$11:$D$58)), 0)),"")</f>
        <v/>
      </c>
      <c r="B85" s="97" t="str">
        <f>IF($A85="","",VLOOKUP($A85,'Annex 2 Designated EHV charges'!$D:$O,2,0))</f>
        <v/>
      </c>
      <c r="C85" s="98" t="str">
        <f>IF($A85="","",VLOOKUP($A85,'Annex 2 Designated EHV charges'!$D:$O,3,0))</f>
        <v/>
      </c>
      <c r="D85" s="97" t="str">
        <f>IF($A85="","",VLOOKUP($A85,'Annex 2 Designated EHV charges'!$D:$O,4,0))</f>
        <v/>
      </c>
      <c r="E85" s="99" t="str">
        <f>IFERROR(IF(VLOOKUP($A85,'Annex 2 Designated EHV charges'!$D:$P,10,FALSE)=0,"",VLOOKUP($A85,'Annex 2 Designated EHV charges'!$D:$P,10,FALSE)),"")</f>
        <v/>
      </c>
      <c r="F85" s="100" t="str">
        <f>IFERROR(IF(VLOOKUP($A85,'Annex 2 Designated EHV charges'!$D:$P,11,FALSE)=0,"",VLOOKUP($A85,'Annex 2 Designated EHV charges'!$D:$P,11,FALSE)),"")</f>
        <v/>
      </c>
      <c r="G85" s="101" t="str">
        <f>IFERROR(IF(VLOOKUP($A85,'Annex 2 Designated EHV charges'!$D:$P,12,FALSE)=0,"",VLOOKUP($A85,'Annex 2 Designated EHV charges'!$D:$P,12,FALSE)),"")</f>
        <v/>
      </c>
      <c r="H85" s="101" t="str">
        <f>IFERROR(IF(VLOOKUP($A85,'Annex 2 Designated EHV charges'!$D:$P,13,FALSE)=0,"",VLOOKUP($A85,'Annex 2 Designated EHV charges'!$D:$P,13,FALSE)),"")</f>
        <v/>
      </c>
    </row>
    <row r="86" spans="1:8" ht="12.75" customHeight="1" x14ac:dyDescent="0.25">
      <c r="A86" s="98" t="str">
        <f t="array" ref="A86">IFERROR(INDEX('Annex 2 Designated EHV charges'!$D$11:$D$58, MATCH(0, IF(ISBLANK('Annex 2 Designated EHV charges'!$D$11:$D$58),1, COUNTIF(A$4:$A85, 'Annex 2 Designated EHV charges'!$D$11:$D$58)), 0)),"")</f>
        <v/>
      </c>
      <c r="B86" s="97" t="str">
        <f>IF($A86="","",VLOOKUP($A86,'Annex 2 Designated EHV charges'!$D:$O,2,0))</f>
        <v/>
      </c>
      <c r="C86" s="98" t="str">
        <f>IF($A86="","",VLOOKUP($A86,'Annex 2 Designated EHV charges'!$D:$O,3,0))</f>
        <v/>
      </c>
      <c r="D86" s="97" t="str">
        <f>IF($A86="","",VLOOKUP($A86,'Annex 2 Designated EHV charges'!$D:$O,4,0))</f>
        <v/>
      </c>
      <c r="E86" s="99" t="str">
        <f>IFERROR(IF(VLOOKUP($A86,'Annex 2 Designated EHV charges'!$D:$P,10,FALSE)=0,"",VLOOKUP($A86,'Annex 2 Designated EHV charges'!$D:$P,10,FALSE)),"")</f>
        <v/>
      </c>
      <c r="F86" s="100" t="str">
        <f>IFERROR(IF(VLOOKUP($A86,'Annex 2 Designated EHV charges'!$D:$P,11,FALSE)=0,"",VLOOKUP($A86,'Annex 2 Designated EHV charges'!$D:$P,11,FALSE)),"")</f>
        <v/>
      </c>
      <c r="G86" s="101" t="str">
        <f>IFERROR(IF(VLOOKUP($A86,'Annex 2 Designated EHV charges'!$D:$P,12,FALSE)=0,"",VLOOKUP($A86,'Annex 2 Designated EHV charges'!$D:$P,12,FALSE)),"")</f>
        <v/>
      </c>
      <c r="H86" s="101" t="str">
        <f>IFERROR(IF(VLOOKUP($A86,'Annex 2 Designated EHV charges'!$D:$P,13,FALSE)=0,"",VLOOKUP($A86,'Annex 2 Designated EHV charges'!$D:$P,13,FALSE)),"")</f>
        <v/>
      </c>
    </row>
    <row r="87" spans="1:8" ht="12.75" customHeight="1" x14ac:dyDescent="0.25">
      <c r="A87" s="98" t="str">
        <f t="array" ref="A87">IFERROR(INDEX('Annex 2 Designated EHV charges'!$D$11:$D$58, MATCH(0, IF(ISBLANK('Annex 2 Designated EHV charges'!$D$11:$D$58),1, COUNTIF(A$4:$A86, 'Annex 2 Designated EHV charges'!$D$11:$D$58)), 0)),"")</f>
        <v/>
      </c>
      <c r="B87" s="97" t="str">
        <f>IF($A87="","",VLOOKUP($A87,'Annex 2 Designated EHV charges'!$D:$O,2,0))</f>
        <v/>
      </c>
      <c r="C87" s="98" t="str">
        <f>IF($A87="","",VLOOKUP($A87,'Annex 2 Designated EHV charges'!$D:$O,3,0))</f>
        <v/>
      </c>
      <c r="D87" s="97" t="str">
        <f>IF($A87="","",VLOOKUP($A87,'Annex 2 Designated EHV charges'!$D:$O,4,0))</f>
        <v/>
      </c>
      <c r="E87" s="99" t="str">
        <f>IFERROR(IF(VLOOKUP($A87,'Annex 2 Designated EHV charges'!$D:$P,10,FALSE)=0,"",VLOOKUP($A87,'Annex 2 Designated EHV charges'!$D:$P,10,FALSE)),"")</f>
        <v/>
      </c>
      <c r="F87" s="100" t="str">
        <f>IFERROR(IF(VLOOKUP($A87,'Annex 2 Designated EHV charges'!$D:$P,11,FALSE)=0,"",VLOOKUP($A87,'Annex 2 Designated EHV charges'!$D:$P,11,FALSE)),"")</f>
        <v/>
      </c>
      <c r="G87" s="101" t="str">
        <f>IFERROR(IF(VLOOKUP($A87,'Annex 2 Designated EHV charges'!$D:$P,12,FALSE)=0,"",VLOOKUP($A87,'Annex 2 Designated EHV charges'!$D:$P,12,FALSE)),"")</f>
        <v/>
      </c>
      <c r="H87" s="101" t="str">
        <f>IFERROR(IF(VLOOKUP($A87,'Annex 2 Designated EHV charges'!$D:$P,13,FALSE)=0,"",VLOOKUP($A87,'Annex 2 Designated EHV charges'!$D:$P,13,FALSE)),"")</f>
        <v/>
      </c>
    </row>
    <row r="88" spans="1:8" ht="12.75" customHeight="1" x14ac:dyDescent="0.25">
      <c r="A88" s="98" t="str">
        <f t="array" ref="A88">IFERROR(INDEX('Annex 2 Designated EHV charges'!$D$11:$D$58, MATCH(0, IF(ISBLANK('Annex 2 Designated EHV charges'!$D$11:$D$58),1, COUNTIF(A$4:$A87, 'Annex 2 Designated EHV charges'!$D$11:$D$58)), 0)),"")</f>
        <v/>
      </c>
      <c r="B88" s="97" t="str">
        <f>IF($A88="","",VLOOKUP($A88,'Annex 2 Designated EHV charges'!$D:$O,2,0))</f>
        <v/>
      </c>
      <c r="C88" s="98" t="str">
        <f>IF($A88="","",VLOOKUP($A88,'Annex 2 Designated EHV charges'!$D:$O,3,0))</f>
        <v/>
      </c>
      <c r="D88" s="97" t="str">
        <f>IF($A88="","",VLOOKUP($A88,'Annex 2 Designated EHV charges'!$D:$O,4,0))</f>
        <v/>
      </c>
      <c r="E88" s="99" t="str">
        <f>IFERROR(IF(VLOOKUP($A88,'Annex 2 Designated EHV charges'!$D:$P,10,FALSE)=0,"",VLOOKUP($A88,'Annex 2 Designated EHV charges'!$D:$P,10,FALSE)),"")</f>
        <v/>
      </c>
      <c r="F88" s="100" t="str">
        <f>IFERROR(IF(VLOOKUP($A88,'Annex 2 Designated EHV charges'!$D:$P,11,FALSE)=0,"",VLOOKUP($A88,'Annex 2 Designated EHV charges'!$D:$P,11,FALSE)),"")</f>
        <v/>
      </c>
      <c r="G88" s="101" t="str">
        <f>IFERROR(IF(VLOOKUP($A88,'Annex 2 Designated EHV charges'!$D:$P,12,FALSE)=0,"",VLOOKUP($A88,'Annex 2 Designated EHV charges'!$D:$P,12,FALSE)),"")</f>
        <v/>
      </c>
      <c r="H88" s="101" t="str">
        <f>IFERROR(IF(VLOOKUP($A88,'Annex 2 Designated EHV charges'!$D:$P,13,FALSE)=0,"",VLOOKUP($A88,'Annex 2 Designated EHV charges'!$D:$P,13,FALSE)),"")</f>
        <v/>
      </c>
    </row>
    <row r="89" spans="1:8" ht="12.75" customHeight="1" x14ac:dyDescent="0.25">
      <c r="A89" s="98" t="str">
        <f t="array" ref="A89">IFERROR(INDEX('Annex 2 Designated EHV charges'!$D$11:$D$58, MATCH(0, IF(ISBLANK('Annex 2 Designated EHV charges'!$D$11:$D$58),1, COUNTIF(A$4:$A88, 'Annex 2 Designated EHV charges'!$D$11:$D$58)), 0)),"")</f>
        <v/>
      </c>
      <c r="B89" s="97" t="str">
        <f>IF($A89="","",VLOOKUP($A89,'Annex 2 Designated EHV charges'!$D:$O,2,0))</f>
        <v/>
      </c>
      <c r="C89" s="98" t="str">
        <f>IF($A89="","",VLOOKUP($A89,'Annex 2 Designated EHV charges'!$D:$O,3,0))</f>
        <v/>
      </c>
      <c r="D89" s="97" t="str">
        <f>IF($A89="","",VLOOKUP($A89,'Annex 2 Designated EHV charges'!$D:$O,4,0))</f>
        <v/>
      </c>
      <c r="E89" s="99" t="str">
        <f>IFERROR(IF(VLOOKUP($A89,'Annex 2 Designated EHV charges'!$D:$P,10,FALSE)=0,"",VLOOKUP($A89,'Annex 2 Designated EHV charges'!$D:$P,10,FALSE)),"")</f>
        <v/>
      </c>
      <c r="F89" s="100" t="str">
        <f>IFERROR(IF(VLOOKUP($A89,'Annex 2 Designated EHV charges'!$D:$P,11,FALSE)=0,"",VLOOKUP($A89,'Annex 2 Designated EHV charges'!$D:$P,11,FALSE)),"")</f>
        <v/>
      </c>
      <c r="G89" s="101" t="str">
        <f>IFERROR(IF(VLOOKUP($A89,'Annex 2 Designated EHV charges'!$D:$P,12,FALSE)=0,"",VLOOKUP($A89,'Annex 2 Designated EHV charges'!$D:$P,12,FALSE)),"")</f>
        <v/>
      </c>
      <c r="H89" s="101" t="str">
        <f>IFERROR(IF(VLOOKUP($A89,'Annex 2 Designated EHV charges'!$D:$P,13,FALSE)=0,"",VLOOKUP($A89,'Annex 2 Designated EHV charges'!$D:$P,13,FALSE)),"")</f>
        <v/>
      </c>
    </row>
    <row r="90" spans="1:8" ht="12.75" customHeight="1" x14ac:dyDescent="0.25">
      <c r="A90" s="98" t="str">
        <f t="array" ref="A90">IFERROR(INDEX('Annex 2 Designated EHV charges'!$D$11:$D$58, MATCH(0, IF(ISBLANK('Annex 2 Designated EHV charges'!$D$11:$D$58),1, COUNTIF(A$4:$A89, 'Annex 2 Designated EHV charges'!$D$11:$D$58)), 0)),"")</f>
        <v/>
      </c>
      <c r="B90" s="97" t="str">
        <f>IF($A90="","",VLOOKUP($A90,'Annex 2 Designated EHV charges'!$D:$O,2,0))</f>
        <v/>
      </c>
      <c r="C90" s="98" t="str">
        <f>IF($A90="","",VLOOKUP($A90,'Annex 2 Designated EHV charges'!$D:$O,3,0))</f>
        <v/>
      </c>
      <c r="D90" s="97" t="str">
        <f>IF($A90="","",VLOOKUP($A90,'Annex 2 Designated EHV charges'!$D:$O,4,0))</f>
        <v/>
      </c>
      <c r="E90" s="99" t="str">
        <f>IFERROR(IF(VLOOKUP($A90,'Annex 2 Designated EHV charges'!$D:$P,10,FALSE)=0,"",VLOOKUP($A90,'Annex 2 Designated EHV charges'!$D:$P,10,FALSE)),"")</f>
        <v/>
      </c>
      <c r="F90" s="100" t="str">
        <f>IFERROR(IF(VLOOKUP($A90,'Annex 2 Designated EHV charges'!$D:$P,11,FALSE)=0,"",VLOOKUP($A90,'Annex 2 Designated EHV charges'!$D:$P,11,FALSE)),"")</f>
        <v/>
      </c>
      <c r="G90" s="101" t="str">
        <f>IFERROR(IF(VLOOKUP($A90,'Annex 2 Designated EHV charges'!$D:$P,12,FALSE)=0,"",VLOOKUP($A90,'Annex 2 Designated EHV charges'!$D:$P,12,FALSE)),"")</f>
        <v/>
      </c>
      <c r="H90" s="101" t="str">
        <f>IFERROR(IF(VLOOKUP($A90,'Annex 2 Designated EHV charges'!$D:$P,13,FALSE)=0,"",VLOOKUP($A90,'Annex 2 Designated EHV charges'!$D:$P,13,FALSE)),"")</f>
        <v/>
      </c>
    </row>
    <row r="91" spans="1:8" ht="12.75" customHeight="1" x14ac:dyDescent="0.25">
      <c r="A91" s="98" t="str">
        <f t="array" ref="A91">IFERROR(INDEX('Annex 2 Designated EHV charges'!$D$11:$D$58, MATCH(0, IF(ISBLANK('Annex 2 Designated EHV charges'!$D$11:$D$58),1, COUNTIF(A$4:$A90, 'Annex 2 Designated EHV charges'!$D$11:$D$58)), 0)),"")</f>
        <v/>
      </c>
      <c r="B91" s="97" t="str">
        <f>IF($A91="","",VLOOKUP($A91,'Annex 2 Designated EHV charges'!$D:$O,2,0))</f>
        <v/>
      </c>
      <c r="C91" s="98" t="str">
        <f>IF($A91="","",VLOOKUP($A91,'Annex 2 Designated EHV charges'!$D:$O,3,0))</f>
        <v/>
      </c>
      <c r="D91" s="97" t="str">
        <f>IF($A91="","",VLOOKUP($A91,'Annex 2 Designated EHV charges'!$D:$O,4,0))</f>
        <v/>
      </c>
      <c r="E91" s="99" t="str">
        <f>IFERROR(IF(VLOOKUP($A91,'Annex 2 Designated EHV charges'!$D:$P,10,FALSE)=0,"",VLOOKUP($A91,'Annex 2 Designated EHV charges'!$D:$P,10,FALSE)),"")</f>
        <v/>
      </c>
      <c r="F91" s="100" t="str">
        <f>IFERROR(IF(VLOOKUP($A91,'Annex 2 Designated EHV charges'!$D:$P,11,FALSE)=0,"",VLOOKUP($A91,'Annex 2 Designated EHV charges'!$D:$P,11,FALSE)),"")</f>
        <v/>
      </c>
      <c r="G91" s="101" t="str">
        <f>IFERROR(IF(VLOOKUP($A91,'Annex 2 Designated EHV charges'!$D:$P,12,FALSE)=0,"",VLOOKUP($A91,'Annex 2 Designated EHV charges'!$D:$P,12,FALSE)),"")</f>
        <v/>
      </c>
      <c r="H91" s="101" t="str">
        <f>IFERROR(IF(VLOOKUP($A91,'Annex 2 Designated EHV charges'!$D:$P,13,FALSE)=0,"",VLOOKUP($A91,'Annex 2 Designated EHV charges'!$D:$P,13,FALSE)),"")</f>
        <v/>
      </c>
    </row>
    <row r="92" spans="1:8" ht="12.75" customHeight="1" x14ac:dyDescent="0.25">
      <c r="A92" s="98" t="str">
        <f t="array" ref="A92">IFERROR(INDEX('Annex 2 Designated EHV charges'!$D$11:$D$58, MATCH(0, IF(ISBLANK('Annex 2 Designated EHV charges'!$D$11:$D$58),1, COUNTIF(A$4:$A91, 'Annex 2 Designated EHV charges'!$D$11:$D$58)), 0)),"")</f>
        <v/>
      </c>
      <c r="B92" s="97" t="str">
        <f>IF($A92="","",VLOOKUP($A92,'Annex 2 Designated EHV charges'!$D:$O,2,0))</f>
        <v/>
      </c>
      <c r="C92" s="98" t="str">
        <f>IF($A92="","",VLOOKUP($A92,'Annex 2 Designated EHV charges'!$D:$O,3,0))</f>
        <v/>
      </c>
      <c r="D92" s="97" t="str">
        <f>IF($A92="","",VLOOKUP($A92,'Annex 2 Designated EHV charges'!$D:$O,4,0))</f>
        <v/>
      </c>
      <c r="E92" s="99" t="str">
        <f>IFERROR(IF(VLOOKUP($A92,'Annex 2 Designated EHV charges'!$D:$P,10,FALSE)=0,"",VLOOKUP($A92,'Annex 2 Designated EHV charges'!$D:$P,10,FALSE)),"")</f>
        <v/>
      </c>
      <c r="F92" s="100" t="str">
        <f>IFERROR(IF(VLOOKUP($A92,'Annex 2 Designated EHV charges'!$D:$P,11,FALSE)=0,"",VLOOKUP($A92,'Annex 2 Designated EHV charges'!$D:$P,11,FALSE)),"")</f>
        <v/>
      </c>
      <c r="G92" s="101" t="str">
        <f>IFERROR(IF(VLOOKUP($A92,'Annex 2 Designated EHV charges'!$D:$P,12,FALSE)=0,"",VLOOKUP($A92,'Annex 2 Designated EHV charges'!$D:$P,12,FALSE)),"")</f>
        <v/>
      </c>
      <c r="H92" s="101" t="str">
        <f>IFERROR(IF(VLOOKUP($A92,'Annex 2 Designated EHV charges'!$D:$P,13,FALSE)=0,"",VLOOKUP($A92,'Annex 2 Designated EHV charges'!$D:$P,13,FALSE)),"")</f>
        <v/>
      </c>
    </row>
    <row r="93" spans="1:8" ht="12.75" customHeight="1" x14ac:dyDescent="0.25">
      <c r="A93" s="98" t="str">
        <f t="array" ref="A93">IFERROR(INDEX('Annex 2 Designated EHV charges'!$D$11:$D$58, MATCH(0, IF(ISBLANK('Annex 2 Designated EHV charges'!$D$11:$D$58),1, COUNTIF(A$4:$A92, 'Annex 2 Designated EHV charges'!$D$11:$D$58)), 0)),"")</f>
        <v/>
      </c>
      <c r="B93" s="97" t="str">
        <f>IF($A93="","",VLOOKUP($A93,'Annex 2 Designated EHV charges'!$D:$O,2,0))</f>
        <v/>
      </c>
      <c r="C93" s="98" t="str">
        <f>IF($A93="","",VLOOKUP($A93,'Annex 2 Designated EHV charges'!$D:$O,3,0))</f>
        <v/>
      </c>
      <c r="D93" s="97" t="str">
        <f>IF($A93="","",VLOOKUP($A93,'Annex 2 Designated EHV charges'!$D:$O,4,0))</f>
        <v/>
      </c>
      <c r="E93" s="99" t="str">
        <f>IFERROR(IF(VLOOKUP($A93,'Annex 2 Designated EHV charges'!$D:$P,10,FALSE)=0,"",VLOOKUP($A93,'Annex 2 Designated EHV charges'!$D:$P,10,FALSE)),"")</f>
        <v/>
      </c>
      <c r="F93" s="100" t="str">
        <f>IFERROR(IF(VLOOKUP($A93,'Annex 2 Designated EHV charges'!$D:$P,11,FALSE)=0,"",VLOOKUP($A93,'Annex 2 Designated EHV charges'!$D:$P,11,FALSE)),"")</f>
        <v/>
      </c>
      <c r="G93" s="101" t="str">
        <f>IFERROR(IF(VLOOKUP($A93,'Annex 2 Designated EHV charges'!$D:$P,12,FALSE)=0,"",VLOOKUP($A93,'Annex 2 Designated EHV charges'!$D:$P,12,FALSE)),"")</f>
        <v/>
      </c>
      <c r="H93" s="101" t="str">
        <f>IFERROR(IF(VLOOKUP($A93,'Annex 2 Designated EHV charges'!$D:$P,13,FALSE)=0,"",VLOOKUP($A93,'Annex 2 Designated EHV charges'!$D:$P,13,FALSE)),"")</f>
        <v/>
      </c>
    </row>
    <row r="94" spans="1:8" ht="12.75" customHeight="1" x14ac:dyDescent="0.25">
      <c r="A94" s="98" t="str">
        <f t="array" ref="A94">IFERROR(INDEX('Annex 2 Designated EHV charges'!$D$11:$D$58, MATCH(0, IF(ISBLANK('Annex 2 Designated EHV charges'!$D$11:$D$58),1, COUNTIF(A$4:$A93, 'Annex 2 Designated EHV charges'!$D$11:$D$58)), 0)),"")</f>
        <v/>
      </c>
      <c r="B94" s="97" t="str">
        <f>IF($A94="","",VLOOKUP($A94,'Annex 2 Designated EHV charges'!$D:$O,2,0))</f>
        <v/>
      </c>
      <c r="C94" s="98" t="str">
        <f>IF($A94="","",VLOOKUP($A94,'Annex 2 Designated EHV charges'!$D:$O,3,0))</f>
        <v/>
      </c>
      <c r="D94" s="97" t="str">
        <f>IF($A94="","",VLOOKUP($A94,'Annex 2 Designated EHV charges'!$D:$O,4,0))</f>
        <v/>
      </c>
      <c r="E94" s="99" t="str">
        <f>IFERROR(IF(VLOOKUP($A94,'Annex 2 Designated EHV charges'!$D:$P,10,FALSE)=0,"",VLOOKUP($A94,'Annex 2 Designated EHV charges'!$D:$P,10,FALSE)),"")</f>
        <v/>
      </c>
      <c r="F94" s="100" t="str">
        <f>IFERROR(IF(VLOOKUP($A94,'Annex 2 Designated EHV charges'!$D:$P,11,FALSE)=0,"",VLOOKUP($A94,'Annex 2 Designated EHV charges'!$D:$P,11,FALSE)),"")</f>
        <v/>
      </c>
      <c r="G94" s="101" t="str">
        <f>IFERROR(IF(VLOOKUP($A94,'Annex 2 Designated EHV charges'!$D:$P,12,FALSE)=0,"",VLOOKUP($A94,'Annex 2 Designated EHV charges'!$D:$P,12,FALSE)),"")</f>
        <v/>
      </c>
      <c r="H94" s="101" t="str">
        <f>IFERROR(IF(VLOOKUP($A94,'Annex 2 Designated EHV charges'!$D:$P,13,FALSE)=0,"",VLOOKUP($A94,'Annex 2 Designated EHV charges'!$D:$P,13,FALSE)),"")</f>
        <v/>
      </c>
    </row>
    <row r="95" spans="1:8" ht="12.75" customHeight="1" x14ac:dyDescent="0.25">
      <c r="A95" s="98" t="str">
        <f t="array" ref="A95">IFERROR(INDEX('Annex 2 Designated EHV charges'!$D$11:$D$58, MATCH(0, IF(ISBLANK('Annex 2 Designated EHV charges'!$D$11:$D$58),1, COUNTIF(A$4:$A94, 'Annex 2 Designated EHV charges'!$D$11:$D$58)), 0)),"")</f>
        <v/>
      </c>
      <c r="B95" s="97" t="str">
        <f>IF($A95="","",VLOOKUP($A95,'Annex 2 Designated EHV charges'!$D:$O,2,0))</f>
        <v/>
      </c>
      <c r="C95" s="98" t="str">
        <f>IF($A95="","",VLOOKUP($A95,'Annex 2 Designated EHV charges'!$D:$O,3,0))</f>
        <v/>
      </c>
      <c r="D95" s="97" t="str">
        <f>IF($A95="","",VLOOKUP($A95,'Annex 2 Designated EHV charges'!$D:$O,4,0))</f>
        <v/>
      </c>
      <c r="E95" s="99" t="str">
        <f>IFERROR(IF(VLOOKUP($A95,'Annex 2 Designated EHV charges'!$D:$P,10,FALSE)=0,"",VLOOKUP($A95,'Annex 2 Designated EHV charges'!$D:$P,10,FALSE)),"")</f>
        <v/>
      </c>
      <c r="F95" s="100" t="str">
        <f>IFERROR(IF(VLOOKUP($A95,'Annex 2 Designated EHV charges'!$D:$P,11,FALSE)=0,"",VLOOKUP($A95,'Annex 2 Designated EHV charges'!$D:$P,11,FALSE)),"")</f>
        <v/>
      </c>
      <c r="G95" s="101" t="str">
        <f>IFERROR(IF(VLOOKUP($A95,'Annex 2 Designated EHV charges'!$D:$P,12,FALSE)=0,"",VLOOKUP($A95,'Annex 2 Designated EHV charges'!$D:$P,12,FALSE)),"")</f>
        <v/>
      </c>
      <c r="H95" s="101" t="str">
        <f>IFERROR(IF(VLOOKUP($A95,'Annex 2 Designated EHV charges'!$D:$P,13,FALSE)=0,"",VLOOKUP($A95,'Annex 2 Designated EHV charges'!$D:$P,13,FALSE)),"")</f>
        <v/>
      </c>
    </row>
    <row r="96" spans="1:8" ht="12.75" customHeight="1" x14ac:dyDescent="0.25">
      <c r="A96" s="98" t="str">
        <f t="array" ref="A96">IFERROR(INDEX('Annex 2 Designated EHV charges'!$D$11:$D$58, MATCH(0, IF(ISBLANK('Annex 2 Designated EHV charges'!$D$11:$D$58),1, COUNTIF(A$4:$A95, 'Annex 2 Designated EHV charges'!$D$11:$D$58)), 0)),"")</f>
        <v/>
      </c>
      <c r="B96" s="97" t="str">
        <f>IF($A96="","",VLOOKUP($A96,'Annex 2 Designated EHV charges'!$D:$O,2,0))</f>
        <v/>
      </c>
      <c r="C96" s="98" t="str">
        <f>IF($A96="","",VLOOKUP($A96,'Annex 2 Designated EHV charges'!$D:$O,3,0))</f>
        <v/>
      </c>
      <c r="D96" s="97" t="str">
        <f>IF($A96="","",VLOOKUP($A96,'Annex 2 Designated EHV charges'!$D:$O,4,0))</f>
        <v/>
      </c>
      <c r="E96" s="99" t="str">
        <f>IFERROR(IF(VLOOKUP($A96,'Annex 2 Designated EHV charges'!$D:$P,10,FALSE)=0,"",VLOOKUP($A96,'Annex 2 Designated EHV charges'!$D:$P,10,FALSE)),"")</f>
        <v/>
      </c>
      <c r="F96" s="100" t="str">
        <f>IFERROR(IF(VLOOKUP($A96,'Annex 2 Designated EHV charges'!$D:$P,11,FALSE)=0,"",VLOOKUP($A96,'Annex 2 Designated EHV charges'!$D:$P,11,FALSE)),"")</f>
        <v/>
      </c>
      <c r="G96" s="101" t="str">
        <f>IFERROR(IF(VLOOKUP($A96,'Annex 2 Designated EHV charges'!$D:$P,12,FALSE)=0,"",VLOOKUP($A96,'Annex 2 Designated EHV charges'!$D:$P,12,FALSE)),"")</f>
        <v/>
      </c>
      <c r="H96" s="101" t="str">
        <f>IFERROR(IF(VLOOKUP($A96,'Annex 2 Designated EHV charges'!$D:$P,13,FALSE)=0,"",VLOOKUP($A96,'Annex 2 Designated EHV charges'!$D:$P,13,FALSE)),"")</f>
        <v/>
      </c>
    </row>
    <row r="97" spans="1:8" ht="12.75" customHeight="1" x14ac:dyDescent="0.25">
      <c r="A97" s="98" t="str">
        <f t="array" ref="A97">IFERROR(INDEX('Annex 2 Designated EHV charges'!$D$11:$D$58, MATCH(0, IF(ISBLANK('Annex 2 Designated EHV charges'!$D$11:$D$58),1, COUNTIF(A$4:$A96, 'Annex 2 Designated EHV charges'!$D$11:$D$58)), 0)),"")</f>
        <v/>
      </c>
      <c r="B97" s="97" t="str">
        <f>IF($A97="","",VLOOKUP($A97,'Annex 2 Designated EHV charges'!$D:$O,2,0))</f>
        <v/>
      </c>
      <c r="C97" s="98" t="str">
        <f>IF($A97="","",VLOOKUP($A97,'Annex 2 Designated EHV charges'!$D:$O,3,0))</f>
        <v/>
      </c>
      <c r="D97" s="97" t="str">
        <f>IF($A97="","",VLOOKUP($A97,'Annex 2 Designated EHV charges'!$D:$O,4,0))</f>
        <v/>
      </c>
      <c r="E97" s="99" t="str">
        <f>IFERROR(IF(VLOOKUP($A97,'Annex 2 Designated EHV charges'!$D:$P,10,FALSE)=0,"",VLOOKUP($A97,'Annex 2 Designated EHV charges'!$D:$P,10,FALSE)),"")</f>
        <v/>
      </c>
      <c r="F97" s="100" t="str">
        <f>IFERROR(IF(VLOOKUP($A97,'Annex 2 Designated EHV charges'!$D:$P,11,FALSE)=0,"",VLOOKUP($A97,'Annex 2 Designated EHV charges'!$D:$P,11,FALSE)),"")</f>
        <v/>
      </c>
      <c r="G97" s="101" t="str">
        <f>IFERROR(IF(VLOOKUP($A97,'Annex 2 Designated EHV charges'!$D:$P,12,FALSE)=0,"",VLOOKUP($A97,'Annex 2 Designated EHV charges'!$D:$P,12,FALSE)),"")</f>
        <v/>
      </c>
      <c r="H97" s="101" t="str">
        <f>IFERROR(IF(VLOOKUP($A97,'Annex 2 Designated EHV charges'!$D:$P,13,FALSE)=0,"",VLOOKUP($A97,'Annex 2 Designated EHV charges'!$D:$P,13,FALSE)),"")</f>
        <v/>
      </c>
    </row>
    <row r="98" spans="1:8" ht="12.75" customHeight="1" x14ac:dyDescent="0.25">
      <c r="A98" s="98" t="str">
        <f t="array" ref="A98">IFERROR(INDEX('Annex 2 Designated EHV charges'!$D$11:$D$58, MATCH(0, IF(ISBLANK('Annex 2 Designated EHV charges'!$D$11:$D$58),1, COUNTIF(A$4:$A97, 'Annex 2 Designated EHV charges'!$D$11:$D$58)), 0)),"")</f>
        <v/>
      </c>
      <c r="B98" s="97" t="str">
        <f>IF($A98="","",VLOOKUP($A98,'Annex 2 Designated EHV charges'!$D:$O,2,0))</f>
        <v/>
      </c>
      <c r="C98" s="98" t="str">
        <f>IF($A98="","",VLOOKUP($A98,'Annex 2 Designated EHV charges'!$D:$O,3,0))</f>
        <v/>
      </c>
      <c r="D98" s="97" t="str">
        <f>IF($A98="","",VLOOKUP($A98,'Annex 2 Designated EHV charges'!$D:$O,4,0))</f>
        <v/>
      </c>
      <c r="E98" s="99" t="str">
        <f>IFERROR(IF(VLOOKUP($A98,'Annex 2 Designated EHV charges'!$D:$P,10,FALSE)=0,"",VLOOKUP($A98,'Annex 2 Designated EHV charges'!$D:$P,10,FALSE)),"")</f>
        <v/>
      </c>
      <c r="F98" s="100" t="str">
        <f>IFERROR(IF(VLOOKUP($A98,'Annex 2 Designated EHV charges'!$D:$P,11,FALSE)=0,"",VLOOKUP($A98,'Annex 2 Designated EHV charges'!$D:$P,11,FALSE)),"")</f>
        <v/>
      </c>
      <c r="G98" s="101" t="str">
        <f>IFERROR(IF(VLOOKUP($A98,'Annex 2 Designated EHV charges'!$D:$P,12,FALSE)=0,"",VLOOKUP($A98,'Annex 2 Designated EHV charges'!$D:$P,12,FALSE)),"")</f>
        <v/>
      </c>
      <c r="H98" s="101" t="str">
        <f>IFERROR(IF(VLOOKUP($A98,'Annex 2 Designated EHV charges'!$D:$P,13,FALSE)=0,"",VLOOKUP($A98,'Annex 2 Designated EHV charges'!$D:$P,13,FALSE)),"")</f>
        <v/>
      </c>
    </row>
    <row r="99" spans="1:8" ht="12.75" customHeight="1" x14ac:dyDescent="0.25">
      <c r="A99" s="98" t="str">
        <f t="array" ref="A99">IFERROR(INDEX('Annex 2 Designated EHV charges'!$D$11:$D$58, MATCH(0, IF(ISBLANK('Annex 2 Designated EHV charges'!$D$11:$D$58),1, COUNTIF(A$4:$A98, 'Annex 2 Designated EHV charges'!$D$11:$D$58)), 0)),"")</f>
        <v/>
      </c>
      <c r="B99" s="97" t="str">
        <f>IF($A99="","",VLOOKUP($A99,'Annex 2 Designated EHV charges'!$D:$O,2,0))</f>
        <v/>
      </c>
      <c r="C99" s="98" t="str">
        <f>IF($A99="","",VLOOKUP($A99,'Annex 2 Designated EHV charges'!$D:$O,3,0))</f>
        <v/>
      </c>
      <c r="D99" s="97" t="str">
        <f>IF($A99="","",VLOOKUP($A99,'Annex 2 Designated EHV charges'!$D:$O,4,0))</f>
        <v/>
      </c>
      <c r="E99" s="99" t="str">
        <f>IFERROR(IF(VLOOKUP($A99,'Annex 2 Designated EHV charges'!$D:$P,10,FALSE)=0,"",VLOOKUP($A99,'Annex 2 Designated EHV charges'!$D:$P,10,FALSE)),"")</f>
        <v/>
      </c>
      <c r="F99" s="100" t="str">
        <f>IFERROR(IF(VLOOKUP($A99,'Annex 2 Designated EHV charges'!$D:$P,11,FALSE)=0,"",VLOOKUP($A99,'Annex 2 Designated EHV charges'!$D:$P,11,FALSE)),"")</f>
        <v/>
      </c>
      <c r="G99" s="101" t="str">
        <f>IFERROR(IF(VLOOKUP($A99,'Annex 2 Designated EHV charges'!$D:$P,12,FALSE)=0,"",VLOOKUP($A99,'Annex 2 Designated EHV charges'!$D:$P,12,FALSE)),"")</f>
        <v/>
      </c>
      <c r="H99" s="101" t="str">
        <f>IFERROR(IF(VLOOKUP($A99,'Annex 2 Designated EHV charges'!$D:$P,13,FALSE)=0,"",VLOOKUP($A99,'Annex 2 Designated EHV charges'!$D:$P,13,FALSE)),"")</f>
        <v/>
      </c>
    </row>
    <row r="100" spans="1:8" ht="12.75" customHeight="1" x14ac:dyDescent="0.25">
      <c r="A100" s="98" t="str">
        <f t="array" ref="A100">IFERROR(INDEX('Annex 2 Designated EHV charges'!$D$11:$D$58, MATCH(0, IF(ISBLANK('Annex 2 Designated EHV charges'!$D$11:$D$58),1, COUNTIF(A$4:$A99, 'Annex 2 Designated EHV charges'!$D$11:$D$58)), 0)),"")</f>
        <v/>
      </c>
      <c r="B100" s="97" t="str">
        <f>IF($A100="","",VLOOKUP($A100,'Annex 2 Designated EHV charges'!$D:$O,2,0))</f>
        <v/>
      </c>
      <c r="C100" s="98" t="str">
        <f>IF($A100="","",VLOOKUP($A100,'Annex 2 Designated EHV charges'!$D:$O,3,0))</f>
        <v/>
      </c>
      <c r="D100" s="97" t="str">
        <f>IF($A100="","",VLOOKUP($A100,'Annex 2 Designated EHV charges'!$D:$O,4,0))</f>
        <v/>
      </c>
      <c r="E100" s="99" t="str">
        <f>IFERROR(IF(VLOOKUP($A100,'Annex 2 Designated EHV charges'!$D:$P,10,FALSE)=0,"",VLOOKUP($A100,'Annex 2 Designated EHV charges'!$D:$P,10,FALSE)),"")</f>
        <v/>
      </c>
      <c r="F100" s="100" t="str">
        <f>IFERROR(IF(VLOOKUP($A100,'Annex 2 Designated EHV charges'!$D:$P,11,FALSE)=0,"",VLOOKUP($A100,'Annex 2 Designated EHV charges'!$D:$P,11,FALSE)),"")</f>
        <v/>
      </c>
      <c r="G100" s="101" t="str">
        <f>IFERROR(IF(VLOOKUP($A100,'Annex 2 Designated EHV charges'!$D:$P,12,FALSE)=0,"",VLOOKUP($A100,'Annex 2 Designated EHV charges'!$D:$P,12,FALSE)),"")</f>
        <v/>
      </c>
      <c r="H100" s="101" t="str">
        <f>IFERROR(IF(VLOOKUP($A100,'Annex 2 Designated EHV charges'!$D:$P,13,FALSE)=0,"",VLOOKUP($A100,'Annex 2 Designated EHV charges'!$D:$P,13,FALSE)),"")</f>
        <v/>
      </c>
    </row>
    <row r="101" spans="1:8" ht="12.75" customHeight="1" x14ac:dyDescent="0.25">
      <c r="A101" s="98" t="str">
        <f t="array" ref="A101">IFERROR(INDEX('Annex 2 Designated EHV charges'!$D$11:$D$58, MATCH(0, IF(ISBLANK('Annex 2 Designated EHV charges'!$D$11:$D$58),1, COUNTIF(A$4:$A100, 'Annex 2 Designated EHV charges'!$D$11:$D$58)), 0)),"")</f>
        <v/>
      </c>
      <c r="B101" s="97" t="str">
        <f>IF($A101="","",VLOOKUP($A101,'Annex 2 Designated EHV charges'!$D:$O,2,0))</f>
        <v/>
      </c>
      <c r="C101" s="98" t="str">
        <f>IF($A101="","",VLOOKUP($A101,'Annex 2 Designated EHV charges'!$D:$O,3,0))</f>
        <v/>
      </c>
      <c r="D101" s="97" t="str">
        <f>IF($A101="","",VLOOKUP($A101,'Annex 2 Designated EHV charges'!$D:$O,4,0))</f>
        <v/>
      </c>
      <c r="E101" s="99" t="str">
        <f>IFERROR(IF(VLOOKUP($A101,'Annex 2 Designated EHV charges'!$D:$P,10,FALSE)=0,"",VLOOKUP($A101,'Annex 2 Designated EHV charges'!$D:$P,10,FALSE)),"")</f>
        <v/>
      </c>
      <c r="F101" s="100" t="str">
        <f>IFERROR(IF(VLOOKUP($A101,'Annex 2 Designated EHV charges'!$D:$P,11,FALSE)=0,"",VLOOKUP($A101,'Annex 2 Designated EHV charges'!$D:$P,11,FALSE)),"")</f>
        <v/>
      </c>
      <c r="G101" s="101" t="str">
        <f>IFERROR(IF(VLOOKUP($A101,'Annex 2 Designated EHV charges'!$D:$P,12,FALSE)=0,"",VLOOKUP($A101,'Annex 2 Designated EHV charges'!$D:$P,12,FALSE)),"")</f>
        <v/>
      </c>
      <c r="H101" s="101" t="str">
        <f>IFERROR(IF(VLOOKUP($A101,'Annex 2 Designated EHV charges'!$D:$P,13,FALSE)=0,"",VLOOKUP($A101,'Annex 2 Designated EHV charges'!$D:$P,13,FALSE)),"")</f>
        <v/>
      </c>
    </row>
    <row r="102" spans="1:8" ht="12.75" customHeight="1" x14ac:dyDescent="0.25">
      <c r="A102" s="98" t="str">
        <f t="array" ref="A102">IFERROR(INDEX('Annex 2 Designated EHV charges'!$D$11:$D$58, MATCH(0, IF(ISBLANK('Annex 2 Designated EHV charges'!$D$11:$D$58),1, COUNTIF(A$4:$A101, 'Annex 2 Designated EHV charges'!$D$11:$D$58)), 0)),"")</f>
        <v/>
      </c>
      <c r="B102" s="97" t="str">
        <f>IF($A102="","",VLOOKUP($A102,'Annex 2 Designated EHV charges'!$D:$O,2,0))</f>
        <v/>
      </c>
      <c r="C102" s="98" t="str">
        <f>IF($A102="","",VLOOKUP($A102,'Annex 2 Designated EHV charges'!$D:$O,3,0))</f>
        <v/>
      </c>
      <c r="D102" s="97" t="str">
        <f>IF($A102="","",VLOOKUP($A102,'Annex 2 Designated EHV charges'!$D:$O,4,0))</f>
        <v/>
      </c>
      <c r="E102" s="99" t="str">
        <f>IFERROR(IF(VLOOKUP($A102,'Annex 2 Designated EHV charges'!$D:$P,10,FALSE)=0,"",VLOOKUP($A102,'Annex 2 Designated EHV charges'!$D:$P,10,FALSE)),"")</f>
        <v/>
      </c>
      <c r="F102" s="100" t="str">
        <f>IFERROR(IF(VLOOKUP($A102,'Annex 2 Designated EHV charges'!$D:$P,11,FALSE)=0,"",VLOOKUP($A102,'Annex 2 Designated EHV charges'!$D:$P,11,FALSE)),"")</f>
        <v/>
      </c>
      <c r="G102" s="101" t="str">
        <f>IFERROR(IF(VLOOKUP($A102,'Annex 2 Designated EHV charges'!$D:$P,12,FALSE)=0,"",VLOOKUP($A102,'Annex 2 Designated EHV charges'!$D:$P,12,FALSE)),"")</f>
        <v/>
      </c>
      <c r="H102" s="101" t="str">
        <f>IFERROR(IF(VLOOKUP($A102,'Annex 2 Designated EHV charges'!$D:$P,13,FALSE)=0,"",VLOOKUP($A102,'Annex 2 Designated EHV charges'!$D:$P,13,FALSE)),"")</f>
        <v/>
      </c>
    </row>
    <row r="103" spans="1:8" ht="12.75" customHeight="1" x14ac:dyDescent="0.25">
      <c r="A103" s="98" t="str">
        <f t="array" ref="A103">IFERROR(INDEX('Annex 2 Designated EHV charges'!$D$11:$D$58, MATCH(0, IF(ISBLANK('Annex 2 Designated EHV charges'!$D$11:$D$58),1, COUNTIF(A$4:$A102, 'Annex 2 Designated EHV charges'!$D$11:$D$58)), 0)),"")</f>
        <v/>
      </c>
      <c r="B103" s="97" t="str">
        <f>IF($A103="","",VLOOKUP($A103,'Annex 2 Designated EHV charges'!$D:$O,2,0))</f>
        <v/>
      </c>
      <c r="C103" s="98" t="str">
        <f>IF($A103="","",VLOOKUP($A103,'Annex 2 Designated EHV charges'!$D:$O,3,0))</f>
        <v/>
      </c>
      <c r="D103" s="97" t="str">
        <f>IF($A103="","",VLOOKUP($A103,'Annex 2 Designated EHV charges'!$D:$O,4,0))</f>
        <v/>
      </c>
      <c r="E103" s="99" t="str">
        <f>IFERROR(IF(VLOOKUP($A103,'Annex 2 Designated EHV charges'!$D:$P,10,FALSE)=0,"",VLOOKUP($A103,'Annex 2 Designated EHV charges'!$D:$P,10,FALSE)),"")</f>
        <v/>
      </c>
      <c r="F103" s="100" t="str">
        <f>IFERROR(IF(VLOOKUP($A103,'Annex 2 Designated EHV charges'!$D:$P,11,FALSE)=0,"",VLOOKUP($A103,'Annex 2 Designated EHV charges'!$D:$P,11,FALSE)),"")</f>
        <v/>
      </c>
      <c r="G103" s="101" t="str">
        <f>IFERROR(IF(VLOOKUP($A103,'Annex 2 Designated EHV charges'!$D:$P,12,FALSE)=0,"",VLOOKUP($A103,'Annex 2 Designated EHV charges'!$D:$P,12,FALSE)),"")</f>
        <v/>
      </c>
      <c r="H103" s="101" t="str">
        <f>IFERROR(IF(VLOOKUP($A103,'Annex 2 Designated EHV charges'!$D:$P,13,FALSE)=0,"",VLOOKUP($A103,'Annex 2 Designated EHV charges'!$D:$P,13,FALSE)),"")</f>
        <v/>
      </c>
    </row>
    <row r="104" spans="1:8" ht="12.75" customHeight="1" x14ac:dyDescent="0.25">
      <c r="A104" s="98" t="str">
        <f t="array" ref="A104">IFERROR(INDEX('Annex 2 Designated EHV charges'!$D$11:$D$58, MATCH(0, IF(ISBLANK('Annex 2 Designated EHV charges'!$D$11:$D$58),1, COUNTIF(A$4:$A103, 'Annex 2 Designated EHV charges'!$D$11:$D$58)), 0)),"")</f>
        <v/>
      </c>
      <c r="B104" s="97" t="str">
        <f>IF($A104="","",VLOOKUP($A104,'Annex 2 Designated EHV charges'!$D:$O,2,0))</f>
        <v/>
      </c>
      <c r="C104" s="98" t="str">
        <f>IF($A104="","",VLOOKUP($A104,'Annex 2 Designated EHV charges'!$D:$O,3,0))</f>
        <v/>
      </c>
      <c r="D104" s="97" t="str">
        <f>IF($A104="","",VLOOKUP($A104,'Annex 2 Designated EHV charges'!$D:$O,4,0))</f>
        <v/>
      </c>
      <c r="E104" s="99" t="str">
        <f>IFERROR(IF(VLOOKUP($A104,'Annex 2 Designated EHV charges'!$D:$P,10,FALSE)=0,"",VLOOKUP($A104,'Annex 2 Designated EHV charges'!$D:$P,10,FALSE)),"")</f>
        <v/>
      </c>
      <c r="F104" s="100" t="str">
        <f>IFERROR(IF(VLOOKUP($A104,'Annex 2 Designated EHV charges'!$D:$P,11,FALSE)=0,"",VLOOKUP($A104,'Annex 2 Designated EHV charges'!$D:$P,11,FALSE)),"")</f>
        <v/>
      </c>
      <c r="G104" s="101" t="str">
        <f>IFERROR(IF(VLOOKUP($A104,'Annex 2 Designated EHV charges'!$D:$P,12,FALSE)=0,"",VLOOKUP($A104,'Annex 2 Designated EHV charges'!$D:$P,12,FALSE)),"")</f>
        <v/>
      </c>
      <c r="H104" s="101" t="str">
        <f>IFERROR(IF(VLOOKUP($A104,'Annex 2 Designated EHV charges'!$D:$P,13,FALSE)=0,"",VLOOKUP($A104,'Annex 2 Designated EHV charges'!$D:$P,13,FALSE)),"")</f>
        <v/>
      </c>
    </row>
    <row r="105" spans="1:8" ht="12.75" customHeight="1" x14ac:dyDescent="0.25">
      <c r="A105" s="98" t="str">
        <f t="array" ref="A105">IFERROR(INDEX('Annex 2 Designated EHV charges'!$D$11:$D$58, MATCH(0, IF(ISBLANK('Annex 2 Designated EHV charges'!$D$11:$D$58),1, COUNTIF(A$4:$A104, 'Annex 2 Designated EHV charges'!$D$11:$D$58)), 0)),"")</f>
        <v/>
      </c>
      <c r="B105" s="97" t="str">
        <f>IF($A105="","",VLOOKUP($A105,'Annex 2 Designated EHV charges'!$D:$O,2,0))</f>
        <v/>
      </c>
      <c r="C105" s="98" t="str">
        <f>IF($A105="","",VLOOKUP($A105,'Annex 2 Designated EHV charges'!$D:$O,3,0))</f>
        <v/>
      </c>
      <c r="D105" s="97" t="str">
        <f>IF($A105="","",VLOOKUP($A105,'Annex 2 Designated EHV charges'!$D:$O,4,0))</f>
        <v/>
      </c>
      <c r="E105" s="99" t="str">
        <f>IFERROR(IF(VLOOKUP($A105,'Annex 2 Designated EHV charges'!$D:$P,10,FALSE)=0,"",VLOOKUP($A105,'Annex 2 Designated EHV charges'!$D:$P,10,FALSE)),"")</f>
        <v/>
      </c>
      <c r="F105" s="100" t="str">
        <f>IFERROR(IF(VLOOKUP($A105,'Annex 2 Designated EHV charges'!$D:$P,11,FALSE)=0,"",VLOOKUP($A105,'Annex 2 Designated EHV charges'!$D:$P,11,FALSE)),"")</f>
        <v/>
      </c>
      <c r="G105" s="101" t="str">
        <f>IFERROR(IF(VLOOKUP($A105,'Annex 2 Designated EHV charges'!$D:$P,12,FALSE)=0,"",VLOOKUP($A105,'Annex 2 Designated EHV charges'!$D:$P,12,FALSE)),"")</f>
        <v/>
      </c>
      <c r="H105" s="101" t="str">
        <f>IFERROR(IF(VLOOKUP($A105,'Annex 2 Designated EHV charges'!$D:$P,13,FALSE)=0,"",VLOOKUP($A105,'Annex 2 Designated EHV charges'!$D:$P,13,FALSE)),"")</f>
        <v/>
      </c>
    </row>
    <row r="106" spans="1:8" ht="12.75" customHeight="1" x14ac:dyDescent="0.25">
      <c r="A106" s="98" t="str">
        <f t="array" ref="A106">IFERROR(INDEX('Annex 2 Designated EHV charges'!$D$11:$D$58, MATCH(0, IF(ISBLANK('Annex 2 Designated EHV charges'!$D$11:$D$58),1, COUNTIF(A$4:$A105, 'Annex 2 Designated EHV charges'!$D$11:$D$58)), 0)),"")</f>
        <v/>
      </c>
      <c r="B106" s="97" t="str">
        <f>IF($A106="","",VLOOKUP($A106,'Annex 2 Designated EHV charges'!$D:$O,2,0))</f>
        <v/>
      </c>
      <c r="C106" s="98" t="str">
        <f>IF($A106="","",VLOOKUP($A106,'Annex 2 Designated EHV charges'!$D:$O,3,0))</f>
        <v/>
      </c>
      <c r="D106" s="97" t="str">
        <f>IF($A106="","",VLOOKUP($A106,'Annex 2 Designated EHV charges'!$D:$O,4,0))</f>
        <v/>
      </c>
      <c r="E106" s="99" t="str">
        <f>IFERROR(IF(VLOOKUP($A106,'Annex 2 Designated EHV charges'!$D:$P,10,FALSE)=0,"",VLOOKUP($A106,'Annex 2 Designated EHV charges'!$D:$P,10,FALSE)),"")</f>
        <v/>
      </c>
      <c r="F106" s="100" t="str">
        <f>IFERROR(IF(VLOOKUP($A106,'Annex 2 Designated EHV charges'!$D:$P,11,FALSE)=0,"",VLOOKUP($A106,'Annex 2 Designated EHV charges'!$D:$P,11,FALSE)),"")</f>
        <v/>
      </c>
      <c r="G106" s="101" t="str">
        <f>IFERROR(IF(VLOOKUP($A106,'Annex 2 Designated EHV charges'!$D:$P,12,FALSE)=0,"",VLOOKUP($A106,'Annex 2 Designated EHV charges'!$D:$P,12,FALSE)),"")</f>
        <v/>
      </c>
      <c r="H106" s="101" t="str">
        <f>IFERROR(IF(VLOOKUP($A106,'Annex 2 Designated EHV charges'!$D:$P,13,FALSE)=0,"",VLOOKUP($A106,'Annex 2 Designated EHV charges'!$D:$P,13,FALSE)),"")</f>
        <v/>
      </c>
    </row>
    <row r="107" spans="1:8" ht="12.75" customHeight="1" x14ac:dyDescent="0.25">
      <c r="A107" s="98" t="str">
        <f t="array" ref="A107">IFERROR(INDEX('Annex 2 Designated EHV charges'!$D$11:$D$58, MATCH(0, IF(ISBLANK('Annex 2 Designated EHV charges'!$D$11:$D$58),1, COUNTIF(A$4:$A106, 'Annex 2 Designated EHV charges'!$D$11:$D$58)), 0)),"")</f>
        <v/>
      </c>
      <c r="B107" s="97" t="str">
        <f>IF($A107="","",VLOOKUP($A107,'Annex 2 Designated EHV charges'!$D:$O,2,0))</f>
        <v/>
      </c>
      <c r="C107" s="98" t="str">
        <f>IF($A107="","",VLOOKUP($A107,'Annex 2 Designated EHV charges'!$D:$O,3,0))</f>
        <v/>
      </c>
      <c r="D107" s="97" t="str">
        <f>IF($A107="","",VLOOKUP($A107,'Annex 2 Designated EHV charges'!$D:$O,4,0))</f>
        <v/>
      </c>
      <c r="E107" s="99" t="str">
        <f>IFERROR(IF(VLOOKUP($A107,'Annex 2 Designated EHV charges'!$D:$P,10,FALSE)=0,"",VLOOKUP($A107,'Annex 2 Designated EHV charges'!$D:$P,10,FALSE)),"")</f>
        <v/>
      </c>
      <c r="F107" s="100" t="str">
        <f>IFERROR(IF(VLOOKUP($A107,'Annex 2 Designated EHV charges'!$D:$P,11,FALSE)=0,"",VLOOKUP($A107,'Annex 2 Designated EHV charges'!$D:$P,11,FALSE)),"")</f>
        <v/>
      </c>
      <c r="G107" s="101" t="str">
        <f>IFERROR(IF(VLOOKUP($A107,'Annex 2 Designated EHV charges'!$D:$P,12,FALSE)=0,"",VLOOKUP($A107,'Annex 2 Designated EHV charges'!$D:$P,12,FALSE)),"")</f>
        <v/>
      </c>
      <c r="H107" s="101" t="str">
        <f>IFERROR(IF(VLOOKUP($A107,'Annex 2 Designated EHV charges'!$D:$P,13,FALSE)=0,"",VLOOKUP($A107,'Annex 2 Designated EHV charges'!$D:$P,13,FALSE)),"")</f>
        <v/>
      </c>
    </row>
    <row r="108" spans="1:8" ht="12.75" customHeight="1" x14ac:dyDescent="0.25">
      <c r="A108" s="98" t="str">
        <f t="array" ref="A108">IFERROR(INDEX('Annex 2 Designated EHV charges'!$D$11:$D$58, MATCH(0, IF(ISBLANK('Annex 2 Designated EHV charges'!$D$11:$D$58),1, COUNTIF(A$4:$A107, 'Annex 2 Designated EHV charges'!$D$11:$D$58)), 0)),"")</f>
        <v/>
      </c>
      <c r="B108" s="97" t="str">
        <f>IF($A108="","",VLOOKUP($A108,'Annex 2 Designated EHV charges'!$D:$O,2,0))</f>
        <v/>
      </c>
      <c r="C108" s="98" t="str">
        <f>IF($A108="","",VLOOKUP($A108,'Annex 2 Designated EHV charges'!$D:$O,3,0))</f>
        <v/>
      </c>
      <c r="D108" s="97" t="str">
        <f>IF($A108="","",VLOOKUP($A108,'Annex 2 Designated EHV charges'!$D:$O,4,0))</f>
        <v/>
      </c>
      <c r="E108" s="99" t="str">
        <f>IFERROR(IF(VLOOKUP($A108,'Annex 2 Designated EHV charges'!$D:$P,10,FALSE)=0,"",VLOOKUP($A108,'Annex 2 Designated EHV charges'!$D:$P,10,FALSE)),"")</f>
        <v/>
      </c>
      <c r="F108" s="100" t="str">
        <f>IFERROR(IF(VLOOKUP($A108,'Annex 2 Designated EHV charges'!$D:$P,11,FALSE)=0,"",VLOOKUP($A108,'Annex 2 Designated EHV charges'!$D:$P,11,FALSE)),"")</f>
        <v/>
      </c>
      <c r="G108" s="101" t="str">
        <f>IFERROR(IF(VLOOKUP($A108,'Annex 2 Designated EHV charges'!$D:$P,12,FALSE)=0,"",VLOOKUP($A108,'Annex 2 Designated EHV charges'!$D:$P,12,FALSE)),"")</f>
        <v/>
      </c>
      <c r="H108" s="101" t="str">
        <f>IFERROR(IF(VLOOKUP($A108,'Annex 2 Designated EHV charges'!$D:$P,13,FALSE)=0,"",VLOOKUP($A108,'Annex 2 Designated EHV charges'!$D:$P,13,FALSE)),"")</f>
        <v/>
      </c>
    </row>
    <row r="109" spans="1:8" ht="12.75" customHeight="1" x14ac:dyDescent="0.25">
      <c r="A109" s="98" t="str">
        <f t="array" ref="A109">IFERROR(INDEX('Annex 2 Designated EHV charges'!$D$11:$D$58, MATCH(0, IF(ISBLANK('Annex 2 Designated EHV charges'!$D$11:$D$58),1, COUNTIF(A$4:$A108, 'Annex 2 Designated EHV charges'!$D$11:$D$58)), 0)),"")</f>
        <v/>
      </c>
      <c r="B109" s="97" t="str">
        <f>IF($A109="","",VLOOKUP($A109,'Annex 2 Designated EHV charges'!$D:$O,2,0))</f>
        <v/>
      </c>
      <c r="C109" s="98" t="str">
        <f>IF($A109="","",VLOOKUP($A109,'Annex 2 Designated EHV charges'!$D:$O,3,0))</f>
        <v/>
      </c>
      <c r="D109" s="97" t="str">
        <f>IF($A109="","",VLOOKUP($A109,'Annex 2 Designated EHV charges'!$D:$O,4,0))</f>
        <v/>
      </c>
      <c r="E109" s="99" t="str">
        <f>IFERROR(IF(VLOOKUP($A109,'Annex 2 Designated EHV charges'!$D:$P,10,FALSE)=0,"",VLOOKUP($A109,'Annex 2 Designated EHV charges'!$D:$P,10,FALSE)),"")</f>
        <v/>
      </c>
      <c r="F109" s="100" t="str">
        <f>IFERROR(IF(VLOOKUP($A109,'Annex 2 Designated EHV charges'!$D:$P,11,FALSE)=0,"",VLOOKUP($A109,'Annex 2 Designated EHV charges'!$D:$P,11,FALSE)),"")</f>
        <v/>
      </c>
      <c r="G109" s="101" t="str">
        <f>IFERROR(IF(VLOOKUP($A109,'Annex 2 Designated EHV charges'!$D:$P,12,FALSE)=0,"",VLOOKUP($A109,'Annex 2 Designated EHV charges'!$D:$P,12,FALSE)),"")</f>
        <v/>
      </c>
      <c r="H109" s="101" t="str">
        <f>IFERROR(IF(VLOOKUP($A109,'Annex 2 Designated EHV charges'!$D:$P,13,FALSE)=0,"",VLOOKUP($A109,'Annex 2 Designated EHV charges'!$D:$P,13,FALSE)),"")</f>
        <v/>
      </c>
    </row>
    <row r="110" spans="1:8" ht="12.75" customHeight="1" x14ac:dyDescent="0.25">
      <c r="A110" s="98" t="str">
        <f t="array" ref="A110">IFERROR(INDEX('Annex 2 Designated EHV charges'!$D$11:$D$58, MATCH(0, IF(ISBLANK('Annex 2 Designated EHV charges'!$D$11:$D$58),1, COUNTIF(A$4:$A109, 'Annex 2 Designated EHV charges'!$D$11:$D$58)), 0)),"")</f>
        <v/>
      </c>
      <c r="B110" s="97" t="str">
        <f>IF($A110="","",VLOOKUP($A110,'Annex 2 Designated EHV charges'!$D:$O,2,0))</f>
        <v/>
      </c>
      <c r="C110" s="98" t="str">
        <f>IF($A110="","",VLOOKUP($A110,'Annex 2 Designated EHV charges'!$D:$O,3,0))</f>
        <v/>
      </c>
      <c r="D110" s="97" t="str">
        <f>IF($A110="","",VLOOKUP($A110,'Annex 2 Designated EHV charges'!$D:$O,4,0))</f>
        <v/>
      </c>
      <c r="E110" s="99" t="str">
        <f>IFERROR(IF(VLOOKUP($A110,'Annex 2 Designated EHV charges'!$D:$P,10,FALSE)=0,"",VLOOKUP($A110,'Annex 2 Designated EHV charges'!$D:$P,10,FALSE)),"")</f>
        <v/>
      </c>
      <c r="F110" s="100" t="str">
        <f>IFERROR(IF(VLOOKUP($A110,'Annex 2 Designated EHV charges'!$D:$P,11,FALSE)=0,"",VLOOKUP($A110,'Annex 2 Designated EHV charges'!$D:$P,11,FALSE)),"")</f>
        <v/>
      </c>
      <c r="G110" s="101" t="str">
        <f>IFERROR(IF(VLOOKUP($A110,'Annex 2 Designated EHV charges'!$D:$P,12,FALSE)=0,"",VLOOKUP($A110,'Annex 2 Designated EHV charges'!$D:$P,12,FALSE)),"")</f>
        <v/>
      </c>
      <c r="H110" s="101" t="str">
        <f>IFERROR(IF(VLOOKUP($A110,'Annex 2 Designated EHV charges'!$D:$P,13,FALSE)=0,"",VLOOKUP($A110,'Annex 2 Designated EHV charges'!$D:$P,13,FALSE)),"")</f>
        <v/>
      </c>
    </row>
    <row r="111" spans="1:8" ht="12.75" customHeight="1" x14ac:dyDescent="0.25">
      <c r="A111" s="98" t="str">
        <f t="array" ref="A111">IFERROR(INDEX('Annex 2 Designated EHV charges'!$D$11:$D$58, MATCH(0, IF(ISBLANK('Annex 2 Designated EHV charges'!$D$11:$D$58),1, COUNTIF(A$4:$A110, 'Annex 2 Designated EHV charges'!$D$11:$D$58)), 0)),"")</f>
        <v/>
      </c>
      <c r="B111" s="97" t="str">
        <f>IF($A111="","",VLOOKUP($A111,'Annex 2 Designated EHV charges'!$D:$O,2,0))</f>
        <v/>
      </c>
      <c r="C111" s="98" t="str">
        <f>IF($A111="","",VLOOKUP($A111,'Annex 2 Designated EHV charges'!$D:$O,3,0))</f>
        <v/>
      </c>
      <c r="D111" s="97" t="str">
        <f>IF($A111="","",VLOOKUP($A111,'Annex 2 Designated EHV charges'!$D:$O,4,0))</f>
        <v/>
      </c>
      <c r="E111" s="99" t="str">
        <f>IFERROR(IF(VLOOKUP($A111,'Annex 2 Designated EHV charges'!$D:$P,10,FALSE)=0,"",VLOOKUP($A111,'Annex 2 Designated EHV charges'!$D:$P,10,FALSE)),"")</f>
        <v/>
      </c>
      <c r="F111" s="100" t="str">
        <f>IFERROR(IF(VLOOKUP($A111,'Annex 2 Designated EHV charges'!$D:$P,11,FALSE)=0,"",VLOOKUP($A111,'Annex 2 Designated EHV charges'!$D:$P,11,FALSE)),"")</f>
        <v/>
      </c>
      <c r="G111" s="101" t="str">
        <f>IFERROR(IF(VLOOKUP($A111,'Annex 2 Designated EHV charges'!$D:$P,12,FALSE)=0,"",VLOOKUP($A111,'Annex 2 Designated EHV charges'!$D:$P,12,FALSE)),"")</f>
        <v/>
      </c>
      <c r="H111" s="101" t="str">
        <f>IFERROR(IF(VLOOKUP($A111,'Annex 2 Designated EHV charges'!$D:$P,13,FALSE)=0,"",VLOOKUP($A111,'Annex 2 Designated EHV charges'!$D:$P,13,FALSE)),"")</f>
        <v/>
      </c>
    </row>
    <row r="112" spans="1:8" ht="12.75" customHeight="1" x14ac:dyDescent="0.25">
      <c r="A112" s="98" t="str">
        <f t="array" ref="A112">IFERROR(INDEX('Annex 2 Designated EHV charges'!$D$11:$D$58, MATCH(0, IF(ISBLANK('Annex 2 Designated EHV charges'!$D$11:$D$58),1, COUNTIF(A$4:$A111, 'Annex 2 Designated EHV charges'!$D$11:$D$58)), 0)),"")</f>
        <v/>
      </c>
      <c r="B112" s="97" t="str">
        <f>IF($A112="","",VLOOKUP($A112,'Annex 2 Designated EHV charges'!$D:$O,2,0))</f>
        <v/>
      </c>
      <c r="C112" s="98" t="str">
        <f>IF($A112="","",VLOOKUP($A112,'Annex 2 Designated EHV charges'!$D:$O,3,0))</f>
        <v/>
      </c>
      <c r="D112" s="97" t="str">
        <f>IF($A112="","",VLOOKUP($A112,'Annex 2 Designated EHV charges'!$D:$O,4,0))</f>
        <v/>
      </c>
      <c r="E112" s="99" t="str">
        <f>IFERROR(IF(VLOOKUP($A112,'Annex 2 Designated EHV charges'!$D:$P,10,FALSE)=0,"",VLOOKUP($A112,'Annex 2 Designated EHV charges'!$D:$P,10,FALSE)),"")</f>
        <v/>
      </c>
      <c r="F112" s="100" t="str">
        <f>IFERROR(IF(VLOOKUP($A112,'Annex 2 Designated EHV charges'!$D:$P,11,FALSE)=0,"",VLOOKUP($A112,'Annex 2 Designated EHV charges'!$D:$P,11,FALSE)),"")</f>
        <v/>
      </c>
      <c r="G112" s="101" t="str">
        <f>IFERROR(IF(VLOOKUP($A112,'Annex 2 Designated EHV charges'!$D:$P,12,FALSE)=0,"",VLOOKUP($A112,'Annex 2 Designated EHV charges'!$D:$P,12,FALSE)),"")</f>
        <v/>
      </c>
      <c r="H112" s="101" t="str">
        <f>IFERROR(IF(VLOOKUP($A112,'Annex 2 Designated EHV charges'!$D:$P,13,FALSE)=0,"",VLOOKUP($A112,'Annex 2 Designated EHV charges'!$D:$P,13,FALSE)),"")</f>
        <v/>
      </c>
    </row>
    <row r="113" spans="1:8" ht="12.75" customHeight="1" x14ac:dyDescent="0.25">
      <c r="A113" s="98" t="str">
        <f t="array" ref="A113">IFERROR(INDEX('Annex 2 Designated EHV charges'!$D$11:$D$58, MATCH(0, IF(ISBLANK('Annex 2 Designated EHV charges'!$D$11:$D$58),1, COUNTIF(A$4:$A112, 'Annex 2 Designated EHV charges'!$D$11:$D$58)), 0)),"")</f>
        <v/>
      </c>
      <c r="B113" s="97" t="str">
        <f>IF($A113="","",VLOOKUP($A113,'Annex 2 Designated EHV charges'!$D:$O,2,0))</f>
        <v/>
      </c>
      <c r="C113" s="98" t="str">
        <f>IF($A113="","",VLOOKUP($A113,'Annex 2 Designated EHV charges'!$D:$O,3,0))</f>
        <v/>
      </c>
      <c r="D113" s="97" t="str">
        <f>IF($A113="","",VLOOKUP($A113,'Annex 2 Designated EHV charges'!$D:$O,4,0))</f>
        <v/>
      </c>
      <c r="E113" s="99" t="str">
        <f>IFERROR(IF(VLOOKUP($A113,'Annex 2 Designated EHV charges'!$D:$P,10,FALSE)=0,"",VLOOKUP($A113,'Annex 2 Designated EHV charges'!$D:$P,10,FALSE)),"")</f>
        <v/>
      </c>
      <c r="F113" s="100" t="str">
        <f>IFERROR(IF(VLOOKUP($A113,'Annex 2 Designated EHV charges'!$D:$P,11,FALSE)=0,"",VLOOKUP($A113,'Annex 2 Designated EHV charges'!$D:$P,11,FALSE)),"")</f>
        <v/>
      </c>
      <c r="G113" s="101" t="str">
        <f>IFERROR(IF(VLOOKUP($A113,'Annex 2 Designated EHV charges'!$D:$P,12,FALSE)=0,"",VLOOKUP($A113,'Annex 2 Designated EHV charges'!$D:$P,12,FALSE)),"")</f>
        <v/>
      </c>
      <c r="H113" s="101" t="str">
        <f>IFERROR(IF(VLOOKUP($A113,'Annex 2 Designated EHV charges'!$D:$P,13,FALSE)=0,"",VLOOKUP($A113,'Annex 2 Designated EHV charges'!$D:$P,13,FALSE)),"")</f>
        <v/>
      </c>
    </row>
    <row r="114" spans="1:8" ht="12.75" customHeight="1" x14ac:dyDescent="0.25">
      <c r="A114" s="98" t="str">
        <f t="array" ref="A114">IFERROR(INDEX('Annex 2 Designated EHV charges'!$D$11:$D$58, MATCH(0, IF(ISBLANK('Annex 2 Designated EHV charges'!$D$11:$D$58),1, COUNTIF(A$4:$A113, 'Annex 2 Designated EHV charges'!$D$11:$D$58)), 0)),"")</f>
        <v/>
      </c>
      <c r="B114" s="97" t="str">
        <f>IF($A114="","",VLOOKUP($A114,'Annex 2 Designated EHV charges'!$D:$O,2,0))</f>
        <v/>
      </c>
      <c r="C114" s="98" t="str">
        <f>IF($A114="","",VLOOKUP($A114,'Annex 2 Designated EHV charges'!$D:$O,3,0))</f>
        <v/>
      </c>
      <c r="D114" s="97" t="str">
        <f>IF($A114="","",VLOOKUP($A114,'Annex 2 Designated EHV charges'!$D:$O,4,0))</f>
        <v/>
      </c>
      <c r="E114" s="99" t="str">
        <f>IFERROR(IF(VLOOKUP($A114,'Annex 2 Designated EHV charges'!$D:$P,10,FALSE)=0,"",VLOOKUP($A114,'Annex 2 Designated EHV charges'!$D:$P,10,FALSE)),"")</f>
        <v/>
      </c>
      <c r="F114" s="100" t="str">
        <f>IFERROR(IF(VLOOKUP($A114,'Annex 2 Designated EHV charges'!$D:$P,11,FALSE)=0,"",VLOOKUP($A114,'Annex 2 Designated EHV charges'!$D:$P,11,FALSE)),"")</f>
        <v/>
      </c>
      <c r="G114" s="101" t="str">
        <f>IFERROR(IF(VLOOKUP($A114,'Annex 2 Designated EHV charges'!$D:$P,12,FALSE)=0,"",VLOOKUP($A114,'Annex 2 Designated EHV charges'!$D:$P,12,FALSE)),"")</f>
        <v/>
      </c>
      <c r="H114" s="101" t="str">
        <f>IFERROR(IF(VLOOKUP($A114,'Annex 2 Designated EHV charges'!$D:$P,13,FALSE)=0,"",VLOOKUP($A114,'Annex 2 Designated EHV charges'!$D:$P,13,FALSE)),"")</f>
        <v/>
      </c>
    </row>
    <row r="115" spans="1:8" ht="12.75" customHeight="1" x14ac:dyDescent="0.25">
      <c r="A115" s="98" t="str">
        <f t="array" ref="A115">IFERROR(INDEX('Annex 2 Designated EHV charges'!$D$11:$D$58, MATCH(0, IF(ISBLANK('Annex 2 Designated EHV charges'!$D$11:$D$58),1, COUNTIF(A$4:$A114, 'Annex 2 Designated EHV charges'!$D$11:$D$58)), 0)),"")</f>
        <v/>
      </c>
      <c r="B115" s="97" t="str">
        <f>IF($A115="","",VLOOKUP($A115,'Annex 2 Designated EHV charges'!$D:$O,2,0))</f>
        <v/>
      </c>
      <c r="C115" s="98" t="str">
        <f>IF($A115="","",VLOOKUP($A115,'Annex 2 Designated EHV charges'!$D:$O,3,0))</f>
        <v/>
      </c>
      <c r="D115" s="97" t="str">
        <f>IF($A115="","",VLOOKUP($A115,'Annex 2 Designated EHV charges'!$D:$O,4,0))</f>
        <v/>
      </c>
      <c r="E115" s="99" t="str">
        <f>IFERROR(IF(VLOOKUP($A115,'Annex 2 Designated EHV charges'!$D:$P,10,FALSE)=0,"",VLOOKUP($A115,'Annex 2 Designated EHV charges'!$D:$P,10,FALSE)),"")</f>
        <v/>
      </c>
      <c r="F115" s="100" t="str">
        <f>IFERROR(IF(VLOOKUP($A115,'Annex 2 Designated EHV charges'!$D:$P,11,FALSE)=0,"",VLOOKUP($A115,'Annex 2 Designated EHV charges'!$D:$P,11,FALSE)),"")</f>
        <v/>
      </c>
      <c r="G115" s="101" t="str">
        <f>IFERROR(IF(VLOOKUP($A115,'Annex 2 Designated EHV charges'!$D:$P,12,FALSE)=0,"",VLOOKUP($A115,'Annex 2 Designated EHV charges'!$D:$P,12,FALSE)),"")</f>
        <v/>
      </c>
      <c r="H115" s="101" t="str">
        <f>IFERROR(IF(VLOOKUP($A115,'Annex 2 Designated EHV charges'!$D:$P,13,FALSE)=0,"",VLOOKUP($A115,'Annex 2 Designated EHV charges'!$D:$P,13,FALSE)),"")</f>
        <v/>
      </c>
    </row>
    <row r="116" spans="1:8" ht="12.75" customHeight="1" x14ac:dyDescent="0.25">
      <c r="A116" s="98" t="str">
        <f t="array" ref="A116">IFERROR(INDEX('Annex 2 Designated EHV charges'!$D$11:$D$58, MATCH(0, IF(ISBLANK('Annex 2 Designated EHV charges'!$D$11:$D$58),1, COUNTIF(A$4:$A115, 'Annex 2 Designated EHV charges'!$D$11:$D$58)), 0)),"")</f>
        <v/>
      </c>
      <c r="B116" s="97" t="str">
        <f>IF($A116="","",VLOOKUP($A116,'Annex 2 Designated EHV charges'!$D:$O,2,0))</f>
        <v/>
      </c>
      <c r="C116" s="98" t="str">
        <f>IF($A116="","",VLOOKUP($A116,'Annex 2 Designated EHV charges'!$D:$O,3,0))</f>
        <v/>
      </c>
      <c r="D116" s="97" t="str">
        <f>IF($A116="","",VLOOKUP($A116,'Annex 2 Designated EHV charges'!$D:$O,4,0))</f>
        <v/>
      </c>
      <c r="E116" s="99" t="str">
        <f>IFERROR(IF(VLOOKUP($A116,'Annex 2 Designated EHV charges'!$D:$P,10,FALSE)=0,"",VLOOKUP($A116,'Annex 2 Designated EHV charges'!$D:$P,10,FALSE)),"")</f>
        <v/>
      </c>
      <c r="F116" s="100" t="str">
        <f>IFERROR(IF(VLOOKUP($A116,'Annex 2 Designated EHV charges'!$D:$P,11,FALSE)=0,"",VLOOKUP($A116,'Annex 2 Designated EHV charges'!$D:$P,11,FALSE)),"")</f>
        <v/>
      </c>
      <c r="G116" s="101" t="str">
        <f>IFERROR(IF(VLOOKUP($A116,'Annex 2 Designated EHV charges'!$D:$P,12,FALSE)=0,"",VLOOKUP($A116,'Annex 2 Designated EHV charges'!$D:$P,12,FALSE)),"")</f>
        <v/>
      </c>
      <c r="H116" s="101" t="str">
        <f>IFERROR(IF(VLOOKUP($A116,'Annex 2 Designated EHV charges'!$D:$P,13,FALSE)=0,"",VLOOKUP($A116,'Annex 2 Designated EHV charges'!$D:$P,13,FALSE)),"")</f>
        <v/>
      </c>
    </row>
    <row r="117" spans="1:8" ht="12.75" customHeight="1" x14ac:dyDescent="0.25">
      <c r="A117" s="98" t="str">
        <f t="array" ref="A117">IFERROR(INDEX('Annex 2 Designated EHV charges'!$D$11:$D$58, MATCH(0, IF(ISBLANK('Annex 2 Designated EHV charges'!$D$11:$D$58),1, COUNTIF(A$4:$A116, 'Annex 2 Designated EHV charges'!$D$11:$D$58)), 0)),"")</f>
        <v/>
      </c>
      <c r="B117" s="97" t="str">
        <f>IF($A117="","",VLOOKUP($A117,'Annex 2 Designated EHV charges'!$D:$O,2,0))</f>
        <v/>
      </c>
      <c r="C117" s="98" t="str">
        <f>IF($A117="","",VLOOKUP($A117,'Annex 2 Designated EHV charges'!$D:$O,3,0))</f>
        <v/>
      </c>
      <c r="D117" s="97" t="str">
        <f>IF($A117="","",VLOOKUP($A117,'Annex 2 Designated EHV charges'!$D:$O,4,0))</f>
        <v/>
      </c>
      <c r="E117" s="99" t="str">
        <f>IFERROR(IF(VLOOKUP($A117,'Annex 2 Designated EHV charges'!$D:$P,10,FALSE)=0,"",VLOOKUP($A117,'Annex 2 Designated EHV charges'!$D:$P,10,FALSE)),"")</f>
        <v/>
      </c>
      <c r="F117" s="100" t="str">
        <f>IFERROR(IF(VLOOKUP($A117,'Annex 2 Designated EHV charges'!$D:$P,11,FALSE)=0,"",VLOOKUP($A117,'Annex 2 Designated EHV charges'!$D:$P,11,FALSE)),"")</f>
        <v/>
      </c>
      <c r="G117" s="101" t="str">
        <f>IFERROR(IF(VLOOKUP($A117,'Annex 2 Designated EHV charges'!$D:$P,12,FALSE)=0,"",VLOOKUP($A117,'Annex 2 Designated EHV charges'!$D:$P,12,FALSE)),"")</f>
        <v/>
      </c>
      <c r="H117" s="101" t="str">
        <f>IFERROR(IF(VLOOKUP($A117,'Annex 2 Designated EHV charges'!$D:$P,13,FALSE)=0,"",VLOOKUP($A117,'Annex 2 Designated EHV charges'!$D:$P,13,FALSE)),"")</f>
        <v/>
      </c>
    </row>
    <row r="118" spans="1:8" ht="12.75" customHeight="1" x14ac:dyDescent="0.25">
      <c r="A118" s="98" t="str">
        <f t="array" ref="A118">IFERROR(INDEX('Annex 2 Designated EHV charges'!$D$11:$D$58, MATCH(0, IF(ISBLANK('Annex 2 Designated EHV charges'!$D$11:$D$58),1, COUNTIF(A$4:$A117, 'Annex 2 Designated EHV charges'!$D$11:$D$58)), 0)),"")</f>
        <v/>
      </c>
      <c r="B118" s="97" t="str">
        <f>IF($A118="","",VLOOKUP($A118,'Annex 2 Designated EHV charges'!$D:$O,2,0))</f>
        <v/>
      </c>
      <c r="C118" s="98" t="str">
        <f>IF($A118="","",VLOOKUP($A118,'Annex 2 Designated EHV charges'!$D:$O,3,0))</f>
        <v/>
      </c>
      <c r="D118" s="97" t="str">
        <f>IF($A118="","",VLOOKUP($A118,'Annex 2 Designated EHV charges'!$D:$O,4,0))</f>
        <v/>
      </c>
      <c r="E118" s="99" t="str">
        <f>IFERROR(IF(VLOOKUP($A118,'Annex 2 Designated EHV charges'!$D:$P,10,FALSE)=0,"",VLOOKUP($A118,'Annex 2 Designated EHV charges'!$D:$P,10,FALSE)),"")</f>
        <v/>
      </c>
      <c r="F118" s="100" t="str">
        <f>IFERROR(IF(VLOOKUP($A118,'Annex 2 Designated EHV charges'!$D:$P,11,FALSE)=0,"",VLOOKUP($A118,'Annex 2 Designated EHV charges'!$D:$P,11,FALSE)),"")</f>
        <v/>
      </c>
      <c r="G118" s="101" t="str">
        <f>IFERROR(IF(VLOOKUP($A118,'Annex 2 Designated EHV charges'!$D:$P,12,FALSE)=0,"",VLOOKUP($A118,'Annex 2 Designated EHV charges'!$D:$P,12,FALSE)),"")</f>
        <v/>
      </c>
      <c r="H118" s="101" t="str">
        <f>IFERROR(IF(VLOOKUP($A118,'Annex 2 Designated EHV charges'!$D:$P,13,FALSE)=0,"",VLOOKUP($A118,'Annex 2 Designated EHV charges'!$D:$P,13,FALSE)),"")</f>
        <v/>
      </c>
    </row>
    <row r="119" spans="1:8" ht="12.75" customHeight="1" x14ac:dyDescent="0.25">
      <c r="A119" s="98" t="str">
        <f t="array" ref="A119">IFERROR(INDEX('Annex 2 Designated EHV charges'!$D$11:$D$58, MATCH(0, IF(ISBLANK('Annex 2 Designated EHV charges'!$D$11:$D$58),1, COUNTIF(A$4:$A118, 'Annex 2 Designated EHV charges'!$D$11:$D$58)), 0)),"")</f>
        <v/>
      </c>
      <c r="B119" s="97" t="str">
        <f>IF($A119="","",VLOOKUP($A119,'Annex 2 Designated EHV charges'!$D:$O,2,0))</f>
        <v/>
      </c>
      <c r="C119" s="98" t="str">
        <f>IF($A119="","",VLOOKUP($A119,'Annex 2 Designated EHV charges'!$D:$O,3,0))</f>
        <v/>
      </c>
      <c r="D119" s="97" t="str">
        <f>IF($A119="","",VLOOKUP($A119,'Annex 2 Designated EHV charges'!$D:$O,4,0))</f>
        <v/>
      </c>
      <c r="E119" s="99" t="str">
        <f>IFERROR(IF(VLOOKUP($A119,'Annex 2 Designated EHV charges'!$D:$P,10,FALSE)=0,"",VLOOKUP($A119,'Annex 2 Designated EHV charges'!$D:$P,10,FALSE)),"")</f>
        <v/>
      </c>
      <c r="F119" s="100" t="str">
        <f>IFERROR(IF(VLOOKUP($A119,'Annex 2 Designated EHV charges'!$D:$P,11,FALSE)=0,"",VLOOKUP($A119,'Annex 2 Designated EHV charges'!$D:$P,11,FALSE)),"")</f>
        <v/>
      </c>
      <c r="G119" s="101" t="str">
        <f>IFERROR(IF(VLOOKUP($A119,'Annex 2 Designated EHV charges'!$D:$P,12,FALSE)=0,"",VLOOKUP($A119,'Annex 2 Designated EHV charges'!$D:$P,12,FALSE)),"")</f>
        <v/>
      </c>
      <c r="H119" s="101" t="str">
        <f>IFERROR(IF(VLOOKUP($A119,'Annex 2 Designated EHV charges'!$D:$P,13,FALSE)=0,"",VLOOKUP($A119,'Annex 2 Designated EHV charges'!$D:$P,13,FALSE)),"")</f>
        <v/>
      </c>
    </row>
    <row r="120" spans="1:8" ht="12.75" customHeight="1" x14ac:dyDescent="0.25">
      <c r="A120" s="98" t="str">
        <f t="array" ref="A120">IFERROR(INDEX('Annex 2 Designated EHV charges'!$D$11:$D$58, MATCH(0, IF(ISBLANK('Annex 2 Designated EHV charges'!$D$11:$D$58),1, COUNTIF(A$4:$A119, 'Annex 2 Designated EHV charges'!$D$11:$D$58)), 0)),"")</f>
        <v/>
      </c>
      <c r="B120" s="97" t="str">
        <f>IF($A120="","",VLOOKUP($A120,'Annex 2 Designated EHV charges'!$D:$O,2,0))</f>
        <v/>
      </c>
      <c r="C120" s="98" t="str">
        <f>IF($A120="","",VLOOKUP($A120,'Annex 2 Designated EHV charges'!$D:$O,3,0))</f>
        <v/>
      </c>
      <c r="D120" s="97" t="str">
        <f>IF($A120="","",VLOOKUP($A120,'Annex 2 Designated EHV charges'!$D:$O,4,0))</f>
        <v/>
      </c>
      <c r="E120" s="99" t="str">
        <f>IFERROR(IF(VLOOKUP($A120,'Annex 2 Designated EHV charges'!$D:$P,10,FALSE)=0,"",VLOOKUP($A120,'Annex 2 Designated EHV charges'!$D:$P,10,FALSE)),"")</f>
        <v/>
      </c>
      <c r="F120" s="100" t="str">
        <f>IFERROR(IF(VLOOKUP($A120,'Annex 2 Designated EHV charges'!$D:$P,11,FALSE)=0,"",VLOOKUP($A120,'Annex 2 Designated EHV charges'!$D:$P,11,FALSE)),"")</f>
        <v/>
      </c>
      <c r="G120" s="101" t="str">
        <f>IFERROR(IF(VLOOKUP($A120,'Annex 2 Designated EHV charges'!$D:$P,12,FALSE)=0,"",VLOOKUP($A120,'Annex 2 Designated EHV charges'!$D:$P,12,FALSE)),"")</f>
        <v/>
      </c>
      <c r="H120" s="101" t="str">
        <f>IFERROR(IF(VLOOKUP($A120,'Annex 2 Designated EHV charges'!$D:$P,13,FALSE)=0,"",VLOOKUP($A120,'Annex 2 Designated EHV charges'!$D:$P,13,FALSE)),"")</f>
        <v/>
      </c>
    </row>
    <row r="121" spans="1:8" ht="12.75" customHeight="1" x14ac:dyDescent="0.25">
      <c r="A121" s="98" t="str">
        <f t="array" ref="A121">IFERROR(INDEX('Annex 2 Designated EHV charges'!$D$11:$D$58, MATCH(0, IF(ISBLANK('Annex 2 Designated EHV charges'!$D$11:$D$58),1, COUNTIF(A$4:$A120, 'Annex 2 Designated EHV charges'!$D$11:$D$58)), 0)),"")</f>
        <v/>
      </c>
      <c r="B121" s="97" t="str">
        <f>IF($A121="","",VLOOKUP($A121,'Annex 2 Designated EHV charges'!$D:$O,2,0))</f>
        <v/>
      </c>
      <c r="C121" s="98" t="str">
        <f>IF($A121="","",VLOOKUP($A121,'Annex 2 Designated EHV charges'!$D:$O,3,0))</f>
        <v/>
      </c>
      <c r="D121" s="97" t="str">
        <f>IF($A121="","",VLOOKUP($A121,'Annex 2 Designated EHV charges'!$D:$O,4,0))</f>
        <v/>
      </c>
      <c r="E121" s="99" t="str">
        <f>IFERROR(IF(VLOOKUP($A121,'Annex 2 Designated EHV charges'!$D:$P,10,FALSE)=0,"",VLOOKUP($A121,'Annex 2 Designated EHV charges'!$D:$P,10,FALSE)),"")</f>
        <v/>
      </c>
      <c r="F121" s="100" t="str">
        <f>IFERROR(IF(VLOOKUP($A121,'Annex 2 Designated EHV charges'!$D:$P,11,FALSE)=0,"",VLOOKUP($A121,'Annex 2 Designated EHV charges'!$D:$P,11,FALSE)),"")</f>
        <v/>
      </c>
      <c r="G121" s="101" t="str">
        <f>IFERROR(IF(VLOOKUP($A121,'Annex 2 Designated EHV charges'!$D:$P,12,FALSE)=0,"",VLOOKUP($A121,'Annex 2 Designated EHV charges'!$D:$P,12,FALSE)),"")</f>
        <v/>
      </c>
      <c r="H121" s="101" t="str">
        <f>IFERROR(IF(VLOOKUP($A121,'Annex 2 Designated EHV charges'!$D:$P,13,FALSE)=0,"",VLOOKUP($A121,'Annex 2 Designated EHV charges'!$D:$P,13,FALSE)),"")</f>
        <v/>
      </c>
    </row>
    <row r="122" spans="1:8" ht="12.75" customHeight="1" x14ac:dyDescent="0.25">
      <c r="A122" s="98" t="str">
        <f t="array" ref="A122">IFERROR(INDEX('Annex 2 Designated EHV charges'!$D$11:$D$58, MATCH(0, IF(ISBLANK('Annex 2 Designated EHV charges'!$D$11:$D$58),1, COUNTIF(A$4:$A121, 'Annex 2 Designated EHV charges'!$D$11:$D$58)), 0)),"")</f>
        <v/>
      </c>
      <c r="B122" s="97" t="str">
        <f>IF($A122="","",VLOOKUP($A122,'Annex 2 Designated EHV charges'!$D:$O,2,0))</f>
        <v/>
      </c>
      <c r="C122" s="98" t="str">
        <f>IF($A122="","",VLOOKUP($A122,'Annex 2 Designated EHV charges'!$D:$O,3,0))</f>
        <v/>
      </c>
      <c r="D122" s="97" t="str">
        <f>IF($A122="","",VLOOKUP($A122,'Annex 2 Designated EHV charges'!$D:$O,4,0))</f>
        <v/>
      </c>
      <c r="E122" s="99" t="str">
        <f>IFERROR(IF(VLOOKUP($A122,'Annex 2 Designated EHV charges'!$D:$P,10,FALSE)=0,"",VLOOKUP($A122,'Annex 2 Designated EHV charges'!$D:$P,10,FALSE)),"")</f>
        <v/>
      </c>
      <c r="F122" s="100" t="str">
        <f>IFERROR(IF(VLOOKUP($A122,'Annex 2 Designated EHV charges'!$D:$P,11,FALSE)=0,"",VLOOKUP($A122,'Annex 2 Designated EHV charges'!$D:$P,11,FALSE)),"")</f>
        <v/>
      </c>
      <c r="G122" s="101" t="str">
        <f>IFERROR(IF(VLOOKUP($A122,'Annex 2 Designated EHV charges'!$D:$P,12,FALSE)=0,"",VLOOKUP($A122,'Annex 2 Designated EHV charges'!$D:$P,12,FALSE)),"")</f>
        <v/>
      </c>
      <c r="H122" s="101" t="str">
        <f>IFERROR(IF(VLOOKUP($A122,'Annex 2 Designated EHV charges'!$D:$P,13,FALSE)=0,"",VLOOKUP($A122,'Annex 2 Designated EHV charges'!$D:$P,13,FALSE)),"")</f>
        <v/>
      </c>
    </row>
    <row r="123" spans="1:8" ht="12.75" customHeight="1" x14ac:dyDescent="0.25">
      <c r="A123" s="98" t="str">
        <f t="array" ref="A123">IFERROR(INDEX('Annex 2 Designated EHV charges'!$D$11:$D$58, MATCH(0, IF(ISBLANK('Annex 2 Designated EHV charges'!$D$11:$D$58),1, COUNTIF(A$4:$A122, 'Annex 2 Designated EHV charges'!$D$11:$D$58)), 0)),"")</f>
        <v/>
      </c>
      <c r="B123" s="97" t="str">
        <f>IF($A123="","",VLOOKUP($A123,'Annex 2 Designated EHV charges'!$D:$O,2,0))</f>
        <v/>
      </c>
      <c r="C123" s="98" t="str">
        <f>IF($A123="","",VLOOKUP($A123,'Annex 2 Designated EHV charges'!$D:$O,3,0))</f>
        <v/>
      </c>
      <c r="D123" s="97" t="str">
        <f>IF($A123="","",VLOOKUP($A123,'Annex 2 Designated EHV charges'!$D:$O,4,0))</f>
        <v/>
      </c>
      <c r="E123" s="99" t="str">
        <f>IFERROR(IF(VLOOKUP($A123,'Annex 2 Designated EHV charges'!$D:$P,10,FALSE)=0,"",VLOOKUP($A123,'Annex 2 Designated EHV charges'!$D:$P,10,FALSE)),"")</f>
        <v/>
      </c>
      <c r="F123" s="100" t="str">
        <f>IFERROR(IF(VLOOKUP($A123,'Annex 2 Designated EHV charges'!$D:$P,11,FALSE)=0,"",VLOOKUP($A123,'Annex 2 Designated EHV charges'!$D:$P,11,FALSE)),"")</f>
        <v/>
      </c>
      <c r="G123" s="101" t="str">
        <f>IFERROR(IF(VLOOKUP($A123,'Annex 2 Designated EHV charges'!$D:$P,12,FALSE)=0,"",VLOOKUP($A123,'Annex 2 Designated EHV charges'!$D:$P,12,FALSE)),"")</f>
        <v/>
      </c>
      <c r="H123" s="101" t="str">
        <f>IFERROR(IF(VLOOKUP($A123,'Annex 2 Designated EHV charges'!$D:$P,13,FALSE)=0,"",VLOOKUP($A123,'Annex 2 Designated EHV charges'!$D:$P,13,FALSE)),"")</f>
        <v/>
      </c>
    </row>
    <row r="124" spans="1:8" ht="12.75" customHeight="1" x14ac:dyDescent="0.25">
      <c r="A124" s="98" t="str">
        <f t="array" ref="A124">IFERROR(INDEX('Annex 2 Designated EHV charges'!$D$11:$D$58, MATCH(0, IF(ISBLANK('Annex 2 Designated EHV charges'!$D$11:$D$58),1, COUNTIF(A$4:$A123, 'Annex 2 Designated EHV charges'!$D$11:$D$58)), 0)),"")</f>
        <v/>
      </c>
      <c r="B124" s="97" t="str">
        <f>IF($A124="","",VLOOKUP($A124,'Annex 2 Designated EHV charges'!$D:$O,2,0))</f>
        <v/>
      </c>
      <c r="C124" s="98" t="str">
        <f>IF($A124="","",VLOOKUP($A124,'Annex 2 Designated EHV charges'!$D:$O,3,0))</f>
        <v/>
      </c>
      <c r="D124" s="97" t="str">
        <f>IF($A124="","",VLOOKUP($A124,'Annex 2 Designated EHV charges'!$D:$O,4,0))</f>
        <v/>
      </c>
      <c r="E124" s="99" t="str">
        <f>IFERROR(IF(VLOOKUP($A124,'Annex 2 Designated EHV charges'!$D:$P,10,FALSE)=0,"",VLOOKUP($A124,'Annex 2 Designated EHV charges'!$D:$P,10,FALSE)),"")</f>
        <v/>
      </c>
      <c r="F124" s="100" t="str">
        <f>IFERROR(IF(VLOOKUP($A124,'Annex 2 Designated EHV charges'!$D:$P,11,FALSE)=0,"",VLOOKUP($A124,'Annex 2 Designated EHV charges'!$D:$P,11,FALSE)),"")</f>
        <v/>
      </c>
      <c r="G124" s="101" t="str">
        <f>IFERROR(IF(VLOOKUP($A124,'Annex 2 Designated EHV charges'!$D:$P,12,FALSE)=0,"",VLOOKUP($A124,'Annex 2 Designated EHV charges'!$D:$P,12,FALSE)),"")</f>
        <v/>
      </c>
      <c r="H124" s="101" t="str">
        <f>IFERROR(IF(VLOOKUP($A124,'Annex 2 Designated EHV charges'!$D:$P,13,FALSE)=0,"",VLOOKUP($A124,'Annex 2 Designated EHV charges'!$D:$P,13,FALSE)),"")</f>
        <v/>
      </c>
    </row>
    <row r="125" spans="1:8" ht="12.75" customHeight="1" x14ac:dyDescent="0.25">
      <c r="A125" s="98" t="str">
        <f t="array" ref="A125">IFERROR(INDEX('Annex 2 Designated EHV charges'!$D$11:$D$58, MATCH(0, IF(ISBLANK('Annex 2 Designated EHV charges'!$D$11:$D$58),1, COUNTIF(A$4:$A124, 'Annex 2 Designated EHV charges'!$D$11:$D$58)), 0)),"")</f>
        <v/>
      </c>
      <c r="B125" s="97" t="str">
        <f>IF($A125="","",VLOOKUP($A125,'Annex 2 Designated EHV charges'!$D:$O,2,0))</f>
        <v/>
      </c>
      <c r="C125" s="98" t="str">
        <f>IF($A125="","",VLOOKUP($A125,'Annex 2 Designated EHV charges'!$D:$O,3,0))</f>
        <v/>
      </c>
      <c r="D125" s="97" t="str">
        <f>IF($A125="","",VLOOKUP($A125,'Annex 2 Designated EHV charges'!$D:$O,4,0))</f>
        <v/>
      </c>
      <c r="E125" s="99" t="str">
        <f>IFERROR(IF(VLOOKUP($A125,'Annex 2 Designated EHV charges'!$D:$P,10,FALSE)=0,"",VLOOKUP($A125,'Annex 2 Designated EHV charges'!$D:$P,10,FALSE)),"")</f>
        <v/>
      </c>
      <c r="F125" s="100" t="str">
        <f>IFERROR(IF(VLOOKUP($A125,'Annex 2 Designated EHV charges'!$D:$P,11,FALSE)=0,"",VLOOKUP($A125,'Annex 2 Designated EHV charges'!$D:$P,11,FALSE)),"")</f>
        <v/>
      </c>
      <c r="G125" s="101" t="str">
        <f>IFERROR(IF(VLOOKUP($A125,'Annex 2 Designated EHV charges'!$D:$P,12,FALSE)=0,"",VLOOKUP($A125,'Annex 2 Designated EHV charges'!$D:$P,12,FALSE)),"")</f>
        <v/>
      </c>
      <c r="H125" s="101" t="str">
        <f>IFERROR(IF(VLOOKUP($A125,'Annex 2 Designated EHV charges'!$D:$P,13,FALSE)=0,"",VLOOKUP($A125,'Annex 2 Designated EHV charges'!$D:$P,13,FALSE)),"")</f>
        <v/>
      </c>
    </row>
    <row r="126" spans="1:8" ht="12.75" customHeight="1" x14ac:dyDescent="0.25">
      <c r="A126" s="98" t="str">
        <f t="array" ref="A126">IFERROR(INDEX('Annex 2 Designated EHV charges'!$D$11:$D$58, MATCH(0, IF(ISBLANK('Annex 2 Designated EHV charges'!$D$11:$D$58),1, COUNTIF(A$4:$A125, 'Annex 2 Designated EHV charges'!$D$11:$D$58)), 0)),"")</f>
        <v/>
      </c>
      <c r="B126" s="97" t="str">
        <f>IF($A126="","",VLOOKUP($A126,'Annex 2 Designated EHV charges'!$D:$O,2,0))</f>
        <v/>
      </c>
      <c r="C126" s="98" t="str">
        <f>IF($A126="","",VLOOKUP($A126,'Annex 2 Designated EHV charges'!$D:$O,3,0))</f>
        <v/>
      </c>
      <c r="D126" s="97" t="str">
        <f>IF($A126="","",VLOOKUP($A126,'Annex 2 Designated EHV charges'!$D:$O,4,0))</f>
        <v/>
      </c>
      <c r="E126" s="99" t="str">
        <f>IFERROR(IF(VLOOKUP($A126,'Annex 2 Designated EHV charges'!$D:$P,10,FALSE)=0,"",VLOOKUP($A126,'Annex 2 Designated EHV charges'!$D:$P,10,FALSE)),"")</f>
        <v/>
      </c>
      <c r="F126" s="100" t="str">
        <f>IFERROR(IF(VLOOKUP($A126,'Annex 2 Designated EHV charges'!$D:$P,11,FALSE)=0,"",VLOOKUP($A126,'Annex 2 Designated EHV charges'!$D:$P,11,FALSE)),"")</f>
        <v/>
      </c>
      <c r="G126" s="101" t="str">
        <f>IFERROR(IF(VLOOKUP($A126,'Annex 2 Designated EHV charges'!$D:$P,12,FALSE)=0,"",VLOOKUP($A126,'Annex 2 Designated EHV charges'!$D:$P,12,FALSE)),"")</f>
        <v/>
      </c>
      <c r="H126" s="101" t="str">
        <f>IFERROR(IF(VLOOKUP($A126,'Annex 2 Designated EHV charges'!$D:$P,13,FALSE)=0,"",VLOOKUP($A126,'Annex 2 Designated EHV charges'!$D:$P,13,FALSE)),"")</f>
        <v/>
      </c>
    </row>
    <row r="127" spans="1:8" ht="12.75" customHeight="1" x14ac:dyDescent="0.25">
      <c r="A127" s="98" t="str">
        <f t="array" ref="A127">IFERROR(INDEX('Annex 2 Designated EHV charges'!$D$11:$D$58, MATCH(0, IF(ISBLANK('Annex 2 Designated EHV charges'!$D$11:$D$58),1, COUNTIF(A$4:$A126, 'Annex 2 Designated EHV charges'!$D$11:$D$58)), 0)),"")</f>
        <v/>
      </c>
      <c r="B127" s="97" t="str">
        <f>IF($A127="","",VLOOKUP($A127,'Annex 2 Designated EHV charges'!$D:$O,2,0))</f>
        <v/>
      </c>
      <c r="C127" s="98" t="str">
        <f>IF($A127="","",VLOOKUP($A127,'Annex 2 Designated EHV charges'!$D:$O,3,0))</f>
        <v/>
      </c>
      <c r="D127" s="97" t="str">
        <f>IF($A127="","",VLOOKUP($A127,'Annex 2 Designated EHV charges'!$D:$O,4,0))</f>
        <v/>
      </c>
      <c r="E127" s="99" t="str">
        <f>IFERROR(IF(VLOOKUP($A127,'Annex 2 Designated EHV charges'!$D:$P,10,FALSE)=0,"",VLOOKUP($A127,'Annex 2 Designated EHV charges'!$D:$P,10,FALSE)),"")</f>
        <v/>
      </c>
      <c r="F127" s="100" t="str">
        <f>IFERROR(IF(VLOOKUP($A127,'Annex 2 Designated EHV charges'!$D:$P,11,FALSE)=0,"",VLOOKUP($A127,'Annex 2 Designated EHV charges'!$D:$P,11,FALSE)),"")</f>
        <v/>
      </c>
      <c r="G127" s="101" t="str">
        <f>IFERROR(IF(VLOOKUP($A127,'Annex 2 Designated EHV charges'!$D:$P,12,FALSE)=0,"",VLOOKUP($A127,'Annex 2 Designated EHV charges'!$D:$P,12,FALSE)),"")</f>
        <v/>
      </c>
      <c r="H127" s="101" t="str">
        <f>IFERROR(IF(VLOOKUP($A127,'Annex 2 Designated EHV charges'!$D:$P,13,FALSE)=0,"",VLOOKUP($A127,'Annex 2 Designated EHV charges'!$D:$P,13,FALSE)),"")</f>
        <v/>
      </c>
    </row>
    <row r="128" spans="1:8" ht="12.75" customHeight="1" x14ac:dyDescent="0.25">
      <c r="A128" s="98" t="str">
        <f t="array" ref="A128">IFERROR(INDEX('Annex 2 Designated EHV charges'!$D$11:$D$58, MATCH(0, IF(ISBLANK('Annex 2 Designated EHV charges'!$D$11:$D$58),1, COUNTIF(A$4:$A127, 'Annex 2 Designated EHV charges'!$D$11:$D$58)), 0)),"")</f>
        <v/>
      </c>
      <c r="B128" s="97" t="str">
        <f>IF($A128="","",VLOOKUP($A128,'Annex 2 Designated EHV charges'!$D:$O,2,0))</f>
        <v/>
      </c>
      <c r="C128" s="98" t="str">
        <f>IF($A128="","",VLOOKUP($A128,'Annex 2 Designated EHV charges'!$D:$O,3,0))</f>
        <v/>
      </c>
      <c r="D128" s="97" t="str">
        <f>IF($A128="","",VLOOKUP($A128,'Annex 2 Designated EHV charges'!$D:$O,4,0))</f>
        <v/>
      </c>
      <c r="E128" s="99" t="str">
        <f>IFERROR(IF(VLOOKUP($A128,'Annex 2 Designated EHV charges'!$D:$P,10,FALSE)=0,"",VLOOKUP($A128,'Annex 2 Designated EHV charges'!$D:$P,10,FALSE)),"")</f>
        <v/>
      </c>
      <c r="F128" s="100" t="str">
        <f>IFERROR(IF(VLOOKUP($A128,'Annex 2 Designated EHV charges'!$D:$P,11,FALSE)=0,"",VLOOKUP($A128,'Annex 2 Designated EHV charges'!$D:$P,11,FALSE)),"")</f>
        <v/>
      </c>
      <c r="G128" s="101" t="str">
        <f>IFERROR(IF(VLOOKUP($A128,'Annex 2 Designated EHV charges'!$D:$P,12,FALSE)=0,"",VLOOKUP($A128,'Annex 2 Designated EHV charges'!$D:$P,12,FALSE)),"")</f>
        <v/>
      </c>
      <c r="H128" s="101" t="str">
        <f>IFERROR(IF(VLOOKUP($A128,'Annex 2 Designated EHV charges'!$D:$P,13,FALSE)=0,"",VLOOKUP($A128,'Annex 2 Designated EHV charges'!$D:$P,13,FALSE)),"")</f>
        <v/>
      </c>
    </row>
    <row r="129" spans="1:8" ht="12.75" customHeight="1" x14ac:dyDescent="0.25">
      <c r="A129" s="98" t="str">
        <f t="array" ref="A129">IFERROR(INDEX('Annex 2 Designated EHV charges'!$D$11:$D$58, MATCH(0, IF(ISBLANK('Annex 2 Designated EHV charges'!$D$11:$D$58),1, COUNTIF(A$4:$A128, 'Annex 2 Designated EHV charges'!$D$11:$D$58)), 0)),"")</f>
        <v/>
      </c>
      <c r="B129" s="97" t="str">
        <f>IF($A129="","",VLOOKUP($A129,'Annex 2 Designated EHV charges'!$D:$O,2,0))</f>
        <v/>
      </c>
      <c r="C129" s="98" t="str">
        <f>IF($A129="","",VLOOKUP($A129,'Annex 2 Designated EHV charges'!$D:$O,3,0))</f>
        <v/>
      </c>
      <c r="D129" s="97" t="str">
        <f>IF($A129="","",VLOOKUP($A129,'Annex 2 Designated EHV charges'!$D:$O,4,0))</f>
        <v/>
      </c>
      <c r="E129" s="99" t="str">
        <f>IFERROR(IF(VLOOKUP($A129,'Annex 2 Designated EHV charges'!$D:$P,10,FALSE)=0,"",VLOOKUP($A129,'Annex 2 Designated EHV charges'!$D:$P,10,FALSE)),"")</f>
        <v/>
      </c>
      <c r="F129" s="100" t="str">
        <f>IFERROR(IF(VLOOKUP($A129,'Annex 2 Designated EHV charges'!$D:$P,11,FALSE)=0,"",VLOOKUP($A129,'Annex 2 Designated EHV charges'!$D:$P,11,FALSE)),"")</f>
        <v/>
      </c>
      <c r="G129" s="101" t="str">
        <f>IFERROR(IF(VLOOKUP($A129,'Annex 2 Designated EHV charges'!$D:$P,12,FALSE)=0,"",VLOOKUP($A129,'Annex 2 Designated EHV charges'!$D:$P,12,FALSE)),"")</f>
        <v/>
      </c>
      <c r="H129" s="101" t="str">
        <f>IFERROR(IF(VLOOKUP($A129,'Annex 2 Designated EHV charges'!$D:$P,13,FALSE)=0,"",VLOOKUP($A129,'Annex 2 Designated EHV charges'!$D:$P,13,FALSE)),"")</f>
        <v/>
      </c>
    </row>
    <row r="130" spans="1:8" ht="12.75" customHeight="1" x14ac:dyDescent="0.25">
      <c r="A130" s="98" t="str">
        <f t="array" ref="A130">IFERROR(INDEX('Annex 2 Designated EHV charges'!$D$11:$D$58, MATCH(0, IF(ISBLANK('Annex 2 Designated EHV charges'!$D$11:$D$58),1, COUNTIF(A$4:$A129, 'Annex 2 Designated EHV charges'!$D$11:$D$58)), 0)),"")</f>
        <v/>
      </c>
      <c r="B130" s="97" t="str">
        <f>IF($A130="","",VLOOKUP($A130,'Annex 2 Designated EHV charges'!$D:$O,2,0))</f>
        <v/>
      </c>
      <c r="C130" s="98" t="str">
        <f>IF($A130="","",VLOOKUP($A130,'Annex 2 Designated EHV charges'!$D:$O,3,0))</f>
        <v/>
      </c>
      <c r="D130" s="97" t="str">
        <f>IF($A130="","",VLOOKUP($A130,'Annex 2 Designated EHV charges'!$D:$O,4,0))</f>
        <v/>
      </c>
      <c r="E130" s="99" t="str">
        <f>IFERROR(IF(VLOOKUP($A130,'Annex 2 Designated EHV charges'!$D:$P,10,FALSE)=0,"",VLOOKUP($A130,'Annex 2 Designated EHV charges'!$D:$P,10,FALSE)),"")</f>
        <v/>
      </c>
      <c r="F130" s="100" t="str">
        <f>IFERROR(IF(VLOOKUP($A130,'Annex 2 Designated EHV charges'!$D:$P,11,FALSE)=0,"",VLOOKUP($A130,'Annex 2 Designated EHV charges'!$D:$P,11,FALSE)),"")</f>
        <v/>
      </c>
      <c r="G130" s="101" t="str">
        <f>IFERROR(IF(VLOOKUP($A130,'Annex 2 Designated EHV charges'!$D:$P,12,FALSE)=0,"",VLOOKUP($A130,'Annex 2 Designated EHV charges'!$D:$P,12,FALSE)),"")</f>
        <v/>
      </c>
      <c r="H130" s="101" t="str">
        <f>IFERROR(IF(VLOOKUP($A130,'Annex 2 Designated EHV charges'!$D:$P,13,FALSE)=0,"",VLOOKUP($A130,'Annex 2 Designated EHV charges'!$D:$P,13,FALSE)),"")</f>
        <v/>
      </c>
    </row>
    <row r="131" spans="1:8" ht="12.75" customHeight="1" x14ac:dyDescent="0.25">
      <c r="A131" s="98" t="str">
        <f t="array" ref="A131">IFERROR(INDEX('Annex 2 Designated EHV charges'!$D$11:$D$58, MATCH(0, IF(ISBLANK('Annex 2 Designated EHV charges'!$D$11:$D$58),1, COUNTIF(A$4:$A130, 'Annex 2 Designated EHV charges'!$D$11:$D$58)), 0)),"")</f>
        <v/>
      </c>
      <c r="B131" s="97" t="str">
        <f>IF($A131="","",VLOOKUP($A131,'Annex 2 Designated EHV charges'!$D:$O,2,0))</f>
        <v/>
      </c>
      <c r="C131" s="98" t="str">
        <f>IF($A131="","",VLOOKUP($A131,'Annex 2 Designated EHV charges'!$D:$O,3,0))</f>
        <v/>
      </c>
      <c r="D131" s="97" t="str">
        <f>IF($A131="","",VLOOKUP($A131,'Annex 2 Designated EHV charges'!$D:$O,4,0))</f>
        <v/>
      </c>
      <c r="E131" s="99" t="str">
        <f>IFERROR(IF(VLOOKUP($A131,'Annex 2 Designated EHV charges'!$D:$P,10,FALSE)=0,"",VLOOKUP($A131,'Annex 2 Designated EHV charges'!$D:$P,10,FALSE)),"")</f>
        <v/>
      </c>
      <c r="F131" s="100" t="str">
        <f>IFERROR(IF(VLOOKUP($A131,'Annex 2 Designated EHV charges'!$D:$P,11,FALSE)=0,"",VLOOKUP($A131,'Annex 2 Designated EHV charges'!$D:$P,11,FALSE)),"")</f>
        <v/>
      </c>
      <c r="G131" s="101" t="str">
        <f>IFERROR(IF(VLOOKUP($A131,'Annex 2 Designated EHV charges'!$D:$P,12,FALSE)=0,"",VLOOKUP($A131,'Annex 2 Designated EHV charges'!$D:$P,12,FALSE)),"")</f>
        <v/>
      </c>
      <c r="H131" s="101" t="str">
        <f>IFERROR(IF(VLOOKUP($A131,'Annex 2 Designated EHV charges'!$D:$P,13,FALSE)=0,"",VLOOKUP($A131,'Annex 2 Designated EHV charges'!$D:$P,13,FALSE)),"")</f>
        <v/>
      </c>
    </row>
    <row r="132" spans="1:8" ht="12.75" customHeight="1" x14ac:dyDescent="0.25">
      <c r="A132" s="98" t="str">
        <f t="array" ref="A132">IFERROR(INDEX('Annex 2 Designated EHV charges'!$D$11:$D$58, MATCH(0, IF(ISBLANK('Annex 2 Designated EHV charges'!$D$11:$D$58),1, COUNTIF(A$4:$A131, 'Annex 2 Designated EHV charges'!$D$11:$D$58)), 0)),"")</f>
        <v/>
      </c>
      <c r="B132" s="97" t="str">
        <f>IF($A132="","",VLOOKUP($A132,'Annex 2 Designated EHV charges'!$D:$O,2,0))</f>
        <v/>
      </c>
      <c r="C132" s="98" t="str">
        <f>IF($A132="","",VLOOKUP($A132,'Annex 2 Designated EHV charges'!$D:$O,3,0))</f>
        <v/>
      </c>
      <c r="D132" s="97" t="str">
        <f>IF($A132="","",VLOOKUP($A132,'Annex 2 Designated EHV charges'!$D:$O,4,0))</f>
        <v/>
      </c>
      <c r="E132" s="99" t="str">
        <f>IFERROR(IF(VLOOKUP($A132,'Annex 2 Designated EHV charges'!$D:$P,10,FALSE)=0,"",VLOOKUP($A132,'Annex 2 Designated EHV charges'!$D:$P,10,FALSE)),"")</f>
        <v/>
      </c>
      <c r="F132" s="100" t="str">
        <f>IFERROR(IF(VLOOKUP($A132,'Annex 2 Designated EHV charges'!$D:$P,11,FALSE)=0,"",VLOOKUP($A132,'Annex 2 Designated EHV charges'!$D:$P,11,FALSE)),"")</f>
        <v/>
      </c>
      <c r="G132" s="101" t="str">
        <f>IFERROR(IF(VLOOKUP($A132,'Annex 2 Designated EHV charges'!$D:$P,12,FALSE)=0,"",VLOOKUP($A132,'Annex 2 Designated EHV charges'!$D:$P,12,FALSE)),"")</f>
        <v/>
      </c>
      <c r="H132" s="101" t="str">
        <f>IFERROR(IF(VLOOKUP($A132,'Annex 2 Designated EHV charges'!$D:$P,13,FALSE)=0,"",VLOOKUP($A132,'Annex 2 Designated EHV charges'!$D:$P,13,FALSE)),"")</f>
        <v/>
      </c>
    </row>
    <row r="133" spans="1:8" ht="12.75" customHeight="1" x14ac:dyDescent="0.25">
      <c r="A133" s="98" t="str">
        <f t="array" ref="A133">IFERROR(INDEX('Annex 2 Designated EHV charges'!$D$11:$D$58, MATCH(0, IF(ISBLANK('Annex 2 Designated EHV charges'!$D$11:$D$58),1, COUNTIF(A$4:$A132, 'Annex 2 Designated EHV charges'!$D$11:$D$58)), 0)),"")</f>
        <v/>
      </c>
      <c r="B133" s="97" t="str">
        <f>IF($A133="","",VLOOKUP($A133,'Annex 2 Designated EHV charges'!$D:$O,2,0))</f>
        <v/>
      </c>
      <c r="C133" s="98" t="str">
        <f>IF($A133="","",VLOOKUP($A133,'Annex 2 Designated EHV charges'!$D:$O,3,0))</f>
        <v/>
      </c>
      <c r="D133" s="97" t="str">
        <f>IF($A133="","",VLOOKUP($A133,'Annex 2 Designated EHV charges'!$D:$O,4,0))</f>
        <v/>
      </c>
      <c r="E133" s="99" t="str">
        <f>IFERROR(IF(VLOOKUP($A133,'Annex 2 Designated EHV charges'!$D:$P,10,FALSE)=0,"",VLOOKUP($A133,'Annex 2 Designated EHV charges'!$D:$P,10,FALSE)),"")</f>
        <v/>
      </c>
      <c r="F133" s="100" t="str">
        <f>IFERROR(IF(VLOOKUP($A133,'Annex 2 Designated EHV charges'!$D:$P,11,FALSE)=0,"",VLOOKUP($A133,'Annex 2 Designated EHV charges'!$D:$P,11,FALSE)),"")</f>
        <v/>
      </c>
      <c r="G133" s="101" t="str">
        <f>IFERROR(IF(VLOOKUP($A133,'Annex 2 Designated EHV charges'!$D:$P,12,FALSE)=0,"",VLOOKUP($A133,'Annex 2 Designated EHV charges'!$D:$P,12,FALSE)),"")</f>
        <v/>
      </c>
      <c r="H133" s="101" t="str">
        <f>IFERROR(IF(VLOOKUP($A133,'Annex 2 Designated EHV charges'!$D:$P,13,FALSE)=0,"",VLOOKUP($A133,'Annex 2 Designated EHV charges'!$D:$P,13,FALSE)),"")</f>
        <v/>
      </c>
    </row>
    <row r="134" spans="1:8" ht="12.75" customHeight="1" x14ac:dyDescent="0.25">
      <c r="A134" s="98" t="str">
        <f t="array" ref="A134">IFERROR(INDEX('Annex 2 Designated EHV charges'!$D$11:$D$58, MATCH(0, IF(ISBLANK('Annex 2 Designated EHV charges'!$D$11:$D$58),1, COUNTIF(A$4:$A133, 'Annex 2 Designated EHV charges'!$D$11:$D$58)), 0)),"")</f>
        <v/>
      </c>
      <c r="B134" s="97" t="str">
        <f>IF($A134="","",VLOOKUP($A134,'Annex 2 Designated EHV charges'!$D:$O,2,0))</f>
        <v/>
      </c>
      <c r="C134" s="98" t="str">
        <f>IF($A134="","",VLOOKUP($A134,'Annex 2 Designated EHV charges'!$D:$O,3,0))</f>
        <v/>
      </c>
      <c r="D134" s="97" t="str">
        <f>IF($A134="","",VLOOKUP($A134,'Annex 2 Designated EHV charges'!$D:$O,4,0))</f>
        <v/>
      </c>
      <c r="E134" s="99" t="str">
        <f>IFERROR(IF(VLOOKUP($A134,'Annex 2 Designated EHV charges'!$D:$P,10,FALSE)=0,"",VLOOKUP($A134,'Annex 2 Designated EHV charges'!$D:$P,10,FALSE)),"")</f>
        <v/>
      </c>
      <c r="F134" s="100" t="str">
        <f>IFERROR(IF(VLOOKUP($A134,'Annex 2 Designated EHV charges'!$D:$P,11,FALSE)=0,"",VLOOKUP($A134,'Annex 2 Designated EHV charges'!$D:$P,11,FALSE)),"")</f>
        <v/>
      </c>
      <c r="G134" s="101" t="str">
        <f>IFERROR(IF(VLOOKUP($A134,'Annex 2 Designated EHV charges'!$D:$P,12,FALSE)=0,"",VLOOKUP($A134,'Annex 2 Designated EHV charges'!$D:$P,12,FALSE)),"")</f>
        <v/>
      </c>
      <c r="H134" s="101" t="str">
        <f>IFERROR(IF(VLOOKUP($A134,'Annex 2 Designated EHV charges'!$D:$P,13,FALSE)=0,"",VLOOKUP($A134,'Annex 2 Designated EHV charges'!$D:$P,13,FALSE)),"")</f>
        <v/>
      </c>
    </row>
    <row r="135" spans="1:8" ht="12.75" customHeight="1" x14ac:dyDescent="0.25">
      <c r="A135" s="98" t="str">
        <f t="array" ref="A135">IFERROR(INDEX('Annex 2 Designated EHV charges'!$D$11:$D$58, MATCH(0, IF(ISBLANK('Annex 2 Designated EHV charges'!$D$11:$D$58),1, COUNTIF(A$4:$A134, 'Annex 2 Designated EHV charges'!$D$11:$D$58)), 0)),"")</f>
        <v/>
      </c>
      <c r="B135" s="97" t="str">
        <f>IF($A135="","",VLOOKUP($A135,'Annex 2 Designated EHV charges'!$D:$O,2,0))</f>
        <v/>
      </c>
      <c r="C135" s="98" t="str">
        <f>IF($A135="","",VLOOKUP($A135,'Annex 2 Designated EHV charges'!$D:$O,3,0))</f>
        <v/>
      </c>
      <c r="D135" s="97" t="str">
        <f>IF($A135="","",VLOOKUP($A135,'Annex 2 Designated EHV charges'!$D:$O,4,0))</f>
        <v/>
      </c>
      <c r="E135" s="99" t="str">
        <f>IFERROR(IF(VLOOKUP($A135,'Annex 2 Designated EHV charges'!$D:$P,10,FALSE)=0,"",VLOOKUP($A135,'Annex 2 Designated EHV charges'!$D:$P,10,FALSE)),"")</f>
        <v/>
      </c>
      <c r="F135" s="100" t="str">
        <f>IFERROR(IF(VLOOKUP($A135,'Annex 2 Designated EHV charges'!$D:$P,11,FALSE)=0,"",VLOOKUP($A135,'Annex 2 Designated EHV charges'!$D:$P,11,FALSE)),"")</f>
        <v/>
      </c>
      <c r="G135" s="101" t="str">
        <f>IFERROR(IF(VLOOKUP($A135,'Annex 2 Designated EHV charges'!$D:$P,12,FALSE)=0,"",VLOOKUP($A135,'Annex 2 Designated EHV charges'!$D:$P,12,FALSE)),"")</f>
        <v/>
      </c>
      <c r="H135" s="101" t="str">
        <f>IFERROR(IF(VLOOKUP($A135,'Annex 2 Designated EHV charges'!$D:$P,13,FALSE)=0,"",VLOOKUP($A135,'Annex 2 Designated EHV charges'!$D:$P,13,FALSE)),"")</f>
        <v/>
      </c>
    </row>
    <row r="136" spans="1:8" ht="12.75" customHeight="1" x14ac:dyDescent="0.25">
      <c r="A136" s="98" t="str">
        <f t="array" ref="A136">IFERROR(INDEX('Annex 2 Designated EHV charges'!$D$11:$D$58, MATCH(0, IF(ISBLANK('Annex 2 Designated EHV charges'!$D$11:$D$58),1, COUNTIF(A$4:$A135, 'Annex 2 Designated EHV charges'!$D$11:$D$58)), 0)),"")</f>
        <v/>
      </c>
      <c r="B136" s="97" t="str">
        <f>IF($A136="","",VLOOKUP($A136,'Annex 2 Designated EHV charges'!$D:$O,2,0))</f>
        <v/>
      </c>
      <c r="C136" s="98" t="str">
        <f>IF($A136="","",VLOOKUP($A136,'Annex 2 Designated EHV charges'!$D:$O,3,0))</f>
        <v/>
      </c>
      <c r="D136" s="97" t="str">
        <f>IF($A136="","",VLOOKUP($A136,'Annex 2 Designated EHV charges'!$D:$O,4,0))</f>
        <v/>
      </c>
      <c r="E136" s="99" t="str">
        <f>IFERROR(IF(VLOOKUP($A136,'Annex 2 Designated EHV charges'!$D:$P,10,FALSE)=0,"",VLOOKUP($A136,'Annex 2 Designated EHV charges'!$D:$P,10,FALSE)),"")</f>
        <v/>
      </c>
      <c r="F136" s="100" t="str">
        <f>IFERROR(IF(VLOOKUP($A136,'Annex 2 Designated EHV charges'!$D:$P,11,FALSE)=0,"",VLOOKUP($A136,'Annex 2 Designated EHV charges'!$D:$P,11,FALSE)),"")</f>
        <v/>
      </c>
      <c r="G136" s="101" t="str">
        <f>IFERROR(IF(VLOOKUP($A136,'Annex 2 Designated EHV charges'!$D:$P,12,FALSE)=0,"",VLOOKUP($A136,'Annex 2 Designated EHV charges'!$D:$P,12,FALSE)),"")</f>
        <v/>
      </c>
      <c r="H136" s="101" t="str">
        <f>IFERROR(IF(VLOOKUP($A136,'Annex 2 Designated EHV charges'!$D:$P,13,FALSE)=0,"",VLOOKUP($A136,'Annex 2 Designated EHV charges'!$D:$P,13,FALSE)),"")</f>
        <v/>
      </c>
    </row>
    <row r="137" spans="1:8" ht="12.75" customHeight="1" x14ac:dyDescent="0.25">
      <c r="A137" s="98" t="str">
        <f t="array" ref="A137">IFERROR(INDEX('Annex 2 Designated EHV charges'!$D$11:$D$58, MATCH(0, IF(ISBLANK('Annex 2 Designated EHV charges'!$D$11:$D$58),1, COUNTIF(A$4:$A136, 'Annex 2 Designated EHV charges'!$D$11:$D$58)), 0)),"")</f>
        <v/>
      </c>
      <c r="B137" s="97" t="str">
        <f>IF($A137="","",VLOOKUP($A137,'Annex 2 Designated EHV charges'!$D:$O,2,0))</f>
        <v/>
      </c>
      <c r="C137" s="98" t="str">
        <f>IF($A137="","",VLOOKUP($A137,'Annex 2 Designated EHV charges'!$D:$O,3,0))</f>
        <v/>
      </c>
      <c r="D137" s="97" t="str">
        <f>IF($A137="","",VLOOKUP($A137,'Annex 2 Designated EHV charges'!$D:$O,4,0))</f>
        <v/>
      </c>
      <c r="E137" s="99" t="str">
        <f>IFERROR(IF(VLOOKUP($A137,'Annex 2 Designated EHV charges'!$D:$P,10,FALSE)=0,"",VLOOKUP($A137,'Annex 2 Designated EHV charges'!$D:$P,10,FALSE)),"")</f>
        <v/>
      </c>
      <c r="F137" s="100" t="str">
        <f>IFERROR(IF(VLOOKUP($A137,'Annex 2 Designated EHV charges'!$D:$P,11,FALSE)=0,"",VLOOKUP($A137,'Annex 2 Designated EHV charges'!$D:$P,11,FALSE)),"")</f>
        <v/>
      </c>
      <c r="G137" s="101" t="str">
        <f>IFERROR(IF(VLOOKUP($A137,'Annex 2 Designated EHV charges'!$D:$P,12,FALSE)=0,"",VLOOKUP($A137,'Annex 2 Designated EHV charges'!$D:$P,12,FALSE)),"")</f>
        <v/>
      </c>
      <c r="H137" s="101" t="str">
        <f>IFERROR(IF(VLOOKUP($A137,'Annex 2 Designated EHV charges'!$D:$P,13,FALSE)=0,"",VLOOKUP($A137,'Annex 2 Designated EHV charges'!$D:$P,13,FALSE)),"")</f>
        <v/>
      </c>
    </row>
    <row r="138" spans="1:8" ht="12.75" customHeight="1" x14ac:dyDescent="0.25">
      <c r="A138" s="98" t="str">
        <f t="array" ref="A138">IFERROR(INDEX('Annex 2 Designated EHV charges'!$D$11:$D$58, MATCH(0, IF(ISBLANK('Annex 2 Designated EHV charges'!$D$11:$D$58),1, COUNTIF(A$4:$A137, 'Annex 2 Designated EHV charges'!$D$11:$D$58)), 0)),"")</f>
        <v/>
      </c>
      <c r="B138" s="97" t="str">
        <f>IF($A138="","",VLOOKUP($A138,'Annex 2 Designated EHV charges'!$D:$O,2,0))</f>
        <v/>
      </c>
      <c r="C138" s="98" t="str">
        <f>IF($A138="","",VLOOKUP($A138,'Annex 2 Designated EHV charges'!$D:$O,3,0))</f>
        <v/>
      </c>
      <c r="D138" s="97" t="str">
        <f>IF($A138="","",VLOOKUP($A138,'Annex 2 Designated EHV charges'!$D:$O,4,0))</f>
        <v/>
      </c>
      <c r="E138" s="99" t="str">
        <f>IFERROR(IF(VLOOKUP($A138,'Annex 2 Designated EHV charges'!$D:$P,10,FALSE)=0,"",VLOOKUP($A138,'Annex 2 Designated EHV charges'!$D:$P,10,FALSE)),"")</f>
        <v/>
      </c>
      <c r="F138" s="100" t="str">
        <f>IFERROR(IF(VLOOKUP($A138,'Annex 2 Designated EHV charges'!$D:$P,11,FALSE)=0,"",VLOOKUP($A138,'Annex 2 Designated EHV charges'!$D:$P,11,FALSE)),"")</f>
        <v/>
      </c>
      <c r="G138" s="101" t="str">
        <f>IFERROR(IF(VLOOKUP($A138,'Annex 2 Designated EHV charges'!$D:$P,12,FALSE)=0,"",VLOOKUP($A138,'Annex 2 Designated EHV charges'!$D:$P,12,FALSE)),"")</f>
        <v/>
      </c>
      <c r="H138" s="101" t="str">
        <f>IFERROR(IF(VLOOKUP($A138,'Annex 2 Designated EHV charges'!$D:$P,13,FALSE)=0,"",VLOOKUP($A138,'Annex 2 Designated EHV charges'!$D:$P,13,FALSE)),"")</f>
        <v/>
      </c>
    </row>
    <row r="139" spans="1:8" ht="12.75" customHeight="1" x14ac:dyDescent="0.25">
      <c r="A139" s="98" t="str">
        <f t="array" ref="A139">IFERROR(INDEX('Annex 2 Designated EHV charges'!$D$11:$D$58, MATCH(0, IF(ISBLANK('Annex 2 Designated EHV charges'!$D$11:$D$58),1, COUNTIF(A$4:$A138, 'Annex 2 Designated EHV charges'!$D$11:$D$58)), 0)),"")</f>
        <v/>
      </c>
      <c r="B139" s="97" t="str">
        <f>IF($A139="","",VLOOKUP($A139,'Annex 2 Designated EHV charges'!$D:$O,2,0))</f>
        <v/>
      </c>
      <c r="C139" s="98" t="str">
        <f>IF($A139="","",VLOOKUP($A139,'Annex 2 Designated EHV charges'!$D:$O,3,0))</f>
        <v/>
      </c>
      <c r="D139" s="97" t="str">
        <f>IF($A139="","",VLOOKUP($A139,'Annex 2 Designated EHV charges'!$D:$O,4,0))</f>
        <v/>
      </c>
      <c r="E139" s="99" t="str">
        <f>IFERROR(IF(VLOOKUP($A139,'Annex 2 Designated EHV charges'!$D:$P,10,FALSE)=0,"",VLOOKUP($A139,'Annex 2 Designated EHV charges'!$D:$P,10,FALSE)),"")</f>
        <v/>
      </c>
      <c r="F139" s="100" t="str">
        <f>IFERROR(IF(VLOOKUP($A139,'Annex 2 Designated EHV charges'!$D:$P,11,FALSE)=0,"",VLOOKUP($A139,'Annex 2 Designated EHV charges'!$D:$P,11,FALSE)),"")</f>
        <v/>
      </c>
      <c r="G139" s="101" t="str">
        <f>IFERROR(IF(VLOOKUP($A139,'Annex 2 Designated EHV charges'!$D:$P,12,FALSE)=0,"",VLOOKUP($A139,'Annex 2 Designated EHV charges'!$D:$P,12,FALSE)),"")</f>
        <v/>
      </c>
      <c r="H139" s="101" t="str">
        <f>IFERROR(IF(VLOOKUP($A139,'Annex 2 Designated EHV charges'!$D:$P,13,FALSE)=0,"",VLOOKUP($A139,'Annex 2 Designated EHV charges'!$D:$P,13,FALSE)),"")</f>
        <v/>
      </c>
    </row>
    <row r="140" spans="1:8" ht="12.75" customHeight="1" x14ac:dyDescent="0.25">
      <c r="A140" s="98" t="str">
        <f t="array" ref="A140">IFERROR(INDEX('Annex 2 Designated EHV charges'!$D$11:$D$58, MATCH(0, IF(ISBLANK('Annex 2 Designated EHV charges'!$D$11:$D$58),1, COUNTIF(A$4:$A139, 'Annex 2 Designated EHV charges'!$D$11:$D$58)), 0)),"")</f>
        <v/>
      </c>
      <c r="B140" s="97" t="str">
        <f>IF($A140="","",VLOOKUP($A140,'Annex 2 Designated EHV charges'!$D:$O,2,0))</f>
        <v/>
      </c>
      <c r="C140" s="98" t="str">
        <f>IF($A140="","",VLOOKUP($A140,'Annex 2 Designated EHV charges'!$D:$O,3,0))</f>
        <v/>
      </c>
      <c r="D140" s="97" t="str">
        <f>IF($A140="","",VLOOKUP($A140,'Annex 2 Designated EHV charges'!$D:$O,4,0))</f>
        <v/>
      </c>
      <c r="E140" s="99" t="str">
        <f>IFERROR(IF(VLOOKUP($A140,'Annex 2 Designated EHV charges'!$D:$P,10,FALSE)=0,"",VLOOKUP($A140,'Annex 2 Designated EHV charges'!$D:$P,10,FALSE)),"")</f>
        <v/>
      </c>
      <c r="F140" s="100" t="str">
        <f>IFERROR(IF(VLOOKUP($A140,'Annex 2 Designated EHV charges'!$D:$P,11,FALSE)=0,"",VLOOKUP($A140,'Annex 2 Designated EHV charges'!$D:$P,11,FALSE)),"")</f>
        <v/>
      </c>
      <c r="G140" s="101" t="str">
        <f>IFERROR(IF(VLOOKUP($A140,'Annex 2 Designated EHV charges'!$D:$P,12,FALSE)=0,"",VLOOKUP($A140,'Annex 2 Designated EHV charges'!$D:$P,12,FALSE)),"")</f>
        <v/>
      </c>
      <c r="H140" s="101" t="str">
        <f>IFERROR(IF(VLOOKUP($A140,'Annex 2 Designated EHV charges'!$D:$P,13,FALSE)=0,"",VLOOKUP($A140,'Annex 2 Designated EHV charges'!$D:$P,13,FALSE)),"")</f>
        <v/>
      </c>
    </row>
    <row r="141" spans="1:8" ht="12.75" customHeight="1" x14ac:dyDescent="0.25">
      <c r="A141" s="98" t="str">
        <f t="array" ref="A141">IFERROR(INDEX('Annex 2 Designated EHV charges'!$D$11:$D$58, MATCH(0, IF(ISBLANK('Annex 2 Designated EHV charges'!$D$11:$D$58),1, COUNTIF(A$4:$A140, 'Annex 2 Designated EHV charges'!$D$11:$D$58)), 0)),"")</f>
        <v/>
      </c>
      <c r="B141" s="97" t="str">
        <f>IF($A141="","",VLOOKUP($A141,'Annex 2 Designated EHV charges'!$D:$O,2,0))</f>
        <v/>
      </c>
      <c r="C141" s="98" t="str">
        <f>IF($A141="","",VLOOKUP($A141,'Annex 2 Designated EHV charges'!$D:$O,3,0))</f>
        <v/>
      </c>
      <c r="D141" s="97" t="str">
        <f>IF($A141="","",VLOOKUP($A141,'Annex 2 Designated EHV charges'!$D:$O,4,0))</f>
        <v/>
      </c>
      <c r="E141" s="99" t="str">
        <f>IFERROR(IF(VLOOKUP($A141,'Annex 2 Designated EHV charges'!$D:$P,10,FALSE)=0,"",VLOOKUP($A141,'Annex 2 Designated EHV charges'!$D:$P,10,FALSE)),"")</f>
        <v/>
      </c>
      <c r="F141" s="100" t="str">
        <f>IFERROR(IF(VLOOKUP($A141,'Annex 2 Designated EHV charges'!$D:$P,11,FALSE)=0,"",VLOOKUP($A141,'Annex 2 Designated EHV charges'!$D:$P,11,FALSE)),"")</f>
        <v/>
      </c>
      <c r="G141" s="101" t="str">
        <f>IFERROR(IF(VLOOKUP($A141,'Annex 2 Designated EHV charges'!$D:$P,12,FALSE)=0,"",VLOOKUP($A141,'Annex 2 Designated EHV charges'!$D:$P,12,FALSE)),"")</f>
        <v/>
      </c>
      <c r="H141" s="101" t="str">
        <f>IFERROR(IF(VLOOKUP($A141,'Annex 2 Designated EHV charges'!$D:$P,13,FALSE)=0,"",VLOOKUP($A141,'Annex 2 Designated EHV charges'!$D:$P,13,FALSE)),"")</f>
        <v/>
      </c>
    </row>
    <row r="142" spans="1:8" ht="12.75" customHeight="1" x14ac:dyDescent="0.25">
      <c r="A142" s="98" t="str">
        <f t="array" ref="A142">IFERROR(INDEX('Annex 2 Designated EHV charges'!$D$11:$D$58, MATCH(0, IF(ISBLANK('Annex 2 Designated EHV charges'!$D$11:$D$58),1, COUNTIF(A$4:$A141, 'Annex 2 Designated EHV charges'!$D$11:$D$58)), 0)),"")</f>
        <v/>
      </c>
      <c r="B142" s="97" t="str">
        <f>IF($A142="","",VLOOKUP($A142,'Annex 2 Designated EHV charges'!$D:$O,2,0))</f>
        <v/>
      </c>
      <c r="C142" s="98" t="str">
        <f>IF($A142="","",VLOOKUP($A142,'Annex 2 Designated EHV charges'!$D:$O,3,0))</f>
        <v/>
      </c>
      <c r="D142" s="97" t="str">
        <f>IF($A142="","",VLOOKUP($A142,'Annex 2 Designated EHV charges'!$D:$O,4,0))</f>
        <v/>
      </c>
      <c r="E142" s="99" t="str">
        <f>IFERROR(IF(VLOOKUP($A142,'Annex 2 Designated EHV charges'!$D:$P,10,FALSE)=0,"",VLOOKUP($A142,'Annex 2 Designated EHV charges'!$D:$P,10,FALSE)),"")</f>
        <v/>
      </c>
      <c r="F142" s="100" t="str">
        <f>IFERROR(IF(VLOOKUP($A142,'Annex 2 Designated EHV charges'!$D:$P,11,FALSE)=0,"",VLOOKUP($A142,'Annex 2 Designated EHV charges'!$D:$P,11,FALSE)),"")</f>
        <v/>
      </c>
      <c r="G142" s="101" t="str">
        <f>IFERROR(IF(VLOOKUP($A142,'Annex 2 Designated EHV charges'!$D:$P,12,FALSE)=0,"",VLOOKUP($A142,'Annex 2 Designated EHV charges'!$D:$P,12,FALSE)),"")</f>
        <v/>
      </c>
      <c r="H142" s="101" t="str">
        <f>IFERROR(IF(VLOOKUP($A142,'Annex 2 Designated EHV charges'!$D:$P,13,FALSE)=0,"",VLOOKUP($A142,'Annex 2 Designated EHV charges'!$D:$P,13,FALSE)),"")</f>
        <v/>
      </c>
    </row>
    <row r="143" spans="1:8" ht="12.75" customHeight="1" x14ac:dyDescent="0.25">
      <c r="A143" s="98" t="str">
        <f t="array" ref="A143">IFERROR(INDEX('Annex 2 Designated EHV charges'!$D$11:$D$58, MATCH(0, IF(ISBLANK('Annex 2 Designated EHV charges'!$D$11:$D$58),1, COUNTIF(A$4:$A142, 'Annex 2 Designated EHV charges'!$D$11:$D$58)), 0)),"")</f>
        <v/>
      </c>
      <c r="B143" s="97" t="str">
        <f>IF($A143="","",VLOOKUP($A143,'Annex 2 Designated EHV charges'!$D:$O,2,0))</f>
        <v/>
      </c>
      <c r="C143" s="98" t="str">
        <f>IF($A143="","",VLOOKUP($A143,'Annex 2 Designated EHV charges'!$D:$O,3,0))</f>
        <v/>
      </c>
      <c r="D143" s="97" t="str">
        <f>IF($A143="","",VLOOKUP($A143,'Annex 2 Designated EHV charges'!$D:$O,4,0))</f>
        <v/>
      </c>
      <c r="E143" s="99" t="str">
        <f>IFERROR(IF(VLOOKUP($A143,'Annex 2 Designated EHV charges'!$D:$P,10,FALSE)=0,"",VLOOKUP($A143,'Annex 2 Designated EHV charges'!$D:$P,10,FALSE)),"")</f>
        <v/>
      </c>
      <c r="F143" s="100" t="str">
        <f>IFERROR(IF(VLOOKUP($A143,'Annex 2 Designated EHV charges'!$D:$P,11,FALSE)=0,"",VLOOKUP($A143,'Annex 2 Designated EHV charges'!$D:$P,11,FALSE)),"")</f>
        <v/>
      </c>
      <c r="G143" s="101" t="str">
        <f>IFERROR(IF(VLOOKUP($A143,'Annex 2 Designated EHV charges'!$D:$P,12,FALSE)=0,"",VLOOKUP($A143,'Annex 2 Designated EHV charges'!$D:$P,12,FALSE)),"")</f>
        <v/>
      </c>
      <c r="H143" s="101" t="str">
        <f>IFERROR(IF(VLOOKUP($A143,'Annex 2 Designated EHV charges'!$D:$P,13,FALSE)=0,"",VLOOKUP($A143,'Annex 2 Designated EHV charges'!$D:$P,13,FALSE)),"")</f>
        <v/>
      </c>
    </row>
    <row r="144" spans="1:8" ht="12.75" customHeight="1" x14ac:dyDescent="0.25">
      <c r="A144" s="98" t="str">
        <f t="array" ref="A144">IFERROR(INDEX('Annex 2 Designated EHV charges'!$D$11:$D$58, MATCH(0, IF(ISBLANK('Annex 2 Designated EHV charges'!$D$11:$D$58),1, COUNTIF(A$4:$A143, 'Annex 2 Designated EHV charges'!$D$11:$D$58)), 0)),"")</f>
        <v/>
      </c>
      <c r="B144" s="97" t="str">
        <f>IF($A144="","",VLOOKUP($A144,'Annex 2 Designated EHV charges'!$D:$O,2,0))</f>
        <v/>
      </c>
      <c r="C144" s="98" t="str">
        <f>IF($A144="","",VLOOKUP($A144,'Annex 2 Designated EHV charges'!$D:$O,3,0))</f>
        <v/>
      </c>
      <c r="D144" s="97" t="str">
        <f>IF($A144="","",VLOOKUP($A144,'Annex 2 Designated EHV charges'!$D:$O,4,0))</f>
        <v/>
      </c>
      <c r="E144" s="99" t="str">
        <f>IFERROR(IF(VLOOKUP($A144,'Annex 2 Designated EHV charges'!$D:$P,10,FALSE)=0,"",VLOOKUP($A144,'Annex 2 Designated EHV charges'!$D:$P,10,FALSE)),"")</f>
        <v/>
      </c>
      <c r="F144" s="100" t="str">
        <f>IFERROR(IF(VLOOKUP($A144,'Annex 2 Designated EHV charges'!$D:$P,11,FALSE)=0,"",VLOOKUP($A144,'Annex 2 Designated EHV charges'!$D:$P,11,FALSE)),"")</f>
        <v/>
      </c>
      <c r="G144" s="101" t="str">
        <f>IFERROR(IF(VLOOKUP($A144,'Annex 2 Designated EHV charges'!$D:$P,12,FALSE)=0,"",VLOOKUP($A144,'Annex 2 Designated EHV charges'!$D:$P,12,FALSE)),"")</f>
        <v/>
      </c>
      <c r="H144" s="101" t="str">
        <f>IFERROR(IF(VLOOKUP($A144,'Annex 2 Designated EHV charges'!$D:$P,13,FALSE)=0,"",VLOOKUP($A144,'Annex 2 Designated EHV charges'!$D:$P,13,FALSE)),"")</f>
        <v/>
      </c>
    </row>
    <row r="145" spans="1:8" ht="12.75" customHeight="1" x14ac:dyDescent="0.25">
      <c r="A145" s="98" t="str">
        <f t="array" ref="A145">IFERROR(INDEX('Annex 2 Designated EHV charges'!$D$11:$D$58, MATCH(0, IF(ISBLANK('Annex 2 Designated EHV charges'!$D$11:$D$58),1, COUNTIF(A$4:$A144, 'Annex 2 Designated EHV charges'!$D$11:$D$58)), 0)),"")</f>
        <v/>
      </c>
      <c r="B145" s="97" t="str">
        <f>IF($A145="","",VLOOKUP($A145,'Annex 2 Designated EHV charges'!$D:$O,2,0))</f>
        <v/>
      </c>
      <c r="C145" s="98" t="str">
        <f>IF($A145="","",VLOOKUP($A145,'Annex 2 Designated EHV charges'!$D:$O,3,0))</f>
        <v/>
      </c>
      <c r="D145" s="97" t="str">
        <f>IF($A145="","",VLOOKUP($A145,'Annex 2 Designated EHV charges'!$D:$O,4,0))</f>
        <v/>
      </c>
      <c r="E145" s="99" t="str">
        <f>IFERROR(IF(VLOOKUP($A145,'Annex 2 Designated EHV charges'!$D:$P,10,FALSE)=0,"",VLOOKUP($A145,'Annex 2 Designated EHV charges'!$D:$P,10,FALSE)),"")</f>
        <v/>
      </c>
      <c r="F145" s="100" t="str">
        <f>IFERROR(IF(VLOOKUP($A145,'Annex 2 Designated EHV charges'!$D:$P,11,FALSE)=0,"",VLOOKUP($A145,'Annex 2 Designated EHV charges'!$D:$P,11,FALSE)),"")</f>
        <v/>
      </c>
      <c r="G145" s="101" t="str">
        <f>IFERROR(IF(VLOOKUP($A145,'Annex 2 Designated EHV charges'!$D:$P,12,FALSE)=0,"",VLOOKUP($A145,'Annex 2 Designated EHV charges'!$D:$P,12,FALSE)),"")</f>
        <v/>
      </c>
      <c r="H145" s="101" t="str">
        <f>IFERROR(IF(VLOOKUP($A145,'Annex 2 Designated EHV charges'!$D:$P,13,FALSE)=0,"",VLOOKUP($A145,'Annex 2 Designated EHV charges'!$D:$P,13,FALSE)),"")</f>
        <v/>
      </c>
    </row>
    <row r="146" spans="1:8" ht="12.75" customHeight="1" x14ac:dyDescent="0.25">
      <c r="A146" s="98" t="str">
        <f t="array" ref="A146">IFERROR(INDEX('Annex 2 Designated EHV charges'!$D$11:$D$58, MATCH(0, IF(ISBLANK('Annex 2 Designated EHV charges'!$D$11:$D$58),1, COUNTIF(A$4:$A145, 'Annex 2 Designated EHV charges'!$D$11:$D$58)), 0)),"")</f>
        <v/>
      </c>
      <c r="B146" s="97" t="str">
        <f>IF($A146="","",VLOOKUP($A146,'Annex 2 Designated EHV charges'!$D:$O,2,0))</f>
        <v/>
      </c>
      <c r="C146" s="98" t="str">
        <f>IF($A146="","",VLOOKUP($A146,'Annex 2 Designated EHV charges'!$D:$O,3,0))</f>
        <v/>
      </c>
      <c r="D146" s="97" t="str">
        <f>IF($A146="","",VLOOKUP($A146,'Annex 2 Designated EHV charges'!$D:$O,4,0))</f>
        <v/>
      </c>
      <c r="E146" s="99" t="str">
        <f>IFERROR(IF(VLOOKUP($A146,'Annex 2 Designated EHV charges'!$D:$P,10,FALSE)=0,"",VLOOKUP($A146,'Annex 2 Designated EHV charges'!$D:$P,10,FALSE)),"")</f>
        <v/>
      </c>
      <c r="F146" s="100" t="str">
        <f>IFERROR(IF(VLOOKUP($A146,'Annex 2 Designated EHV charges'!$D:$P,11,FALSE)=0,"",VLOOKUP($A146,'Annex 2 Designated EHV charges'!$D:$P,11,FALSE)),"")</f>
        <v/>
      </c>
      <c r="G146" s="101" t="str">
        <f>IFERROR(IF(VLOOKUP($A146,'Annex 2 Designated EHV charges'!$D:$P,12,FALSE)=0,"",VLOOKUP($A146,'Annex 2 Designated EHV charges'!$D:$P,12,FALSE)),"")</f>
        <v/>
      </c>
      <c r="H146" s="101" t="str">
        <f>IFERROR(IF(VLOOKUP($A146,'Annex 2 Designated EHV charges'!$D:$P,13,FALSE)=0,"",VLOOKUP($A146,'Annex 2 Designated EHV charges'!$D:$P,13,FALSE)),"")</f>
        <v/>
      </c>
    </row>
    <row r="147" spans="1:8" ht="12.75" customHeight="1" x14ac:dyDescent="0.25">
      <c r="A147" s="98" t="str">
        <f t="array" ref="A147">IFERROR(INDEX('Annex 2 Designated EHV charges'!$D$11:$D$58, MATCH(0, IF(ISBLANK('Annex 2 Designated EHV charges'!$D$11:$D$58),1, COUNTIF(A$4:$A146, 'Annex 2 Designated EHV charges'!$D$11:$D$58)), 0)),"")</f>
        <v/>
      </c>
      <c r="B147" s="97" t="str">
        <f>IF($A147="","",VLOOKUP($A147,'Annex 2 Designated EHV charges'!$D:$O,2,0))</f>
        <v/>
      </c>
      <c r="C147" s="98" t="str">
        <f>IF($A147="","",VLOOKUP($A147,'Annex 2 Designated EHV charges'!$D:$O,3,0))</f>
        <v/>
      </c>
      <c r="D147" s="97" t="str">
        <f>IF($A147="","",VLOOKUP($A147,'Annex 2 Designated EHV charges'!$D:$O,4,0))</f>
        <v/>
      </c>
      <c r="E147" s="99" t="str">
        <f>IFERROR(IF(VLOOKUP($A147,'Annex 2 Designated EHV charges'!$D:$P,10,FALSE)=0,"",VLOOKUP($A147,'Annex 2 Designated EHV charges'!$D:$P,10,FALSE)),"")</f>
        <v/>
      </c>
      <c r="F147" s="100" t="str">
        <f>IFERROR(IF(VLOOKUP($A147,'Annex 2 Designated EHV charges'!$D:$P,11,FALSE)=0,"",VLOOKUP($A147,'Annex 2 Designated EHV charges'!$D:$P,11,FALSE)),"")</f>
        <v/>
      </c>
      <c r="G147" s="101" t="str">
        <f>IFERROR(IF(VLOOKUP($A147,'Annex 2 Designated EHV charges'!$D:$P,12,FALSE)=0,"",VLOOKUP($A147,'Annex 2 Designated EHV charges'!$D:$P,12,FALSE)),"")</f>
        <v/>
      </c>
      <c r="H147" s="101" t="str">
        <f>IFERROR(IF(VLOOKUP($A147,'Annex 2 Designated EHV charges'!$D:$P,13,FALSE)=0,"",VLOOKUP($A147,'Annex 2 Designated EHV charges'!$D:$P,13,FALSE)),"")</f>
        <v/>
      </c>
    </row>
    <row r="148" spans="1:8" ht="12.75" customHeight="1" x14ac:dyDescent="0.25">
      <c r="A148" s="98" t="str">
        <f t="array" ref="A148">IFERROR(INDEX('Annex 2 Designated EHV charges'!$D$11:$D$58, MATCH(0, IF(ISBLANK('Annex 2 Designated EHV charges'!$D$11:$D$58),1, COUNTIF(A$4:$A147, 'Annex 2 Designated EHV charges'!$D$11:$D$58)), 0)),"")</f>
        <v/>
      </c>
      <c r="B148" s="97" t="str">
        <f>IF($A148="","",VLOOKUP($A148,'Annex 2 Designated EHV charges'!$D:$O,2,0))</f>
        <v/>
      </c>
      <c r="C148" s="98" t="str">
        <f>IF($A148="","",VLOOKUP($A148,'Annex 2 Designated EHV charges'!$D:$O,3,0))</f>
        <v/>
      </c>
      <c r="D148" s="97" t="str">
        <f>IF($A148="","",VLOOKUP($A148,'Annex 2 Designated EHV charges'!$D:$O,4,0))</f>
        <v/>
      </c>
      <c r="E148" s="99" t="str">
        <f>IFERROR(IF(VLOOKUP($A148,'Annex 2 Designated EHV charges'!$D:$P,10,FALSE)=0,"",VLOOKUP($A148,'Annex 2 Designated EHV charges'!$D:$P,10,FALSE)),"")</f>
        <v/>
      </c>
      <c r="F148" s="100" t="str">
        <f>IFERROR(IF(VLOOKUP($A148,'Annex 2 Designated EHV charges'!$D:$P,11,FALSE)=0,"",VLOOKUP($A148,'Annex 2 Designated EHV charges'!$D:$P,11,FALSE)),"")</f>
        <v/>
      </c>
      <c r="G148" s="101" t="str">
        <f>IFERROR(IF(VLOOKUP($A148,'Annex 2 Designated EHV charges'!$D:$P,12,FALSE)=0,"",VLOOKUP($A148,'Annex 2 Designated EHV charges'!$D:$P,12,FALSE)),"")</f>
        <v/>
      </c>
      <c r="H148" s="101" t="str">
        <f>IFERROR(IF(VLOOKUP($A148,'Annex 2 Designated EHV charges'!$D:$P,13,FALSE)=0,"",VLOOKUP($A148,'Annex 2 Designated EHV charges'!$D:$P,13,FALSE)),"")</f>
        <v/>
      </c>
    </row>
    <row r="149" spans="1:8" ht="12.75" customHeight="1" x14ac:dyDescent="0.25">
      <c r="A149" s="98" t="str">
        <f t="array" ref="A149">IFERROR(INDEX('Annex 2 Designated EHV charges'!$D$11:$D$58, MATCH(0, IF(ISBLANK('Annex 2 Designated EHV charges'!$D$11:$D$58),1, COUNTIF(A$4:$A148, 'Annex 2 Designated EHV charges'!$D$11:$D$58)), 0)),"")</f>
        <v/>
      </c>
      <c r="B149" s="97" t="str">
        <f>IF($A149="","",VLOOKUP($A149,'Annex 2 Designated EHV charges'!$D:$O,2,0))</f>
        <v/>
      </c>
      <c r="C149" s="98" t="str">
        <f>IF($A149="","",VLOOKUP($A149,'Annex 2 Designated EHV charges'!$D:$O,3,0))</f>
        <v/>
      </c>
      <c r="D149" s="97" t="str">
        <f>IF($A149="","",VLOOKUP($A149,'Annex 2 Designated EHV charges'!$D:$O,4,0))</f>
        <v/>
      </c>
      <c r="E149" s="99" t="str">
        <f>IFERROR(IF(VLOOKUP($A149,'Annex 2 Designated EHV charges'!$D:$P,10,FALSE)=0,"",VLOOKUP($A149,'Annex 2 Designated EHV charges'!$D:$P,10,FALSE)),"")</f>
        <v/>
      </c>
      <c r="F149" s="100" t="str">
        <f>IFERROR(IF(VLOOKUP($A149,'Annex 2 Designated EHV charges'!$D:$P,11,FALSE)=0,"",VLOOKUP($A149,'Annex 2 Designated EHV charges'!$D:$P,11,FALSE)),"")</f>
        <v/>
      </c>
      <c r="G149" s="101" t="str">
        <f>IFERROR(IF(VLOOKUP($A149,'Annex 2 Designated EHV charges'!$D:$P,12,FALSE)=0,"",VLOOKUP($A149,'Annex 2 Designated EHV charges'!$D:$P,12,FALSE)),"")</f>
        <v/>
      </c>
      <c r="H149" s="101" t="str">
        <f>IFERROR(IF(VLOOKUP($A149,'Annex 2 Designated EHV charges'!$D:$P,13,FALSE)=0,"",VLOOKUP($A149,'Annex 2 Designated EHV charges'!$D:$P,13,FALSE)),"")</f>
        <v/>
      </c>
    </row>
    <row r="150" spans="1:8" ht="12.75" customHeight="1" x14ac:dyDescent="0.25">
      <c r="A150" s="98" t="str">
        <f t="array" ref="A150">IFERROR(INDEX('Annex 2 Designated EHV charges'!$D$11:$D$58, MATCH(0, IF(ISBLANK('Annex 2 Designated EHV charges'!$D$11:$D$58),1, COUNTIF(A$4:$A149, 'Annex 2 Designated EHV charges'!$D$11:$D$58)), 0)),"")</f>
        <v/>
      </c>
      <c r="B150" s="97" t="str">
        <f>IF($A150="","",VLOOKUP($A150,'Annex 2 Designated EHV charges'!$D:$O,2,0))</f>
        <v/>
      </c>
      <c r="C150" s="98" t="str">
        <f>IF($A150="","",VLOOKUP($A150,'Annex 2 Designated EHV charges'!$D:$O,3,0))</f>
        <v/>
      </c>
      <c r="D150" s="97" t="str">
        <f>IF($A150="","",VLOOKUP($A150,'Annex 2 Designated EHV charges'!$D:$O,4,0))</f>
        <v/>
      </c>
      <c r="E150" s="99" t="str">
        <f>IFERROR(IF(VLOOKUP($A150,'Annex 2 Designated EHV charges'!$D:$P,10,FALSE)=0,"",VLOOKUP($A150,'Annex 2 Designated EHV charges'!$D:$P,10,FALSE)),"")</f>
        <v/>
      </c>
      <c r="F150" s="100" t="str">
        <f>IFERROR(IF(VLOOKUP($A150,'Annex 2 Designated EHV charges'!$D:$P,11,FALSE)=0,"",VLOOKUP($A150,'Annex 2 Designated EHV charges'!$D:$P,11,FALSE)),"")</f>
        <v/>
      </c>
      <c r="G150" s="101" t="str">
        <f>IFERROR(IF(VLOOKUP($A150,'Annex 2 Designated EHV charges'!$D:$P,12,FALSE)=0,"",VLOOKUP($A150,'Annex 2 Designated EHV charges'!$D:$P,12,FALSE)),"")</f>
        <v/>
      </c>
      <c r="H150" s="101" t="str">
        <f>IFERROR(IF(VLOOKUP($A150,'Annex 2 Designated EHV charges'!$D:$P,13,FALSE)=0,"",VLOOKUP($A150,'Annex 2 Designated EHV charges'!$D:$P,13,FALSE)),"")</f>
        <v/>
      </c>
    </row>
    <row r="151" spans="1:8" ht="12.75" customHeight="1" x14ac:dyDescent="0.25">
      <c r="A151" s="98" t="str">
        <f t="array" ref="A151">IFERROR(INDEX('Annex 2 Designated EHV charges'!$D$11:$D$58, MATCH(0, IF(ISBLANK('Annex 2 Designated EHV charges'!$D$11:$D$58),1, COUNTIF(A$4:$A150, 'Annex 2 Designated EHV charges'!$D$11:$D$58)), 0)),"")</f>
        <v/>
      </c>
      <c r="B151" s="97" t="str">
        <f>IF($A151="","",VLOOKUP($A151,'Annex 2 Designated EHV charges'!$D:$O,2,0))</f>
        <v/>
      </c>
      <c r="C151" s="98" t="str">
        <f>IF($A151="","",VLOOKUP($A151,'Annex 2 Designated EHV charges'!$D:$O,3,0))</f>
        <v/>
      </c>
      <c r="D151" s="97" t="str">
        <f>IF($A151="","",VLOOKUP($A151,'Annex 2 Designated EHV charges'!$D:$O,4,0))</f>
        <v/>
      </c>
      <c r="E151" s="99" t="str">
        <f>IFERROR(IF(VLOOKUP($A151,'Annex 2 Designated EHV charges'!$D:$P,10,FALSE)=0,"",VLOOKUP($A151,'Annex 2 Designated EHV charges'!$D:$P,10,FALSE)),"")</f>
        <v/>
      </c>
      <c r="F151" s="100" t="str">
        <f>IFERROR(IF(VLOOKUP($A151,'Annex 2 Designated EHV charges'!$D:$P,11,FALSE)=0,"",VLOOKUP($A151,'Annex 2 Designated EHV charges'!$D:$P,11,FALSE)),"")</f>
        <v/>
      </c>
      <c r="G151" s="101" t="str">
        <f>IFERROR(IF(VLOOKUP($A151,'Annex 2 Designated EHV charges'!$D:$P,12,FALSE)=0,"",VLOOKUP($A151,'Annex 2 Designated EHV charges'!$D:$P,12,FALSE)),"")</f>
        <v/>
      </c>
      <c r="H151" s="101" t="str">
        <f>IFERROR(IF(VLOOKUP($A151,'Annex 2 Designated EHV charges'!$D:$P,13,FALSE)=0,"",VLOOKUP($A151,'Annex 2 Designated EHV charges'!$D:$P,13,FALSE)),"")</f>
        <v/>
      </c>
    </row>
    <row r="152" spans="1:8" x14ac:dyDescent="0.25">
      <c r="A152" s="98" t="str">
        <f t="array" ref="A152">IFERROR(INDEX('Annex 2 Designated EHV charges'!$D$11:$D$58, MATCH(0, IF(ISBLANK('Annex 2 Designated EHV charges'!$D$11:$D$58),1, COUNTIF(A$4:$A151, 'Annex 2 Designated EHV charges'!$D$11:$D$58)), 0)),"")</f>
        <v/>
      </c>
      <c r="B152" s="97" t="str">
        <f>IF($A152="","",VLOOKUP($A152,'Annex 2 Designated EHV charges'!$D:$O,2,0))</f>
        <v/>
      </c>
      <c r="C152" s="98" t="str">
        <f>IF($A152="","",VLOOKUP($A152,'Annex 2 Designated EHV charges'!$D:$O,3,0))</f>
        <v/>
      </c>
      <c r="D152" s="97" t="str">
        <f>IF($A152="","",VLOOKUP($A152,'Annex 2 Designated EHV charges'!$D:$O,4,0))</f>
        <v/>
      </c>
      <c r="E152" s="99" t="str">
        <f>IFERROR(IF(VLOOKUP($A152,'Annex 2 Designated EHV charges'!$D:$P,10,FALSE)=0,"",VLOOKUP($A152,'Annex 2 Designated EHV charges'!$D:$P,10,FALSE)),"")</f>
        <v/>
      </c>
      <c r="F152" s="100" t="str">
        <f>IFERROR(IF(VLOOKUP($A152,'Annex 2 Designated EHV charges'!$D:$P,11,FALSE)=0,"",VLOOKUP($A152,'Annex 2 Designated EHV charges'!$D:$P,11,FALSE)),"")</f>
        <v/>
      </c>
      <c r="G152" s="101" t="str">
        <f>IFERROR(IF(VLOOKUP($A152,'Annex 2 Designated EHV charges'!$D:$P,12,FALSE)=0,"",VLOOKUP($A152,'Annex 2 Designated EHV charges'!$D:$P,12,FALSE)),"")</f>
        <v/>
      </c>
      <c r="H152" s="101" t="str">
        <f>IFERROR(IF(VLOOKUP($A152,'Annex 2 Designated EHV charges'!$D:$P,13,FALSE)=0,"",VLOOKUP($A152,'Annex 2 Designated EHV charges'!$D:$P,13,FALSE)),"")</f>
        <v/>
      </c>
    </row>
    <row r="153" spans="1:8" x14ac:dyDescent="0.25">
      <c r="A153" s="98" t="str">
        <f t="array" ref="A153">IFERROR(INDEX('Annex 2 Designated EHV charges'!$D$11:$D$58, MATCH(0, IF(ISBLANK('Annex 2 Designated EHV charges'!$D$11:$D$58),1, COUNTIF(A$4:$A152, 'Annex 2 Designated EHV charges'!$D$11:$D$58)), 0)),"")</f>
        <v/>
      </c>
      <c r="B153" s="97" t="str">
        <f>IF($A153="","",VLOOKUP($A153,'Annex 2 Designated EHV charges'!$D:$O,2,0))</f>
        <v/>
      </c>
      <c r="C153" s="98" t="str">
        <f>IF($A153="","",VLOOKUP($A153,'Annex 2 Designated EHV charges'!$D:$O,3,0))</f>
        <v/>
      </c>
      <c r="D153" s="97" t="str">
        <f>IF($A153="","",VLOOKUP($A153,'Annex 2 Designated EHV charges'!$D:$O,4,0))</f>
        <v/>
      </c>
      <c r="E153" s="99" t="str">
        <f>IFERROR(IF(VLOOKUP($A153,'Annex 2 Designated EHV charges'!$D:$P,10,FALSE)=0,"",VLOOKUP($A153,'Annex 2 Designated EHV charges'!$D:$P,10,FALSE)),"")</f>
        <v/>
      </c>
      <c r="F153" s="100" t="str">
        <f>IFERROR(IF(VLOOKUP($A153,'Annex 2 Designated EHV charges'!$D:$P,11,FALSE)=0,"",VLOOKUP($A153,'Annex 2 Designated EHV charges'!$D:$P,11,FALSE)),"")</f>
        <v/>
      </c>
      <c r="G153" s="101" t="str">
        <f>IFERROR(IF(VLOOKUP($A153,'Annex 2 Designated EHV charges'!$D:$P,12,FALSE)=0,"",VLOOKUP($A153,'Annex 2 Designated EHV charges'!$D:$P,12,FALSE)),"")</f>
        <v/>
      </c>
      <c r="H153" s="101" t="str">
        <f>IFERROR(IF(VLOOKUP($A153,'Annex 2 Designated EHV charges'!$D:$P,13,FALSE)=0,"",VLOOKUP($A153,'Annex 2 Designated EHV charges'!$D:$P,13,FALSE)),"")</f>
        <v/>
      </c>
    </row>
    <row r="154" spans="1:8" x14ac:dyDescent="0.25">
      <c r="A154" s="98" t="str">
        <f t="array" ref="A154">IFERROR(INDEX('Annex 2 Designated EHV charges'!$D$11:$D$58, MATCH(0, IF(ISBLANK('Annex 2 Designated EHV charges'!$D$11:$D$58),1, COUNTIF(A$4:$A153, 'Annex 2 Designated EHV charges'!$D$11:$D$58)), 0)),"")</f>
        <v/>
      </c>
      <c r="B154" s="97" t="str">
        <f>IF($A154="","",VLOOKUP($A154,'Annex 2 Designated EHV charges'!$D:$O,2,0))</f>
        <v/>
      </c>
      <c r="C154" s="98" t="str">
        <f>IF($A154="","",VLOOKUP($A154,'Annex 2 Designated EHV charges'!$D:$O,3,0))</f>
        <v/>
      </c>
      <c r="D154" s="97" t="str">
        <f>IF($A154="","",VLOOKUP($A154,'Annex 2 Designated EHV charges'!$D:$O,4,0))</f>
        <v/>
      </c>
      <c r="E154" s="99" t="str">
        <f>IFERROR(IF(VLOOKUP($A154,'Annex 2 Designated EHV charges'!$D:$P,10,FALSE)=0,"",VLOOKUP($A154,'Annex 2 Designated EHV charges'!$D:$P,10,FALSE)),"")</f>
        <v/>
      </c>
      <c r="F154" s="100" t="str">
        <f>IFERROR(IF(VLOOKUP($A154,'Annex 2 Designated EHV charges'!$D:$P,11,FALSE)=0,"",VLOOKUP($A154,'Annex 2 Designated EHV charges'!$D:$P,11,FALSE)),"")</f>
        <v/>
      </c>
      <c r="G154" s="101" t="str">
        <f>IFERROR(IF(VLOOKUP($A154,'Annex 2 Designated EHV charges'!$D:$P,12,FALSE)=0,"",VLOOKUP($A154,'Annex 2 Designated EHV charges'!$D:$P,12,FALSE)),"")</f>
        <v/>
      </c>
      <c r="H154" s="101" t="str">
        <f>IFERROR(IF(VLOOKUP($A154,'Annex 2 Designated EHV charges'!$D:$P,13,FALSE)=0,"",VLOOKUP($A154,'Annex 2 Designated EHV charges'!$D:$P,13,FALSE)),"")</f>
        <v/>
      </c>
    </row>
    <row r="155" spans="1:8" x14ac:dyDescent="0.25">
      <c r="A155" s="98" t="str">
        <f t="array" ref="A155">IFERROR(INDEX('Annex 2 Designated EHV charges'!$D$11:$D$58, MATCH(0, IF(ISBLANK('Annex 2 Designated EHV charges'!$D$11:$D$58),1, COUNTIF(A$4:$A154, 'Annex 2 Designated EHV charges'!$D$11:$D$58)), 0)),"")</f>
        <v/>
      </c>
      <c r="B155" s="97" t="str">
        <f>IF($A155="","",VLOOKUP($A155,'Annex 2 Designated EHV charges'!$D:$O,2,0))</f>
        <v/>
      </c>
      <c r="C155" s="98" t="str">
        <f>IF($A155="","",VLOOKUP($A155,'Annex 2 Designated EHV charges'!$D:$O,3,0))</f>
        <v/>
      </c>
      <c r="D155" s="97" t="str">
        <f>IF($A155="","",VLOOKUP($A155,'Annex 2 Designated EHV charges'!$D:$O,4,0))</f>
        <v/>
      </c>
      <c r="E155" s="99" t="str">
        <f>IFERROR(IF(VLOOKUP($A155,'Annex 2 Designated EHV charges'!$D:$P,10,FALSE)=0,"",VLOOKUP($A155,'Annex 2 Designated EHV charges'!$D:$P,10,FALSE)),"")</f>
        <v/>
      </c>
      <c r="F155" s="100" t="str">
        <f>IFERROR(IF(VLOOKUP($A155,'Annex 2 Designated EHV charges'!$D:$P,11,FALSE)=0,"",VLOOKUP($A155,'Annex 2 Designated EHV charges'!$D:$P,11,FALSE)),"")</f>
        <v/>
      </c>
      <c r="G155" s="101" t="str">
        <f>IFERROR(IF(VLOOKUP($A155,'Annex 2 Designated EHV charges'!$D:$P,12,FALSE)=0,"",VLOOKUP($A155,'Annex 2 Designated EHV charges'!$D:$P,12,FALSE)),"")</f>
        <v/>
      </c>
      <c r="H155" s="101" t="str">
        <f>IFERROR(IF(VLOOKUP($A155,'Annex 2 Designated EHV charges'!$D:$P,13,FALSE)=0,"",VLOOKUP($A155,'Annex 2 Designated EHV charges'!$D:$P,13,FALSE)),"")</f>
        <v/>
      </c>
    </row>
    <row r="156" spans="1:8" x14ac:dyDescent="0.25">
      <c r="A156" s="98" t="str">
        <f t="array" ref="A156">IFERROR(INDEX('Annex 2 Designated EHV charges'!$D$11:$D$58, MATCH(0, IF(ISBLANK('Annex 2 Designated EHV charges'!$D$11:$D$58),1, COUNTIF(A$4:$A155, 'Annex 2 Designated EHV charges'!$D$11:$D$58)), 0)),"")</f>
        <v/>
      </c>
      <c r="B156" s="97" t="str">
        <f>IF($A156="","",VLOOKUP($A156,'Annex 2 Designated EHV charges'!$D:$O,2,0))</f>
        <v/>
      </c>
      <c r="C156" s="98" t="str">
        <f>IF($A156="","",VLOOKUP($A156,'Annex 2 Designated EHV charges'!$D:$O,3,0))</f>
        <v/>
      </c>
      <c r="D156" s="97" t="str">
        <f>IF($A156="","",VLOOKUP($A156,'Annex 2 Designated EHV charges'!$D:$O,4,0))</f>
        <v/>
      </c>
      <c r="E156" s="99" t="str">
        <f>IFERROR(IF(VLOOKUP($A156,'Annex 2 Designated EHV charges'!$D:$P,10,FALSE)=0,"",VLOOKUP($A156,'Annex 2 Designated EHV charges'!$D:$P,10,FALSE)),"")</f>
        <v/>
      </c>
      <c r="F156" s="100" t="str">
        <f>IFERROR(IF(VLOOKUP($A156,'Annex 2 Designated EHV charges'!$D:$P,11,FALSE)=0,"",VLOOKUP($A156,'Annex 2 Designated EHV charges'!$D:$P,11,FALSE)),"")</f>
        <v/>
      </c>
      <c r="G156" s="101" t="str">
        <f>IFERROR(IF(VLOOKUP($A156,'Annex 2 Designated EHV charges'!$D:$P,12,FALSE)=0,"",VLOOKUP($A156,'Annex 2 Designated EHV charges'!$D:$P,12,FALSE)),"")</f>
        <v/>
      </c>
      <c r="H156" s="101" t="str">
        <f>IFERROR(IF(VLOOKUP($A156,'Annex 2 Designated EHV charges'!$D:$P,13,FALSE)=0,"",VLOOKUP($A156,'Annex 2 Designated EHV charges'!$D:$P,13,FALSE)),"")</f>
        <v/>
      </c>
    </row>
    <row r="157" spans="1:8" x14ac:dyDescent="0.25">
      <c r="A157" s="98" t="str">
        <f t="array" ref="A157">IFERROR(INDEX('Annex 2 Designated EHV charges'!$D$11:$D$58, MATCH(0, IF(ISBLANK('Annex 2 Designated EHV charges'!$D$11:$D$58),1, COUNTIF(A$4:$A156, 'Annex 2 Designated EHV charges'!$D$11:$D$58)), 0)),"")</f>
        <v/>
      </c>
      <c r="B157" s="97" t="str">
        <f>IF($A157="","",VLOOKUP($A157,'Annex 2 Designated EHV charges'!$D:$O,2,0))</f>
        <v/>
      </c>
      <c r="C157" s="98" t="str">
        <f>IF($A157="","",VLOOKUP($A157,'Annex 2 Designated EHV charges'!$D:$O,3,0))</f>
        <v/>
      </c>
      <c r="D157" s="97" t="str">
        <f>IF($A157="","",VLOOKUP($A157,'Annex 2 Designated EHV charges'!$D:$O,4,0))</f>
        <v/>
      </c>
      <c r="E157" s="99" t="str">
        <f>IFERROR(IF(VLOOKUP($A157,'Annex 2 Designated EHV charges'!$D:$P,10,FALSE)=0,"",VLOOKUP($A157,'Annex 2 Designated EHV charges'!$D:$P,10,FALSE)),"")</f>
        <v/>
      </c>
      <c r="F157" s="100" t="str">
        <f>IFERROR(IF(VLOOKUP($A157,'Annex 2 Designated EHV charges'!$D:$P,11,FALSE)=0,"",VLOOKUP($A157,'Annex 2 Designated EHV charges'!$D:$P,11,FALSE)),"")</f>
        <v/>
      </c>
      <c r="G157" s="101" t="str">
        <f>IFERROR(IF(VLOOKUP($A157,'Annex 2 Designated EHV charges'!$D:$P,12,FALSE)=0,"",VLOOKUP($A157,'Annex 2 Designated EHV charges'!$D:$P,12,FALSE)),"")</f>
        <v/>
      </c>
      <c r="H157" s="101" t="str">
        <f>IFERROR(IF(VLOOKUP($A157,'Annex 2 Designated EHV charges'!$D:$P,13,FALSE)=0,"",VLOOKUP($A157,'Annex 2 Designated EHV charges'!$D:$P,13,FALSE)),"")</f>
        <v/>
      </c>
    </row>
    <row r="158" spans="1:8" x14ac:dyDescent="0.25">
      <c r="A158" s="98" t="str">
        <f t="array" ref="A158">IFERROR(INDEX('Annex 2 Designated EHV charges'!$D$11:$D$58, MATCH(0, IF(ISBLANK('Annex 2 Designated EHV charges'!$D$11:$D$58),1, COUNTIF(A$4:$A157, 'Annex 2 Designated EHV charges'!$D$11:$D$58)), 0)),"")</f>
        <v/>
      </c>
      <c r="B158" s="97" t="str">
        <f>IF($A158="","",VLOOKUP($A158,'Annex 2 Designated EHV charges'!$D:$O,2,0))</f>
        <v/>
      </c>
      <c r="C158" s="98" t="str">
        <f>IF($A158="","",VLOOKUP($A158,'Annex 2 Designated EHV charges'!$D:$O,3,0))</f>
        <v/>
      </c>
      <c r="D158" s="97" t="str">
        <f>IF($A158="","",VLOOKUP($A158,'Annex 2 Designated EHV charges'!$D:$O,4,0))</f>
        <v/>
      </c>
      <c r="E158" s="99" t="str">
        <f>IFERROR(IF(VLOOKUP($A158,'Annex 2 Designated EHV charges'!$D:$P,10,FALSE)=0,"",VLOOKUP($A158,'Annex 2 Designated EHV charges'!$D:$P,10,FALSE)),"")</f>
        <v/>
      </c>
      <c r="F158" s="100" t="str">
        <f>IFERROR(IF(VLOOKUP($A158,'Annex 2 Designated EHV charges'!$D:$P,11,FALSE)=0,"",VLOOKUP($A158,'Annex 2 Designated EHV charges'!$D:$P,11,FALSE)),"")</f>
        <v/>
      </c>
      <c r="G158" s="101" t="str">
        <f>IFERROR(IF(VLOOKUP($A158,'Annex 2 Designated EHV charges'!$D:$P,12,FALSE)=0,"",VLOOKUP($A158,'Annex 2 Designated EHV charges'!$D:$P,12,FALSE)),"")</f>
        <v/>
      </c>
      <c r="H158" s="101" t="str">
        <f>IFERROR(IF(VLOOKUP($A158,'Annex 2 Designated EHV charges'!$D:$P,13,FALSE)=0,"",VLOOKUP($A158,'Annex 2 Designated EHV charges'!$D:$P,13,FALSE)),"")</f>
        <v/>
      </c>
    </row>
    <row r="159" spans="1:8" x14ac:dyDescent="0.25">
      <c r="A159" s="98" t="str">
        <f t="array" ref="A159">IFERROR(INDEX('Annex 2 Designated EHV charges'!$D$11:$D$58, MATCH(0, IF(ISBLANK('Annex 2 Designated EHV charges'!$D$11:$D$58),1, COUNTIF(A$4:$A158, 'Annex 2 Designated EHV charges'!$D$11:$D$58)), 0)),"")</f>
        <v/>
      </c>
      <c r="B159" s="97" t="str">
        <f>IF($A159="","",VLOOKUP($A159,'Annex 2 Designated EHV charges'!$D:$O,2,0))</f>
        <v/>
      </c>
      <c r="C159" s="98" t="str">
        <f>IF($A159="","",VLOOKUP($A159,'Annex 2 Designated EHV charges'!$D:$O,3,0))</f>
        <v/>
      </c>
      <c r="D159" s="97" t="str">
        <f>IF($A159="","",VLOOKUP($A159,'Annex 2 Designated EHV charges'!$D:$O,4,0))</f>
        <v/>
      </c>
      <c r="E159" s="99" t="str">
        <f>IFERROR(IF(VLOOKUP($A159,'Annex 2 Designated EHV charges'!$D:$P,10,FALSE)=0,"",VLOOKUP($A159,'Annex 2 Designated EHV charges'!$D:$P,10,FALSE)),"")</f>
        <v/>
      </c>
      <c r="F159" s="100" t="str">
        <f>IFERROR(IF(VLOOKUP($A159,'Annex 2 Designated EHV charges'!$D:$P,11,FALSE)=0,"",VLOOKUP($A159,'Annex 2 Designated EHV charges'!$D:$P,11,FALSE)),"")</f>
        <v/>
      </c>
      <c r="G159" s="101" t="str">
        <f>IFERROR(IF(VLOOKUP($A159,'Annex 2 Designated EHV charges'!$D:$P,12,FALSE)=0,"",VLOOKUP($A159,'Annex 2 Designated EHV charges'!$D:$P,12,FALSE)),"")</f>
        <v/>
      </c>
      <c r="H159" s="101" t="str">
        <f>IFERROR(IF(VLOOKUP($A159,'Annex 2 Designated EHV charges'!$D:$P,13,FALSE)=0,"",VLOOKUP($A159,'Annex 2 Designated EHV charges'!$D:$P,13,FALSE)),"")</f>
        <v/>
      </c>
    </row>
    <row r="160" spans="1:8" x14ac:dyDescent="0.25">
      <c r="A160" s="98" t="str">
        <f t="array" ref="A160">IFERROR(INDEX('Annex 2 Designated EHV charges'!$D$11:$D$58, MATCH(0, IF(ISBLANK('Annex 2 Designated EHV charges'!$D$11:$D$58),1, COUNTIF(A$4:$A159, 'Annex 2 Designated EHV charges'!$D$11:$D$58)), 0)),"")</f>
        <v/>
      </c>
      <c r="B160" s="97" t="str">
        <f>IF($A160="","",VLOOKUP($A160,'Annex 2 Designated EHV charges'!$D:$O,2,0))</f>
        <v/>
      </c>
      <c r="C160" s="98" t="str">
        <f>IF($A160="","",VLOOKUP($A160,'Annex 2 Designated EHV charges'!$D:$O,3,0))</f>
        <v/>
      </c>
      <c r="D160" s="97" t="str">
        <f>IF($A160="","",VLOOKUP($A160,'Annex 2 Designated EHV charges'!$D:$O,4,0))</f>
        <v/>
      </c>
      <c r="E160" s="99" t="str">
        <f>IFERROR(IF(VLOOKUP($A160,'Annex 2 Designated EHV charges'!$D:$P,10,FALSE)=0,"",VLOOKUP($A160,'Annex 2 Designated EHV charges'!$D:$P,10,FALSE)),"")</f>
        <v/>
      </c>
      <c r="F160" s="100" t="str">
        <f>IFERROR(IF(VLOOKUP($A160,'Annex 2 Designated EHV charges'!$D:$P,11,FALSE)=0,"",VLOOKUP($A160,'Annex 2 Designated EHV charges'!$D:$P,11,FALSE)),"")</f>
        <v/>
      </c>
      <c r="G160" s="101" t="str">
        <f>IFERROR(IF(VLOOKUP($A160,'Annex 2 Designated EHV charges'!$D:$P,12,FALSE)=0,"",VLOOKUP($A160,'Annex 2 Designated EHV charges'!$D:$P,12,FALSE)),"")</f>
        <v/>
      </c>
      <c r="H160" s="101" t="str">
        <f>IFERROR(IF(VLOOKUP($A160,'Annex 2 Designated EHV charges'!$D:$P,13,FALSE)=0,"",VLOOKUP($A160,'Annex 2 Designated EHV charges'!$D:$P,13,FALSE)),"")</f>
        <v/>
      </c>
    </row>
    <row r="161" spans="1:8" x14ac:dyDescent="0.25">
      <c r="A161" s="98" t="str">
        <f t="array" ref="A161">IFERROR(INDEX('Annex 2 Designated EHV charges'!$D$11:$D$58, MATCH(0, IF(ISBLANK('Annex 2 Designated EHV charges'!$D$11:$D$58),1, COUNTIF(A$4:$A160, 'Annex 2 Designated EHV charges'!$D$11:$D$58)), 0)),"")</f>
        <v/>
      </c>
      <c r="B161" s="97" t="str">
        <f>IF($A161="","",VLOOKUP($A161,'Annex 2 Designated EHV charges'!$D:$O,2,0))</f>
        <v/>
      </c>
      <c r="C161" s="98" t="str">
        <f>IF($A161="","",VLOOKUP($A161,'Annex 2 Designated EHV charges'!$D:$O,3,0))</f>
        <v/>
      </c>
      <c r="D161" s="97" t="str">
        <f>IF($A161="","",VLOOKUP($A161,'Annex 2 Designated EHV charges'!$D:$O,4,0))</f>
        <v/>
      </c>
      <c r="E161" s="99" t="str">
        <f>IFERROR(IF(VLOOKUP($A161,'Annex 2 Designated EHV charges'!$D:$P,10,FALSE)=0,"",VLOOKUP($A161,'Annex 2 Designated EHV charges'!$D:$P,10,FALSE)),"")</f>
        <v/>
      </c>
      <c r="F161" s="100" t="str">
        <f>IFERROR(IF(VLOOKUP($A161,'Annex 2 Designated EHV charges'!$D:$P,11,FALSE)=0,"",VLOOKUP($A161,'Annex 2 Designated EHV charges'!$D:$P,11,FALSE)),"")</f>
        <v/>
      </c>
      <c r="G161" s="101" t="str">
        <f>IFERROR(IF(VLOOKUP($A161,'Annex 2 Designated EHV charges'!$D:$P,12,FALSE)=0,"",VLOOKUP($A161,'Annex 2 Designated EHV charges'!$D:$P,12,FALSE)),"")</f>
        <v/>
      </c>
      <c r="H161" s="101" t="str">
        <f>IFERROR(IF(VLOOKUP($A161,'Annex 2 Designated EHV charges'!$D:$P,13,FALSE)=0,"",VLOOKUP($A161,'Annex 2 Designated EHV charges'!$D:$P,13,FALSE)),"")</f>
        <v/>
      </c>
    </row>
    <row r="162" spans="1:8" x14ac:dyDescent="0.25">
      <c r="A162" s="98" t="str">
        <f t="array" ref="A162">IFERROR(INDEX('Annex 2 Designated EHV charges'!$D$11:$D$58, MATCH(0, IF(ISBLANK('Annex 2 Designated EHV charges'!$D$11:$D$58),1, COUNTIF(A$4:$A161, 'Annex 2 Designated EHV charges'!$D$11:$D$58)), 0)),"")</f>
        <v/>
      </c>
      <c r="B162" s="97" t="str">
        <f>IF($A162="","",VLOOKUP($A162,'Annex 2 Designated EHV charges'!$D:$O,2,0))</f>
        <v/>
      </c>
      <c r="C162" s="98" t="str">
        <f>IF($A162="","",VLOOKUP($A162,'Annex 2 Designated EHV charges'!$D:$O,3,0))</f>
        <v/>
      </c>
      <c r="D162" s="97" t="str">
        <f>IF($A162="","",VLOOKUP($A162,'Annex 2 Designated EHV charges'!$D:$O,4,0))</f>
        <v/>
      </c>
      <c r="E162" s="99" t="str">
        <f>IFERROR(IF(VLOOKUP($A162,'Annex 2 Designated EHV charges'!$D:$P,10,FALSE)=0,"",VLOOKUP($A162,'Annex 2 Designated EHV charges'!$D:$P,10,FALSE)),"")</f>
        <v/>
      </c>
      <c r="F162" s="100" t="str">
        <f>IFERROR(IF(VLOOKUP($A162,'Annex 2 Designated EHV charges'!$D:$P,11,FALSE)=0,"",VLOOKUP($A162,'Annex 2 Designated EHV charges'!$D:$P,11,FALSE)),"")</f>
        <v/>
      </c>
      <c r="G162" s="101" t="str">
        <f>IFERROR(IF(VLOOKUP($A162,'Annex 2 Designated EHV charges'!$D:$P,12,FALSE)=0,"",VLOOKUP($A162,'Annex 2 Designated EHV charges'!$D:$P,12,FALSE)),"")</f>
        <v/>
      </c>
      <c r="H162" s="101" t="str">
        <f>IFERROR(IF(VLOOKUP($A162,'Annex 2 Designated EHV charges'!$D:$P,13,FALSE)=0,"",VLOOKUP($A162,'Annex 2 Designated EHV charges'!$D:$P,13,FALSE)),"")</f>
        <v/>
      </c>
    </row>
    <row r="163" spans="1:8" x14ac:dyDescent="0.25">
      <c r="A163" s="98" t="str">
        <f t="array" ref="A163">IFERROR(INDEX('Annex 2 Designated EHV charges'!$D$11:$D$58, MATCH(0, IF(ISBLANK('Annex 2 Designated EHV charges'!$D$11:$D$58),1, COUNTIF(A$4:$A162, 'Annex 2 Designated EHV charges'!$D$11:$D$58)), 0)),"")</f>
        <v/>
      </c>
      <c r="B163" s="97" t="str">
        <f>IF($A163="","",VLOOKUP($A163,'Annex 2 Designated EHV charges'!$D:$O,2,0))</f>
        <v/>
      </c>
      <c r="C163" s="98" t="str">
        <f>IF($A163="","",VLOOKUP($A163,'Annex 2 Designated EHV charges'!$D:$O,3,0))</f>
        <v/>
      </c>
      <c r="D163" s="97" t="str">
        <f>IF($A163="","",VLOOKUP($A163,'Annex 2 Designated EHV charges'!$D:$O,4,0))</f>
        <v/>
      </c>
      <c r="E163" s="99" t="str">
        <f>IFERROR(IF(VLOOKUP($A163,'Annex 2 Designated EHV charges'!$D:$P,10,FALSE)=0,"",VLOOKUP($A163,'Annex 2 Designated EHV charges'!$D:$P,10,FALSE)),"")</f>
        <v/>
      </c>
      <c r="F163" s="100" t="str">
        <f>IFERROR(IF(VLOOKUP($A163,'Annex 2 Designated EHV charges'!$D:$P,11,FALSE)=0,"",VLOOKUP($A163,'Annex 2 Designated EHV charges'!$D:$P,11,FALSE)),"")</f>
        <v/>
      </c>
      <c r="G163" s="101" t="str">
        <f>IFERROR(IF(VLOOKUP($A163,'Annex 2 Designated EHV charges'!$D:$P,12,FALSE)=0,"",VLOOKUP($A163,'Annex 2 Designated EHV charges'!$D:$P,12,FALSE)),"")</f>
        <v/>
      </c>
      <c r="H163" s="101" t="str">
        <f>IFERROR(IF(VLOOKUP($A163,'Annex 2 Designated EHV charges'!$D:$P,13,FALSE)=0,"",VLOOKUP($A163,'Annex 2 Designated EHV charges'!$D:$P,13,FALSE)),"")</f>
        <v/>
      </c>
    </row>
    <row r="164" spans="1:8" x14ac:dyDescent="0.25">
      <c r="A164" s="98" t="str">
        <f t="array" ref="A164">IFERROR(INDEX('Annex 2 Designated EHV charges'!$D$11:$D$58, MATCH(0, IF(ISBLANK('Annex 2 Designated EHV charges'!$D$11:$D$58),1, COUNTIF(A$4:$A163, 'Annex 2 Designated EHV charges'!$D$11:$D$58)), 0)),"")</f>
        <v/>
      </c>
      <c r="B164" s="97" t="str">
        <f>IF($A164="","",VLOOKUP($A164,'Annex 2 Designated EHV charges'!$D:$O,2,0))</f>
        <v/>
      </c>
      <c r="C164" s="98" t="str">
        <f>IF($A164="","",VLOOKUP($A164,'Annex 2 Designated EHV charges'!$D:$O,3,0))</f>
        <v/>
      </c>
      <c r="D164" s="97" t="str">
        <f>IF($A164="","",VLOOKUP($A164,'Annex 2 Designated EHV charges'!$D:$O,4,0))</f>
        <v/>
      </c>
      <c r="E164" s="99" t="str">
        <f>IFERROR(IF(VLOOKUP($A164,'Annex 2 Designated EHV charges'!$D:$P,10,FALSE)=0,"",VLOOKUP($A164,'Annex 2 Designated EHV charges'!$D:$P,10,FALSE)),"")</f>
        <v/>
      </c>
      <c r="F164" s="100" t="str">
        <f>IFERROR(IF(VLOOKUP($A164,'Annex 2 Designated EHV charges'!$D:$P,11,FALSE)=0,"",VLOOKUP($A164,'Annex 2 Designated EHV charges'!$D:$P,11,FALSE)),"")</f>
        <v/>
      </c>
      <c r="G164" s="101" t="str">
        <f>IFERROR(IF(VLOOKUP($A164,'Annex 2 Designated EHV charges'!$D:$P,12,FALSE)=0,"",VLOOKUP($A164,'Annex 2 Designated EHV charges'!$D:$P,12,FALSE)),"")</f>
        <v/>
      </c>
      <c r="H164" s="101" t="str">
        <f>IFERROR(IF(VLOOKUP($A164,'Annex 2 Designated EHV charges'!$D:$P,13,FALSE)=0,"",VLOOKUP($A164,'Annex 2 Designated EHV charges'!$D:$P,13,FALSE)),"")</f>
        <v/>
      </c>
    </row>
    <row r="165" spans="1:8" x14ac:dyDescent="0.25">
      <c r="A165" s="98" t="str">
        <f t="array" ref="A165">IFERROR(INDEX('Annex 2 Designated EHV charges'!$D$11:$D$58, MATCH(0, IF(ISBLANK('Annex 2 Designated EHV charges'!$D$11:$D$58),1, COUNTIF(A$4:$A164, 'Annex 2 Designated EHV charges'!$D$11:$D$58)), 0)),"")</f>
        <v/>
      </c>
      <c r="B165" s="97" t="str">
        <f>IF($A165="","",VLOOKUP($A165,'Annex 2 Designated EHV charges'!$D:$O,2,0))</f>
        <v/>
      </c>
      <c r="C165" s="98" t="str">
        <f>IF($A165="","",VLOOKUP($A165,'Annex 2 Designated EHV charges'!$D:$O,3,0))</f>
        <v/>
      </c>
      <c r="D165" s="97" t="str">
        <f>IF($A165="","",VLOOKUP($A165,'Annex 2 Designated EHV charges'!$D:$O,4,0))</f>
        <v/>
      </c>
      <c r="E165" s="99" t="str">
        <f>IFERROR(IF(VLOOKUP($A165,'Annex 2 Designated EHV charges'!$D:$P,10,FALSE)=0,"",VLOOKUP($A165,'Annex 2 Designated EHV charges'!$D:$P,10,FALSE)),"")</f>
        <v/>
      </c>
      <c r="F165" s="100" t="str">
        <f>IFERROR(IF(VLOOKUP($A165,'Annex 2 Designated EHV charges'!$D:$P,11,FALSE)=0,"",VLOOKUP($A165,'Annex 2 Designated EHV charges'!$D:$P,11,FALSE)),"")</f>
        <v/>
      </c>
      <c r="G165" s="101" t="str">
        <f>IFERROR(IF(VLOOKUP($A165,'Annex 2 Designated EHV charges'!$D:$P,12,FALSE)=0,"",VLOOKUP($A165,'Annex 2 Designated EHV charges'!$D:$P,12,FALSE)),"")</f>
        <v/>
      </c>
      <c r="H165" s="101" t="str">
        <f>IFERROR(IF(VLOOKUP($A165,'Annex 2 Designated EHV charges'!$D:$P,13,FALSE)=0,"",VLOOKUP($A165,'Annex 2 Designated EHV charges'!$D:$P,13,FALSE)),"")</f>
        <v/>
      </c>
    </row>
    <row r="166" spans="1:8" x14ac:dyDescent="0.25">
      <c r="A166" s="98" t="str">
        <f t="array" ref="A166">IFERROR(INDEX('Annex 2 Designated EHV charges'!$D$11:$D$58, MATCH(0, IF(ISBLANK('Annex 2 Designated EHV charges'!$D$11:$D$58),1, COUNTIF(A$4:$A165, 'Annex 2 Designated EHV charges'!$D$11:$D$58)), 0)),"")</f>
        <v/>
      </c>
      <c r="B166" s="97" t="str">
        <f>IF($A166="","",VLOOKUP($A166,'Annex 2 Designated EHV charges'!$D:$O,2,0))</f>
        <v/>
      </c>
      <c r="C166" s="98" t="str">
        <f>IF($A166="","",VLOOKUP($A166,'Annex 2 Designated EHV charges'!$D:$O,3,0))</f>
        <v/>
      </c>
      <c r="D166" s="97" t="str">
        <f>IF($A166="","",VLOOKUP($A166,'Annex 2 Designated EHV charges'!$D:$O,4,0))</f>
        <v/>
      </c>
      <c r="E166" s="99" t="str">
        <f>IFERROR(IF(VLOOKUP($A166,'Annex 2 Designated EHV charges'!$D:$P,10,FALSE)=0,"",VLOOKUP($A166,'Annex 2 Designated EHV charges'!$D:$P,10,FALSE)),"")</f>
        <v/>
      </c>
      <c r="F166" s="100" t="str">
        <f>IFERROR(IF(VLOOKUP($A166,'Annex 2 Designated EHV charges'!$D:$P,11,FALSE)=0,"",VLOOKUP($A166,'Annex 2 Designated EHV charges'!$D:$P,11,FALSE)),"")</f>
        <v/>
      </c>
      <c r="G166" s="101" t="str">
        <f>IFERROR(IF(VLOOKUP($A166,'Annex 2 Designated EHV charges'!$D:$P,12,FALSE)=0,"",VLOOKUP($A166,'Annex 2 Designated EHV charges'!$D:$P,12,FALSE)),"")</f>
        <v/>
      </c>
      <c r="H166" s="101" t="str">
        <f>IFERROR(IF(VLOOKUP($A166,'Annex 2 Designated EHV charges'!$D:$P,13,FALSE)=0,"",VLOOKUP($A166,'Annex 2 Designated EHV charges'!$D:$P,13,FALSE)),"")</f>
        <v/>
      </c>
    </row>
    <row r="167" spans="1:8" x14ac:dyDescent="0.25">
      <c r="A167" s="98" t="str">
        <f t="array" ref="A167">IFERROR(INDEX('Annex 2 Designated EHV charges'!$D$11:$D$58, MATCH(0, IF(ISBLANK('Annex 2 Designated EHV charges'!$D$11:$D$58),1, COUNTIF(A$4:$A166, 'Annex 2 Designated EHV charges'!$D$11:$D$58)), 0)),"")</f>
        <v/>
      </c>
      <c r="B167" s="97" t="str">
        <f>IF($A167="","",VLOOKUP($A167,'Annex 2 Designated EHV charges'!$D:$O,2,0))</f>
        <v/>
      </c>
      <c r="C167" s="98" t="str">
        <f>IF($A167="","",VLOOKUP($A167,'Annex 2 Designated EHV charges'!$D:$O,3,0))</f>
        <v/>
      </c>
      <c r="D167" s="97" t="str">
        <f>IF($A167="","",VLOOKUP($A167,'Annex 2 Designated EHV charges'!$D:$O,4,0))</f>
        <v/>
      </c>
      <c r="E167" s="99" t="str">
        <f>IFERROR(IF(VLOOKUP($A167,'Annex 2 Designated EHV charges'!$D:$P,10,FALSE)=0,"",VLOOKUP($A167,'Annex 2 Designated EHV charges'!$D:$P,10,FALSE)),"")</f>
        <v/>
      </c>
      <c r="F167" s="100" t="str">
        <f>IFERROR(IF(VLOOKUP($A167,'Annex 2 Designated EHV charges'!$D:$P,11,FALSE)=0,"",VLOOKUP($A167,'Annex 2 Designated EHV charges'!$D:$P,11,FALSE)),"")</f>
        <v/>
      </c>
      <c r="G167" s="101" t="str">
        <f>IFERROR(IF(VLOOKUP($A167,'Annex 2 Designated EHV charges'!$D:$P,12,FALSE)=0,"",VLOOKUP($A167,'Annex 2 Designated EHV charges'!$D:$P,12,FALSE)),"")</f>
        <v/>
      </c>
      <c r="H167" s="101" t="str">
        <f>IFERROR(IF(VLOOKUP($A167,'Annex 2 Designated EHV charges'!$D:$P,13,FALSE)=0,"",VLOOKUP($A167,'Annex 2 Designated EHV charges'!$D:$P,13,FALSE)),"")</f>
        <v/>
      </c>
    </row>
    <row r="168" spans="1:8" x14ac:dyDescent="0.25">
      <c r="A168" s="98" t="str">
        <f t="array" ref="A168">IFERROR(INDEX('Annex 2 Designated EHV charges'!$D$11:$D$58, MATCH(0, IF(ISBLANK('Annex 2 Designated EHV charges'!$D$11:$D$58),1, COUNTIF(A$4:$A167, 'Annex 2 Designated EHV charges'!$D$11:$D$58)), 0)),"")</f>
        <v/>
      </c>
      <c r="B168" s="97" t="str">
        <f>IF($A168="","",VLOOKUP($A168,'Annex 2 Designated EHV charges'!$D:$O,2,0))</f>
        <v/>
      </c>
      <c r="C168" s="98" t="str">
        <f>IF($A168="","",VLOOKUP($A168,'Annex 2 Designated EHV charges'!$D:$O,3,0))</f>
        <v/>
      </c>
      <c r="D168" s="97" t="str">
        <f>IF($A168="","",VLOOKUP($A168,'Annex 2 Designated EHV charges'!$D:$O,4,0))</f>
        <v/>
      </c>
      <c r="E168" s="99" t="str">
        <f>IFERROR(IF(VLOOKUP($A168,'Annex 2 Designated EHV charges'!$D:$P,10,FALSE)=0,"",VLOOKUP($A168,'Annex 2 Designated EHV charges'!$D:$P,10,FALSE)),"")</f>
        <v/>
      </c>
      <c r="F168" s="100" t="str">
        <f>IFERROR(IF(VLOOKUP($A168,'Annex 2 Designated EHV charges'!$D:$P,11,FALSE)=0,"",VLOOKUP($A168,'Annex 2 Designated EHV charges'!$D:$P,11,FALSE)),"")</f>
        <v/>
      </c>
      <c r="G168" s="101" t="str">
        <f>IFERROR(IF(VLOOKUP($A168,'Annex 2 Designated EHV charges'!$D:$P,12,FALSE)=0,"",VLOOKUP($A168,'Annex 2 Designated EHV charges'!$D:$P,12,FALSE)),"")</f>
        <v/>
      </c>
      <c r="H168" s="101" t="str">
        <f>IFERROR(IF(VLOOKUP($A168,'Annex 2 Designated EHV charges'!$D:$P,13,FALSE)=0,"",VLOOKUP($A168,'Annex 2 Designated EHV charges'!$D:$P,13,FALSE)),"")</f>
        <v/>
      </c>
    </row>
    <row r="169" spans="1:8" x14ac:dyDescent="0.25">
      <c r="A169" s="98" t="str">
        <f t="array" ref="A169">IFERROR(INDEX('Annex 2 Designated EHV charges'!$D$11:$D$58, MATCH(0, IF(ISBLANK('Annex 2 Designated EHV charges'!$D$11:$D$58),1, COUNTIF(A$4:$A168, 'Annex 2 Designated EHV charges'!$D$11:$D$58)), 0)),"")</f>
        <v/>
      </c>
      <c r="B169" s="97" t="str">
        <f>IF($A169="","",VLOOKUP($A169,'Annex 2 Designated EHV charges'!$D:$O,2,0))</f>
        <v/>
      </c>
      <c r="C169" s="98" t="str">
        <f>IF($A169="","",VLOOKUP($A169,'Annex 2 Designated EHV charges'!$D:$O,3,0))</f>
        <v/>
      </c>
      <c r="D169" s="97" t="str">
        <f>IF($A169="","",VLOOKUP($A169,'Annex 2 Designated EHV charges'!$D:$O,4,0))</f>
        <v/>
      </c>
      <c r="E169" s="99" t="str">
        <f>IFERROR(IF(VLOOKUP($A169,'Annex 2 Designated EHV charges'!$D:$P,10,FALSE)=0,"",VLOOKUP($A169,'Annex 2 Designated EHV charges'!$D:$P,10,FALSE)),"")</f>
        <v/>
      </c>
      <c r="F169" s="100" t="str">
        <f>IFERROR(IF(VLOOKUP($A169,'Annex 2 Designated EHV charges'!$D:$P,11,FALSE)=0,"",VLOOKUP($A169,'Annex 2 Designated EHV charges'!$D:$P,11,FALSE)),"")</f>
        <v/>
      </c>
      <c r="G169" s="101" t="str">
        <f>IFERROR(IF(VLOOKUP($A169,'Annex 2 Designated EHV charges'!$D:$P,12,FALSE)=0,"",VLOOKUP($A169,'Annex 2 Designated EHV charges'!$D:$P,12,FALSE)),"")</f>
        <v/>
      </c>
      <c r="H169" s="101" t="str">
        <f>IFERROR(IF(VLOOKUP($A169,'Annex 2 Designated EHV charges'!$D:$P,13,FALSE)=0,"",VLOOKUP($A169,'Annex 2 Designated EHV charges'!$D:$P,13,FALSE)),"")</f>
        <v/>
      </c>
    </row>
    <row r="170" spans="1:8" x14ac:dyDescent="0.25">
      <c r="A170" s="98" t="str">
        <f t="array" ref="A170">IFERROR(INDEX('Annex 2 Designated EHV charges'!$D$11:$D$58, MATCH(0, IF(ISBLANK('Annex 2 Designated EHV charges'!$D$11:$D$58),1, COUNTIF(A$4:$A169, 'Annex 2 Designated EHV charges'!$D$11:$D$58)), 0)),"")</f>
        <v/>
      </c>
      <c r="B170" s="97" t="str">
        <f>IF($A170="","",VLOOKUP($A170,'Annex 2 Designated EHV charges'!$D:$O,2,0))</f>
        <v/>
      </c>
      <c r="C170" s="98" t="str">
        <f>IF($A170="","",VLOOKUP($A170,'Annex 2 Designated EHV charges'!$D:$O,3,0))</f>
        <v/>
      </c>
      <c r="D170" s="97" t="str">
        <f>IF($A170="","",VLOOKUP($A170,'Annex 2 Designated EHV charges'!$D:$O,4,0))</f>
        <v/>
      </c>
      <c r="E170" s="99" t="str">
        <f>IFERROR(IF(VLOOKUP($A170,'Annex 2 Designated EHV charges'!$D:$P,10,FALSE)=0,"",VLOOKUP($A170,'Annex 2 Designated EHV charges'!$D:$P,10,FALSE)),"")</f>
        <v/>
      </c>
      <c r="F170" s="100" t="str">
        <f>IFERROR(IF(VLOOKUP($A170,'Annex 2 Designated EHV charges'!$D:$P,11,FALSE)=0,"",VLOOKUP($A170,'Annex 2 Designated EHV charges'!$D:$P,11,FALSE)),"")</f>
        <v/>
      </c>
      <c r="G170" s="101" t="str">
        <f>IFERROR(IF(VLOOKUP($A170,'Annex 2 Designated EHV charges'!$D:$P,12,FALSE)=0,"",VLOOKUP($A170,'Annex 2 Designated EHV charges'!$D:$P,12,FALSE)),"")</f>
        <v/>
      </c>
      <c r="H170" s="101" t="str">
        <f>IFERROR(IF(VLOOKUP($A170,'Annex 2 Designated EHV charges'!$D:$P,13,FALSE)=0,"",VLOOKUP($A170,'Annex 2 Designated EHV charges'!$D:$P,13,FALSE)),"")</f>
        <v/>
      </c>
    </row>
    <row r="171" spans="1:8" x14ac:dyDescent="0.25">
      <c r="A171" s="98" t="str">
        <f t="array" ref="A171">IFERROR(INDEX('Annex 2 Designated EHV charges'!$D$11:$D$58, MATCH(0, IF(ISBLANK('Annex 2 Designated EHV charges'!$D$11:$D$58),1, COUNTIF(A$4:$A170, 'Annex 2 Designated EHV charges'!$D$11:$D$58)), 0)),"")</f>
        <v/>
      </c>
      <c r="B171" s="97" t="str">
        <f>IF($A171="","",VLOOKUP($A171,'Annex 2 Designated EHV charges'!$D:$O,2,0))</f>
        <v/>
      </c>
      <c r="C171" s="98" t="str">
        <f>IF($A171="","",VLOOKUP($A171,'Annex 2 Designated EHV charges'!$D:$O,3,0))</f>
        <v/>
      </c>
      <c r="D171" s="97" t="str">
        <f>IF($A171="","",VLOOKUP($A171,'Annex 2 Designated EHV charges'!$D:$O,4,0))</f>
        <v/>
      </c>
      <c r="E171" s="99" t="str">
        <f>IFERROR(IF(VLOOKUP($A171,'Annex 2 Designated EHV charges'!$D:$P,10,FALSE)=0,"",VLOOKUP($A171,'Annex 2 Designated EHV charges'!$D:$P,10,FALSE)),"")</f>
        <v/>
      </c>
      <c r="F171" s="100" t="str">
        <f>IFERROR(IF(VLOOKUP($A171,'Annex 2 Designated EHV charges'!$D:$P,11,FALSE)=0,"",VLOOKUP($A171,'Annex 2 Designated EHV charges'!$D:$P,11,FALSE)),"")</f>
        <v/>
      </c>
      <c r="G171" s="101" t="str">
        <f>IFERROR(IF(VLOOKUP($A171,'Annex 2 Designated EHV charges'!$D:$P,12,FALSE)=0,"",VLOOKUP($A171,'Annex 2 Designated EHV charges'!$D:$P,12,FALSE)),"")</f>
        <v/>
      </c>
      <c r="H171" s="101" t="str">
        <f>IFERROR(IF(VLOOKUP($A171,'Annex 2 Designated EHV charges'!$D:$P,13,FALSE)=0,"",VLOOKUP($A171,'Annex 2 Designated EHV charges'!$D:$P,13,FALSE)),"")</f>
        <v/>
      </c>
    </row>
    <row r="172" spans="1:8" x14ac:dyDescent="0.25">
      <c r="A172" s="98" t="str">
        <f t="array" ref="A172">IFERROR(INDEX('Annex 2 Designated EHV charges'!$D$11:$D$58, MATCH(0, IF(ISBLANK('Annex 2 Designated EHV charges'!$D$11:$D$58),1, COUNTIF(A$4:$A171, 'Annex 2 Designated EHV charges'!$D$11:$D$58)), 0)),"")</f>
        <v/>
      </c>
      <c r="B172" s="97" t="str">
        <f>IF($A172="","",VLOOKUP($A172,'Annex 2 Designated EHV charges'!$D:$O,2,0))</f>
        <v/>
      </c>
      <c r="C172" s="98" t="str">
        <f>IF($A172="","",VLOOKUP($A172,'Annex 2 Designated EHV charges'!$D:$O,3,0))</f>
        <v/>
      </c>
      <c r="D172" s="97" t="str">
        <f>IF($A172="","",VLOOKUP($A172,'Annex 2 Designated EHV charges'!$D:$O,4,0))</f>
        <v/>
      </c>
      <c r="E172" s="99" t="str">
        <f>IFERROR(IF(VLOOKUP($A172,'Annex 2 Designated EHV charges'!$D:$P,10,FALSE)=0,"",VLOOKUP($A172,'Annex 2 Designated EHV charges'!$D:$P,10,FALSE)),"")</f>
        <v/>
      </c>
      <c r="F172" s="100" t="str">
        <f>IFERROR(IF(VLOOKUP($A172,'Annex 2 Designated EHV charges'!$D:$P,11,FALSE)=0,"",VLOOKUP($A172,'Annex 2 Designated EHV charges'!$D:$P,11,FALSE)),"")</f>
        <v/>
      </c>
      <c r="G172" s="101" t="str">
        <f>IFERROR(IF(VLOOKUP($A172,'Annex 2 Designated EHV charges'!$D:$P,12,FALSE)=0,"",VLOOKUP($A172,'Annex 2 Designated EHV charges'!$D:$P,12,FALSE)),"")</f>
        <v/>
      </c>
      <c r="H172" s="101" t="str">
        <f>IFERROR(IF(VLOOKUP($A172,'Annex 2 Designated EHV charges'!$D:$P,13,FALSE)=0,"",VLOOKUP($A172,'Annex 2 Designated EHV charges'!$D:$P,13,FALSE)),"")</f>
        <v/>
      </c>
    </row>
    <row r="173" spans="1:8" x14ac:dyDescent="0.25">
      <c r="A173" s="98" t="str">
        <f t="array" ref="A173">IFERROR(INDEX('Annex 2 Designated EHV charges'!$D$11:$D$58, MATCH(0, IF(ISBLANK('Annex 2 Designated EHV charges'!$D$11:$D$58),1, COUNTIF(A$4:$A172, 'Annex 2 Designated EHV charges'!$D$11:$D$58)), 0)),"")</f>
        <v/>
      </c>
      <c r="B173" s="97" t="str">
        <f>IF($A173="","",VLOOKUP($A173,'Annex 2 Designated EHV charges'!$D:$O,2,0))</f>
        <v/>
      </c>
      <c r="C173" s="98" t="str">
        <f>IF($A173="","",VLOOKUP($A173,'Annex 2 Designated EHV charges'!$D:$O,3,0))</f>
        <v/>
      </c>
      <c r="D173" s="97" t="str">
        <f>IF($A173="","",VLOOKUP($A173,'Annex 2 Designated EHV charges'!$D:$O,4,0))</f>
        <v/>
      </c>
      <c r="E173" s="99" t="str">
        <f>IFERROR(IF(VLOOKUP($A173,'Annex 2 Designated EHV charges'!$D:$P,10,FALSE)=0,"",VLOOKUP($A173,'Annex 2 Designated EHV charges'!$D:$P,10,FALSE)),"")</f>
        <v/>
      </c>
      <c r="F173" s="100" t="str">
        <f>IFERROR(IF(VLOOKUP($A173,'Annex 2 Designated EHV charges'!$D:$P,11,FALSE)=0,"",VLOOKUP($A173,'Annex 2 Designated EHV charges'!$D:$P,11,FALSE)),"")</f>
        <v/>
      </c>
      <c r="G173" s="101" t="str">
        <f>IFERROR(IF(VLOOKUP($A173,'Annex 2 Designated EHV charges'!$D:$P,12,FALSE)=0,"",VLOOKUP($A173,'Annex 2 Designated EHV charges'!$D:$P,12,FALSE)),"")</f>
        <v/>
      </c>
      <c r="H173" s="101" t="str">
        <f>IFERROR(IF(VLOOKUP($A173,'Annex 2 Designated EHV charges'!$D:$P,13,FALSE)=0,"",VLOOKUP($A173,'Annex 2 Designated EHV charges'!$D:$P,13,FALSE)),"")</f>
        <v/>
      </c>
    </row>
    <row r="174" spans="1:8" x14ac:dyDescent="0.25">
      <c r="A174" s="98" t="str">
        <f t="array" ref="A174">IFERROR(INDEX('Annex 2 Designated EHV charges'!$D$11:$D$58, MATCH(0, IF(ISBLANK('Annex 2 Designated EHV charges'!$D$11:$D$58),1, COUNTIF(A$4:$A173, 'Annex 2 Designated EHV charges'!$D$11:$D$58)), 0)),"")</f>
        <v/>
      </c>
      <c r="B174" s="97" t="str">
        <f>IF($A174="","",VLOOKUP($A174,'Annex 2 Designated EHV charges'!$D:$O,2,0))</f>
        <v/>
      </c>
      <c r="C174" s="98" t="str">
        <f>IF($A174="","",VLOOKUP($A174,'Annex 2 Designated EHV charges'!$D:$O,3,0))</f>
        <v/>
      </c>
      <c r="D174" s="97" t="str">
        <f>IF($A174="","",VLOOKUP($A174,'Annex 2 Designated EHV charges'!$D:$O,4,0))</f>
        <v/>
      </c>
      <c r="E174" s="99" t="str">
        <f>IFERROR(IF(VLOOKUP($A174,'Annex 2 Designated EHV charges'!$D:$P,10,FALSE)=0,"",VLOOKUP($A174,'Annex 2 Designated EHV charges'!$D:$P,10,FALSE)),"")</f>
        <v/>
      </c>
      <c r="F174" s="100" t="str">
        <f>IFERROR(IF(VLOOKUP($A174,'Annex 2 Designated EHV charges'!$D:$P,11,FALSE)=0,"",VLOOKUP($A174,'Annex 2 Designated EHV charges'!$D:$P,11,FALSE)),"")</f>
        <v/>
      </c>
      <c r="G174" s="101" t="str">
        <f>IFERROR(IF(VLOOKUP($A174,'Annex 2 Designated EHV charges'!$D:$P,12,FALSE)=0,"",VLOOKUP($A174,'Annex 2 Designated EHV charges'!$D:$P,12,FALSE)),"")</f>
        <v/>
      </c>
      <c r="H174" s="101" t="str">
        <f>IFERROR(IF(VLOOKUP($A174,'Annex 2 Designated EHV charges'!$D:$P,13,FALSE)=0,"",VLOOKUP($A174,'Annex 2 Designated EHV charges'!$D:$P,13,FALSE)),"")</f>
        <v/>
      </c>
    </row>
    <row r="175" spans="1:8" x14ac:dyDescent="0.25">
      <c r="A175" s="98" t="str">
        <f t="array" ref="A175">IFERROR(INDEX('Annex 2 Designated EHV charges'!$D$11:$D$58, MATCH(0, IF(ISBLANK('Annex 2 Designated EHV charges'!$D$11:$D$58),1, COUNTIF(A$4:$A174, 'Annex 2 Designated EHV charges'!$D$11:$D$58)), 0)),"")</f>
        <v/>
      </c>
      <c r="B175" s="97" t="str">
        <f>IF($A175="","",VLOOKUP($A175,'Annex 2 Designated EHV charges'!$D:$O,2,0))</f>
        <v/>
      </c>
      <c r="C175" s="98" t="str">
        <f>IF($A175="","",VLOOKUP($A175,'Annex 2 Designated EHV charges'!$D:$O,3,0))</f>
        <v/>
      </c>
      <c r="D175" s="97" t="str">
        <f>IF($A175="","",VLOOKUP($A175,'Annex 2 Designated EHV charges'!$D:$O,4,0))</f>
        <v/>
      </c>
      <c r="E175" s="99" t="str">
        <f>IFERROR(IF(VLOOKUP($A175,'Annex 2 Designated EHV charges'!$D:$P,10,FALSE)=0,"",VLOOKUP($A175,'Annex 2 Designated EHV charges'!$D:$P,10,FALSE)),"")</f>
        <v/>
      </c>
      <c r="F175" s="100" t="str">
        <f>IFERROR(IF(VLOOKUP($A175,'Annex 2 Designated EHV charges'!$D:$P,11,FALSE)=0,"",VLOOKUP($A175,'Annex 2 Designated EHV charges'!$D:$P,11,FALSE)),"")</f>
        <v/>
      </c>
      <c r="G175" s="101" t="str">
        <f>IFERROR(IF(VLOOKUP($A175,'Annex 2 Designated EHV charges'!$D:$P,12,FALSE)=0,"",VLOOKUP($A175,'Annex 2 Designated EHV charges'!$D:$P,12,FALSE)),"")</f>
        <v/>
      </c>
      <c r="H175" s="101" t="str">
        <f>IFERROR(IF(VLOOKUP($A175,'Annex 2 Designated EHV charges'!$D:$P,13,FALSE)=0,"",VLOOKUP($A175,'Annex 2 Designated EHV charges'!$D:$P,13,FALSE)),"")</f>
        <v/>
      </c>
    </row>
    <row r="176" spans="1:8" x14ac:dyDescent="0.25">
      <c r="A176" s="98" t="str">
        <f t="array" ref="A176">IFERROR(INDEX('Annex 2 Designated EHV charges'!$D$11:$D$58, MATCH(0, IF(ISBLANK('Annex 2 Designated EHV charges'!$D$11:$D$58),1, COUNTIF(A$4:$A175, 'Annex 2 Designated EHV charges'!$D$11:$D$58)), 0)),"")</f>
        <v/>
      </c>
      <c r="B176" s="97" t="str">
        <f>IF($A176="","",VLOOKUP($A176,'Annex 2 Designated EHV charges'!$D:$O,2,0))</f>
        <v/>
      </c>
      <c r="C176" s="98" t="str">
        <f>IF($A176="","",VLOOKUP($A176,'Annex 2 Designated EHV charges'!$D:$O,3,0))</f>
        <v/>
      </c>
      <c r="D176" s="97" t="str">
        <f>IF($A176="","",VLOOKUP($A176,'Annex 2 Designated EHV charges'!$D:$O,4,0))</f>
        <v/>
      </c>
      <c r="E176" s="99" t="str">
        <f>IFERROR(IF(VLOOKUP($A176,'Annex 2 Designated EHV charges'!$D:$P,10,FALSE)=0,"",VLOOKUP($A176,'Annex 2 Designated EHV charges'!$D:$P,10,FALSE)),"")</f>
        <v/>
      </c>
      <c r="F176" s="100" t="str">
        <f>IFERROR(IF(VLOOKUP($A176,'Annex 2 Designated EHV charges'!$D:$P,11,FALSE)=0,"",VLOOKUP($A176,'Annex 2 Designated EHV charges'!$D:$P,11,FALSE)),"")</f>
        <v/>
      </c>
      <c r="G176" s="101" t="str">
        <f>IFERROR(IF(VLOOKUP($A176,'Annex 2 Designated EHV charges'!$D:$P,12,FALSE)=0,"",VLOOKUP($A176,'Annex 2 Designated EHV charges'!$D:$P,12,FALSE)),"")</f>
        <v/>
      </c>
      <c r="H176" s="101" t="str">
        <f>IFERROR(IF(VLOOKUP($A176,'Annex 2 Designated EHV charges'!$D:$P,13,FALSE)=0,"",VLOOKUP($A176,'Annex 2 Designated EHV charges'!$D:$P,13,FALSE)),"")</f>
        <v/>
      </c>
    </row>
    <row r="177" spans="1:8" x14ac:dyDescent="0.25">
      <c r="A177" s="98" t="str">
        <f t="array" ref="A177">IFERROR(INDEX('Annex 2 Designated EHV charges'!$D$11:$D$58, MATCH(0, IF(ISBLANK('Annex 2 Designated EHV charges'!$D$11:$D$58),1, COUNTIF(A$4:$A176, 'Annex 2 Designated EHV charges'!$D$11:$D$58)), 0)),"")</f>
        <v/>
      </c>
      <c r="B177" s="97" t="str">
        <f>IF($A177="","",VLOOKUP($A177,'Annex 2 Designated EHV charges'!$D:$O,2,0))</f>
        <v/>
      </c>
      <c r="C177" s="98" t="str">
        <f>IF($A177="","",VLOOKUP($A177,'Annex 2 Designated EHV charges'!$D:$O,3,0))</f>
        <v/>
      </c>
      <c r="D177" s="97" t="str">
        <f>IF($A177="","",VLOOKUP($A177,'Annex 2 Designated EHV charges'!$D:$O,4,0))</f>
        <v/>
      </c>
      <c r="E177" s="99" t="str">
        <f>IFERROR(IF(VLOOKUP($A177,'Annex 2 Designated EHV charges'!$D:$P,10,FALSE)=0,"",VLOOKUP($A177,'Annex 2 Designated EHV charges'!$D:$P,10,FALSE)),"")</f>
        <v/>
      </c>
      <c r="F177" s="100" t="str">
        <f>IFERROR(IF(VLOOKUP($A177,'Annex 2 Designated EHV charges'!$D:$P,11,FALSE)=0,"",VLOOKUP($A177,'Annex 2 Designated EHV charges'!$D:$P,11,FALSE)),"")</f>
        <v/>
      </c>
      <c r="G177" s="101" t="str">
        <f>IFERROR(IF(VLOOKUP($A177,'Annex 2 Designated EHV charges'!$D:$P,12,FALSE)=0,"",VLOOKUP($A177,'Annex 2 Designated EHV charges'!$D:$P,12,FALSE)),"")</f>
        <v/>
      </c>
      <c r="H177" s="101" t="str">
        <f>IFERROR(IF(VLOOKUP($A177,'Annex 2 Designated EHV charges'!$D:$P,13,FALSE)=0,"",VLOOKUP($A177,'Annex 2 Designated EHV charges'!$D:$P,13,FALSE)),"")</f>
        <v/>
      </c>
    </row>
    <row r="178" spans="1:8" x14ac:dyDescent="0.25">
      <c r="A178" s="98" t="str">
        <f t="array" ref="A178">IFERROR(INDEX('Annex 2 Designated EHV charges'!$D$11:$D$58, MATCH(0, IF(ISBLANK('Annex 2 Designated EHV charges'!$D$11:$D$58),1, COUNTIF(A$4:$A177, 'Annex 2 Designated EHV charges'!$D$11:$D$58)), 0)),"")</f>
        <v/>
      </c>
      <c r="B178" s="97" t="str">
        <f>IF($A178="","",VLOOKUP($A178,'Annex 2 Designated EHV charges'!$D:$O,2,0))</f>
        <v/>
      </c>
      <c r="C178" s="98" t="str">
        <f>IF($A178="","",VLOOKUP($A178,'Annex 2 Designated EHV charges'!$D:$O,3,0))</f>
        <v/>
      </c>
      <c r="D178" s="97" t="str">
        <f>IF($A178="","",VLOOKUP($A178,'Annex 2 Designated EHV charges'!$D:$O,4,0))</f>
        <v/>
      </c>
      <c r="E178" s="99" t="str">
        <f>IFERROR(IF(VLOOKUP($A178,'Annex 2 Designated EHV charges'!$D:$P,10,FALSE)=0,"",VLOOKUP($A178,'Annex 2 Designated EHV charges'!$D:$P,10,FALSE)),"")</f>
        <v/>
      </c>
      <c r="F178" s="100" t="str">
        <f>IFERROR(IF(VLOOKUP($A178,'Annex 2 Designated EHV charges'!$D:$P,11,FALSE)=0,"",VLOOKUP($A178,'Annex 2 Designated EHV charges'!$D:$P,11,FALSE)),"")</f>
        <v/>
      </c>
      <c r="G178" s="101" t="str">
        <f>IFERROR(IF(VLOOKUP($A178,'Annex 2 Designated EHV charges'!$D:$P,12,FALSE)=0,"",VLOOKUP($A178,'Annex 2 Designated EHV charges'!$D:$P,12,FALSE)),"")</f>
        <v/>
      </c>
      <c r="H178" s="101" t="str">
        <f>IFERROR(IF(VLOOKUP($A178,'Annex 2 Designated EHV charges'!$D:$P,13,FALSE)=0,"",VLOOKUP($A178,'Annex 2 Designated EHV charges'!$D:$P,13,FALSE)),"")</f>
        <v/>
      </c>
    </row>
    <row r="179" spans="1:8" x14ac:dyDescent="0.25">
      <c r="A179" s="98" t="str">
        <f t="array" ref="A179">IFERROR(INDEX('Annex 2 Designated EHV charges'!$D$11:$D$58, MATCH(0, IF(ISBLANK('Annex 2 Designated EHV charges'!$D$11:$D$58),1, COUNTIF(A$4:$A178, 'Annex 2 Designated EHV charges'!$D$11:$D$58)), 0)),"")</f>
        <v/>
      </c>
      <c r="B179" s="97" t="str">
        <f>IF($A179="","",VLOOKUP($A179,'Annex 2 Designated EHV charges'!$D:$O,2,0))</f>
        <v/>
      </c>
      <c r="C179" s="98" t="str">
        <f>IF($A179="","",VLOOKUP($A179,'Annex 2 Designated EHV charges'!$D:$O,3,0))</f>
        <v/>
      </c>
      <c r="D179" s="97" t="str">
        <f>IF($A179="","",VLOOKUP($A179,'Annex 2 Designated EHV charges'!$D:$O,4,0))</f>
        <v/>
      </c>
      <c r="E179" s="99" t="str">
        <f>IFERROR(IF(VLOOKUP($A179,'Annex 2 Designated EHV charges'!$D:$P,10,FALSE)=0,"",VLOOKUP($A179,'Annex 2 Designated EHV charges'!$D:$P,10,FALSE)),"")</f>
        <v/>
      </c>
      <c r="F179" s="100" t="str">
        <f>IFERROR(IF(VLOOKUP($A179,'Annex 2 Designated EHV charges'!$D:$P,11,FALSE)=0,"",VLOOKUP($A179,'Annex 2 Designated EHV charges'!$D:$P,11,FALSE)),"")</f>
        <v/>
      </c>
      <c r="G179" s="101" t="str">
        <f>IFERROR(IF(VLOOKUP($A179,'Annex 2 Designated EHV charges'!$D:$P,12,FALSE)=0,"",VLOOKUP($A179,'Annex 2 Designated EHV charges'!$D:$P,12,FALSE)),"")</f>
        <v/>
      </c>
      <c r="H179" s="101" t="str">
        <f>IFERROR(IF(VLOOKUP($A179,'Annex 2 Designated EHV charges'!$D:$P,13,FALSE)=0,"",VLOOKUP($A179,'Annex 2 Designated EHV charges'!$D:$P,13,FALSE)),"")</f>
        <v/>
      </c>
    </row>
    <row r="180" spans="1:8" x14ac:dyDescent="0.25">
      <c r="A180" s="98" t="str">
        <f t="array" ref="A180">IFERROR(INDEX('Annex 2 Designated EHV charges'!$D$11:$D$58, MATCH(0, IF(ISBLANK('Annex 2 Designated EHV charges'!$D$11:$D$58),1, COUNTIF(A$4:$A179, 'Annex 2 Designated EHV charges'!$D$11:$D$58)), 0)),"")</f>
        <v/>
      </c>
      <c r="B180" s="97" t="str">
        <f>IF($A180="","",VLOOKUP($A180,'Annex 2 Designated EHV charges'!$D:$O,2,0))</f>
        <v/>
      </c>
      <c r="C180" s="98" t="str">
        <f>IF($A180="","",VLOOKUP($A180,'Annex 2 Designated EHV charges'!$D:$O,3,0))</f>
        <v/>
      </c>
      <c r="D180" s="97" t="str">
        <f>IF($A180="","",VLOOKUP($A180,'Annex 2 Designated EHV charges'!$D:$O,4,0))</f>
        <v/>
      </c>
      <c r="E180" s="99" t="str">
        <f>IFERROR(IF(VLOOKUP($A180,'Annex 2 Designated EHV charges'!$D:$P,10,FALSE)=0,"",VLOOKUP($A180,'Annex 2 Designated EHV charges'!$D:$P,10,FALSE)),"")</f>
        <v/>
      </c>
      <c r="F180" s="100" t="str">
        <f>IFERROR(IF(VLOOKUP($A180,'Annex 2 Designated EHV charges'!$D:$P,11,FALSE)=0,"",VLOOKUP($A180,'Annex 2 Designated EHV charges'!$D:$P,11,FALSE)),"")</f>
        <v/>
      </c>
      <c r="G180" s="101" t="str">
        <f>IFERROR(IF(VLOOKUP($A180,'Annex 2 Designated EHV charges'!$D:$P,12,FALSE)=0,"",VLOOKUP($A180,'Annex 2 Designated EHV charges'!$D:$P,12,FALSE)),"")</f>
        <v/>
      </c>
      <c r="H180" s="101" t="str">
        <f>IFERROR(IF(VLOOKUP($A180,'Annex 2 Designated EHV charges'!$D:$P,13,FALSE)=0,"",VLOOKUP($A180,'Annex 2 Designated EHV charges'!$D:$P,13,FALSE)),"")</f>
        <v/>
      </c>
    </row>
    <row r="181" spans="1:8" x14ac:dyDescent="0.25">
      <c r="A181" s="98" t="str">
        <f t="array" ref="A181">IFERROR(INDEX('Annex 2 Designated EHV charges'!$D$11:$D$58, MATCH(0, IF(ISBLANK('Annex 2 Designated EHV charges'!$D$11:$D$58),1, COUNTIF(A$4:$A180, 'Annex 2 Designated EHV charges'!$D$11:$D$58)), 0)),"")</f>
        <v/>
      </c>
      <c r="B181" s="97" t="str">
        <f>IF($A181="","",VLOOKUP($A181,'Annex 2 Designated EHV charges'!$D:$O,2,0))</f>
        <v/>
      </c>
      <c r="C181" s="98" t="str">
        <f>IF($A181="","",VLOOKUP($A181,'Annex 2 Designated EHV charges'!$D:$O,3,0))</f>
        <v/>
      </c>
      <c r="D181" s="97" t="str">
        <f>IF($A181="","",VLOOKUP($A181,'Annex 2 Designated EHV charges'!$D:$O,4,0))</f>
        <v/>
      </c>
      <c r="E181" s="99" t="str">
        <f>IFERROR(IF(VLOOKUP($A181,'Annex 2 Designated EHV charges'!$D:$P,10,FALSE)=0,"",VLOOKUP($A181,'Annex 2 Designated EHV charges'!$D:$P,10,FALSE)),"")</f>
        <v/>
      </c>
      <c r="F181" s="100" t="str">
        <f>IFERROR(IF(VLOOKUP($A181,'Annex 2 Designated EHV charges'!$D:$P,11,FALSE)=0,"",VLOOKUP($A181,'Annex 2 Designated EHV charges'!$D:$P,11,FALSE)),"")</f>
        <v/>
      </c>
      <c r="G181" s="101" t="str">
        <f>IFERROR(IF(VLOOKUP($A181,'Annex 2 Designated EHV charges'!$D:$P,12,FALSE)=0,"",VLOOKUP($A181,'Annex 2 Designated EHV charges'!$D:$P,12,FALSE)),"")</f>
        <v/>
      </c>
      <c r="H181" s="101" t="str">
        <f>IFERROR(IF(VLOOKUP($A181,'Annex 2 Designated EHV charges'!$D:$P,13,FALSE)=0,"",VLOOKUP($A181,'Annex 2 Designated EHV charges'!$D:$P,13,FALSE)),"")</f>
        <v/>
      </c>
    </row>
    <row r="182" spans="1:8" x14ac:dyDescent="0.25">
      <c r="A182" s="98" t="str">
        <f t="array" ref="A182">IFERROR(INDEX('Annex 2 Designated EHV charges'!$D$11:$D$58, MATCH(0, IF(ISBLANK('Annex 2 Designated EHV charges'!$D$11:$D$58),1, COUNTIF(A$4:$A181, 'Annex 2 Designated EHV charges'!$D$11:$D$58)), 0)),"")</f>
        <v/>
      </c>
      <c r="B182" s="97" t="str">
        <f>IF($A182="","",VLOOKUP($A182,'Annex 2 Designated EHV charges'!$D:$O,2,0))</f>
        <v/>
      </c>
      <c r="C182" s="98" t="str">
        <f>IF($A182="","",VLOOKUP($A182,'Annex 2 Designated EHV charges'!$D:$O,3,0))</f>
        <v/>
      </c>
      <c r="D182" s="97" t="str">
        <f>IF($A182="","",VLOOKUP($A182,'Annex 2 Designated EHV charges'!$D:$O,4,0))</f>
        <v/>
      </c>
      <c r="E182" s="99" t="str">
        <f>IFERROR(IF(VLOOKUP($A182,'Annex 2 Designated EHV charges'!$D:$P,10,FALSE)=0,"",VLOOKUP($A182,'Annex 2 Designated EHV charges'!$D:$P,10,FALSE)),"")</f>
        <v/>
      </c>
      <c r="F182" s="100" t="str">
        <f>IFERROR(IF(VLOOKUP($A182,'Annex 2 Designated EHV charges'!$D:$P,11,FALSE)=0,"",VLOOKUP($A182,'Annex 2 Designated EHV charges'!$D:$P,11,FALSE)),"")</f>
        <v/>
      </c>
      <c r="G182" s="101" t="str">
        <f>IFERROR(IF(VLOOKUP($A182,'Annex 2 Designated EHV charges'!$D:$P,12,FALSE)=0,"",VLOOKUP($A182,'Annex 2 Designated EHV charges'!$D:$P,12,FALSE)),"")</f>
        <v/>
      </c>
      <c r="H182" s="101" t="str">
        <f>IFERROR(IF(VLOOKUP($A182,'Annex 2 Designated EHV charges'!$D:$P,13,FALSE)=0,"",VLOOKUP($A182,'Annex 2 Designated EHV charges'!$D:$P,13,FALSE)),"")</f>
        <v/>
      </c>
    </row>
    <row r="183" spans="1:8" x14ac:dyDescent="0.25">
      <c r="A183" s="98" t="str">
        <f t="array" ref="A183">IFERROR(INDEX('Annex 2 Designated EHV charges'!$D$11:$D$58, MATCH(0, IF(ISBLANK('Annex 2 Designated EHV charges'!$D$11:$D$58),1, COUNTIF(A$4:$A182, 'Annex 2 Designated EHV charges'!$D$11:$D$58)), 0)),"")</f>
        <v/>
      </c>
      <c r="B183" s="97" t="str">
        <f>IF($A183="","",VLOOKUP($A183,'Annex 2 Designated EHV charges'!$D:$O,2,0))</f>
        <v/>
      </c>
      <c r="C183" s="98" t="str">
        <f>IF($A183="","",VLOOKUP($A183,'Annex 2 Designated EHV charges'!$D:$O,3,0))</f>
        <v/>
      </c>
      <c r="D183" s="97" t="str">
        <f>IF($A183="","",VLOOKUP($A183,'Annex 2 Designated EHV charges'!$D:$O,4,0))</f>
        <v/>
      </c>
      <c r="E183" s="99" t="str">
        <f>IFERROR(IF(VLOOKUP($A183,'Annex 2 Designated EHV charges'!$D:$P,10,FALSE)=0,"",VLOOKUP($A183,'Annex 2 Designated EHV charges'!$D:$P,10,FALSE)),"")</f>
        <v/>
      </c>
      <c r="F183" s="100" t="str">
        <f>IFERROR(IF(VLOOKUP($A183,'Annex 2 Designated EHV charges'!$D:$P,11,FALSE)=0,"",VLOOKUP($A183,'Annex 2 Designated EHV charges'!$D:$P,11,FALSE)),"")</f>
        <v/>
      </c>
      <c r="G183" s="101" t="str">
        <f>IFERROR(IF(VLOOKUP($A183,'Annex 2 Designated EHV charges'!$D:$P,12,FALSE)=0,"",VLOOKUP($A183,'Annex 2 Designated EHV charges'!$D:$P,12,FALSE)),"")</f>
        <v/>
      </c>
      <c r="H183" s="101" t="str">
        <f>IFERROR(IF(VLOOKUP($A183,'Annex 2 Designated EHV charges'!$D:$P,13,FALSE)=0,"",VLOOKUP($A183,'Annex 2 Designated EHV charges'!$D:$P,13,FALSE)),"")</f>
        <v/>
      </c>
    </row>
    <row r="184" spans="1:8" x14ac:dyDescent="0.25">
      <c r="A184" s="98" t="str">
        <f t="array" ref="A184">IFERROR(INDEX('Annex 2 Designated EHV charges'!$D$11:$D$58, MATCH(0, IF(ISBLANK('Annex 2 Designated EHV charges'!$D$11:$D$58),1, COUNTIF(A$4:$A183, 'Annex 2 Designated EHV charges'!$D$11:$D$58)), 0)),"")</f>
        <v/>
      </c>
      <c r="B184" s="97" t="str">
        <f>IF($A184="","",VLOOKUP($A184,'Annex 2 Designated EHV charges'!$D:$O,2,0))</f>
        <v/>
      </c>
      <c r="C184" s="98" t="str">
        <f>IF($A184="","",VLOOKUP($A184,'Annex 2 Designated EHV charges'!$D:$O,3,0))</f>
        <v/>
      </c>
      <c r="D184" s="97" t="str">
        <f>IF($A184="","",VLOOKUP($A184,'Annex 2 Designated EHV charges'!$D:$O,4,0))</f>
        <v/>
      </c>
      <c r="E184" s="99" t="str">
        <f>IFERROR(IF(VLOOKUP($A184,'Annex 2 Designated EHV charges'!$D:$P,10,FALSE)=0,"",VLOOKUP($A184,'Annex 2 Designated EHV charges'!$D:$P,10,FALSE)),"")</f>
        <v/>
      </c>
      <c r="F184" s="100" t="str">
        <f>IFERROR(IF(VLOOKUP($A184,'Annex 2 Designated EHV charges'!$D:$P,11,FALSE)=0,"",VLOOKUP($A184,'Annex 2 Designated EHV charges'!$D:$P,11,FALSE)),"")</f>
        <v/>
      </c>
      <c r="G184" s="101" t="str">
        <f>IFERROR(IF(VLOOKUP($A184,'Annex 2 Designated EHV charges'!$D:$P,12,FALSE)=0,"",VLOOKUP($A184,'Annex 2 Designated EHV charges'!$D:$P,12,FALSE)),"")</f>
        <v/>
      </c>
      <c r="H184" s="101" t="str">
        <f>IFERROR(IF(VLOOKUP($A184,'Annex 2 Designated EHV charges'!$D:$P,13,FALSE)=0,"",VLOOKUP($A184,'Annex 2 Designated EHV charges'!$D:$P,13,FALSE)),"")</f>
        <v/>
      </c>
    </row>
    <row r="185" spans="1:8" x14ac:dyDescent="0.25">
      <c r="A185" s="98" t="str">
        <f t="array" ref="A185">IFERROR(INDEX('Annex 2 Designated EHV charges'!$D$11:$D$58, MATCH(0, IF(ISBLANK('Annex 2 Designated EHV charges'!$D$11:$D$58),1, COUNTIF(A$4:$A184, 'Annex 2 Designated EHV charges'!$D$11:$D$58)), 0)),"")</f>
        <v/>
      </c>
      <c r="B185" s="97" t="str">
        <f>IF($A185="","",VLOOKUP($A185,'Annex 2 Designated EHV charges'!$D:$O,2,0))</f>
        <v/>
      </c>
      <c r="C185" s="98" t="str">
        <f>IF($A185="","",VLOOKUP($A185,'Annex 2 Designated EHV charges'!$D:$O,3,0))</f>
        <v/>
      </c>
      <c r="D185" s="97" t="str">
        <f>IF($A185="","",VLOOKUP($A185,'Annex 2 Designated EHV charges'!$D:$O,4,0))</f>
        <v/>
      </c>
      <c r="E185" s="99" t="str">
        <f>IFERROR(IF(VLOOKUP($A185,'Annex 2 Designated EHV charges'!$D:$P,10,FALSE)=0,"",VLOOKUP($A185,'Annex 2 Designated EHV charges'!$D:$P,10,FALSE)),"")</f>
        <v/>
      </c>
      <c r="F185" s="100" t="str">
        <f>IFERROR(IF(VLOOKUP($A185,'Annex 2 Designated EHV charges'!$D:$P,11,FALSE)=0,"",VLOOKUP($A185,'Annex 2 Designated EHV charges'!$D:$P,11,FALSE)),"")</f>
        <v/>
      </c>
      <c r="G185" s="101" t="str">
        <f>IFERROR(IF(VLOOKUP($A185,'Annex 2 Designated EHV charges'!$D:$P,12,FALSE)=0,"",VLOOKUP($A185,'Annex 2 Designated EHV charges'!$D:$P,12,FALSE)),"")</f>
        <v/>
      </c>
      <c r="H185" s="101" t="str">
        <f>IFERROR(IF(VLOOKUP($A185,'Annex 2 Designated EHV charges'!$D:$P,13,FALSE)=0,"",VLOOKUP($A185,'Annex 2 Designated EHV charges'!$D:$P,13,FALSE)),"")</f>
        <v/>
      </c>
    </row>
    <row r="186" spans="1:8" x14ac:dyDescent="0.25">
      <c r="A186" s="98" t="str">
        <f t="array" ref="A186">IFERROR(INDEX('Annex 2 Designated EHV charges'!$D$11:$D$58, MATCH(0, IF(ISBLANK('Annex 2 Designated EHV charges'!$D$11:$D$58),1, COUNTIF(A$4:$A185, 'Annex 2 Designated EHV charges'!$D$11:$D$58)), 0)),"")</f>
        <v/>
      </c>
      <c r="B186" s="97" t="str">
        <f>IF($A186="","",VLOOKUP($A186,'Annex 2 Designated EHV charges'!$D:$O,2,0))</f>
        <v/>
      </c>
      <c r="C186" s="98" t="str">
        <f>IF($A186="","",VLOOKUP($A186,'Annex 2 Designated EHV charges'!$D:$O,3,0))</f>
        <v/>
      </c>
      <c r="D186" s="97" t="str">
        <f>IF($A186="","",VLOOKUP($A186,'Annex 2 Designated EHV charges'!$D:$O,4,0))</f>
        <v/>
      </c>
      <c r="E186" s="99" t="str">
        <f>IFERROR(IF(VLOOKUP($A186,'Annex 2 Designated EHV charges'!$D:$P,10,FALSE)=0,"",VLOOKUP($A186,'Annex 2 Designated EHV charges'!$D:$P,10,FALSE)),"")</f>
        <v/>
      </c>
      <c r="F186" s="100" t="str">
        <f>IFERROR(IF(VLOOKUP($A186,'Annex 2 Designated EHV charges'!$D:$P,11,FALSE)=0,"",VLOOKUP($A186,'Annex 2 Designated EHV charges'!$D:$P,11,FALSE)),"")</f>
        <v/>
      </c>
      <c r="G186" s="101" t="str">
        <f>IFERROR(IF(VLOOKUP($A186,'Annex 2 Designated EHV charges'!$D:$P,12,FALSE)=0,"",VLOOKUP($A186,'Annex 2 Designated EHV charges'!$D:$P,12,FALSE)),"")</f>
        <v/>
      </c>
      <c r="H186" s="101" t="str">
        <f>IFERROR(IF(VLOOKUP($A186,'Annex 2 Designated EHV charges'!$D:$P,13,FALSE)=0,"",VLOOKUP($A186,'Annex 2 Designated EHV charges'!$D:$P,13,FALSE)),"")</f>
        <v/>
      </c>
    </row>
    <row r="187" spans="1:8" x14ac:dyDescent="0.25">
      <c r="A187" s="98" t="str">
        <f t="array" ref="A187">IFERROR(INDEX('Annex 2 Designated EHV charges'!$D$11:$D$58, MATCH(0, IF(ISBLANK('Annex 2 Designated EHV charges'!$D$11:$D$58),1, COUNTIF(A$4:$A186, 'Annex 2 Designated EHV charges'!$D$11:$D$58)), 0)),"")</f>
        <v/>
      </c>
      <c r="B187" s="97" t="str">
        <f>IF($A187="","",VLOOKUP($A187,'Annex 2 Designated EHV charges'!$D:$O,2,0))</f>
        <v/>
      </c>
      <c r="C187" s="98" t="str">
        <f>IF($A187="","",VLOOKUP($A187,'Annex 2 Designated EHV charges'!$D:$O,3,0))</f>
        <v/>
      </c>
      <c r="D187" s="97" t="str">
        <f>IF($A187="","",VLOOKUP($A187,'Annex 2 Designated EHV charges'!$D:$O,4,0))</f>
        <v/>
      </c>
      <c r="E187" s="99" t="str">
        <f>IFERROR(IF(VLOOKUP($A187,'Annex 2 Designated EHV charges'!$D:$P,10,FALSE)=0,"",VLOOKUP($A187,'Annex 2 Designated EHV charges'!$D:$P,10,FALSE)),"")</f>
        <v/>
      </c>
      <c r="F187" s="100" t="str">
        <f>IFERROR(IF(VLOOKUP($A187,'Annex 2 Designated EHV charges'!$D:$P,11,FALSE)=0,"",VLOOKUP($A187,'Annex 2 Designated EHV charges'!$D:$P,11,FALSE)),"")</f>
        <v/>
      </c>
      <c r="G187" s="101" t="str">
        <f>IFERROR(IF(VLOOKUP($A187,'Annex 2 Designated EHV charges'!$D:$P,12,FALSE)=0,"",VLOOKUP($A187,'Annex 2 Designated EHV charges'!$D:$P,12,FALSE)),"")</f>
        <v/>
      </c>
      <c r="H187" s="101" t="str">
        <f>IFERROR(IF(VLOOKUP($A187,'Annex 2 Designated EHV charges'!$D:$P,13,FALSE)=0,"",VLOOKUP($A187,'Annex 2 Designated EHV charges'!$D:$P,13,FALSE)),"")</f>
        <v/>
      </c>
    </row>
    <row r="188" spans="1:8" x14ac:dyDescent="0.25">
      <c r="A188" s="98" t="str">
        <f t="array" ref="A188">IFERROR(INDEX('Annex 2 Designated EHV charges'!$D$11:$D$58, MATCH(0, IF(ISBLANK('Annex 2 Designated EHV charges'!$D$11:$D$58),1, COUNTIF(A$4:$A187, 'Annex 2 Designated EHV charges'!$D$11:$D$58)), 0)),"")</f>
        <v/>
      </c>
      <c r="B188" s="97" t="str">
        <f>IF($A188="","",VLOOKUP($A188,'Annex 2 Designated EHV charges'!$D:$O,2,0))</f>
        <v/>
      </c>
      <c r="C188" s="98" t="str">
        <f>IF($A188="","",VLOOKUP($A188,'Annex 2 Designated EHV charges'!$D:$O,3,0))</f>
        <v/>
      </c>
      <c r="D188" s="97" t="str">
        <f>IF($A188="","",VLOOKUP($A188,'Annex 2 Designated EHV charges'!$D:$O,4,0))</f>
        <v/>
      </c>
      <c r="E188" s="99" t="str">
        <f>IFERROR(IF(VLOOKUP($A188,'Annex 2 Designated EHV charges'!$D:$P,10,FALSE)=0,"",VLOOKUP($A188,'Annex 2 Designated EHV charges'!$D:$P,10,FALSE)),"")</f>
        <v/>
      </c>
      <c r="F188" s="100" t="str">
        <f>IFERROR(IF(VLOOKUP($A188,'Annex 2 Designated EHV charges'!$D:$P,11,FALSE)=0,"",VLOOKUP($A188,'Annex 2 Designated EHV charges'!$D:$P,11,FALSE)),"")</f>
        <v/>
      </c>
      <c r="G188" s="101" t="str">
        <f>IFERROR(IF(VLOOKUP($A188,'Annex 2 Designated EHV charges'!$D:$P,12,FALSE)=0,"",VLOOKUP($A188,'Annex 2 Designated EHV charges'!$D:$P,12,FALSE)),"")</f>
        <v/>
      </c>
      <c r="H188" s="101" t="str">
        <f>IFERROR(IF(VLOOKUP($A188,'Annex 2 Designated EHV charges'!$D:$P,13,FALSE)=0,"",VLOOKUP($A188,'Annex 2 Designated EHV charges'!$D:$P,13,FALSE)),"")</f>
        <v/>
      </c>
    </row>
    <row r="189" spans="1:8" x14ac:dyDescent="0.25">
      <c r="A189" s="98" t="str">
        <f t="array" ref="A189">IFERROR(INDEX('Annex 2 Designated EHV charges'!$D$11:$D$58, MATCH(0, IF(ISBLANK('Annex 2 Designated EHV charges'!$D$11:$D$58),1, COUNTIF(A$4:$A188, 'Annex 2 Designated EHV charges'!$D$11:$D$58)), 0)),"")</f>
        <v/>
      </c>
      <c r="B189" s="97" t="str">
        <f>IF($A189="","",VLOOKUP($A189,'Annex 2 Designated EHV charges'!$D:$O,2,0))</f>
        <v/>
      </c>
      <c r="C189" s="98" t="str">
        <f>IF($A189="","",VLOOKUP($A189,'Annex 2 Designated EHV charges'!$D:$O,3,0))</f>
        <v/>
      </c>
      <c r="D189" s="97" t="str">
        <f>IF($A189="","",VLOOKUP($A189,'Annex 2 Designated EHV charges'!$D:$O,4,0))</f>
        <v/>
      </c>
      <c r="E189" s="99" t="str">
        <f>IFERROR(IF(VLOOKUP($A189,'Annex 2 Designated EHV charges'!$D:$P,10,FALSE)=0,"",VLOOKUP($A189,'Annex 2 Designated EHV charges'!$D:$P,10,FALSE)),"")</f>
        <v/>
      </c>
      <c r="F189" s="100" t="str">
        <f>IFERROR(IF(VLOOKUP($A189,'Annex 2 Designated EHV charges'!$D:$P,11,FALSE)=0,"",VLOOKUP($A189,'Annex 2 Designated EHV charges'!$D:$P,11,FALSE)),"")</f>
        <v/>
      </c>
      <c r="G189" s="101" t="str">
        <f>IFERROR(IF(VLOOKUP($A189,'Annex 2 Designated EHV charges'!$D:$P,12,FALSE)=0,"",VLOOKUP($A189,'Annex 2 Designated EHV charges'!$D:$P,12,FALSE)),"")</f>
        <v/>
      </c>
      <c r="H189" s="101" t="str">
        <f>IFERROR(IF(VLOOKUP($A189,'Annex 2 Designated EHV charges'!$D:$P,13,FALSE)=0,"",VLOOKUP($A189,'Annex 2 Designated EHV charges'!$D:$P,13,FALSE)),"")</f>
        <v/>
      </c>
    </row>
    <row r="190" spans="1:8" x14ac:dyDescent="0.25">
      <c r="A190" s="98" t="str">
        <f t="array" ref="A190">IFERROR(INDEX('Annex 2 Designated EHV charges'!$D$11:$D$58, MATCH(0, IF(ISBLANK('Annex 2 Designated EHV charges'!$D$11:$D$58),1, COUNTIF(A$4:$A189, 'Annex 2 Designated EHV charges'!$D$11:$D$58)), 0)),"")</f>
        <v/>
      </c>
      <c r="B190" s="97" t="str">
        <f>IF($A190="","",VLOOKUP($A190,'Annex 2 Designated EHV charges'!$D:$O,2,0))</f>
        <v/>
      </c>
      <c r="C190" s="98" t="str">
        <f>IF($A190="","",VLOOKUP($A190,'Annex 2 Designated EHV charges'!$D:$O,3,0))</f>
        <v/>
      </c>
      <c r="D190" s="97" t="str">
        <f>IF($A190="","",VLOOKUP($A190,'Annex 2 Designated EHV charges'!$D:$O,4,0))</f>
        <v/>
      </c>
      <c r="E190" s="99" t="str">
        <f>IFERROR(IF(VLOOKUP($A190,'Annex 2 Designated EHV charges'!$D:$P,10,FALSE)=0,"",VLOOKUP($A190,'Annex 2 Designated EHV charges'!$D:$P,10,FALSE)),"")</f>
        <v/>
      </c>
      <c r="F190" s="100" t="str">
        <f>IFERROR(IF(VLOOKUP($A190,'Annex 2 Designated EHV charges'!$D:$P,11,FALSE)=0,"",VLOOKUP($A190,'Annex 2 Designated EHV charges'!$D:$P,11,FALSE)),"")</f>
        <v/>
      </c>
      <c r="G190" s="101" t="str">
        <f>IFERROR(IF(VLOOKUP($A190,'Annex 2 Designated EHV charges'!$D:$P,12,FALSE)=0,"",VLOOKUP($A190,'Annex 2 Designated EHV charges'!$D:$P,12,FALSE)),"")</f>
        <v/>
      </c>
      <c r="H190" s="101" t="str">
        <f>IFERROR(IF(VLOOKUP($A190,'Annex 2 Designated EHV charges'!$D:$P,13,FALSE)=0,"",VLOOKUP($A190,'Annex 2 Designated EHV charges'!$D:$P,13,FALSE)),"")</f>
        <v/>
      </c>
    </row>
    <row r="191" spans="1:8" x14ac:dyDescent="0.25">
      <c r="A191" s="98" t="str">
        <f t="array" ref="A191">IFERROR(INDEX('Annex 2 Designated EHV charges'!$D$11:$D$58, MATCH(0, IF(ISBLANK('Annex 2 Designated EHV charges'!$D$11:$D$58),1, COUNTIF(A$4:$A190, 'Annex 2 Designated EHV charges'!$D$11:$D$58)), 0)),"")</f>
        <v/>
      </c>
      <c r="B191" s="97" t="str">
        <f>IF($A191="","",VLOOKUP($A191,'Annex 2 Designated EHV charges'!$D:$O,2,0))</f>
        <v/>
      </c>
      <c r="C191" s="98" t="str">
        <f>IF($A191="","",VLOOKUP($A191,'Annex 2 Designated EHV charges'!$D:$O,3,0))</f>
        <v/>
      </c>
      <c r="D191" s="97" t="str">
        <f>IF($A191="","",VLOOKUP($A191,'Annex 2 Designated EHV charges'!$D:$O,4,0))</f>
        <v/>
      </c>
      <c r="E191" s="99" t="str">
        <f>IFERROR(IF(VLOOKUP($A191,'Annex 2 Designated EHV charges'!$D:$P,10,FALSE)=0,"",VLOOKUP($A191,'Annex 2 Designated EHV charges'!$D:$P,10,FALSE)),"")</f>
        <v/>
      </c>
      <c r="F191" s="100" t="str">
        <f>IFERROR(IF(VLOOKUP($A191,'Annex 2 Designated EHV charges'!$D:$P,11,FALSE)=0,"",VLOOKUP($A191,'Annex 2 Designated EHV charges'!$D:$P,11,FALSE)),"")</f>
        <v/>
      </c>
      <c r="G191" s="101" t="str">
        <f>IFERROR(IF(VLOOKUP($A191,'Annex 2 Designated EHV charges'!$D:$P,12,FALSE)=0,"",VLOOKUP($A191,'Annex 2 Designated EHV charges'!$D:$P,12,FALSE)),"")</f>
        <v/>
      </c>
      <c r="H191" s="101" t="str">
        <f>IFERROR(IF(VLOOKUP($A191,'Annex 2 Designated EHV charges'!$D:$P,13,FALSE)=0,"",VLOOKUP($A191,'Annex 2 Designated EHV charges'!$D:$P,13,FALSE)),"")</f>
        <v/>
      </c>
    </row>
    <row r="192" spans="1:8" x14ac:dyDescent="0.25">
      <c r="A192" s="98" t="str">
        <f t="array" ref="A192">IFERROR(INDEX('Annex 2 Designated EHV charges'!$D$11:$D$58, MATCH(0, IF(ISBLANK('Annex 2 Designated EHV charges'!$D$11:$D$58),1, COUNTIF(A$4:$A191, 'Annex 2 Designated EHV charges'!$D$11:$D$58)), 0)),"")</f>
        <v/>
      </c>
      <c r="B192" s="97" t="str">
        <f>IF($A192="","",VLOOKUP($A192,'Annex 2 Designated EHV charges'!$D:$O,2,0))</f>
        <v/>
      </c>
      <c r="C192" s="98" t="str">
        <f>IF($A192="","",VLOOKUP($A192,'Annex 2 Designated EHV charges'!$D:$O,3,0))</f>
        <v/>
      </c>
      <c r="D192" s="97" t="str">
        <f>IF($A192="","",VLOOKUP($A192,'Annex 2 Designated EHV charges'!$D:$O,4,0))</f>
        <v/>
      </c>
      <c r="E192" s="99" t="str">
        <f>IFERROR(IF(VLOOKUP($A192,'Annex 2 Designated EHV charges'!$D:$P,10,FALSE)=0,"",VLOOKUP($A192,'Annex 2 Designated EHV charges'!$D:$P,10,FALSE)),"")</f>
        <v/>
      </c>
      <c r="F192" s="100" t="str">
        <f>IFERROR(IF(VLOOKUP($A192,'Annex 2 Designated EHV charges'!$D:$P,11,FALSE)=0,"",VLOOKUP($A192,'Annex 2 Designated EHV charges'!$D:$P,11,FALSE)),"")</f>
        <v/>
      </c>
      <c r="G192" s="101" t="str">
        <f>IFERROR(IF(VLOOKUP($A192,'Annex 2 Designated EHV charges'!$D:$P,12,FALSE)=0,"",VLOOKUP($A192,'Annex 2 Designated EHV charges'!$D:$P,12,FALSE)),"")</f>
        <v/>
      </c>
      <c r="H192" s="101" t="str">
        <f>IFERROR(IF(VLOOKUP($A192,'Annex 2 Designated EHV charges'!$D:$P,13,FALSE)=0,"",VLOOKUP($A192,'Annex 2 Designated EHV charges'!$D:$P,13,FALSE)),"")</f>
        <v/>
      </c>
    </row>
    <row r="193" spans="1:8" x14ac:dyDescent="0.25">
      <c r="A193" s="98" t="str">
        <f t="array" ref="A193">IFERROR(INDEX('Annex 2 Designated EHV charges'!$D$11:$D$58, MATCH(0, IF(ISBLANK('Annex 2 Designated EHV charges'!$D$11:$D$58),1, COUNTIF(A$4:$A192, 'Annex 2 Designated EHV charges'!$D$11:$D$58)), 0)),"")</f>
        <v/>
      </c>
      <c r="B193" s="97" t="str">
        <f>IF($A193="","",VLOOKUP($A193,'Annex 2 Designated EHV charges'!$D:$O,2,0))</f>
        <v/>
      </c>
      <c r="C193" s="98" t="str">
        <f>IF($A193="","",VLOOKUP($A193,'Annex 2 Designated EHV charges'!$D:$O,3,0))</f>
        <v/>
      </c>
      <c r="D193" s="97" t="str">
        <f>IF($A193="","",VLOOKUP($A193,'Annex 2 Designated EHV charges'!$D:$O,4,0))</f>
        <v/>
      </c>
      <c r="E193" s="99" t="str">
        <f>IFERROR(IF(VLOOKUP($A193,'Annex 2 Designated EHV charges'!$D:$P,10,FALSE)=0,"",VLOOKUP($A193,'Annex 2 Designated EHV charges'!$D:$P,10,FALSE)),"")</f>
        <v/>
      </c>
      <c r="F193" s="100" t="str">
        <f>IFERROR(IF(VLOOKUP($A193,'Annex 2 Designated EHV charges'!$D:$P,11,FALSE)=0,"",VLOOKUP($A193,'Annex 2 Designated EHV charges'!$D:$P,11,FALSE)),"")</f>
        <v/>
      </c>
      <c r="G193" s="101" t="str">
        <f>IFERROR(IF(VLOOKUP($A193,'Annex 2 Designated EHV charges'!$D:$P,12,FALSE)=0,"",VLOOKUP($A193,'Annex 2 Designated EHV charges'!$D:$P,12,FALSE)),"")</f>
        <v/>
      </c>
      <c r="H193" s="101" t="str">
        <f>IFERROR(IF(VLOOKUP($A193,'Annex 2 Designated EHV charges'!$D:$P,13,FALSE)=0,"",VLOOKUP($A193,'Annex 2 Designated EHV charges'!$D:$P,13,FALSE)),"")</f>
        <v/>
      </c>
    </row>
    <row r="194" spans="1:8" x14ac:dyDescent="0.25">
      <c r="A194" s="98" t="str">
        <f t="array" ref="A194">IFERROR(INDEX('Annex 2 Designated EHV charges'!$D$11:$D$58, MATCH(0, IF(ISBLANK('Annex 2 Designated EHV charges'!$D$11:$D$58),1, COUNTIF(A$4:$A193, 'Annex 2 Designated EHV charges'!$D$11:$D$58)), 0)),"")</f>
        <v/>
      </c>
      <c r="B194" s="97" t="str">
        <f>IF($A194="","",VLOOKUP($A194,'Annex 2 Designated EHV charges'!$D:$O,2,0))</f>
        <v/>
      </c>
      <c r="C194" s="98" t="str">
        <f>IF($A194="","",VLOOKUP($A194,'Annex 2 Designated EHV charges'!$D:$O,3,0))</f>
        <v/>
      </c>
      <c r="D194" s="97" t="str">
        <f>IF($A194="","",VLOOKUP($A194,'Annex 2 Designated EHV charges'!$D:$O,4,0))</f>
        <v/>
      </c>
      <c r="E194" s="99" t="str">
        <f>IFERROR(IF(VLOOKUP($A194,'Annex 2 Designated EHV charges'!$D:$P,10,FALSE)=0,"",VLOOKUP($A194,'Annex 2 Designated EHV charges'!$D:$P,10,FALSE)),"")</f>
        <v/>
      </c>
      <c r="F194" s="100" t="str">
        <f>IFERROR(IF(VLOOKUP($A194,'Annex 2 Designated EHV charges'!$D:$P,11,FALSE)=0,"",VLOOKUP($A194,'Annex 2 Designated EHV charges'!$D:$P,11,FALSE)),"")</f>
        <v/>
      </c>
      <c r="G194" s="101" t="str">
        <f>IFERROR(IF(VLOOKUP($A194,'Annex 2 Designated EHV charges'!$D:$P,12,FALSE)=0,"",VLOOKUP($A194,'Annex 2 Designated EHV charges'!$D:$P,12,FALSE)),"")</f>
        <v/>
      </c>
      <c r="H194" s="101" t="str">
        <f>IFERROR(IF(VLOOKUP($A194,'Annex 2 Designated EHV charges'!$D:$P,13,FALSE)=0,"",VLOOKUP($A194,'Annex 2 Designated EHV charges'!$D:$P,13,FALSE)),"")</f>
        <v/>
      </c>
    </row>
    <row r="195" spans="1:8" x14ac:dyDescent="0.25">
      <c r="A195" s="98" t="str">
        <f t="array" ref="A195">IFERROR(INDEX('Annex 2 Designated EHV charges'!$D$11:$D$58, MATCH(0, IF(ISBLANK('Annex 2 Designated EHV charges'!$D$11:$D$58),1, COUNTIF(A$4:$A194, 'Annex 2 Designated EHV charges'!$D$11:$D$58)), 0)),"")</f>
        <v/>
      </c>
      <c r="B195" s="97" t="str">
        <f>IF($A195="","",VLOOKUP($A195,'Annex 2 Designated EHV charges'!$D:$O,2,0))</f>
        <v/>
      </c>
      <c r="C195" s="98" t="str">
        <f>IF($A195="","",VLOOKUP($A195,'Annex 2 Designated EHV charges'!$D:$O,3,0))</f>
        <v/>
      </c>
      <c r="D195" s="97" t="str">
        <f>IF($A195="","",VLOOKUP($A195,'Annex 2 Designated EHV charges'!$D:$O,4,0))</f>
        <v/>
      </c>
      <c r="E195" s="99" t="str">
        <f>IFERROR(IF(VLOOKUP($A195,'Annex 2 Designated EHV charges'!$D:$P,10,FALSE)=0,"",VLOOKUP($A195,'Annex 2 Designated EHV charges'!$D:$P,10,FALSE)),"")</f>
        <v/>
      </c>
      <c r="F195" s="100" t="str">
        <f>IFERROR(IF(VLOOKUP($A195,'Annex 2 Designated EHV charges'!$D:$P,11,FALSE)=0,"",VLOOKUP($A195,'Annex 2 Designated EHV charges'!$D:$P,11,FALSE)),"")</f>
        <v/>
      </c>
      <c r="G195" s="101" t="str">
        <f>IFERROR(IF(VLOOKUP($A195,'Annex 2 Designated EHV charges'!$D:$P,12,FALSE)=0,"",VLOOKUP($A195,'Annex 2 Designated EHV charges'!$D:$P,12,FALSE)),"")</f>
        <v/>
      </c>
      <c r="H195" s="101" t="str">
        <f>IFERROR(IF(VLOOKUP($A195,'Annex 2 Designated EHV charges'!$D:$P,13,FALSE)=0,"",VLOOKUP($A195,'Annex 2 Designated EHV charges'!$D:$P,13,FALSE)),"")</f>
        <v/>
      </c>
    </row>
    <row r="196" spans="1:8" x14ac:dyDescent="0.25">
      <c r="A196" s="98" t="str">
        <f t="array" ref="A196">IFERROR(INDEX('Annex 2 Designated EHV charges'!$D$11:$D$58, MATCH(0, IF(ISBLANK('Annex 2 Designated EHV charges'!$D$11:$D$58),1, COUNTIF(A$4:$A195, 'Annex 2 Designated EHV charges'!$D$11:$D$58)), 0)),"")</f>
        <v/>
      </c>
      <c r="B196" s="97" t="str">
        <f>IF($A196="","",VLOOKUP($A196,'Annex 2 Designated EHV charges'!$D:$O,2,0))</f>
        <v/>
      </c>
      <c r="C196" s="98" t="str">
        <f>IF($A196="","",VLOOKUP($A196,'Annex 2 Designated EHV charges'!$D:$O,3,0))</f>
        <v/>
      </c>
      <c r="D196" s="97" t="str">
        <f>IF($A196="","",VLOOKUP($A196,'Annex 2 Designated EHV charges'!$D:$O,4,0))</f>
        <v/>
      </c>
      <c r="E196" s="99" t="str">
        <f>IFERROR(IF(VLOOKUP($A196,'Annex 2 Designated EHV charges'!$D:$P,10,FALSE)=0,"",VLOOKUP($A196,'Annex 2 Designated EHV charges'!$D:$P,10,FALSE)),"")</f>
        <v/>
      </c>
      <c r="F196" s="100" t="str">
        <f>IFERROR(IF(VLOOKUP($A196,'Annex 2 Designated EHV charges'!$D:$P,11,FALSE)=0,"",VLOOKUP($A196,'Annex 2 Designated EHV charges'!$D:$P,11,FALSE)),"")</f>
        <v/>
      </c>
      <c r="G196" s="101" t="str">
        <f>IFERROR(IF(VLOOKUP($A196,'Annex 2 Designated EHV charges'!$D:$P,12,FALSE)=0,"",VLOOKUP($A196,'Annex 2 Designated EHV charges'!$D:$P,12,FALSE)),"")</f>
        <v/>
      </c>
      <c r="H196" s="101" t="str">
        <f>IFERROR(IF(VLOOKUP($A196,'Annex 2 Designated EHV charges'!$D:$P,13,FALSE)=0,"",VLOOKUP($A196,'Annex 2 Designated EHV charges'!$D:$P,13,FALSE)),"")</f>
        <v/>
      </c>
    </row>
    <row r="197" spans="1:8" x14ac:dyDescent="0.25">
      <c r="A197" s="98" t="str">
        <f t="array" ref="A197">IFERROR(INDEX('Annex 2 Designated EHV charges'!$D$11:$D$58, MATCH(0, IF(ISBLANK('Annex 2 Designated EHV charges'!$D$11:$D$58),1, COUNTIF(A$4:$A196, 'Annex 2 Designated EHV charges'!$D$11:$D$58)), 0)),"")</f>
        <v/>
      </c>
      <c r="B197" s="97" t="str">
        <f>IF($A197="","",VLOOKUP($A197,'Annex 2 Designated EHV charges'!$D:$O,2,0))</f>
        <v/>
      </c>
      <c r="C197" s="98" t="str">
        <f>IF($A197="","",VLOOKUP($A197,'Annex 2 Designated EHV charges'!$D:$O,3,0))</f>
        <v/>
      </c>
      <c r="D197" s="97" t="str">
        <f>IF($A197="","",VLOOKUP($A197,'Annex 2 Designated EHV charges'!$D:$O,4,0))</f>
        <v/>
      </c>
      <c r="E197" s="99" t="str">
        <f>IFERROR(IF(VLOOKUP($A197,'Annex 2 Designated EHV charges'!$D:$P,10,FALSE)=0,"",VLOOKUP($A197,'Annex 2 Designated EHV charges'!$D:$P,10,FALSE)),"")</f>
        <v/>
      </c>
      <c r="F197" s="100" t="str">
        <f>IFERROR(IF(VLOOKUP($A197,'Annex 2 Designated EHV charges'!$D:$P,11,FALSE)=0,"",VLOOKUP($A197,'Annex 2 Designated EHV charges'!$D:$P,11,FALSE)),"")</f>
        <v/>
      </c>
      <c r="G197" s="101" t="str">
        <f>IFERROR(IF(VLOOKUP($A197,'Annex 2 Designated EHV charges'!$D:$P,12,FALSE)=0,"",VLOOKUP($A197,'Annex 2 Designated EHV charges'!$D:$P,12,FALSE)),"")</f>
        <v/>
      </c>
      <c r="H197" s="101" t="str">
        <f>IFERROR(IF(VLOOKUP($A197,'Annex 2 Designated EHV charges'!$D:$P,13,FALSE)=0,"",VLOOKUP($A197,'Annex 2 Designated EHV charges'!$D:$P,13,FALSE)),"")</f>
        <v/>
      </c>
    </row>
    <row r="198" spans="1:8" x14ac:dyDescent="0.25">
      <c r="A198" s="98" t="str">
        <f t="array" ref="A198">IFERROR(INDEX('Annex 2 Designated EHV charges'!$D$11:$D$58, MATCH(0, IF(ISBLANK('Annex 2 Designated EHV charges'!$D$11:$D$58),1, COUNTIF(A$4:$A197, 'Annex 2 Designated EHV charges'!$D$11:$D$58)), 0)),"")</f>
        <v/>
      </c>
      <c r="B198" s="97" t="str">
        <f>IF($A198="","",VLOOKUP($A198,'Annex 2 Designated EHV charges'!$D:$O,2,0))</f>
        <v/>
      </c>
      <c r="C198" s="98" t="str">
        <f>IF($A198="","",VLOOKUP($A198,'Annex 2 Designated EHV charges'!$D:$O,3,0))</f>
        <v/>
      </c>
      <c r="D198" s="97" t="str">
        <f>IF($A198="","",VLOOKUP($A198,'Annex 2 Designated EHV charges'!$D:$O,4,0))</f>
        <v/>
      </c>
      <c r="E198" s="99" t="str">
        <f>IFERROR(IF(VLOOKUP($A198,'Annex 2 Designated EHV charges'!$D:$P,10,FALSE)=0,"",VLOOKUP($A198,'Annex 2 Designated EHV charges'!$D:$P,10,FALSE)),"")</f>
        <v/>
      </c>
      <c r="F198" s="100" t="str">
        <f>IFERROR(IF(VLOOKUP($A198,'Annex 2 Designated EHV charges'!$D:$P,11,FALSE)=0,"",VLOOKUP($A198,'Annex 2 Designated EHV charges'!$D:$P,11,FALSE)),"")</f>
        <v/>
      </c>
      <c r="G198" s="101" t="str">
        <f>IFERROR(IF(VLOOKUP($A198,'Annex 2 Designated EHV charges'!$D:$P,12,FALSE)=0,"",VLOOKUP($A198,'Annex 2 Designated EHV charges'!$D:$P,12,FALSE)),"")</f>
        <v/>
      </c>
      <c r="H198" s="101" t="str">
        <f>IFERROR(IF(VLOOKUP($A198,'Annex 2 Designated EHV charges'!$D:$P,13,FALSE)=0,"",VLOOKUP($A198,'Annex 2 Designated EHV charges'!$D:$P,13,FALSE)),"")</f>
        <v/>
      </c>
    </row>
    <row r="199" spans="1:8" x14ac:dyDescent="0.25">
      <c r="A199" s="98" t="str">
        <f t="array" ref="A199">IFERROR(INDEX('Annex 2 Designated EHV charges'!$D$11:$D$58, MATCH(0, IF(ISBLANK('Annex 2 Designated EHV charges'!$D$11:$D$58),1, COUNTIF(A$4:$A198, 'Annex 2 Designated EHV charges'!$D$11:$D$58)), 0)),"")</f>
        <v/>
      </c>
      <c r="B199" s="97" t="str">
        <f>IF($A199="","",VLOOKUP($A199,'Annex 2 Designated EHV charges'!$D:$O,2,0))</f>
        <v/>
      </c>
      <c r="C199" s="98" t="str">
        <f>IF($A199="","",VLOOKUP($A199,'Annex 2 Designated EHV charges'!$D:$O,3,0))</f>
        <v/>
      </c>
      <c r="D199" s="97" t="str">
        <f>IF($A199="","",VLOOKUP($A199,'Annex 2 Designated EHV charges'!$D:$O,4,0))</f>
        <v/>
      </c>
      <c r="E199" s="99" t="str">
        <f>IFERROR(IF(VLOOKUP($A199,'Annex 2 Designated EHV charges'!$D:$P,10,FALSE)=0,"",VLOOKUP($A199,'Annex 2 Designated EHV charges'!$D:$P,10,FALSE)),"")</f>
        <v/>
      </c>
      <c r="F199" s="100" t="str">
        <f>IFERROR(IF(VLOOKUP($A199,'Annex 2 Designated EHV charges'!$D:$P,11,FALSE)=0,"",VLOOKUP($A199,'Annex 2 Designated EHV charges'!$D:$P,11,FALSE)),"")</f>
        <v/>
      </c>
      <c r="G199" s="101" t="str">
        <f>IFERROR(IF(VLOOKUP($A199,'Annex 2 Designated EHV charges'!$D:$P,12,FALSE)=0,"",VLOOKUP($A199,'Annex 2 Designated EHV charges'!$D:$P,12,FALSE)),"")</f>
        <v/>
      </c>
      <c r="H199" s="101" t="str">
        <f>IFERROR(IF(VLOOKUP($A199,'Annex 2 Designated EHV charges'!$D:$P,13,FALSE)=0,"",VLOOKUP($A199,'Annex 2 Designated EHV charges'!$D:$P,13,FALSE)),"")</f>
        <v/>
      </c>
    </row>
    <row r="200" spans="1:8" x14ac:dyDescent="0.25">
      <c r="A200" s="98" t="str">
        <f t="array" ref="A200">IFERROR(INDEX('Annex 2 Designated EHV charges'!$D$11:$D$58, MATCH(0, IF(ISBLANK('Annex 2 Designated EHV charges'!$D$11:$D$58),1, COUNTIF(A$4:$A199, 'Annex 2 Designated EHV charges'!$D$11:$D$58)), 0)),"")</f>
        <v/>
      </c>
      <c r="B200" s="97" t="str">
        <f>IF($A200="","",VLOOKUP($A200,'Annex 2 Designated EHV charges'!$D:$O,2,0))</f>
        <v/>
      </c>
      <c r="C200" s="98" t="str">
        <f>IF($A200="","",VLOOKUP($A200,'Annex 2 Designated EHV charges'!$D:$O,3,0))</f>
        <v/>
      </c>
      <c r="D200" s="97" t="str">
        <f>IF($A200="","",VLOOKUP($A200,'Annex 2 Designated EHV charges'!$D:$O,4,0))</f>
        <v/>
      </c>
      <c r="E200" s="99" t="str">
        <f>IFERROR(IF(VLOOKUP($A200,'Annex 2 Designated EHV charges'!$D:$P,10,FALSE)=0,"",VLOOKUP($A200,'Annex 2 Designated EHV charges'!$D:$P,10,FALSE)),"")</f>
        <v/>
      </c>
      <c r="F200" s="100" t="str">
        <f>IFERROR(IF(VLOOKUP($A200,'Annex 2 Designated EHV charges'!$D:$P,11,FALSE)=0,"",VLOOKUP($A200,'Annex 2 Designated EHV charges'!$D:$P,11,FALSE)),"")</f>
        <v/>
      </c>
      <c r="G200" s="101" t="str">
        <f>IFERROR(IF(VLOOKUP($A200,'Annex 2 Designated EHV charges'!$D:$P,12,FALSE)=0,"",VLOOKUP($A200,'Annex 2 Designated EHV charges'!$D:$P,12,FALSE)),"")</f>
        <v/>
      </c>
      <c r="H200" s="101" t="str">
        <f>IFERROR(IF(VLOOKUP($A200,'Annex 2 Designated EHV charges'!$D:$P,13,FALSE)=0,"",VLOOKUP($A200,'Annex 2 Designated EHV charges'!$D:$P,13,FALSE)),"")</f>
        <v/>
      </c>
    </row>
    <row r="201" spans="1:8" x14ac:dyDescent="0.25">
      <c r="A201" s="98" t="str">
        <f t="array" ref="A201">IFERROR(INDEX('Annex 2 Designated EHV charges'!$D$11:$D$58, MATCH(0, IF(ISBLANK('Annex 2 Designated EHV charges'!$D$11:$D$58),1, COUNTIF(A$4:$A200, 'Annex 2 Designated EHV charges'!$D$11:$D$58)), 0)),"")</f>
        <v/>
      </c>
      <c r="B201" s="97" t="str">
        <f>IF($A201="","",VLOOKUP($A201,'Annex 2 Designated EHV charges'!$D:$O,2,0))</f>
        <v/>
      </c>
      <c r="C201" s="98" t="str">
        <f>IF($A201="","",VLOOKUP($A201,'Annex 2 Designated EHV charges'!$D:$O,3,0))</f>
        <v/>
      </c>
      <c r="D201" s="97" t="str">
        <f>IF($A201="","",VLOOKUP($A201,'Annex 2 Designated EHV charges'!$D:$O,4,0))</f>
        <v/>
      </c>
      <c r="E201" s="99" t="str">
        <f>IFERROR(IF(VLOOKUP($A201,'Annex 2 Designated EHV charges'!$D:$P,10,FALSE)=0,"",VLOOKUP($A201,'Annex 2 Designated EHV charges'!$D:$P,10,FALSE)),"")</f>
        <v/>
      </c>
      <c r="F201" s="100" t="str">
        <f>IFERROR(IF(VLOOKUP($A201,'Annex 2 Designated EHV charges'!$D:$P,11,FALSE)=0,"",VLOOKUP($A201,'Annex 2 Designated EHV charges'!$D:$P,11,FALSE)),"")</f>
        <v/>
      </c>
      <c r="G201" s="101" t="str">
        <f>IFERROR(IF(VLOOKUP($A201,'Annex 2 Designated EHV charges'!$D:$P,12,FALSE)=0,"",VLOOKUP($A201,'Annex 2 Designated EHV charges'!$D:$P,12,FALSE)),"")</f>
        <v/>
      </c>
      <c r="H201" s="101" t="str">
        <f>IFERROR(IF(VLOOKUP($A201,'Annex 2 Designated EHV charges'!$D:$P,13,FALSE)=0,"",VLOOKUP($A201,'Annex 2 Designated EHV charges'!$D:$P,13,FALSE)),"")</f>
        <v/>
      </c>
    </row>
    <row r="202" spans="1:8" x14ac:dyDescent="0.25">
      <c r="A202" s="98" t="str">
        <f t="array" ref="A202">IFERROR(INDEX('Annex 2 Designated EHV charges'!$D$11:$D$58, MATCH(0, IF(ISBLANK('Annex 2 Designated EHV charges'!$D$11:$D$58),1, COUNTIF(A$4:$A201, 'Annex 2 Designated EHV charges'!$D$11:$D$58)), 0)),"")</f>
        <v/>
      </c>
      <c r="B202" s="97" t="str">
        <f>IF($A202="","",VLOOKUP($A202,'Annex 2 Designated EHV charges'!$D:$O,2,0))</f>
        <v/>
      </c>
      <c r="C202" s="98" t="str">
        <f>IF($A202="","",VLOOKUP($A202,'Annex 2 Designated EHV charges'!$D:$O,3,0))</f>
        <v/>
      </c>
      <c r="D202" s="97" t="str">
        <f>IF($A202="","",VLOOKUP($A202,'Annex 2 Designated EHV charges'!$D:$O,4,0))</f>
        <v/>
      </c>
      <c r="E202" s="99" t="str">
        <f>IFERROR(IF(VLOOKUP($A202,'Annex 2 Designated EHV charges'!$D:$P,10,FALSE)=0,"",VLOOKUP($A202,'Annex 2 Designated EHV charges'!$D:$P,10,FALSE)),"")</f>
        <v/>
      </c>
      <c r="F202" s="100" t="str">
        <f>IFERROR(IF(VLOOKUP($A202,'Annex 2 Designated EHV charges'!$D:$P,11,FALSE)=0,"",VLOOKUP($A202,'Annex 2 Designated EHV charges'!$D:$P,11,FALSE)),"")</f>
        <v/>
      </c>
      <c r="G202" s="101" t="str">
        <f>IFERROR(IF(VLOOKUP($A202,'Annex 2 Designated EHV charges'!$D:$P,12,FALSE)=0,"",VLOOKUP($A202,'Annex 2 Designated EHV charges'!$D:$P,12,FALSE)),"")</f>
        <v/>
      </c>
      <c r="H202" s="101" t="str">
        <f>IFERROR(IF(VLOOKUP($A202,'Annex 2 Designated EHV charges'!$D:$P,13,FALSE)=0,"",VLOOKUP($A202,'Annex 2 Designated EHV charges'!$D:$P,13,FALSE)),"")</f>
        <v/>
      </c>
    </row>
    <row r="203" spans="1:8" x14ac:dyDescent="0.25">
      <c r="A203" s="98" t="str">
        <f t="array" ref="A203">IFERROR(INDEX('Annex 2 Designated EHV charges'!$D$11:$D$58, MATCH(0, IF(ISBLANK('Annex 2 Designated EHV charges'!$D$11:$D$58),1, COUNTIF(A$4:$A202, 'Annex 2 Designated EHV charges'!$D$11:$D$58)), 0)),"")</f>
        <v/>
      </c>
      <c r="B203" s="97" t="str">
        <f>IF($A203="","",VLOOKUP($A203,'Annex 2 Designated EHV charges'!$D:$O,2,0))</f>
        <v/>
      </c>
      <c r="C203" s="98" t="str">
        <f>IF($A203="","",VLOOKUP($A203,'Annex 2 Designated EHV charges'!$D:$O,3,0))</f>
        <v/>
      </c>
      <c r="D203" s="97" t="str">
        <f>IF($A203="","",VLOOKUP($A203,'Annex 2 Designated EHV charges'!$D:$O,4,0))</f>
        <v/>
      </c>
      <c r="E203" s="99" t="str">
        <f>IFERROR(IF(VLOOKUP($A203,'Annex 2 Designated EHV charges'!$D:$P,10,FALSE)=0,"",VLOOKUP($A203,'Annex 2 Designated EHV charges'!$D:$P,10,FALSE)),"")</f>
        <v/>
      </c>
      <c r="F203" s="100" t="str">
        <f>IFERROR(IF(VLOOKUP($A203,'Annex 2 Designated EHV charges'!$D:$P,11,FALSE)=0,"",VLOOKUP($A203,'Annex 2 Designated EHV charges'!$D:$P,11,FALSE)),"")</f>
        <v/>
      </c>
      <c r="G203" s="101" t="str">
        <f>IFERROR(IF(VLOOKUP($A203,'Annex 2 Designated EHV charges'!$D:$P,12,FALSE)=0,"",VLOOKUP($A203,'Annex 2 Designated EHV charges'!$D:$P,12,FALSE)),"")</f>
        <v/>
      </c>
      <c r="H203" s="101" t="str">
        <f>IFERROR(IF(VLOOKUP($A203,'Annex 2 Designated EHV charges'!$D:$P,13,FALSE)=0,"",VLOOKUP($A203,'Annex 2 Designated EHV charges'!$D:$P,13,FALSE)),"")</f>
        <v/>
      </c>
    </row>
    <row r="204" spans="1:8" x14ac:dyDescent="0.25">
      <c r="A204" s="98" t="str">
        <f t="array" ref="A204">IFERROR(INDEX('Annex 2 Designated EHV charges'!$D$11:$D$58, MATCH(0, IF(ISBLANK('Annex 2 Designated EHV charges'!$D$11:$D$58),1, COUNTIF(A$4:$A203, 'Annex 2 Designated EHV charges'!$D$11:$D$58)), 0)),"")</f>
        <v/>
      </c>
      <c r="B204" s="97" t="str">
        <f>IF($A204="","",VLOOKUP($A204,'Annex 2 Designated EHV charges'!$D:$O,2,0))</f>
        <v/>
      </c>
      <c r="C204" s="98" t="str">
        <f>IF($A204="","",VLOOKUP($A204,'Annex 2 Designated EHV charges'!$D:$O,3,0))</f>
        <v/>
      </c>
      <c r="D204" s="97" t="str">
        <f>IF($A204="","",VLOOKUP($A204,'Annex 2 Designated EHV charges'!$D:$O,4,0))</f>
        <v/>
      </c>
      <c r="E204" s="99" t="str">
        <f>IFERROR(IF(VLOOKUP($A204,'Annex 2 Designated EHV charges'!$D:$P,10,FALSE)=0,"",VLOOKUP($A204,'Annex 2 Designated EHV charges'!$D:$P,10,FALSE)),"")</f>
        <v/>
      </c>
      <c r="F204" s="100" t="str">
        <f>IFERROR(IF(VLOOKUP($A204,'Annex 2 Designated EHV charges'!$D:$P,11,FALSE)=0,"",VLOOKUP($A204,'Annex 2 Designated EHV charges'!$D:$P,11,FALSE)),"")</f>
        <v/>
      </c>
      <c r="G204" s="101" t="str">
        <f>IFERROR(IF(VLOOKUP($A204,'Annex 2 Designated EHV charges'!$D:$P,12,FALSE)=0,"",VLOOKUP($A204,'Annex 2 Designated EHV charges'!$D:$P,12,FALSE)),"")</f>
        <v/>
      </c>
      <c r="H204" s="101" t="str">
        <f>IFERROR(IF(VLOOKUP($A204,'Annex 2 Designated EHV charges'!$D:$P,13,FALSE)=0,"",VLOOKUP($A204,'Annex 2 Designated EHV charges'!$D:$P,13,FALSE)),"")</f>
        <v/>
      </c>
    </row>
    <row r="205" spans="1:8" x14ac:dyDescent="0.25">
      <c r="A205" s="98" t="str">
        <f t="array" ref="A205">IFERROR(INDEX('Annex 2 Designated EHV charges'!$D$11:$D$58, MATCH(0, IF(ISBLANK('Annex 2 Designated EHV charges'!$D$11:$D$58),1, COUNTIF(A$4:$A204, 'Annex 2 Designated EHV charges'!$D$11:$D$58)), 0)),"")</f>
        <v/>
      </c>
      <c r="B205" s="97" t="str">
        <f>IF($A205="","",VLOOKUP($A205,'Annex 2 Designated EHV charges'!$D:$O,2,0))</f>
        <v/>
      </c>
      <c r="C205" s="98" t="str">
        <f>IF($A205="","",VLOOKUP($A205,'Annex 2 Designated EHV charges'!$D:$O,3,0))</f>
        <v/>
      </c>
      <c r="D205" s="97" t="str">
        <f>IF($A205="","",VLOOKUP($A205,'Annex 2 Designated EHV charges'!$D:$O,4,0))</f>
        <v/>
      </c>
      <c r="E205" s="99" t="str">
        <f>IFERROR(IF(VLOOKUP($A205,'Annex 2 Designated EHV charges'!$D:$P,10,FALSE)=0,"",VLOOKUP($A205,'Annex 2 Designated EHV charges'!$D:$P,10,FALSE)),"")</f>
        <v/>
      </c>
      <c r="F205" s="100" t="str">
        <f>IFERROR(IF(VLOOKUP($A205,'Annex 2 Designated EHV charges'!$D:$P,11,FALSE)=0,"",VLOOKUP($A205,'Annex 2 Designated EHV charges'!$D:$P,11,FALSE)),"")</f>
        <v/>
      </c>
      <c r="G205" s="101" t="str">
        <f>IFERROR(IF(VLOOKUP($A205,'Annex 2 Designated EHV charges'!$D:$P,12,FALSE)=0,"",VLOOKUP($A205,'Annex 2 Designated EHV charges'!$D:$P,12,FALSE)),"")</f>
        <v/>
      </c>
      <c r="H205" s="101" t="str">
        <f>IFERROR(IF(VLOOKUP($A205,'Annex 2 Designated EHV charges'!$D:$P,13,FALSE)=0,"",VLOOKUP($A205,'Annex 2 Designated EHV charges'!$D:$P,13,FALSE)),"")</f>
        <v/>
      </c>
    </row>
    <row r="206" spans="1:8" x14ac:dyDescent="0.25">
      <c r="A206" s="98" t="str">
        <f t="array" ref="A206">IFERROR(INDEX('Annex 2 Designated EHV charges'!$D$11:$D$58, MATCH(0, IF(ISBLANK('Annex 2 Designated EHV charges'!$D$11:$D$58),1, COUNTIF(A$4:$A205, 'Annex 2 Designated EHV charges'!$D$11:$D$58)), 0)),"")</f>
        <v/>
      </c>
      <c r="B206" s="97" t="str">
        <f>IF($A206="","",VLOOKUP($A206,'Annex 2 Designated EHV charges'!$D:$O,2,0))</f>
        <v/>
      </c>
      <c r="C206" s="98" t="str">
        <f>IF($A206="","",VLOOKUP($A206,'Annex 2 Designated EHV charges'!$D:$O,3,0))</f>
        <v/>
      </c>
      <c r="D206" s="97" t="str">
        <f>IF($A206="","",VLOOKUP($A206,'Annex 2 Designated EHV charges'!$D:$O,4,0))</f>
        <v/>
      </c>
      <c r="E206" s="99" t="str">
        <f>IFERROR(IF(VLOOKUP($A206,'Annex 2 Designated EHV charges'!$D:$P,10,FALSE)=0,"",VLOOKUP($A206,'Annex 2 Designated EHV charges'!$D:$P,10,FALSE)),"")</f>
        <v/>
      </c>
      <c r="F206" s="100" t="str">
        <f>IFERROR(IF(VLOOKUP($A206,'Annex 2 Designated EHV charges'!$D:$P,11,FALSE)=0,"",VLOOKUP($A206,'Annex 2 Designated EHV charges'!$D:$P,11,FALSE)),"")</f>
        <v/>
      </c>
      <c r="G206" s="101" t="str">
        <f>IFERROR(IF(VLOOKUP($A206,'Annex 2 Designated EHV charges'!$D:$P,12,FALSE)=0,"",VLOOKUP($A206,'Annex 2 Designated EHV charges'!$D:$P,12,FALSE)),"")</f>
        <v/>
      </c>
      <c r="H206" s="101" t="str">
        <f>IFERROR(IF(VLOOKUP($A206,'Annex 2 Designated EHV charges'!$D:$P,13,FALSE)=0,"",VLOOKUP($A206,'Annex 2 Designated EHV charges'!$D:$P,13,FALSE)),"")</f>
        <v/>
      </c>
    </row>
    <row r="207" spans="1:8" x14ac:dyDescent="0.25">
      <c r="A207" s="98" t="str">
        <f t="array" ref="A207">IFERROR(INDEX('Annex 2 Designated EHV charges'!$D$11:$D$58, MATCH(0, IF(ISBLANK('Annex 2 Designated EHV charges'!$D$11:$D$58),1, COUNTIF(A$4:$A206, 'Annex 2 Designated EHV charges'!$D$11:$D$58)), 0)),"")</f>
        <v/>
      </c>
      <c r="B207" s="97" t="str">
        <f>IF($A207="","",VLOOKUP($A207,'Annex 2 Designated EHV charges'!$D:$O,2,0))</f>
        <v/>
      </c>
      <c r="C207" s="98" t="str">
        <f>IF($A207="","",VLOOKUP($A207,'Annex 2 Designated EHV charges'!$D:$O,3,0))</f>
        <v/>
      </c>
      <c r="D207" s="97" t="str">
        <f>IF($A207="","",VLOOKUP($A207,'Annex 2 Designated EHV charges'!$D:$O,4,0))</f>
        <v/>
      </c>
      <c r="E207" s="99" t="str">
        <f>IFERROR(IF(VLOOKUP($A207,'Annex 2 Designated EHV charges'!$D:$P,10,FALSE)=0,"",VLOOKUP($A207,'Annex 2 Designated EHV charges'!$D:$P,10,FALSE)),"")</f>
        <v/>
      </c>
      <c r="F207" s="100" t="str">
        <f>IFERROR(IF(VLOOKUP($A207,'Annex 2 Designated EHV charges'!$D:$P,11,FALSE)=0,"",VLOOKUP($A207,'Annex 2 Designated EHV charges'!$D:$P,11,FALSE)),"")</f>
        <v/>
      </c>
      <c r="G207" s="101" t="str">
        <f>IFERROR(IF(VLOOKUP($A207,'Annex 2 Designated EHV charges'!$D:$P,12,FALSE)=0,"",VLOOKUP($A207,'Annex 2 Designated EHV charges'!$D:$P,12,FALSE)),"")</f>
        <v/>
      </c>
      <c r="H207" s="101" t="str">
        <f>IFERROR(IF(VLOOKUP($A207,'Annex 2 Designated EHV charges'!$D:$P,13,FALSE)=0,"",VLOOKUP($A207,'Annex 2 Designated EHV charges'!$D:$P,13,FALSE)),"")</f>
        <v/>
      </c>
    </row>
    <row r="208" spans="1:8" x14ac:dyDescent="0.25">
      <c r="A208" s="98" t="str">
        <f t="array" ref="A208">IFERROR(INDEX('Annex 2 Designated EHV charges'!$D$11:$D$58, MATCH(0, IF(ISBLANK('Annex 2 Designated EHV charges'!$D$11:$D$58),1, COUNTIF(A$4:$A207, 'Annex 2 Designated EHV charges'!$D$11:$D$58)), 0)),"")</f>
        <v/>
      </c>
      <c r="B208" s="97" t="str">
        <f>IF($A208="","",VLOOKUP($A208,'Annex 2 Designated EHV charges'!$D:$O,2,0))</f>
        <v/>
      </c>
      <c r="C208" s="98" t="str">
        <f>IF($A208="","",VLOOKUP($A208,'Annex 2 Designated EHV charges'!$D:$O,3,0))</f>
        <v/>
      </c>
      <c r="D208" s="97" t="str">
        <f>IF($A208="","",VLOOKUP($A208,'Annex 2 Designated EHV charges'!$D:$O,4,0))</f>
        <v/>
      </c>
      <c r="E208" s="99" t="str">
        <f>IFERROR(IF(VLOOKUP($A208,'Annex 2 Designated EHV charges'!$D:$P,10,FALSE)=0,"",VLOOKUP($A208,'Annex 2 Designated EHV charges'!$D:$P,10,FALSE)),"")</f>
        <v/>
      </c>
      <c r="F208" s="100" t="str">
        <f>IFERROR(IF(VLOOKUP($A208,'Annex 2 Designated EHV charges'!$D:$P,11,FALSE)=0,"",VLOOKUP($A208,'Annex 2 Designated EHV charges'!$D:$P,11,FALSE)),"")</f>
        <v/>
      </c>
      <c r="G208" s="101" t="str">
        <f>IFERROR(IF(VLOOKUP($A208,'Annex 2 Designated EHV charges'!$D:$P,12,FALSE)=0,"",VLOOKUP($A208,'Annex 2 Designated EHV charges'!$D:$P,12,FALSE)),"")</f>
        <v/>
      </c>
      <c r="H208" s="101" t="str">
        <f>IFERROR(IF(VLOOKUP($A208,'Annex 2 Designated EHV charges'!$D:$P,13,FALSE)=0,"",VLOOKUP($A208,'Annex 2 Designated EHV charges'!$D:$P,13,FALSE)),"")</f>
        <v/>
      </c>
    </row>
    <row r="209" spans="1:8" x14ac:dyDescent="0.25">
      <c r="A209" s="98" t="str">
        <f t="array" ref="A209">IFERROR(INDEX('Annex 2 Designated EHV charges'!$D$11:$D$58, MATCH(0, IF(ISBLANK('Annex 2 Designated EHV charges'!$D$11:$D$58),1, COUNTIF(A$4:$A208, 'Annex 2 Designated EHV charges'!$D$11:$D$58)), 0)),"")</f>
        <v/>
      </c>
      <c r="B209" s="97" t="str">
        <f>IF($A209="","",VLOOKUP($A209,'Annex 2 Designated EHV charges'!$D:$O,2,0))</f>
        <v/>
      </c>
      <c r="C209" s="98" t="str">
        <f>IF($A209="","",VLOOKUP($A209,'Annex 2 Designated EHV charges'!$D:$O,3,0))</f>
        <v/>
      </c>
      <c r="D209" s="97" t="str">
        <f>IF($A209="","",VLOOKUP($A209,'Annex 2 Designated EHV charges'!$D:$O,4,0))</f>
        <v/>
      </c>
      <c r="E209" s="99" t="str">
        <f>IFERROR(IF(VLOOKUP($A209,'Annex 2 Designated EHV charges'!$D:$P,10,FALSE)=0,"",VLOOKUP($A209,'Annex 2 Designated EHV charges'!$D:$P,10,FALSE)),"")</f>
        <v/>
      </c>
      <c r="F209" s="100" t="str">
        <f>IFERROR(IF(VLOOKUP($A209,'Annex 2 Designated EHV charges'!$D:$P,11,FALSE)=0,"",VLOOKUP($A209,'Annex 2 Designated EHV charges'!$D:$P,11,FALSE)),"")</f>
        <v/>
      </c>
      <c r="G209" s="101" t="str">
        <f>IFERROR(IF(VLOOKUP($A209,'Annex 2 Designated EHV charges'!$D:$P,12,FALSE)=0,"",VLOOKUP($A209,'Annex 2 Designated EHV charges'!$D:$P,12,FALSE)),"")</f>
        <v/>
      </c>
      <c r="H209" s="101" t="str">
        <f>IFERROR(IF(VLOOKUP($A209,'Annex 2 Designated EHV charges'!$D:$P,13,FALSE)=0,"",VLOOKUP($A209,'Annex 2 Designated EHV charges'!$D:$P,13,FALSE)),"")</f>
        <v/>
      </c>
    </row>
    <row r="210" spans="1:8" x14ac:dyDescent="0.25">
      <c r="A210" s="98" t="str">
        <f t="array" ref="A210">IFERROR(INDEX('Annex 2 Designated EHV charges'!$D$11:$D$58, MATCH(0, IF(ISBLANK('Annex 2 Designated EHV charges'!$D$11:$D$58),1, COUNTIF(A$4:$A209, 'Annex 2 Designated EHV charges'!$D$11:$D$58)), 0)),"")</f>
        <v/>
      </c>
      <c r="B210" s="97" t="str">
        <f>IF($A210="","",VLOOKUP($A210,'Annex 2 Designated EHV charges'!$D:$O,2,0))</f>
        <v/>
      </c>
      <c r="C210" s="98" t="str">
        <f>IF($A210="","",VLOOKUP($A210,'Annex 2 Designated EHV charges'!$D:$O,3,0))</f>
        <v/>
      </c>
      <c r="D210" s="97" t="str">
        <f>IF($A210="","",VLOOKUP($A210,'Annex 2 Designated EHV charges'!$D:$O,4,0))</f>
        <v/>
      </c>
      <c r="E210" s="99" t="str">
        <f>IFERROR(IF(VLOOKUP($A210,'Annex 2 Designated EHV charges'!$D:$P,10,FALSE)=0,"",VLOOKUP($A210,'Annex 2 Designated EHV charges'!$D:$P,10,FALSE)),"")</f>
        <v/>
      </c>
      <c r="F210" s="100" t="str">
        <f>IFERROR(IF(VLOOKUP($A210,'Annex 2 Designated EHV charges'!$D:$P,11,FALSE)=0,"",VLOOKUP($A210,'Annex 2 Designated EHV charges'!$D:$P,11,FALSE)),"")</f>
        <v/>
      </c>
      <c r="G210" s="101" t="str">
        <f>IFERROR(IF(VLOOKUP($A210,'Annex 2 Designated EHV charges'!$D:$P,12,FALSE)=0,"",VLOOKUP($A210,'Annex 2 Designated EHV charges'!$D:$P,12,FALSE)),"")</f>
        <v/>
      </c>
      <c r="H210" s="101" t="str">
        <f>IFERROR(IF(VLOOKUP($A210,'Annex 2 Designated EHV charges'!$D:$P,13,FALSE)=0,"",VLOOKUP($A210,'Annex 2 Designated EHV charges'!$D:$P,13,FALSE)),"")</f>
        <v/>
      </c>
    </row>
    <row r="211" spans="1:8" x14ac:dyDescent="0.25">
      <c r="A211" s="98" t="str">
        <f t="array" ref="A211">IFERROR(INDEX('Annex 2 Designated EHV charges'!$D$11:$D$58, MATCH(0, IF(ISBLANK('Annex 2 Designated EHV charges'!$D$11:$D$58),1, COUNTIF(A$4:$A210, 'Annex 2 Designated EHV charges'!$D$11:$D$58)), 0)),"")</f>
        <v/>
      </c>
      <c r="B211" s="97" t="str">
        <f>IF($A211="","",VLOOKUP($A211,'Annex 2 Designated EHV charges'!$D:$O,2,0))</f>
        <v/>
      </c>
      <c r="C211" s="98" t="str">
        <f>IF($A211="","",VLOOKUP($A211,'Annex 2 Designated EHV charges'!$D:$O,3,0))</f>
        <v/>
      </c>
      <c r="D211" s="97" t="str">
        <f>IF($A211="","",VLOOKUP($A211,'Annex 2 Designated EHV charges'!$D:$O,4,0))</f>
        <v/>
      </c>
      <c r="E211" s="99" t="str">
        <f>IFERROR(IF(VLOOKUP($A211,'Annex 2 Designated EHV charges'!$D:$P,10,FALSE)=0,"",VLOOKUP($A211,'Annex 2 Designated EHV charges'!$D:$P,10,FALSE)),"")</f>
        <v/>
      </c>
      <c r="F211" s="100" t="str">
        <f>IFERROR(IF(VLOOKUP($A211,'Annex 2 Designated EHV charges'!$D:$P,11,FALSE)=0,"",VLOOKUP($A211,'Annex 2 Designated EHV charges'!$D:$P,11,FALSE)),"")</f>
        <v/>
      </c>
      <c r="G211" s="101" t="str">
        <f>IFERROR(IF(VLOOKUP($A211,'Annex 2 Designated EHV charges'!$D:$P,12,FALSE)=0,"",VLOOKUP($A211,'Annex 2 Designated EHV charges'!$D:$P,12,FALSE)),"")</f>
        <v/>
      </c>
      <c r="H211" s="101" t="str">
        <f>IFERROR(IF(VLOOKUP($A211,'Annex 2 Designated EHV charges'!$D:$P,13,FALSE)=0,"",VLOOKUP($A211,'Annex 2 Designated EHV charges'!$D:$P,13,FALSE)),"")</f>
        <v/>
      </c>
    </row>
    <row r="212" spans="1:8" x14ac:dyDescent="0.25">
      <c r="A212" s="98" t="str">
        <f t="array" ref="A212">IFERROR(INDEX('Annex 2 Designated EHV charges'!$D$11:$D$58, MATCH(0, IF(ISBLANK('Annex 2 Designated EHV charges'!$D$11:$D$58),1, COUNTIF(A$4:$A211, 'Annex 2 Designated EHV charges'!$D$11:$D$58)), 0)),"")</f>
        <v/>
      </c>
      <c r="B212" s="97" t="str">
        <f>IF($A212="","",VLOOKUP($A212,'Annex 2 Designated EHV charges'!$D:$O,2,0))</f>
        <v/>
      </c>
      <c r="C212" s="98" t="str">
        <f>IF($A212="","",VLOOKUP($A212,'Annex 2 Designated EHV charges'!$D:$O,3,0))</f>
        <v/>
      </c>
      <c r="D212" s="97" t="str">
        <f>IF($A212="","",VLOOKUP($A212,'Annex 2 Designated EHV charges'!$D:$O,4,0))</f>
        <v/>
      </c>
      <c r="E212" s="99" t="str">
        <f>IFERROR(IF(VLOOKUP($A212,'Annex 2 Designated EHV charges'!$D:$P,10,FALSE)=0,"",VLOOKUP($A212,'Annex 2 Designated EHV charges'!$D:$P,10,FALSE)),"")</f>
        <v/>
      </c>
      <c r="F212" s="100" t="str">
        <f>IFERROR(IF(VLOOKUP($A212,'Annex 2 Designated EHV charges'!$D:$P,11,FALSE)=0,"",VLOOKUP($A212,'Annex 2 Designated EHV charges'!$D:$P,11,FALSE)),"")</f>
        <v/>
      </c>
      <c r="G212" s="101" t="str">
        <f>IFERROR(IF(VLOOKUP($A212,'Annex 2 Designated EHV charges'!$D:$P,12,FALSE)=0,"",VLOOKUP($A212,'Annex 2 Designated EHV charges'!$D:$P,12,FALSE)),"")</f>
        <v/>
      </c>
      <c r="H212" s="101" t="str">
        <f>IFERROR(IF(VLOOKUP($A212,'Annex 2 Designated EHV charges'!$D:$P,13,FALSE)=0,"",VLOOKUP($A212,'Annex 2 Designated EHV charges'!$D:$P,13,FALSE)),"")</f>
        <v/>
      </c>
    </row>
    <row r="213" spans="1:8" x14ac:dyDescent="0.25">
      <c r="A213" s="98" t="str">
        <f t="array" ref="A213">IFERROR(INDEX('Annex 2 Designated EHV charges'!$D$11:$D$58, MATCH(0, IF(ISBLANK('Annex 2 Designated EHV charges'!$D$11:$D$58),1, COUNTIF(A$4:$A212, 'Annex 2 Designated EHV charges'!$D$11:$D$58)), 0)),"")</f>
        <v/>
      </c>
      <c r="B213" s="97" t="str">
        <f>IF($A213="","",VLOOKUP($A213,'Annex 2 Designated EHV charges'!$D:$O,2,0))</f>
        <v/>
      </c>
      <c r="C213" s="98" t="str">
        <f>IF($A213="","",VLOOKUP($A213,'Annex 2 Designated EHV charges'!$D:$O,3,0))</f>
        <v/>
      </c>
      <c r="D213" s="97" t="str">
        <f>IF($A213="","",VLOOKUP($A213,'Annex 2 Designated EHV charges'!$D:$O,4,0))</f>
        <v/>
      </c>
      <c r="E213" s="99" t="str">
        <f>IFERROR(IF(VLOOKUP($A213,'Annex 2 Designated EHV charges'!$D:$P,10,FALSE)=0,"",VLOOKUP($A213,'Annex 2 Designated EHV charges'!$D:$P,10,FALSE)),"")</f>
        <v/>
      </c>
      <c r="F213" s="100" t="str">
        <f>IFERROR(IF(VLOOKUP($A213,'Annex 2 Designated EHV charges'!$D:$P,11,FALSE)=0,"",VLOOKUP($A213,'Annex 2 Designated EHV charges'!$D:$P,11,FALSE)),"")</f>
        <v/>
      </c>
      <c r="G213" s="101" t="str">
        <f>IFERROR(IF(VLOOKUP($A213,'Annex 2 Designated EHV charges'!$D:$P,12,FALSE)=0,"",VLOOKUP($A213,'Annex 2 Designated EHV charges'!$D:$P,12,FALSE)),"")</f>
        <v/>
      </c>
      <c r="H213" s="101" t="str">
        <f>IFERROR(IF(VLOOKUP($A213,'Annex 2 Designated EHV charges'!$D:$P,13,FALSE)=0,"",VLOOKUP($A213,'Annex 2 Designated EHV charges'!$D:$P,13,FALSE)),"")</f>
        <v/>
      </c>
    </row>
    <row r="214" spans="1:8" x14ac:dyDescent="0.25">
      <c r="A214" s="98" t="str">
        <f t="array" ref="A214">IFERROR(INDEX('Annex 2 Designated EHV charges'!$D$11:$D$58, MATCH(0, IF(ISBLANK('Annex 2 Designated EHV charges'!$D$11:$D$58),1, COUNTIF(A$4:$A213, 'Annex 2 Designated EHV charges'!$D$11:$D$58)), 0)),"")</f>
        <v/>
      </c>
      <c r="B214" s="97" t="str">
        <f>IF($A214="","",VLOOKUP($A214,'Annex 2 Designated EHV charges'!$D:$O,2,0))</f>
        <v/>
      </c>
      <c r="C214" s="98" t="str">
        <f>IF($A214="","",VLOOKUP($A214,'Annex 2 Designated EHV charges'!$D:$O,3,0))</f>
        <v/>
      </c>
      <c r="D214" s="97" t="str">
        <f>IF($A214="","",VLOOKUP($A214,'Annex 2 Designated EHV charges'!$D:$O,4,0))</f>
        <v/>
      </c>
      <c r="E214" s="99" t="str">
        <f>IFERROR(IF(VLOOKUP($A214,'Annex 2 Designated EHV charges'!$D:$P,10,FALSE)=0,"",VLOOKUP($A214,'Annex 2 Designated EHV charges'!$D:$P,10,FALSE)),"")</f>
        <v/>
      </c>
      <c r="F214" s="100" t="str">
        <f>IFERROR(IF(VLOOKUP($A214,'Annex 2 Designated EHV charges'!$D:$P,11,FALSE)=0,"",VLOOKUP($A214,'Annex 2 Designated EHV charges'!$D:$P,11,FALSE)),"")</f>
        <v/>
      </c>
      <c r="G214" s="101" t="str">
        <f>IFERROR(IF(VLOOKUP($A214,'Annex 2 Designated EHV charges'!$D:$P,12,FALSE)=0,"",VLOOKUP($A214,'Annex 2 Designated EHV charges'!$D:$P,12,FALSE)),"")</f>
        <v/>
      </c>
      <c r="H214" s="101" t="str">
        <f>IFERROR(IF(VLOOKUP($A214,'Annex 2 Designated EHV charges'!$D:$P,13,FALSE)=0,"",VLOOKUP($A214,'Annex 2 Designated EHV charges'!$D:$P,13,FALSE)),"")</f>
        <v/>
      </c>
    </row>
    <row r="215" spans="1:8" x14ac:dyDescent="0.25">
      <c r="A215" s="98" t="str">
        <f t="array" ref="A215">IFERROR(INDEX('Annex 2 Designated EHV charges'!$D$11:$D$58, MATCH(0, IF(ISBLANK('Annex 2 Designated EHV charges'!$D$11:$D$58),1, COUNTIF(A$4:$A214, 'Annex 2 Designated EHV charges'!$D$11:$D$58)), 0)),"")</f>
        <v/>
      </c>
      <c r="B215" s="97" t="str">
        <f>IF($A215="","",VLOOKUP($A215,'Annex 2 Designated EHV charges'!$D:$O,2,0))</f>
        <v/>
      </c>
      <c r="C215" s="98" t="str">
        <f>IF($A215="","",VLOOKUP($A215,'Annex 2 Designated EHV charges'!$D:$O,3,0))</f>
        <v/>
      </c>
      <c r="D215" s="97" t="str">
        <f>IF($A215="","",VLOOKUP($A215,'Annex 2 Designated EHV charges'!$D:$O,4,0))</f>
        <v/>
      </c>
      <c r="E215" s="99" t="str">
        <f>IFERROR(IF(VLOOKUP($A215,'Annex 2 Designated EHV charges'!$D:$P,10,FALSE)=0,"",VLOOKUP($A215,'Annex 2 Designated EHV charges'!$D:$P,10,FALSE)),"")</f>
        <v/>
      </c>
      <c r="F215" s="100" t="str">
        <f>IFERROR(IF(VLOOKUP($A215,'Annex 2 Designated EHV charges'!$D:$P,11,FALSE)=0,"",VLOOKUP($A215,'Annex 2 Designated EHV charges'!$D:$P,11,FALSE)),"")</f>
        <v/>
      </c>
      <c r="G215" s="101" t="str">
        <f>IFERROR(IF(VLOOKUP($A215,'Annex 2 Designated EHV charges'!$D:$P,12,FALSE)=0,"",VLOOKUP($A215,'Annex 2 Designated EHV charges'!$D:$P,12,FALSE)),"")</f>
        <v/>
      </c>
      <c r="H215" s="101" t="str">
        <f>IFERROR(IF(VLOOKUP($A215,'Annex 2 Designated EHV charges'!$D:$P,13,FALSE)=0,"",VLOOKUP($A215,'Annex 2 Designated EHV charges'!$D:$P,13,FALSE)),"")</f>
        <v/>
      </c>
    </row>
    <row r="216" spans="1:8" x14ac:dyDescent="0.25">
      <c r="A216" s="98" t="str">
        <f t="array" ref="A216">IFERROR(INDEX('Annex 2 Designated EHV charges'!$D$11:$D$58, MATCH(0, IF(ISBLANK('Annex 2 Designated EHV charges'!$D$11:$D$58),1, COUNTIF(A$4:$A215, 'Annex 2 Designated EHV charges'!$D$11:$D$58)), 0)),"")</f>
        <v/>
      </c>
      <c r="B216" s="97" t="str">
        <f>IF($A216="","",VLOOKUP($A216,'Annex 2 Designated EHV charges'!$D:$O,2,0))</f>
        <v/>
      </c>
      <c r="C216" s="98" t="str">
        <f>IF($A216="","",VLOOKUP($A216,'Annex 2 Designated EHV charges'!$D:$O,3,0))</f>
        <v/>
      </c>
      <c r="D216" s="97" t="str">
        <f>IF($A216="","",VLOOKUP($A216,'Annex 2 Designated EHV charges'!$D:$O,4,0))</f>
        <v/>
      </c>
      <c r="E216" s="99" t="str">
        <f>IFERROR(IF(VLOOKUP($A216,'Annex 2 Designated EHV charges'!$D:$P,10,FALSE)=0,"",VLOOKUP($A216,'Annex 2 Designated EHV charges'!$D:$P,10,FALSE)),"")</f>
        <v/>
      </c>
      <c r="F216" s="100" t="str">
        <f>IFERROR(IF(VLOOKUP($A216,'Annex 2 Designated EHV charges'!$D:$P,11,FALSE)=0,"",VLOOKUP($A216,'Annex 2 Designated EHV charges'!$D:$P,11,FALSE)),"")</f>
        <v/>
      </c>
      <c r="G216" s="101" t="str">
        <f>IFERROR(IF(VLOOKUP($A216,'Annex 2 Designated EHV charges'!$D:$P,12,FALSE)=0,"",VLOOKUP($A216,'Annex 2 Designated EHV charges'!$D:$P,12,FALSE)),"")</f>
        <v/>
      </c>
      <c r="H216" s="101" t="str">
        <f>IFERROR(IF(VLOOKUP($A216,'Annex 2 Designated EHV charges'!$D:$P,13,FALSE)=0,"",VLOOKUP($A216,'Annex 2 Designated EHV charges'!$D:$P,13,FALSE)),"")</f>
        <v/>
      </c>
    </row>
    <row r="217" spans="1:8" x14ac:dyDescent="0.25">
      <c r="A217" s="98" t="str">
        <f t="array" ref="A217">IFERROR(INDEX('Annex 2 Designated EHV charges'!$D$11:$D$58, MATCH(0, IF(ISBLANK('Annex 2 Designated EHV charges'!$D$11:$D$58),1, COUNTIF(A$4:$A216, 'Annex 2 Designated EHV charges'!$D$11:$D$58)), 0)),"")</f>
        <v/>
      </c>
      <c r="B217" s="97" t="str">
        <f>IF($A217="","",VLOOKUP($A217,'Annex 2 Designated EHV charges'!$D:$O,2,0))</f>
        <v/>
      </c>
      <c r="C217" s="98" t="str">
        <f>IF($A217="","",VLOOKUP($A217,'Annex 2 Designated EHV charges'!$D:$O,3,0))</f>
        <v/>
      </c>
      <c r="D217" s="97" t="str">
        <f>IF($A217="","",VLOOKUP($A217,'Annex 2 Designated EHV charges'!$D:$O,4,0))</f>
        <v/>
      </c>
      <c r="E217" s="99" t="str">
        <f>IFERROR(IF(VLOOKUP($A217,'Annex 2 Designated EHV charges'!$D:$P,10,FALSE)=0,"",VLOOKUP($A217,'Annex 2 Designated EHV charges'!$D:$P,10,FALSE)),"")</f>
        <v/>
      </c>
      <c r="F217" s="100" t="str">
        <f>IFERROR(IF(VLOOKUP($A217,'Annex 2 Designated EHV charges'!$D:$P,11,FALSE)=0,"",VLOOKUP($A217,'Annex 2 Designated EHV charges'!$D:$P,11,FALSE)),"")</f>
        <v/>
      </c>
      <c r="G217" s="101" t="str">
        <f>IFERROR(IF(VLOOKUP($A217,'Annex 2 Designated EHV charges'!$D:$P,12,FALSE)=0,"",VLOOKUP($A217,'Annex 2 Designated EHV charges'!$D:$P,12,FALSE)),"")</f>
        <v/>
      </c>
      <c r="H217" s="101" t="str">
        <f>IFERROR(IF(VLOOKUP($A217,'Annex 2 Designated EHV charges'!$D:$P,13,FALSE)=0,"",VLOOKUP($A217,'Annex 2 Designated EHV charges'!$D:$P,13,FALSE)),"")</f>
        <v/>
      </c>
    </row>
    <row r="218" spans="1:8" x14ac:dyDescent="0.25">
      <c r="A218" s="98" t="str">
        <f t="array" ref="A218">IFERROR(INDEX('Annex 2 Designated EHV charges'!$D$11:$D$58, MATCH(0, IF(ISBLANK('Annex 2 Designated EHV charges'!$D$11:$D$58),1, COUNTIF(A$4:$A217, 'Annex 2 Designated EHV charges'!$D$11:$D$58)), 0)),"")</f>
        <v/>
      </c>
      <c r="B218" s="97" t="str">
        <f>IF($A218="","",VLOOKUP($A218,'Annex 2 Designated EHV charges'!$D:$O,2,0))</f>
        <v/>
      </c>
      <c r="C218" s="98" t="str">
        <f>IF($A218="","",VLOOKUP($A218,'Annex 2 Designated EHV charges'!$D:$O,3,0))</f>
        <v/>
      </c>
      <c r="D218" s="97" t="str">
        <f>IF($A218="","",VLOOKUP($A218,'Annex 2 Designated EHV charges'!$D:$O,4,0))</f>
        <v/>
      </c>
      <c r="E218" s="99" t="str">
        <f>IFERROR(IF(VLOOKUP($A218,'Annex 2 Designated EHV charges'!$D:$P,10,FALSE)=0,"",VLOOKUP($A218,'Annex 2 Designated EHV charges'!$D:$P,10,FALSE)),"")</f>
        <v/>
      </c>
      <c r="F218" s="100" t="str">
        <f>IFERROR(IF(VLOOKUP($A218,'Annex 2 Designated EHV charges'!$D:$P,11,FALSE)=0,"",VLOOKUP($A218,'Annex 2 Designated EHV charges'!$D:$P,11,FALSE)),"")</f>
        <v/>
      </c>
      <c r="G218" s="101" t="str">
        <f>IFERROR(IF(VLOOKUP($A218,'Annex 2 Designated EHV charges'!$D:$P,12,FALSE)=0,"",VLOOKUP($A218,'Annex 2 Designated EHV charges'!$D:$P,12,FALSE)),"")</f>
        <v/>
      </c>
      <c r="H218" s="101" t="str">
        <f>IFERROR(IF(VLOOKUP($A218,'Annex 2 Designated EHV charges'!$D:$P,13,FALSE)=0,"",VLOOKUP($A218,'Annex 2 Designated EHV charges'!$D:$P,13,FALSE)),"")</f>
        <v/>
      </c>
    </row>
    <row r="219" spans="1:8" x14ac:dyDescent="0.25">
      <c r="A219" s="98" t="str">
        <f t="array" ref="A219">IFERROR(INDEX('Annex 2 Designated EHV charges'!$D$11:$D$58, MATCH(0, IF(ISBLANK('Annex 2 Designated EHV charges'!$D$11:$D$58),1, COUNTIF(A$4:$A218, 'Annex 2 Designated EHV charges'!$D$11:$D$58)), 0)),"")</f>
        <v/>
      </c>
      <c r="B219" s="97" t="str">
        <f>IF($A219="","",VLOOKUP($A219,'Annex 2 Designated EHV charges'!$D:$O,2,0))</f>
        <v/>
      </c>
      <c r="C219" s="98" t="str">
        <f>IF($A219="","",VLOOKUP($A219,'Annex 2 Designated EHV charges'!$D:$O,3,0))</f>
        <v/>
      </c>
      <c r="D219" s="97" t="str">
        <f>IF($A219="","",VLOOKUP($A219,'Annex 2 Designated EHV charges'!$D:$O,4,0))</f>
        <v/>
      </c>
      <c r="E219" s="99" t="str">
        <f>IFERROR(IF(VLOOKUP($A219,'Annex 2 Designated EHV charges'!$D:$P,10,FALSE)=0,"",VLOOKUP($A219,'Annex 2 Designated EHV charges'!$D:$P,10,FALSE)),"")</f>
        <v/>
      </c>
      <c r="F219" s="100" t="str">
        <f>IFERROR(IF(VLOOKUP($A219,'Annex 2 Designated EHV charges'!$D:$P,11,FALSE)=0,"",VLOOKUP($A219,'Annex 2 Designated EHV charges'!$D:$P,11,FALSE)),"")</f>
        <v/>
      </c>
      <c r="G219" s="101" t="str">
        <f>IFERROR(IF(VLOOKUP($A219,'Annex 2 Designated EHV charges'!$D:$P,12,FALSE)=0,"",VLOOKUP($A219,'Annex 2 Designated EHV charges'!$D:$P,12,FALSE)),"")</f>
        <v/>
      </c>
      <c r="H219" s="101" t="str">
        <f>IFERROR(IF(VLOOKUP($A219,'Annex 2 Designated EHV charges'!$D:$P,13,FALSE)=0,"",VLOOKUP($A219,'Annex 2 Designated EHV charges'!$D:$P,13,FALSE)),"")</f>
        <v/>
      </c>
    </row>
    <row r="220" spans="1:8" x14ac:dyDescent="0.25">
      <c r="A220" s="98" t="str">
        <f t="array" ref="A220">IFERROR(INDEX('Annex 2 Designated EHV charges'!$D$11:$D$58, MATCH(0, IF(ISBLANK('Annex 2 Designated EHV charges'!$D$11:$D$58),1, COUNTIF(A$4:$A219, 'Annex 2 Designated EHV charges'!$D$11:$D$58)), 0)),"")</f>
        <v/>
      </c>
      <c r="B220" s="97" t="str">
        <f>IF($A220="","",VLOOKUP($A220,'Annex 2 Designated EHV charges'!$D:$O,2,0))</f>
        <v/>
      </c>
      <c r="C220" s="98" t="str">
        <f>IF($A220="","",VLOOKUP($A220,'Annex 2 Designated EHV charges'!$D:$O,3,0))</f>
        <v/>
      </c>
      <c r="D220" s="97" t="str">
        <f>IF($A220="","",VLOOKUP($A220,'Annex 2 Designated EHV charges'!$D:$O,4,0))</f>
        <v/>
      </c>
      <c r="E220" s="99" t="str">
        <f>IFERROR(IF(VLOOKUP($A220,'Annex 2 Designated EHV charges'!$D:$P,10,FALSE)=0,"",VLOOKUP($A220,'Annex 2 Designated EHV charges'!$D:$P,10,FALSE)),"")</f>
        <v/>
      </c>
      <c r="F220" s="100" t="str">
        <f>IFERROR(IF(VLOOKUP($A220,'Annex 2 Designated EHV charges'!$D:$P,11,FALSE)=0,"",VLOOKUP($A220,'Annex 2 Designated EHV charges'!$D:$P,11,FALSE)),"")</f>
        <v/>
      </c>
      <c r="G220" s="101" t="str">
        <f>IFERROR(IF(VLOOKUP($A220,'Annex 2 Designated EHV charges'!$D:$P,12,FALSE)=0,"",VLOOKUP($A220,'Annex 2 Designated EHV charges'!$D:$P,12,FALSE)),"")</f>
        <v/>
      </c>
      <c r="H220" s="101" t="str">
        <f>IFERROR(IF(VLOOKUP($A220,'Annex 2 Designated EHV charges'!$D:$P,13,FALSE)=0,"",VLOOKUP($A220,'Annex 2 Designated EHV charges'!$D:$P,13,FALSE)),"")</f>
        <v/>
      </c>
    </row>
    <row r="221" spans="1:8" x14ac:dyDescent="0.25">
      <c r="A221" s="98" t="str">
        <f t="array" ref="A221">IFERROR(INDEX('Annex 2 Designated EHV charges'!$D$11:$D$58, MATCH(0, IF(ISBLANK('Annex 2 Designated EHV charges'!$D$11:$D$58),1, COUNTIF(A$4:$A220, 'Annex 2 Designated EHV charges'!$D$11:$D$58)), 0)),"")</f>
        <v/>
      </c>
      <c r="B221" s="97" t="str">
        <f>IF($A221="","",VLOOKUP($A221,'Annex 2 Designated EHV charges'!$D:$O,2,0))</f>
        <v/>
      </c>
      <c r="C221" s="98" t="str">
        <f>IF($A221="","",VLOOKUP($A221,'Annex 2 Designated EHV charges'!$D:$O,3,0))</f>
        <v/>
      </c>
      <c r="D221" s="97" t="str">
        <f>IF($A221="","",VLOOKUP($A221,'Annex 2 Designated EHV charges'!$D:$O,4,0))</f>
        <v/>
      </c>
      <c r="E221" s="99" t="str">
        <f>IFERROR(IF(VLOOKUP($A221,'Annex 2 Designated EHV charges'!$D:$P,10,FALSE)=0,"",VLOOKUP($A221,'Annex 2 Designated EHV charges'!$D:$P,10,FALSE)),"")</f>
        <v/>
      </c>
      <c r="F221" s="100" t="str">
        <f>IFERROR(IF(VLOOKUP($A221,'Annex 2 Designated EHV charges'!$D:$P,11,FALSE)=0,"",VLOOKUP($A221,'Annex 2 Designated EHV charges'!$D:$P,11,FALSE)),"")</f>
        <v/>
      </c>
      <c r="G221" s="101" t="str">
        <f>IFERROR(IF(VLOOKUP($A221,'Annex 2 Designated EHV charges'!$D:$P,12,FALSE)=0,"",VLOOKUP($A221,'Annex 2 Designated EHV charges'!$D:$P,12,FALSE)),"")</f>
        <v/>
      </c>
      <c r="H221" s="101" t="str">
        <f>IFERROR(IF(VLOOKUP($A221,'Annex 2 Designated EHV charges'!$D:$P,13,FALSE)=0,"",VLOOKUP($A221,'Annex 2 Designated EHV charges'!$D:$P,13,FALSE)),"")</f>
        <v/>
      </c>
    </row>
    <row r="222" spans="1:8" x14ac:dyDescent="0.25">
      <c r="A222" s="98" t="str">
        <f t="array" ref="A222">IFERROR(INDEX('Annex 2 Designated EHV charges'!$D$11:$D$58, MATCH(0, IF(ISBLANK('Annex 2 Designated EHV charges'!$D$11:$D$58),1, COUNTIF(A$4:$A221, 'Annex 2 Designated EHV charges'!$D$11:$D$58)), 0)),"")</f>
        <v/>
      </c>
      <c r="B222" s="97" t="str">
        <f>IF($A222="","",VLOOKUP($A222,'Annex 2 Designated EHV charges'!$D:$O,2,0))</f>
        <v/>
      </c>
      <c r="C222" s="98" t="str">
        <f>IF($A222="","",VLOOKUP($A222,'Annex 2 Designated EHV charges'!$D:$O,3,0))</f>
        <v/>
      </c>
      <c r="D222" s="97" t="str">
        <f>IF($A222="","",VLOOKUP($A222,'Annex 2 Designated EHV charges'!$D:$O,4,0))</f>
        <v/>
      </c>
      <c r="E222" s="99" t="str">
        <f>IFERROR(IF(VLOOKUP($A222,'Annex 2 Designated EHV charges'!$D:$P,10,FALSE)=0,"",VLOOKUP($A222,'Annex 2 Designated EHV charges'!$D:$P,10,FALSE)),"")</f>
        <v/>
      </c>
      <c r="F222" s="100" t="str">
        <f>IFERROR(IF(VLOOKUP($A222,'Annex 2 Designated EHV charges'!$D:$P,11,FALSE)=0,"",VLOOKUP($A222,'Annex 2 Designated EHV charges'!$D:$P,11,FALSE)),"")</f>
        <v/>
      </c>
      <c r="G222" s="101" t="str">
        <f>IFERROR(IF(VLOOKUP($A222,'Annex 2 Designated EHV charges'!$D:$P,12,FALSE)=0,"",VLOOKUP($A222,'Annex 2 Designated EHV charges'!$D:$P,12,FALSE)),"")</f>
        <v/>
      </c>
      <c r="H222" s="101" t="str">
        <f>IFERROR(IF(VLOOKUP($A222,'Annex 2 Designated EHV charges'!$D:$P,13,FALSE)=0,"",VLOOKUP($A222,'Annex 2 Designated EHV charges'!$D:$P,13,FALSE)),"")</f>
        <v/>
      </c>
    </row>
    <row r="223" spans="1:8" x14ac:dyDescent="0.25">
      <c r="A223" s="98" t="str">
        <f t="array" ref="A223">IFERROR(INDEX('Annex 2 Designated EHV charges'!$D$11:$D$58, MATCH(0, IF(ISBLANK('Annex 2 Designated EHV charges'!$D$11:$D$58),1, COUNTIF(A$4:$A222, 'Annex 2 Designated EHV charges'!$D$11:$D$58)), 0)),"")</f>
        <v/>
      </c>
      <c r="B223" s="97" t="str">
        <f>IF($A223="","",VLOOKUP($A223,'Annex 2 Designated EHV charges'!$D:$O,2,0))</f>
        <v/>
      </c>
      <c r="C223" s="98" t="str">
        <f>IF($A223="","",VLOOKUP($A223,'Annex 2 Designated EHV charges'!$D:$O,3,0))</f>
        <v/>
      </c>
      <c r="D223" s="97" t="str">
        <f>IF($A223="","",VLOOKUP($A223,'Annex 2 Designated EHV charges'!$D:$O,4,0))</f>
        <v/>
      </c>
      <c r="E223" s="99" t="str">
        <f>IFERROR(IF(VLOOKUP($A223,'Annex 2 Designated EHV charges'!$D:$P,10,FALSE)=0,"",VLOOKUP($A223,'Annex 2 Designated EHV charges'!$D:$P,10,FALSE)),"")</f>
        <v/>
      </c>
      <c r="F223" s="100" t="str">
        <f>IFERROR(IF(VLOOKUP($A223,'Annex 2 Designated EHV charges'!$D:$P,11,FALSE)=0,"",VLOOKUP($A223,'Annex 2 Designated EHV charges'!$D:$P,11,FALSE)),"")</f>
        <v/>
      </c>
      <c r="G223" s="101" t="str">
        <f>IFERROR(IF(VLOOKUP($A223,'Annex 2 Designated EHV charges'!$D:$P,12,FALSE)=0,"",VLOOKUP($A223,'Annex 2 Designated EHV charges'!$D:$P,12,FALSE)),"")</f>
        <v/>
      </c>
      <c r="H223" s="101" t="str">
        <f>IFERROR(IF(VLOOKUP($A223,'Annex 2 Designated EHV charges'!$D:$P,13,FALSE)=0,"",VLOOKUP($A223,'Annex 2 Designated EHV charges'!$D:$P,13,FALSE)),"")</f>
        <v/>
      </c>
    </row>
    <row r="224" spans="1:8" x14ac:dyDescent="0.25">
      <c r="A224" s="98" t="str">
        <f t="array" ref="A224">IFERROR(INDEX('Annex 2 Designated EHV charges'!$D$11:$D$58, MATCH(0, IF(ISBLANK('Annex 2 Designated EHV charges'!$D$11:$D$58),1, COUNTIF(A$4:$A223, 'Annex 2 Designated EHV charges'!$D$11:$D$58)), 0)),"")</f>
        <v/>
      </c>
      <c r="B224" s="97" t="str">
        <f>IF($A224="","",VLOOKUP($A224,'Annex 2 Designated EHV charges'!$D:$O,2,0))</f>
        <v/>
      </c>
      <c r="C224" s="98" t="str">
        <f>IF($A224="","",VLOOKUP($A224,'Annex 2 Designated EHV charges'!$D:$O,3,0))</f>
        <v/>
      </c>
      <c r="D224" s="97" t="str">
        <f>IF($A224="","",VLOOKUP($A224,'Annex 2 Designated EHV charges'!$D:$O,4,0))</f>
        <v/>
      </c>
      <c r="E224" s="99" t="str">
        <f>IFERROR(IF(VLOOKUP($A224,'Annex 2 Designated EHV charges'!$D:$P,10,FALSE)=0,"",VLOOKUP($A224,'Annex 2 Designated EHV charges'!$D:$P,10,FALSE)),"")</f>
        <v/>
      </c>
      <c r="F224" s="100" t="str">
        <f>IFERROR(IF(VLOOKUP($A224,'Annex 2 Designated EHV charges'!$D:$P,11,FALSE)=0,"",VLOOKUP($A224,'Annex 2 Designated EHV charges'!$D:$P,11,FALSE)),"")</f>
        <v/>
      </c>
      <c r="G224" s="101" t="str">
        <f>IFERROR(IF(VLOOKUP($A224,'Annex 2 Designated EHV charges'!$D:$P,12,FALSE)=0,"",VLOOKUP($A224,'Annex 2 Designated EHV charges'!$D:$P,12,FALSE)),"")</f>
        <v/>
      </c>
      <c r="H224" s="101" t="str">
        <f>IFERROR(IF(VLOOKUP($A224,'Annex 2 Designated EHV charges'!$D:$P,13,FALSE)=0,"",VLOOKUP($A224,'Annex 2 Designated EHV charges'!$D:$P,13,FALSE)),"")</f>
        <v/>
      </c>
    </row>
    <row r="225" spans="1:8" x14ac:dyDescent="0.25">
      <c r="A225" s="98" t="str">
        <f t="array" ref="A225">IFERROR(INDEX('Annex 2 Designated EHV charges'!$D$11:$D$58, MATCH(0, IF(ISBLANK('Annex 2 Designated EHV charges'!$D$11:$D$58),1, COUNTIF(A$4:$A224, 'Annex 2 Designated EHV charges'!$D$11:$D$58)), 0)),"")</f>
        <v/>
      </c>
      <c r="B225" s="97" t="str">
        <f>IF($A225="","",VLOOKUP($A225,'Annex 2 Designated EHV charges'!$D:$O,2,0))</f>
        <v/>
      </c>
      <c r="C225" s="98" t="str">
        <f>IF($A225="","",VLOOKUP($A225,'Annex 2 Designated EHV charges'!$D:$O,3,0))</f>
        <v/>
      </c>
      <c r="D225" s="97" t="str">
        <f>IF($A225="","",VLOOKUP($A225,'Annex 2 Designated EHV charges'!$D:$O,4,0))</f>
        <v/>
      </c>
      <c r="E225" s="99" t="str">
        <f>IFERROR(IF(VLOOKUP($A225,'Annex 2 Designated EHV charges'!$D:$P,10,FALSE)=0,"",VLOOKUP($A225,'Annex 2 Designated EHV charges'!$D:$P,10,FALSE)),"")</f>
        <v/>
      </c>
      <c r="F225" s="100" t="str">
        <f>IFERROR(IF(VLOOKUP($A225,'Annex 2 Designated EHV charges'!$D:$P,11,FALSE)=0,"",VLOOKUP($A225,'Annex 2 Designated EHV charges'!$D:$P,11,FALSE)),"")</f>
        <v/>
      </c>
      <c r="G225" s="101" t="str">
        <f>IFERROR(IF(VLOOKUP($A225,'Annex 2 Designated EHV charges'!$D:$P,12,FALSE)=0,"",VLOOKUP($A225,'Annex 2 Designated EHV charges'!$D:$P,12,FALSE)),"")</f>
        <v/>
      </c>
      <c r="H225" s="101" t="str">
        <f>IFERROR(IF(VLOOKUP($A225,'Annex 2 Designated EHV charges'!$D:$P,13,FALSE)=0,"",VLOOKUP($A225,'Annex 2 Designated EHV charges'!$D:$P,13,FALSE)),"")</f>
        <v/>
      </c>
    </row>
    <row r="226" spans="1:8" x14ac:dyDescent="0.25">
      <c r="A226" s="98" t="str">
        <f t="array" ref="A226">IFERROR(INDEX('Annex 2 Designated EHV charges'!$D$11:$D$58, MATCH(0, IF(ISBLANK('Annex 2 Designated EHV charges'!$D$11:$D$58),1, COUNTIF(A$4:$A225, 'Annex 2 Designated EHV charges'!$D$11:$D$58)), 0)),"")</f>
        <v/>
      </c>
      <c r="B226" s="97" t="str">
        <f>IF($A226="","",VLOOKUP($A226,'Annex 2 Designated EHV charges'!$D:$O,2,0))</f>
        <v/>
      </c>
      <c r="C226" s="98" t="str">
        <f>IF($A226="","",VLOOKUP($A226,'Annex 2 Designated EHV charges'!$D:$O,3,0))</f>
        <v/>
      </c>
      <c r="D226" s="97" t="str">
        <f>IF($A226="","",VLOOKUP($A226,'Annex 2 Designated EHV charges'!$D:$O,4,0))</f>
        <v/>
      </c>
      <c r="E226" s="99" t="str">
        <f>IFERROR(IF(VLOOKUP($A226,'Annex 2 Designated EHV charges'!$D:$P,10,FALSE)=0,"",VLOOKUP($A226,'Annex 2 Designated EHV charges'!$D:$P,10,FALSE)),"")</f>
        <v/>
      </c>
      <c r="F226" s="100" t="str">
        <f>IFERROR(IF(VLOOKUP($A226,'Annex 2 Designated EHV charges'!$D:$P,11,FALSE)=0,"",VLOOKUP($A226,'Annex 2 Designated EHV charges'!$D:$P,11,FALSE)),"")</f>
        <v/>
      </c>
      <c r="G226" s="101" t="str">
        <f>IFERROR(IF(VLOOKUP($A226,'Annex 2 Designated EHV charges'!$D:$P,12,FALSE)=0,"",VLOOKUP($A226,'Annex 2 Designated EHV charges'!$D:$P,12,FALSE)),"")</f>
        <v/>
      </c>
      <c r="H226" s="101" t="str">
        <f>IFERROR(IF(VLOOKUP($A226,'Annex 2 Designated EHV charges'!$D:$P,13,FALSE)=0,"",VLOOKUP($A226,'Annex 2 Designated EHV charges'!$D:$P,13,FALSE)),"")</f>
        <v/>
      </c>
    </row>
    <row r="227" spans="1:8" x14ac:dyDescent="0.25">
      <c r="A227" s="98" t="str">
        <f t="array" ref="A227">IFERROR(INDEX('Annex 2 Designated EHV charges'!$D$11:$D$58, MATCH(0, IF(ISBLANK('Annex 2 Designated EHV charges'!$D$11:$D$58),1, COUNTIF(A$4:$A226, 'Annex 2 Designated EHV charges'!$D$11:$D$58)), 0)),"")</f>
        <v/>
      </c>
      <c r="B227" s="97" t="str">
        <f>IF($A227="","",VLOOKUP($A227,'Annex 2 Designated EHV charges'!$D:$O,2,0))</f>
        <v/>
      </c>
      <c r="C227" s="98" t="str">
        <f>IF($A227="","",VLOOKUP($A227,'Annex 2 Designated EHV charges'!$D:$O,3,0))</f>
        <v/>
      </c>
      <c r="D227" s="97" t="str">
        <f>IF($A227="","",VLOOKUP($A227,'Annex 2 Designated EHV charges'!$D:$O,4,0))</f>
        <v/>
      </c>
      <c r="E227" s="99" t="str">
        <f>IFERROR(IF(VLOOKUP($A227,'Annex 2 Designated EHV charges'!$D:$P,10,FALSE)=0,"",VLOOKUP($A227,'Annex 2 Designated EHV charges'!$D:$P,10,FALSE)),"")</f>
        <v/>
      </c>
      <c r="F227" s="100" t="str">
        <f>IFERROR(IF(VLOOKUP($A227,'Annex 2 Designated EHV charges'!$D:$P,11,FALSE)=0,"",VLOOKUP($A227,'Annex 2 Designated EHV charges'!$D:$P,11,FALSE)),"")</f>
        <v/>
      </c>
      <c r="G227" s="101" t="str">
        <f>IFERROR(IF(VLOOKUP($A227,'Annex 2 Designated EHV charges'!$D:$P,12,FALSE)=0,"",VLOOKUP($A227,'Annex 2 Designated EHV charges'!$D:$P,12,FALSE)),"")</f>
        <v/>
      </c>
      <c r="H227" s="101" t="str">
        <f>IFERROR(IF(VLOOKUP($A227,'Annex 2 Designated EHV charges'!$D:$P,13,FALSE)=0,"",VLOOKUP($A227,'Annex 2 Designated EHV charges'!$D:$P,13,FALSE)),"")</f>
        <v/>
      </c>
    </row>
    <row r="228" spans="1:8" x14ac:dyDescent="0.25">
      <c r="A228" s="98" t="str">
        <f t="array" ref="A228">IFERROR(INDEX('Annex 2 Designated EHV charges'!$D$11:$D$58, MATCH(0, IF(ISBLANK('Annex 2 Designated EHV charges'!$D$11:$D$58),1, COUNTIF(A$4:$A227, 'Annex 2 Designated EHV charges'!$D$11:$D$58)), 0)),"")</f>
        <v/>
      </c>
      <c r="B228" s="97" t="str">
        <f>IF($A228="","",VLOOKUP($A228,'Annex 2 Designated EHV charges'!$D:$O,2,0))</f>
        <v/>
      </c>
      <c r="C228" s="98" t="str">
        <f>IF($A228="","",VLOOKUP($A228,'Annex 2 Designated EHV charges'!$D:$O,3,0))</f>
        <v/>
      </c>
      <c r="D228" s="97" t="str">
        <f>IF($A228="","",VLOOKUP($A228,'Annex 2 Designated EHV charges'!$D:$O,4,0))</f>
        <v/>
      </c>
      <c r="E228" s="99" t="str">
        <f>IFERROR(IF(VLOOKUP($A228,'Annex 2 Designated EHV charges'!$D:$P,10,FALSE)=0,"",VLOOKUP($A228,'Annex 2 Designated EHV charges'!$D:$P,10,FALSE)),"")</f>
        <v/>
      </c>
      <c r="F228" s="100" t="str">
        <f>IFERROR(IF(VLOOKUP($A228,'Annex 2 Designated EHV charges'!$D:$P,11,FALSE)=0,"",VLOOKUP($A228,'Annex 2 Designated EHV charges'!$D:$P,11,FALSE)),"")</f>
        <v/>
      </c>
      <c r="G228" s="101" t="str">
        <f>IFERROR(IF(VLOOKUP($A228,'Annex 2 Designated EHV charges'!$D:$P,12,FALSE)=0,"",VLOOKUP($A228,'Annex 2 Designated EHV charges'!$D:$P,12,FALSE)),"")</f>
        <v/>
      </c>
      <c r="H228" s="101" t="str">
        <f>IFERROR(IF(VLOOKUP($A228,'Annex 2 Designated EHV charges'!$D:$P,13,FALSE)=0,"",VLOOKUP($A228,'Annex 2 Designated EHV charges'!$D:$P,13,FALSE)),"")</f>
        <v/>
      </c>
    </row>
    <row r="229" spans="1:8" x14ac:dyDescent="0.25">
      <c r="A229" s="98" t="str">
        <f t="array" ref="A229">IFERROR(INDEX('Annex 2 Designated EHV charges'!$D$11:$D$58, MATCH(0, IF(ISBLANK('Annex 2 Designated EHV charges'!$D$11:$D$58),1, COUNTIF(A$4:$A228, 'Annex 2 Designated EHV charges'!$D$11:$D$58)), 0)),"")</f>
        <v/>
      </c>
      <c r="B229" s="97" t="str">
        <f>IF($A229="","",VLOOKUP($A229,'Annex 2 Designated EHV charges'!$D:$O,2,0))</f>
        <v/>
      </c>
      <c r="C229" s="98" t="str">
        <f>IF($A229="","",VLOOKUP($A229,'Annex 2 Designated EHV charges'!$D:$O,3,0))</f>
        <v/>
      </c>
      <c r="D229" s="97" t="str">
        <f>IF($A229="","",VLOOKUP($A229,'Annex 2 Designated EHV charges'!$D:$O,4,0))</f>
        <v/>
      </c>
      <c r="E229" s="99" t="str">
        <f>IFERROR(IF(VLOOKUP($A229,'Annex 2 Designated EHV charges'!$D:$P,10,FALSE)=0,"",VLOOKUP($A229,'Annex 2 Designated EHV charges'!$D:$P,10,FALSE)),"")</f>
        <v/>
      </c>
      <c r="F229" s="100" t="str">
        <f>IFERROR(IF(VLOOKUP($A229,'Annex 2 Designated EHV charges'!$D:$P,11,FALSE)=0,"",VLOOKUP($A229,'Annex 2 Designated EHV charges'!$D:$P,11,FALSE)),"")</f>
        <v/>
      </c>
      <c r="G229" s="101" t="str">
        <f>IFERROR(IF(VLOOKUP($A229,'Annex 2 Designated EHV charges'!$D:$P,12,FALSE)=0,"",VLOOKUP($A229,'Annex 2 Designated EHV charges'!$D:$P,12,FALSE)),"")</f>
        <v/>
      </c>
      <c r="H229" s="101" t="str">
        <f>IFERROR(IF(VLOOKUP($A229,'Annex 2 Designated EHV charges'!$D:$P,13,FALSE)=0,"",VLOOKUP($A229,'Annex 2 Designated EHV charges'!$D:$P,13,FALSE)),"")</f>
        <v/>
      </c>
    </row>
    <row r="230" spans="1:8" x14ac:dyDescent="0.25">
      <c r="A230" s="98" t="str">
        <f t="array" ref="A230">IFERROR(INDEX('Annex 2 Designated EHV charges'!$D$11:$D$58, MATCH(0, IF(ISBLANK('Annex 2 Designated EHV charges'!$D$11:$D$58),1, COUNTIF(A$4:$A229, 'Annex 2 Designated EHV charges'!$D$11:$D$58)), 0)),"")</f>
        <v/>
      </c>
      <c r="B230" s="97" t="str">
        <f>IF($A230="","",VLOOKUP($A230,'Annex 2 Designated EHV charges'!$D:$O,2,0))</f>
        <v/>
      </c>
      <c r="C230" s="98" t="str">
        <f>IF($A230="","",VLOOKUP($A230,'Annex 2 Designated EHV charges'!$D:$O,3,0))</f>
        <v/>
      </c>
      <c r="D230" s="97" t="str">
        <f>IF($A230="","",VLOOKUP($A230,'Annex 2 Designated EHV charges'!$D:$O,4,0))</f>
        <v/>
      </c>
      <c r="E230" s="99" t="str">
        <f>IFERROR(IF(VLOOKUP($A230,'Annex 2 Designated EHV charges'!$D:$P,10,FALSE)=0,"",VLOOKUP($A230,'Annex 2 Designated EHV charges'!$D:$P,10,FALSE)),"")</f>
        <v/>
      </c>
      <c r="F230" s="100" t="str">
        <f>IFERROR(IF(VLOOKUP($A230,'Annex 2 Designated EHV charges'!$D:$P,11,FALSE)=0,"",VLOOKUP($A230,'Annex 2 Designated EHV charges'!$D:$P,11,FALSE)),"")</f>
        <v/>
      </c>
      <c r="G230" s="101" t="str">
        <f>IFERROR(IF(VLOOKUP($A230,'Annex 2 Designated EHV charges'!$D:$P,12,FALSE)=0,"",VLOOKUP($A230,'Annex 2 Designated EHV charges'!$D:$P,12,FALSE)),"")</f>
        <v/>
      </c>
      <c r="H230" s="101" t="str">
        <f>IFERROR(IF(VLOOKUP($A230,'Annex 2 Designated EHV charges'!$D:$P,13,FALSE)=0,"",VLOOKUP($A230,'Annex 2 Designated EHV charges'!$D:$P,13,FALSE)),"")</f>
        <v/>
      </c>
    </row>
    <row r="231" spans="1:8" x14ac:dyDescent="0.25">
      <c r="A231" s="98" t="str">
        <f t="array" ref="A231">IFERROR(INDEX('Annex 2 Designated EHV charges'!$D$11:$D$58, MATCH(0, IF(ISBLANK('Annex 2 Designated EHV charges'!$D$11:$D$58),1, COUNTIF(A$4:$A230, 'Annex 2 Designated EHV charges'!$D$11:$D$58)), 0)),"")</f>
        <v/>
      </c>
      <c r="B231" s="97" t="str">
        <f>IF($A231="","",VLOOKUP($A231,'Annex 2 Designated EHV charges'!$D:$O,2,0))</f>
        <v/>
      </c>
      <c r="C231" s="98" t="str">
        <f>IF($A231="","",VLOOKUP($A231,'Annex 2 Designated EHV charges'!$D:$O,3,0))</f>
        <v/>
      </c>
      <c r="D231" s="97" t="str">
        <f>IF($A231="","",VLOOKUP($A231,'Annex 2 Designated EHV charges'!$D:$O,4,0))</f>
        <v/>
      </c>
      <c r="E231" s="99" t="str">
        <f>IFERROR(IF(VLOOKUP($A231,'Annex 2 Designated EHV charges'!$D:$P,10,FALSE)=0,"",VLOOKUP($A231,'Annex 2 Designated EHV charges'!$D:$P,10,FALSE)),"")</f>
        <v/>
      </c>
      <c r="F231" s="100" t="str">
        <f>IFERROR(IF(VLOOKUP($A231,'Annex 2 Designated EHV charges'!$D:$P,11,FALSE)=0,"",VLOOKUP($A231,'Annex 2 Designated EHV charges'!$D:$P,11,FALSE)),"")</f>
        <v/>
      </c>
      <c r="G231" s="101" t="str">
        <f>IFERROR(IF(VLOOKUP($A231,'Annex 2 Designated EHV charges'!$D:$P,12,FALSE)=0,"",VLOOKUP($A231,'Annex 2 Designated EHV charges'!$D:$P,12,FALSE)),"")</f>
        <v/>
      </c>
      <c r="H231" s="101" t="str">
        <f>IFERROR(IF(VLOOKUP($A231,'Annex 2 Designated EHV charges'!$D:$P,13,FALSE)=0,"",VLOOKUP($A231,'Annex 2 Designated EHV charges'!$D:$P,13,FALSE)),"")</f>
        <v/>
      </c>
    </row>
    <row r="232" spans="1:8" x14ac:dyDescent="0.25">
      <c r="A232" s="98" t="str">
        <f t="array" ref="A232">IFERROR(INDEX('Annex 2 Designated EHV charges'!$D$11:$D$58, MATCH(0, IF(ISBLANK('Annex 2 Designated EHV charges'!$D$11:$D$58),1, COUNTIF(A$4:$A231, 'Annex 2 Designated EHV charges'!$D$11:$D$58)), 0)),"")</f>
        <v/>
      </c>
      <c r="B232" s="97" t="str">
        <f>IF($A232="","",VLOOKUP($A232,'Annex 2 Designated EHV charges'!$D:$O,2,0))</f>
        <v/>
      </c>
      <c r="C232" s="98" t="str">
        <f>IF($A232="","",VLOOKUP($A232,'Annex 2 Designated EHV charges'!$D:$O,3,0))</f>
        <v/>
      </c>
      <c r="D232" s="97" t="str">
        <f>IF($A232="","",VLOOKUP($A232,'Annex 2 Designated EHV charges'!$D:$O,4,0))</f>
        <v/>
      </c>
      <c r="E232" s="99" t="str">
        <f>IFERROR(IF(VLOOKUP($A232,'Annex 2 Designated EHV charges'!$D:$P,10,FALSE)=0,"",VLOOKUP($A232,'Annex 2 Designated EHV charges'!$D:$P,10,FALSE)),"")</f>
        <v/>
      </c>
      <c r="F232" s="100" t="str">
        <f>IFERROR(IF(VLOOKUP($A232,'Annex 2 Designated EHV charges'!$D:$P,11,FALSE)=0,"",VLOOKUP($A232,'Annex 2 Designated EHV charges'!$D:$P,11,FALSE)),"")</f>
        <v/>
      </c>
      <c r="G232" s="101" t="str">
        <f>IFERROR(IF(VLOOKUP($A232,'Annex 2 Designated EHV charges'!$D:$P,12,FALSE)=0,"",VLOOKUP($A232,'Annex 2 Designated EHV charges'!$D:$P,12,FALSE)),"")</f>
        <v/>
      </c>
      <c r="H232" s="101" t="str">
        <f>IFERROR(IF(VLOOKUP($A232,'Annex 2 Designated EHV charges'!$D:$P,13,FALSE)=0,"",VLOOKUP($A232,'Annex 2 Designated EHV charges'!$D:$P,13,FALSE)),"")</f>
        <v/>
      </c>
    </row>
    <row r="233" spans="1:8" x14ac:dyDescent="0.25">
      <c r="A233" s="98" t="str">
        <f t="array" ref="A233">IFERROR(INDEX('Annex 2 Designated EHV charges'!$D$11:$D$58, MATCH(0, IF(ISBLANK('Annex 2 Designated EHV charges'!$D$11:$D$58),1, COUNTIF(A$4:$A232, 'Annex 2 Designated EHV charges'!$D$11:$D$58)), 0)),"")</f>
        <v/>
      </c>
      <c r="B233" s="97" t="str">
        <f>IF($A233="","",VLOOKUP($A233,'Annex 2 Designated EHV charges'!$D:$O,2,0))</f>
        <v/>
      </c>
      <c r="C233" s="98" t="str">
        <f>IF($A233="","",VLOOKUP($A233,'Annex 2 Designated EHV charges'!$D:$O,3,0))</f>
        <v/>
      </c>
      <c r="D233" s="97" t="str">
        <f>IF($A233="","",VLOOKUP($A233,'Annex 2 Designated EHV charges'!$D:$O,4,0))</f>
        <v/>
      </c>
      <c r="E233" s="99" t="str">
        <f>IFERROR(IF(VLOOKUP($A233,'Annex 2 Designated EHV charges'!$D:$P,10,FALSE)=0,"",VLOOKUP($A233,'Annex 2 Designated EHV charges'!$D:$P,10,FALSE)),"")</f>
        <v/>
      </c>
      <c r="F233" s="100" t="str">
        <f>IFERROR(IF(VLOOKUP($A233,'Annex 2 Designated EHV charges'!$D:$P,11,FALSE)=0,"",VLOOKUP($A233,'Annex 2 Designated EHV charges'!$D:$P,11,FALSE)),"")</f>
        <v/>
      </c>
      <c r="G233" s="101" t="str">
        <f>IFERROR(IF(VLOOKUP($A233,'Annex 2 Designated EHV charges'!$D:$P,12,FALSE)=0,"",VLOOKUP($A233,'Annex 2 Designated EHV charges'!$D:$P,12,FALSE)),"")</f>
        <v/>
      </c>
      <c r="H233" s="101" t="str">
        <f>IFERROR(IF(VLOOKUP($A233,'Annex 2 Designated EHV charges'!$D:$P,13,FALSE)=0,"",VLOOKUP($A233,'Annex 2 Designated EHV charges'!$D:$P,13,FALSE)),"")</f>
        <v/>
      </c>
    </row>
    <row r="234" spans="1:8" x14ac:dyDescent="0.25">
      <c r="A234" s="98" t="str">
        <f t="array" ref="A234">IFERROR(INDEX('Annex 2 Designated EHV charges'!$D$11:$D$58, MATCH(0, IF(ISBLANK('Annex 2 Designated EHV charges'!$D$11:$D$58),1, COUNTIF(A$4:$A233, 'Annex 2 Designated EHV charges'!$D$11:$D$58)), 0)),"")</f>
        <v/>
      </c>
      <c r="B234" s="97" t="str">
        <f>IF($A234="","",VLOOKUP($A234,'Annex 2 Designated EHV charges'!$D:$O,2,0))</f>
        <v/>
      </c>
      <c r="C234" s="98" t="str">
        <f>IF($A234="","",VLOOKUP($A234,'Annex 2 Designated EHV charges'!$D:$O,3,0))</f>
        <v/>
      </c>
      <c r="D234" s="97" t="str">
        <f>IF($A234="","",VLOOKUP($A234,'Annex 2 Designated EHV charges'!$D:$O,4,0))</f>
        <v/>
      </c>
      <c r="E234" s="99" t="str">
        <f>IFERROR(IF(VLOOKUP($A234,'Annex 2 Designated EHV charges'!$D:$P,10,FALSE)=0,"",VLOOKUP($A234,'Annex 2 Designated EHV charges'!$D:$P,10,FALSE)),"")</f>
        <v/>
      </c>
      <c r="F234" s="100" t="str">
        <f>IFERROR(IF(VLOOKUP($A234,'Annex 2 Designated EHV charges'!$D:$P,11,FALSE)=0,"",VLOOKUP($A234,'Annex 2 Designated EHV charges'!$D:$P,11,FALSE)),"")</f>
        <v/>
      </c>
      <c r="G234" s="101" t="str">
        <f>IFERROR(IF(VLOOKUP($A234,'Annex 2 Designated EHV charges'!$D:$P,12,FALSE)=0,"",VLOOKUP($A234,'Annex 2 Designated EHV charges'!$D:$P,12,FALSE)),"")</f>
        <v/>
      </c>
      <c r="H234" s="101" t="str">
        <f>IFERROR(IF(VLOOKUP($A234,'Annex 2 Designated EHV charges'!$D:$P,13,FALSE)=0,"",VLOOKUP($A234,'Annex 2 Designated EHV charges'!$D:$P,13,FALSE)),"")</f>
        <v/>
      </c>
    </row>
    <row r="235" spans="1:8" x14ac:dyDescent="0.25">
      <c r="A235" s="98" t="str">
        <f t="array" ref="A235">IFERROR(INDEX('Annex 2 Designated EHV charges'!$D$11:$D$58, MATCH(0, IF(ISBLANK('Annex 2 Designated EHV charges'!$D$11:$D$58),1, COUNTIF(A$4:$A234, 'Annex 2 Designated EHV charges'!$D$11:$D$58)), 0)),"")</f>
        <v/>
      </c>
      <c r="B235" s="97" t="str">
        <f>IF($A235="","",VLOOKUP($A235,'Annex 2 Designated EHV charges'!$D:$O,2,0))</f>
        <v/>
      </c>
      <c r="C235" s="98" t="str">
        <f>IF($A235="","",VLOOKUP($A235,'Annex 2 Designated EHV charges'!$D:$O,3,0))</f>
        <v/>
      </c>
      <c r="D235" s="97" t="str">
        <f>IF($A235="","",VLOOKUP($A235,'Annex 2 Designated EHV charges'!$D:$O,4,0))</f>
        <v/>
      </c>
      <c r="E235" s="99" t="str">
        <f>IFERROR(IF(VLOOKUP($A235,'Annex 2 Designated EHV charges'!$D:$P,10,FALSE)=0,"",VLOOKUP($A235,'Annex 2 Designated EHV charges'!$D:$P,10,FALSE)),"")</f>
        <v/>
      </c>
      <c r="F235" s="100" t="str">
        <f>IFERROR(IF(VLOOKUP($A235,'Annex 2 Designated EHV charges'!$D:$P,11,FALSE)=0,"",VLOOKUP($A235,'Annex 2 Designated EHV charges'!$D:$P,11,FALSE)),"")</f>
        <v/>
      </c>
      <c r="G235" s="101" t="str">
        <f>IFERROR(IF(VLOOKUP($A235,'Annex 2 Designated EHV charges'!$D:$P,12,FALSE)=0,"",VLOOKUP($A235,'Annex 2 Designated EHV charges'!$D:$P,12,FALSE)),"")</f>
        <v/>
      </c>
      <c r="H235" s="101" t="str">
        <f>IFERROR(IF(VLOOKUP($A235,'Annex 2 Designated EHV charges'!$D:$P,13,FALSE)=0,"",VLOOKUP($A235,'Annex 2 Designated EHV charges'!$D:$P,13,FALSE)),"")</f>
        <v/>
      </c>
    </row>
    <row r="236" spans="1:8" x14ac:dyDescent="0.25">
      <c r="A236" s="98" t="str">
        <f t="array" ref="A236">IFERROR(INDEX('Annex 2 Designated EHV charges'!$D$11:$D$58, MATCH(0, IF(ISBLANK('Annex 2 Designated EHV charges'!$D$11:$D$58),1, COUNTIF(A$4:$A235, 'Annex 2 Designated EHV charges'!$D$11:$D$58)), 0)),"")</f>
        <v/>
      </c>
      <c r="B236" s="97" t="str">
        <f>IF($A236="","",VLOOKUP($A236,'Annex 2 Designated EHV charges'!$D:$O,2,0))</f>
        <v/>
      </c>
      <c r="C236" s="98" t="str">
        <f>IF($A236="","",VLOOKUP($A236,'Annex 2 Designated EHV charges'!$D:$O,3,0))</f>
        <v/>
      </c>
      <c r="D236" s="97" t="str">
        <f>IF($A236="","",VLOOKUP($A236,'Annex 2 Designated EHV charges'!$D:$O,4,0))</f>
        <v/>
      </c>
      <c r="E236" s="99" t="str">
        <f>IFERROR(IF(VLOOKUP($A236,'Annex 2 Designated EHV charges'!$D:$P,10,FALSE)=0,"",VLOOKUP($A236,'Annex 2 Designated EHV charges'!$D:$P,10,FALSE)),"")</f>
        <v/>
      </c>
      <c r="F236" s="100" t="str">
        <f>IFERROR(IF(VLOOKUP($A236,'Annex 2 Designated EHV charges'!$D:$P,11,FALSE)=0,"",VLOOKUP($A236,'Annex 2 Designated EHV charges'!$D:$P,11,FALSE)),"")</f>
        <v/>
      </c>
      <c r="G236" s="101" t="str">
        <f>IFERROR(IF(VLOOKUP($A236,'Annex 2 Designated EHV charges'!$D:$P,12,FALSE)=0,"",VLOOKUP($A236,'Annex 2 Designated EHV charges'!$D:$P,12,FALSE)),"")</f>
        <v/>
      </c>
      <c r="H236" s="101" t="str">
        <f>IFERROR(IF(VLOOKUP($A236,'Annex 2 Designated EHV charges'!$D:$P,13,FALSE)=0,"",VLOOKUP($A236,'Annex 2 Designated EHV charges'!$D:$P,13,FALSE)),"")</f>
        <v/>
      </c>
    </row>
    <row r="237" spans="1:8" x14ac:dyDescent="0.25">
      <c r="A237" s="98" t="str">
        <f t="array" ref="A237">IFERROR(INDEX('Annex 2 Designated EHV charges'!$D$11:$D$58, MATCH(0, IF(ISBLANK('Annex 2 Designated EHV charges'!$D$11:$D$58),1, COUNTIF(A$4:$A236, 'Annex 2 Designated EHV charges'!$D$11:$D$58)), 0)),"")</f>
        <v/>
      </c>
      <c r="B237" s="97" t="str">
        <f>IF($A237="","",VLOOKUP($A237,'Annex 2 Designated EHV charges'!$D:$O,2,0))</f>
        <v/>
      </c>
      <c r="C237" s="98" t="str">
        <f>IF($A237="","",VLOOKUP($A237,'Annex 2 Designated EHV charges'!$D:$O,3,0))</f>
        <v/>
      </c>
      <c r="D237" s="97" t="str">
        <f>IF($A237="","",VLOOKUP($A237,'Annex 2 Designated EHV charges'!$D:$O,4,0))</f>
        <v/>
      </c>
      <c r="E237" s="99" t="str">
        <f>IFERROR(IF(VLOOKUP($A237,'Annex 2 Designated EHV charges'!$D:$P,10,FALSE)=0,"",VLOOKUP($A237,'Annex 2 Designated EHV charges'!$D:$P,10,FALSE)),"")</f>
        <v/>
      </c>
      <c r="F237" s="100" t="str">
        <f>IFERROR(IF(VLOOKUP($A237,'Annex 2 Designated EHV charges'!$D:$P,11,FALSE)=0,"",VLOOKUP($A237,'Annex 2 Designated EHV charges'!$D:$P,11,FALSE)),"")</f>
        <v/>
      </c>
      <c r="G237" s="101" t="str">
        <f>IFERROR(IF(VLOOKUP($A237,'Annex 2 Designated EHV charges'!$D:$P,12,FALSE)=0,"",VLOOKUP($A237,'Annex 2 Designated EHV charges'!$D:$P,12,FALSE)),"")</f>
        <v/>
      </c>
      <c r="H237" s="101" t="str">
        <f>IFERROR(IF(VLOOKUP($A237,'Annex 2 Designated EHV charges'!$D:$P,13,FALSE)=0,"",VLOOKUP($A237,'Annex 2 Designated EHV charges'!$D:$P,13,FALSE)),"")</f>
        <v/>
      </c>
    </row>
    <row r="238" spans="1:8" x14ac:dyDescent="0.25">
      <c r="A238" s="98" t="str">
        <f t="array" ref="A238">IFERROR(INDEX('Annex 2 Designated EHV charges'!$D$11:$D$58, MATCH(0, IF(ISBLANK('Annex 2 Designated EHV charges'!$D$11:$D$58),1, COUNTIF(A$4:$A237, 'Annex 2 Designated EHV charges'!$D$11:$D$58)), 0)),"")</f>
        <v/>
      </c>
      <c r="B238" s="97" t="str">
        <f>IF($A238="","",VLOOKUP($A238,'Annex 2 Designated EHV charges'!$D:$O,2,0))</f>
        <v/>
      </c>
      <c r="C238" s="98" t="str">
        <f>IF($A238="","",VLOOKUP($A238,'Annex 2 Designated EHV charges'!$D:$O,3,0))</f>
        <v/>
      </c>
      <c r="D238" s="97" t="str">
        <f>IF($A238="","",VLOOKUP($A238,'Annex 2 Designated EHV charges'!$D:$O,4,0))</f>
        <v/>
      </c>
      <c r="E238" s="99" t="str">
        <f>IFERROR(IF(VLOOKUP($A238,'Annex 2 Designated EHV charges'!$D:$P,10,FALSE)=0,"",VLOOKUP($A238,'Annex 2 Designated EHV charges'!$D:$P,10,FALSE)),"")</f>
        <v/>
      </c>
      <c r="F238" s="100" t="str">
        <f>IFERROR(IF(VLOOKUP($A238,'Annex 2 Designated EHV charges'!$D:$P,11,FALSE)=0,"",VLOOKUP($A238,'Annex 2 Designated EHV charges'!$D:$P,11,FALSE)),"")</f>
        <v/>
      </c>
      <c r="G238" s="101" t="str">
        <f>IFERROR(IF(VLOOKUP($A238,'Annex 2 Designated EHV charges'!$D:$P,12,FALSE)=0,"",VLOOKUP($A238,'Annex 2 Designated EHV charges'!$D:$P,12,FALSE)),"")</f>
        <v/>
      </c>
      <c r="H238" s="101" t="str">
        <f>IFERROR(IF(VLOOKUP($A238,'Annex 2 Designated EHV charges'!$D:$P,13,FALSE)=0,"",VLOOKUP($A238,'Annex 2 Designated EHV charges'!$D:$P,13,FALSE)),"")</f>
        <v/>
      </c>
    </row>
    <row r="239" spans="1:8" x14ac:dyDescent="0.25">
      <c r="A239" s="98" t="str">
        <f t="array" ref="A239">IFERROR(INDEX('Annex 2 Designated EHV charges'!$D$11:$D$58, MATCH(0, IF(ISBLANK('Annex 2 Designated EHV charges'!$D$11:$D$58),1, COUNTIF(A$4:$A238, 'Annex 2 Designated EHV charges'!$D$11:$D$58)), 0)),"")</f>
        <v/>
      </c>
      <c r="B239" s="97" t="str">
        <f>IF($A239="","",VLOOKUP($A239,'Annex 2 Designated EHV charges'!$D:$O,2,0))</f>
        <v/>
      </c>
      <c r="C239" s="98" t="str">
        <f>IF($A239="","",VLOOKUP($A239,'Annex 2 Designated EHV charges'!$D:$O,3,0))</f>
        <v/>
      </c>
      <c r="D239" s="97" t="str">
        <f>IF($A239="","",VLOOKUP($A239,'Annex 2 Designated EHV charges'!$D:$O,4,0))</f>
        <v/>
      </c>
      <c r="E239" s="99" t="str">
        <f>IFERROR(IF(VLOOKUP($A239,'Annex 2 Designated EHV charges'!$D:$P,10,FALSE)=0,"",VLOOKUP($A239,'Annex 2 Designated EHV charges'!$D:$P,10,FALSE)),"")</f>
        <v/>
      </c>
      <c r="F239" s="100" t="str">
        <f>IFERROR(IF(VLOOKUP($A239,'Annex 2 Designated EHV charges'!$D:$P,11,FALSE)=0,"",VLOOKUP($A239,'Annex 2 Designated EHV charges'!$D:$P,11,FALSE)),"")</f>
        <v/>
      </c>
      <c r="G239" s="101" t="str">
        <f>IFERROR(IF(VLOOKUP($A239,'Annex 2 Designated EHV charges'!$D:$P,12,FALSE)=0,"",VLOOKUP($A239,'Annex 2 Designated EHV charges'!$D:$P,12,FALSE)),"")</f>
        <v/>
      </c>
      <c r="H239" s="101" t="str">
        <f>IFERROR(IF(VLOOKUP($A239,'Annex 2 Designated EHV charges'!$D:$P,13,FALSE)=0,"",VLOOKUP($A239,'Annex 2 Designated EHV charges'!$D:$P,13,FALSE)),"")</f>
        <v/>
      </c>
    </row>
    <row r="240" spans="1:8" x14ac:dyDescent="0.25">
      <c r="A240" s="98" t="str">
        <f t="array" ref="A240">IFERROR(INDEX('Annex 2 Designated EHV charges'!$D$11:$D$58, MATCH(0, IF(ISBLANK('Annex 2 Designated EHV charges'!$D$11:$D$58),1, COUNTIF(A$4:$A239, 'Annex 2 Designated EHV charges'!$D$11:$D$58)), 0)),"")</f>
        <v/>
      </c>
      <c r="B240" s="97" t="str">
        <f>IF($A240="","",VLOOKUP($A240,'Annex 2 Designated EHV charges'!$D:$O,2,0))</f>
        <v/>
      </c>
      <c r="C240" s="98" t="str">
        <f>IF($A240="","",VLOOKUP($A240,'Annex 2 Designated EHV charges'!$D:$O,3,0))</f>
        <v/>
      </c>
      <c r="D240" s="97" t="str">
        <f>IF($A240="","",VLOOKUP($A240,'Annex 2 Designated EHV charges'!$D:$O,4,0))</f>
        <v/>
      </c>
      <c r="E240" s="99" t="str">
        <f>IFERROR(IF(VLOOKUP($A240,'Annex 2 Designated EHV charges'!$D:$P,10,FALSE)=0,"",VLOOKUP($A240,'Annex 2 Designated EHV charges'!$D:$P,10,FALSE)),"")</f>
        <v/>
      </c>
      <c r="F240" s="100" t="str">
        <f>IFERROR(IF(VLOOKUP($A240,'Annex 2 Designated EHV charges'!$D:$P,11,FALSE)=0,"",VLOOKUP($A240,'Annex 2 Designated EHV charges'!$D:$P,11,FALSE)),"")</f>
        <v/>
      </c>
      <c r="G240" s="101" t="str">
        <f>IFERROR(IF(VLOOKUP($A240,'Annex 2 Designated EHV charges'!$D:$P,12,FALSE)=0,"",VLOOKUP($A240,'Annex 2 Designated EHV charges'!$D:$P,12,FALSE)),"")</f>
        <v/>
      </c>
      <c r="H240" s="101" t="str">
        <f>IFERROR(IF(VLOOKUP($A240,'Annex 2 Designated EHV charges'!$D:$P,13,FALSE)=0,"",VLOOKUP($A240,'Annex 2 Designated EHV charges'!$D:$P,13,FALSE)),"")</f>
        <v/>
      </c>
    </row>
    <row r="241" spans="1:8" x14ac:dyDescent="0.25">
      <c r="A241" s="98" t="str">
        <f t="array" ref="A241">IFERROR(INDEX('Annex 2 Designated EHV charges'!$D$11:$D$58, MATCH(0, IF(ISBLANK('Annex 2 Designated EHV charges'!$D$11:$D$58),1, COUNTIF(A$4:$A240, 'Annex 2 Designated EHV charges'!$D$11:$D$58)), 0)),"")</f>
        <v/>
      </c>
      <c r="B241" s="97" t="str">
        <f>IF($A241="","",VLOOKUP($A241,'Annex 2 Designated EHV charges'!$D:$O,2,0))</f>
        <v/>
      </c>
      <c r="C241" s="98" t="str">
        <f>IF($A241="","",VLOOKUP($A241,'Annex 2 Designated EHV charges'!$D:$O,3,0))</f>
        <v/>
      </c>
      <c r="D241" s="97" t="str">
        <f>IF($A241="","",VLOOKUP($A241,'Annex 2 Designated EHV charges'!$D:$O,4,0))</f>
        <v/>
      </c>
      <c r="E241" s="99" t="str">
        <f>IFERROR(IF(VLOOKUP($A241,'Annex 2 Designated EHV charges'!$D:$P,10,FALSE)=0,"",VLOOKUP($A241,'Annex 2 Designated EHV charges'!$D:$P,10,FALSE)),"")</f>
        <v/>
      </c>
      <c r="F241" s="100" t="str">
        <f>IFERROR(IF(VLOOKUP($A241,'Annex 2 Designated EHV charges'!$D:$P,11,FALSE)=0,"",VLOOKUP($A241,'Annex 2 Designated EHV charges'!$D:$P,11,FALSE)),"")</f>
        <v/>
      </c>
      <c r="G241" s="101" t="str">
        <f>IFERROR(IF(VLOOKUP($A241,'Annex 2 Designated EHV charges'!$D:$P,12,FALSE)=0,"",VLOOKUP($A241,'Annex 2 Designated EHV charges'!$D:$P,12,FALSE)),"")</f>
        <v/>
      </c>
      <c r="H241" s="101" t="str">
        <f>IFERROR(IF(VLOOKUP($A241,'Annex 2 Designated EHV charges'!$D:$P,13,FALSE)=0,"",VLOOKUP($A241,'Annex 2 Designated EHV charges'!$D:$P,13,FALSE)),"")</f>
        <v/>
      </c>
    </row>
    <row r="242" spans="1:8" x14ac:dyDescent="0.25">
      <c r="A242" s="98" t="str">
        <f t="array" ref="A242">IFERROR(INDEX('Annex 2 Designated EHV charges'!$D$11:$D$58, MATCH(0, IF(ISBLANK('Annex 2 Designated EHV charges'!$D$11:$D$58),1, COUNTIF(A$4:$A241, 'Annex 2 Designated EHV charges'!$D$11:$D$58)), 0)),"")</f>
        <v/>
      </c>
      <c r="B242" s="97" t="str">
        <f>IF($A242="","",VLOOKUP($A242,'Annex 2 Designated EHV charges'!$D:$O,2,0))</f>
        <v/>
      </c>
      <c r="C242" s="98" t="str">
        <f>IF($A242="","",VLOOKUP($A242,'Annex 2 Designated EHV charges'!$D:$O,3,0))</f>
        <v/>
      </c>
      <c r="D242" s="97" t="str">
        <f>IF($A242="","",VLOOKUP($A242,'Annex 2 Designated EHV charges'!$D:$O,4,0))</f>
        <v/>
      </c>
      <c r="E242" s="99" t="str">
        <f>IFERROR(IF(VLOOKUP($A242,'Annex 2 Designated EHV charges'!$D:$P,10,FALSE)=0,"",VLOOKUP($A242,'Annex 2 Designated EHV charges'!$D:$P,10,FALSE)),"")</f>
        <v/>
      </c>
      <c r="F242" s="100" t="str">
        <f>IFERROR(IF(VLOOKUP($A242,'Annex 2 Designated EHV charges'!$D:$P,11,FALSE)=0,"",VLOOKUP($A242,'Annex 2 Designated EHV charges'!$D:$P,11,FALSE)),"")</f>
        <v/>
      </c>
      <c r="G242" s="101" t="str">
        <f>IFERROR(IF(VLOOKUP($A242,'Annex 2 Designated EHV charges'!$D:$P,12,FALSE)=0,"",VLOOKUP($A242,'Annex 2 Designated EHV charges'!$D:$P,12,FALSE)),"")</f>
        <v/>
      </c>
      <c r="H242" s="101" t="str">
        <f>IFERROR(IF(VLOOKUP($A242,'Annex 2 Designated EHV charges'!$D:$P,13,FALSE)=0,"",VLOOKUP($A242,'Annex 2 Designated EHV charges'!$D:$P,13,FALSE)),"")</f>
        <v/>
      </c>
    </row>
    <row r="243" spans="1:8" x14ac:dyDescent="0.25">
      <c r="A243" s="98" t="str">
        <f t="array" ref="A243">IFERROR(INDEX('Annex 2 Designated EHV charges'!$D$11:$D$58, MATCH(0, IF(ISBLANK('Annex 2 Designated EHV charges'!$D$11:$D$58),1, COUNTIF(A$4:$A242, 'Annex 2 Designated EHV charges'!$D$11:$D$58)), 0)),"")</f>
        <v/>
      </c>
      <c r="B243" s="97" t="str">
        <f>IF($A243="","",VLOOKUP($A243,'Annex 2 Designated EHV charges'!$D:$O,2,0))</f>
        <v/>
      </c>
      <c r="C243" s="98" t="str">
        <f>IF($A243="","",VLOOKUP($A243,'Annex 2 Designated EHV charges'!$D:$O,3,0))</f>
        <v/>
      </c>
      <c r="D243" s="97" t="str">
        <f>IF($A243="","",VLOOKUP($A243,'Annex 2 Designated EHV charges'!$D:$O,4,0))</f>
        <v/>
      </c>
      <c r="E243" s="99" t="str">
        <f>IFERROR(IF(VLOOKUP($A243,'Annex 2 Designated EHV charges'!$D:$P,10,FALSE)=0,"",VLOOKUP($A243,'Annex 2 Designated EHV charges'!$D:$P,10,FALSE)),"")</f>
        <v/>
      </c>
      <c r="F243" s="100" t="str">
        <f>IFERROR(IF(VLOOKUP($A243,'Annex 2 Designated EHV charges'!$D:$P,11,FALSE)=0,"",VLOOKUP($A243,'Annex 2 Designated EHV charges'!$D:$P,11,FALSE)),"")</f>
        <v/>
      </c>
      <c r="G243" s="101" t="str">
        <f>IFERROR(IF(VLOOKUP($A243,'Annex 2 Designated EHV charges'!$D:$P,12,FALSE)=0,"",VLOOKUP($A243,'Annex 2 Designated EHV charges'!$D:$P,12,FALSE)),"")</f>
        <v/>
      </c>
      <c r="H243" s="101" t="str">
        <f>IFERROR(IF(VLOOKUP($A243,'Annex 2 Designated EHV charges'!$D:$P,13,FALSE)=0,"",VLOOKUP($A243,'Annex 2 Designated EHV charges'!$D:$P,13,FALSE)),"")</f>
        <v/>
      </c>
    </row>
    <row r="244" spans="1:8" x14ac:dyDescent="0.25">
      <c r="A244" s="98" t="str">
        <f t="array" ref="A244">IFERROR(INDEX('Annex 2 Designated EHV charges'!$D$11:$D$58, MATCH(0, IF(ISBLANK('Annex 2 Designated EHV charges'!$D$11:$D$58),1, COUNTIF(A$4:$A243, 'Annex 2 Designated EHV charges'!$D$11:$D$58)), 0)),"")</f>
        <v/>
      </c>
      <c r="B244" s="97" t="str">
        <f>IF($A244="","",VLOOKUP($A244,'Annex 2 Designated EHV charges'!$D:$O,2,0))</f>
        <v/>
      </c>
      <c r="C244" s="98" t="str">
        <f>IF($A244="","",VLOOKUP($A244,'Annex 2 Designated EHV charges'!$D:$O,3,0))</f>
        <v/>
      </c>
      <c r="D244" s="97" t="str">
        <f>IF($A244="","",VLOOKUP($A244,'Annex 2 Designated EHV charges'!$D:$O,4,0))</f>
        <v/>
      </c>
      <c r="E244" s="99" t="str">
        <f>IFERROR(IF(VLOOKUP($A244,'Annex 2 Designated EHV charges'!$D:$P,10,FALSE)=0,"",VLOOKUP($A244,'Annex 2 Designated EHV charges'!$D:$P,10,FALSE)),"")</f>
        <v/>
      </c>
      <c r="F244" s="100" t="str">
        <f>IFERROR(IF(VLOOKUP($A244,'Annex 2 Designated EHV charges'!$D:$P,11,FALSE)=0,"",VLOOKUP($A244,'Annex 2 Designated EHV charges'!$D:$P,11,FALSE)),"")</f>
        <v/>
      </c>
      <c r="G244" s="101" t="str">
        <f>IFERROR(IF(VLOOKUP($A244,'Annex 2 Designated EHV charges'!$D:$P,12,FALSE)=0,"",VLOOKUP($A244,'Annex 2 Designated EHV charges'!$D:$P,12,FALSE)),"")</f>
        <v/>
      </c>
      <c r="H244" s="101" t="str">
        <f>IFERROR(IF(VLOOKUP($A244,'Annex 2 Designated EHV charges'!$D:$P,13,FALSE)=0,"",VLOOKUP($A244,'Annex 2 Designated EHV charges'!$D:$P,13,FALSE)),"")</f>
        <v/>
      </c>
    </row>
    <row r="245" spans="1:8" x14ac:dyDescent="0.25">
      <c r="A245" s="98" t="str">
        <f t="array" ref="A245">IFERROR(INDEX('Annex 2 Designated EHV charges'!$D$11:$D$58, MATCH(0, IF(ISBLANK('Annex 2 Designated EHV charges'!$D$11:$D$58),1, COUNTIF(A$4:$A244, 'Annex 2 Designated EHV charges'!$D$11:$D$58)), 0)),"")</f>
        <v/>
      </c>
      <c r="B245" s="97" t="str">
        <f>IF($A245="","",VLOOKUP($A245,'Annex 2 Designated EHV charges'!$D:$O,2,0))</f>
        <v/>
      </c>
      <c r="C245" s="98" t="str">
        <f>IF($A245="","",VLOOKUP($A245,'Annex 2 Designated EHV charges'!$D:$O,3,0))</f>
        <v/>
      </c>
      <c r="D245" s="97" t="str">
        <f>IF($A245="","",VLOOKUP($A245,'Annex 2 Designated EHV charges'!$D:$O,4,0))</f>
        <v/>
      </c>
      <c r="E245" s="99" t="str">
        <f>IFERROR(IF(VLOOKUP($A245,'Annex 2 Designated EHV charges'!$D:$P,10,FALSE)=0,"",VLOOKUP($A245,'Annex 2 Designated EHV charges'!$D:$P,10,FALSE)),"")</f>
        <v/>
      </c>
      <c r="F245" s="100" t="str">
        <f>IFERROR(IF(VLOOKUP($A245,'Annex 2 Designated EHV charges'!$D:$P,11,FALSE)=0,"",VLOOKUP($A245,'Annex 2 Designated EHV charges'!$D:$P,11,FALSE)),"")</f>
        <v/>
      </c>
      <c r="G245" s="101" t="str">
        <f>IFERROR(IF(VLOOKUP($A245,'Annex 2 Designated EHV charges'!$D:$P,12,FALSE)=0,"",VLOOKUP($A245,'Annex 2 Designated EHV charges'!$D:$P,12,FALSE)),"")</f>
        <v/>
      </c>
      <c r="H245" s="101" t="str">
        <f>IFERROR(IF(VLOOKUP($A245,'Annex 2 Designated EHV charges'!$D:$P,13,FALSE)=0,"",VLOOKUP($A245,'Annex 2 Designated EHV charges'!$D:$P,13,FALSE)),"")</f>
        <v/>
      </c>
    </row>
    <row r="246" spans="1:8" x14ac:dyDescent="0.25">
      <c r="A246" s="98" t="str">
        <f t="array" ref="A246">IFERROR(INDEX('Annex 2 Designated EHV charges'!$D$11:$D$58, MATCH(0, IF(ISBLANK('Annex 2 Designated EHV charges'!$D$11:$D$58),1, COUNTIF(A$4:$A245, 'Annex 2 Designated EHV charges'!$D$11:$D$58)), 0)),"")</f>
        <v/>
      </c>
      <c r="B246" s="97" t="str">
        <f>IF($A246="","",VLOOKUP($A246,'Annex 2 Designated EHV charges'!$D:$O,2,0))</f>
        <v/>
      </c>
      <c r="C246" s="98" t="str">
        <f>IF($A246="","",VLOOKUP($A246,'Annex 2 Designated EHV charges'!$D:$O,3,0))</f>
        <v/>
      </c>
      <c r="D246" s="97" t="str">
        <f>IF($A246="","",VLOOKUP($A246,'Annex 2 Designated EHV charges'!$D:$O,4,0))</f>
        <v/>
      </c>
      <c r="E246" s="99" t="str">
        <f>IFERROR(IF(VLOOKUP($A246,'Annex 2 Designated EHV charges'!$D:$P,10,FALSE)=0,"",VLOOKUP($A246,'Annex 2 Designated EHV charges'!$D:$P,10,FALSE)),"")</f>
        <v/>
      </c>
      <c r="F246" s="100" t="str">
        <f>IFERROR(IF(VLOOKUP($A246,'Annex 2 Designated EHV charges'!$D:$P,11,FALSE)=0,"",VLOOKUP($A246,'Annex 2 Designated EHV charges'!$D:$P,11,FALSE)),"")</f>
        <v/>
      </c>
      <c r="G246" s="101" t="str">
        <f>IFERROR(IF(VLOOKUP($A246,'Annex 2 Designated EHV charges'!$D:$P,12,FALSE)=0,"",VLOOKUP($A246,'Annex 2 Designated EHV charges'!$D:$P,12,FALSE)),"")</f>
        <v/>
      </c>
      <c r="H246" s="101" t="str">
        <f>IFERROR(IF(VLOOKUP($A246,'Annex 2 Designated EHV charges'!$D:$P,13,FALSE)=0,"",VLOOKUP($A246,'Annex 2 Designated EHV charges'!$D:$P,13,FALSE)),"")</f>
        <v/>
      </c>
    </row>
    <row r="247" spans="1:8" x14ac:dyDescent="0.25">
      <c r="A247" s="98" t="str">
        <f t="array" ref="A247">IFERROR(INDEX('Annex 2 Designated EHV charges'!$D$11:$D$58, MATCH(0, IF(ISBLANK('Annex 2 Designated EHV charges'!$D$11:$D$58),1, COUNTIF(A$4:$A246, 'Annex 2 Designated EHV charges'!$D$11:$D$58)), 0)),"")</f>
        <v/>
      </c>
      <c r="B247" s="97" t="str">
        <f>IF($A247="","",VLOOKUP($A247,'Annex 2 Designated EHV charges'!$D:$O,2,0))</f>
        <v/>
      </c>
      <c r="C247" s="98" t="str">
        <f>IF($A247="","",VLOOKUP($A247,'Annex 2 Designated EHV charges'!$D:$O,3,0))</f>
        <v/>
      </c>
      <c r="D247" s="97" t="str">
        <f>IF($A247="","",VLOOKUP($A247,'Annex 2 Designated EHV charges'!$D:$O,4,0))</f>
        <v/>
      </c>
      <c r="E247" s="99" t="str">
        <f>IFERROR(IF(VLOOKUP($A247,'Annex 2 Designated EHV charges'!$D:$P,10,FALSE)=0,"",VLOOKUP($A247,'Annex 2 Designated EHV charges'!$D:$P,10,FALSE)),"")</f>
        <v/>
      </c>
      <c r="F247" s="100" t="str">
        <f>IFERROR(IF(VLOOKUP($A247,'Annex 2 Designated EHV charges'!$D:$P,11,FALSE)=0,"",VLOOKUP($A247,'Annex 2 Designated EHV charges'!$D:$P,11,FALSE)),"")</f>
        <v/>
      </c>
      <c r="G247" s="101" t="str">
        <f>IFERROR(IF(VLOOKUP($A247,'Annex 2 Designated EHV charges'!$D:$P,12,FALSE)=0,"",VLOOKUP($A247,'Annex 2 Designated EHV charges'!$D:$P,12,FALSE)),"")</f>
        <v/>
      </c>
      <c r="H247" s="101" t="str">
        <f>IFERROR(IF(VLOOKUP($A247,'Annex 2 Designated EHV charges'!$D:$P,13,FALSE)=0,"",VLOOKUP($A247,'Annex 2 Designated EHV charges'!$D:$P,13,FALSE)),"")</f>
        <v/>
      </c>
    </row>
    <row r="248" spans="1:8" x14ac:dyDescent="0.25">
      <c r="A248" s="98" t="str">
        <f t="array" ref="A248">IFERROR(INDEX('Annex 2 Designated EHV charges'!$D$11:$D$58, MATCH(0, IF(ISBLANK('Annex 2 Designated EHV charges'!$D$11:$D$58),1, COUNTIF(A$4:$A247, 'Annex 2 Designated EHV charges'!$D$11:$D$58)), 0)),"")</f>
        <v/>
      </c>
      <c r="B248" s="97" t="str">
        <f>IF($A248="","",VLOOKUP($A248,'Annex 2 Designated EHV charges'!$D:$O,2,0))</f>
        <v/>
      </c>
      <c r="C248" s="98" t="str">
        <f>IF($A248="","",VLOOKUP($A248,'Annex 2 Designated EHV charges'!$D:$O,3,0))</f>
        <v/>
      </c>
      <c r="D248" s="97" t="str">
        <f>IF($A248="","",VLOOKUP($A248,'Annex 2 Designated EHV charges'!$D:$O,4,0))</f>
        <v/>
      </c>
      <c r="E248" s="99" t="str">
        <f>IFERROR(IF(VLOOKUP($A248,'Annex 2 Designated EHV charges'!$D:$P,10,FALSE)=0,"",VLOOKUP($A248,'Annex 2 Designated EHV charges'!$D:$P,10,FALSE)),"")</f>
        <v/>
      </c>
      <c r="F248" s="100" t="str">
        <f>IFERROR(IF(VLOOKUP($A248,'Annex 2 Designated EHV charges'!$D:$P,11,FALSE)=0,"",VLOOKUP($A248,'Annex 2 Designated EHV charges'!$D:$P,11,FALSE)),"")</f>
        <v/>
      </c>
      <c r="G248" s="101" t="str">
        <f>IFERROR(IF(VLOOKUP($A248,'Annex 2 Designated EHV charges'!$D:$P,12,FALSE)=0,"",VLOOKUP($A248,'Annex 2 Designated EHV charges'!$D:$P,12,FALSE)),"")</f>
        <v/>
      </c>
      <c r="H248" s="101" t="str">
        <f>IFERROR(IF(VLOOKUP($A248,'Annex 2 Designated EHV charges'!$D:$P,13,FALSE)=0,"",VLOOKUP($A248,'Annex 2 Designated EHV charges'!$D:$P,13,FALSE)),"")</f>
        <v/>
      </c>
    </row>
    <row r="249" spans="1:8" x14ac:dyDescent="0.25">
      <c r="A249" s="98" t="str">
        <f t="array" ref="A249">IFERROR(INDEX('Annex 2 Designated EHV charges'!$D$11:$D$58, MATCH(0, IF(ISBLANK('Annex 2 Designated EHV charges'!$D$11:$D$58),1, COUNTIF(A$4:$A248, 'Annex 2 Designated EHV charges'!$D$11:$D$58)), 0)),"")</f>
        <v/>
      </c>
      <c r="B249" s="97" t="str">
        <f>IF($A249="","",VLOOKUP($A249,'Annex 2 Designated EHV charges'!$D:$O,2,0))</f>
        <v/>
      </c>
      <c r="C249" s="98" t="str">
        <f>IF($A249="","",VLOOKUP($A249,'Annex 2 Designated EHV charges'!$D:$O,3,0))</f>
        <v/>
      </c>
      <c r="D249" s="97" t="str">
        <f>IF($A249="","",VLOOKUP($A249,'Annex 2 Designated EHV charges'!$D:$O,4,0))</f>
        <v/>
      </c>
      <c r="E249" s="99" t="str">
        <f>IFERROR(IF(VLOOKUP($A249,'Annex 2 Designated EHV charges'!$D:$P,10,FALSE)=0,"",VLOOKUP($A249,'Annex 2 Designated EHV charges'!$D:$P,10,FALSE)),"")</f>
        <v/>
      </c>
      <c r="F249" s="100" t="str">
        <f>IFERROR(IF(VLOOKUP($A249,'Annex 2 Designated EHV charges'!$D:$P,11,FALSE)=0,"",VLOOKUP($A249,'Annex 2 Designated EHV charges'!$D:$P,11,FALSE)),"")</f>
        <v/>
      </c>
      <c r="G249" s="101" t="str">
        <f>IFERROR(IF(VLOOKUP($A249,'Annex 2 Designated EHV charges'!$D:$P,12,FALSE)=0,"",VLOOKUP($A249,'Annex 2 Designated EHV charges'!$D:$P,12,FALSE)),"")</f>
        <v/>
      </c>
      <c r="H249" s="101" t="str">
        <f>IFERROR(IF(VLOOKUP($A249,'Annex 2 Designated EHV charges'!$D:$P,13,FALSE)=0,"",VLOOKUP($A249,'Annex 2 Designated EHV charges'!$D:$P,13,FALSE)),"")</f>
        <v/>
      </c>
    </row>
    <row r="250" spans="1:8" x14ac:dyDescent="0.25">
      <c r="A250" s="98" t="str">
        <f t="array" ref="A250">IFERROR(INDEX('Annex 2 Designated EHV charges'!$D$11:$D$58, MATCH(0, IF(ISBLANK('Annex 2 Designated EHV charges'!$D$11:$D$58),1, COUNTIF(A$4:$A249, 'Annex 2 Designated EHV charges'!$D$11:$D$58)), 0)),"")</f>
        <v/>
      </c>
      <c r="B250" s="97" t="str">
        <f>IF($A250="","",VLOOKUP($A250,'Annex 2 Designated EHV charges'!$D:$O,2,0))</f>
        <v/>
      </c>
      <c r="C250" s="98" t="str">
        <f>IF($A250="","",VLOOKUP($A250,'Annex 2 Designated EHV charges'!$D:$O,3,0))</f>
        <v/>
      </c>
      <c r="D250" s="97" t="str">
        <f>IF($A250="","",VLOOKUP($A250,'Annex 2 Designated EHV charges'!$D:$O,4,0))</f>
        <v/>
      </c>
      <c r="E250" s="99" t="str">
        <f>IFERROR(IF(VLOOKUP($A250,'Annex 2 Designated EHV charges'!$D:$P,10,FALSE)=0,"",VLOOKUP($A250,'Annex 2 Designated EHV charges'!$D:$P,10,FALSE)),"")</f>
        <v/>
      </c>
      <c r="F250" s="100" t="str">
        <f>IFERROR(IF(VLOOKUP($A250,'Annex 2 Designated EHV charges'!$D:$P,11,FALSE)=0,"",VLOOKUP($A250,'Annex 2 Designated EHV charges'!$D:$P,11,FALSE)),"")</f>
        <v/>
      </c>
      <c r="G250" s="101" t="str">
        <f>IFERROR(IF(VLOOKUP($A250,'Annex 2 Designated EHV charges'!$D:$P,12,FALSE)=0,"",VLOOKUP($A250,'Annex 2 Designated EHV charges'!$D:$P,12,FALSE)),"")</f>
        <v/>
      </c>
      <c r="H250" s="101" t="str">
        <f>IFERROR(IF(VLOOKUP($A250,'Annex 2 Designated EHV charges'!$D:$P,13,FALSE)=0,"",VLOOKUP($A250,'Annex 2 Designated EHV charges'!$D:$P,13,FALSE)),"")</f>
        <v/>
      </c>
    </row>
    <row r="251" spans="1:8" x14ac:dyDescent="0.25">
      <c r="A251" s="98" t="str">
        <f t="array" ref="A251">IFERROR(INDEX('Annex 2 Designated EHV charges'!$D$11:$D$58, MATCH(0, IF(ISBLANK('Annex 2 Designated EHV charges'!$D$11:$D$58),1, COUNTIF(A$4:$A250, 'Annex 2 Designated EHV charges'!$D$11:$D$58)), 0)),"")</f>
        <v/>
      </c>
      <c r="B251" s="97" t="str">
        <f>IF($A251="","",VLOOKUP($A251,'Annex 2 Designated EHV charges'!$D:$O,2,0))</f>
        <v/>
      </c>
      <c r="C251" s="98" t="str">
        <f>IF($A251="","",VLOOKUP($A251,'Annex 2 Designated EHV charges'!$D:$O,3,0))</f>
        <v/>
      </c>
      <c r="D251" s="97" t="str">
        <f>IF($A251="","",VLOOKUP($A251,'Annex 2 Designated EHV charges'!$D:$O,4,0))</f>
        <v/>
      </c>
      <c r="E251" s="99" t="str">
        <f>IFERROR(IF(VLOOKUP($A251,'Annex 2 Designated EHV charges'!$D:$P,10,FALSE)=0,"",VLOOKUP($A251,'Annex 2 Designated EHV charges'!$D:$P,10,FALSE)),"")</f>
        <v/>
      </c>
      <c r="F251" s="100" t="str">
        <f>IFERROR(IF(VLOOKUP($A251,'Annex 2 Designated EHV charges'!$D:$P,11,FALSE)=0,"",VLOOKUP($A251,'Annex 2 Designated EHV charges'!$D:$P,11,FALSE)),"")</f>
        <v/>
      </c>
      <c r="G251" s="101" t="str">
        <f>IFERROR(IF(VLOOKUP($A251,'Annex 2 Designated EHV charges'!$D:$P,12,FALSE)=0,"",VLOOKUP($A251,'Annex 2 Designated EHV charges'!$D:$P,12,FALSE)),"")</f>
        <v/>
      </c>
      <c r="H251" s="101" t="str">
        <f>IFERROR(IF(VLOOKUP($A251,'Annex 2 Designated EHV charges'!$D:$P,13,FALSE)=0,"",VLOOKUP($A251,'Annex 2 Designated EHV charges'!$D:$P,13,FALSE)),"")</f>
        <v/>
      </c>
    </row>
    <row r="252" spans="1:8" x14ac:dyDescent="0.25">
      <c r="A252" s="98" t="str">
        <f t="array" ref="A252">IFERROR(INDEX('Annex 2 Designated EHV charges'!$D$11:$D$58, MATCH(0, IF(ISBLANK('Annex 2 Designated EHV charges'!$D$11:$D$58),1, COUNTIF(A$4:$A251, 'Annex 2 Designated EHV charges'!$D$11:$D$58)), 0)),"")</f>
        <v/>
      </c>
      <c r="B252" s="97" t="str">
        <f>IF($A252="","",VLOOKUP($A252,'Annex 2 Designated EHV charges'!$D:$O,2,0))</f>
        <v/>
      </c>
      <c r="C252" s="98" t="str">
        <f>IF($A252="","",VLOOKUP($A252,'Annex 2 Designated EHV charges'!$D:$O,3,0))</f>
        <v/>
      </c>
      <c r="D252" s="97" t="str">
        <f>IF($A252="","",VLOOKUP($A252,'Annex 2 Designated EHV charges'!$D:$O,4,0))</f>
        <v/>
      </c>
      <c r="E252" s="99" t="str">
        <f>IFERROR(IF(VLOOKUP($A252,'Annex 2 Designated EHV charges'!$D:$P,10,FALSE)=0,"",VLOOKUP($A252,'Annex 2 Designated EHV charges'!$D:$P,10,FALSE)),"")</f>
        <v/>
      </c>
      <c r="F252" s="100" t="str">
        <f>IFERROR(IF(VLOOKUP($A252,'Annex 2 Designated EHV charges'!$D:$P,11,FALSE)=0,"",VLOOKUP($A252,'Annex 2 Designated EHV charges'!$D:$P,11,FALSE)),"")</f>
        <v/>
      </c>
      <c r="G252" s="101" t="str">
        <f>IFERROR(IF(VLOOKUP($A252,'Annex 2 Designated EHV charges'!$D:$P,12,FALSE)=0,"",VLOOKUP($A252,'Annex 2 Designated EHV charges'!$D:$P,12,FALSE)),"")</f>
        <v/>
      </c>
      <c r="H252" s="101" t="str">
        <f>IFERROR(IF(VLOOKUP($A252,'Annex 2 Designated EHV charges'!$D:$P,13,FALSE)=0,"",VLOOKUP($A252,'Annex 2 Designated EHV charges'!$D:$P,13,FALSE)),"")</f>
        <v/>
      </c>
    </row>
    <row r="253" spans="1:8" x14ac:dyDescent="0.25">
      <c r="A253" s="98" t="str">
        <f t="array" ref="A253">IFERROR(INDEX('Annex 2 Designated EHV charges'!$D$11:$D$58, MATCH(0, IF(ISBLANK('Annex 2 Designated EHV charges'!$D$11:$D$58),1, COUNTIF(A$4:$A252, 'Annex 2 Designated EHV charges'!$D$11:$D$58)), 0)),"")</f>
        <v/>
      </c>
      <c r="B253" s="97" t="str">
        <f>IF($A253="","",VLOOKUP($A253,'Annex 2 Designated EHV charges'!$D:$O,2,0))</f>
        <v/>
      </c>
      <c r="C253" s="98" t="str">
        <f>IF($A253="","",VLOOKUP($A253,'Annex 2 Designated EHV charges'!$D:$O,3,0))</f>
        <v/>
      </c>
      <c r="D253" s="97" t="str">
        <f>IF($A253="","",VLOOKUP($A253,'Annex 2 Designated EHV charges'!$D:$O,4,0))</f>
        <v/>
      </c>
      <c r="E253" s="99" t="str">
        <f>IFERROR(IF(VLOOKUP($A253,'Annex 2 Designated EHV charges'!$D:$P,10,FALSE)=0,"",VLOOKUP($A253,'Annex 2 Designated EHV charges'!$D:$P,10,FALSE)),"")</f>
        <v/>
      </c>
      <c r="F253" s="100" t="str">
        <f>IFERROR(IF(VLOOKUP($A253,'Annex 2 Designated EHV charges'!$D:$P,11,FALSE)=0,"",VLOOKUP($A253,'Annex 2 Designated EHV charges'!$D:$P,11,FALSE)),"")</f>
        <v/>
      </c>
      <c r="G253" s="101" t="str">
        <f>IFERROR(IF(VLOOKUP($A253,'Annex 2 Designated EHV charges'!$D:$P,12,FALSE)=0,"",VLOOKUP($A253,'Annex 2 Designated EHV charges'!$D:$P,12,FALSE)),"")</f>
        <v/>
      </c>
      <c r="H253" s="101" t="str">
        <f>IFERROR(IF(VLOOKUP($A253,'Annex 2 Designated EHV charges'!$D:$P,13,FALSE)=0,"",VLOOKUP($A253,'Annex 2 Designated EHV charges'!$D:$P,13,FALSE)),"")</f>
        <v/>
      </c>
    </row>
    <row r="254" spans="1:8" x14ac:dyDescent="0.25">
      <c r="A254" s="98" t="str">
        <f t="array" ref="A254">IFERROR(INDEX('Annex 2 Designated EHV charges'!$D$11:$D$58, MATCH(0, IF(ISBLANK('Annex 2 Designated EHV charges'!$D$11:$D$58),1, COUNTIF(A$4:$A253, 'Annex 2 Designated EHV charges'!$D$11:$D$58)), 0)),"")</f>
        <v/>
      </c>
      <c r="B254" s="97" t="str">
        <f>IF($A254="","",VLOOKUP($A254,'Annex 2 Designated EHV charges'!$D:$O,2,0))</f>
        <v/>
      </c>
      <c r="C254" s="98" t="str">
        <f>IF($A254="","",VLOOKUP($A254,'Annex 2 Designated EHV charges'!$D:$O,3,0))</f>
        <v/>
      </c>
      <c r="D254" s="97" t="str">
        <f>IF($A254="","",VLOOKUP($A254,'Annex 2 Designated EHV charges'!$D:$O,4,0))</f>
        <v/>
      </c>
      <c r="E254" s="99" t="str">
        <f>IFERROR(IF(VLOOKUP($A254,'Annex 2 Designated EHV charges'!$D:$P,10,FALSE)=0,"",VLOOKUP($A254,'Annex 2 Designated EHV charges'!$D:$P,10,FALSE)),"")</f>
        <v/>
      </c>
      <c r="F254" s="100" t="str">
        <f>IFERROR(IF(VLOOKUP($A254,'Annex 2 Designated EHV charges'!$D:$P,11,FALSE)=0,"",VLOOKUP($A254,'Annex 2 Designated EHV charges'!$D:$P,11,FALSE)),"")</f>
        <v/>
      </c>
      <c r="G254" s="101" t="str">
        <f>IFERROR(IF(VLOOKUP($A254,'Annex 2 Designated EHV charges'!$D:$P,12,FALSE)=0,"",VLOOKUP($A254,'Annex 2 Designated EHV charges'!$D:$P,12,FALSE)),"")</f>
        <v/>
      </c>
      <c r="H254" s="101"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7"/>
  <sheetViews>
    <sheetView zoomScale="80" zoomScaleNormal="80" zoomScaleSheetLayoutView="100" workbookViewId="0">
      <selection activeCell="A15" sqref="A15:J17"/>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3" t="s">
        <v>15</v>
      </c>
      <c r="B1" s="3"/>
      <c r="D1" s="3"/>
      <c r="E1" s="3"/>
      <c r="F1" s="3"/>
      <c r="G1" s="10"/>
      <c r="H1" s="4"/>
      <c r="I1" s="4"/>
    </row>
    <row r="2" spans="1:12" s="2" customFormat="1" ht="27" customHeight="1" x14ac:dyDescent="0.25">
      <c r="A2" s="226" t="str">
        <f>Overview!B4&amp; " - Effective from "&amp;Overview!D4&amp;" - "&amp;Overview!E4&amp;" LV and HV tariffs"</f>
        <v>Fulcrum Electricity Assets Ltd - GSP_C - Effective from 1 April 2026 - Final LV and HV tariffs</v>
      </c>
      <c r="B2" s="226"/>
      <c r="C2" s="226"/>
      <c r="D2" s="226"/>
      <c r="E2" s="226"/>
      <c r="F2" s="226"/>
      <c r="G2" s="226"/>
      <c r="H2" s="226"/>
      <c r="I2" s="226"/>
      <c r="J2" s="226"/>
      <c r="K2" s="4"/>
      <c r="L2" s="4"/>
    </row>
    <row r="3" spans="1:12" s="2" customFormat="1" ht="9" customHeight="1" x14ac:dyDescent="0.25">
      <c r="A3" s="4"/>
      <c r="B3" s="4"/>
      <c r="C3" s="4"/>
      <c r="D3" s="4"/>
      <c r="E3" s="4"/>
      <c r="F3" s="4"/>
      <c r="G3" s="4"/>
      <c r="H3" s="4"/>
      <c r="I3" s="4"/>
      <c r="J3" s="4"/>
      <c r="K3" s="4"/>
      <c r="L3" s="4"/>
    </row>
    <row r="4" spans="1:12" s="2" customFormat="1" ht="27" customHeight="1" x14ac:dyDescent="0.25">
      <c r="A4" s="252" t="s">
        <v>705</v>
      </c>
      <c r="B4" s="252"/>
      <c r="C4" s="252"/>
      <c r="D4" s="252"/>
      <c r="E4" s="252"/>
      <c r="F4" s="252"/>
      <c r="G4" s="252"/>
      <c r="H4" s="252"/>
      <c r="I4" s="252"/>
      <c r="J4" s="252"/>
      <c r="K4" s="4"/>
      <c r="L4" s="4"/>
    </row>
    <row r="5" spans="1:12" s="2" customFormat="1" ht="71.25" customHeight="1" x14ac:dyDescent="0.25">
      <c r="A5" s="15"/>
      <c r="B5" s="27" t="s">
        <v>703</v>
      </c>
      <c r="C5" s="14" t="s">
        <v>19</v>
      </c>
      <c r="D5" s="55" t="s">
        <v>141</v>
      </c>
      <c r="E5" s="55" t="s">
        <v>143</v>
      </c>
      <c r="F5" s="55" t="s">
        <v>142</v>
      </c>
      <c r="G5" s="14" t="s">
        <v>20</v>
      </c>
      <c r="H5" s="14"/>
      <c r="I5" s="14"/>
      <c r="J5" s="14"/>
      <c r="K5" s="4"/>
      <c r="L5" s="4"/>
    </row>
    <row r="6" spans="1:12" s="2" customFormat="1" ht="32.25" customHeight="1" x14ac:dyDescent="0.25">
      <c r="A6" s="16"/>
      <c r="B6" s="26"/>
      <c r="C6" s="17"/>
      <c r="D6" s="18"/>
      <c r="E6" s="18"/>
      <c r="F6" s="18"/>
      <c r="G6" s="19"/>
      <c r="H6" s="25"/>
      <c r="I6" s="25"/>
      <c r="J6" s="25"/>
      <c r="K6" s="4"/>
      <c r="L6" s="4"/>
    </row>
    <row r="7" spans="1:12" ht="12.75" customHeight="1" x14ac:dyDescent="0.25">
      <c r="A7" s="253"/>
      <c r="B7" s="240"/>
      <c r="C7" s="241"/>
      <c r="D7" s="241"/>
      <c r="E7" s="241"/>
      <c r="F7" s="241"/>
      <c r="G7" s="241"/>
      <c r="H7" s="241"/>
      <c r="I7" s="241"/>
      <c r="J7" s="242"/>
    </row>
    <row r="8" spans="1:12" x14ac:dyDescent="0.25">
      <c r="A8" s="253"/>
      <c r="B8" s="243"/>
      <c r="C8" s="244"/>
      <c r="D8" s="244"/>
      <c r="E8" s="244"/>
      <c r="F8" s="244"/>
      <c r="G8" s="244"/>
      <c r="H8" s="244"/>
      <c r="I8" s="244"/>
      <c r="J8" s="245"/>
    </row>
    <row r="9" spans="1:12" x14ac:dyDescent="0.25">
      <c r="A9" s="253"/>
      <c r="B9" s="246"/>
      <c r="C9" s="247"/>
      <c r="D9" s="247"/>
      <c r="E9" s="247"/>
      <c r="F9" s="247"/>
      <c r="G9" s="247"/>
      <c r="H9" s="247"/>
      <c r="I9" s="247"/>
      <c r="J9" s="248"/>
    </row>
    <row r="10" spans="1:12" ht="6.75" customHeight="1" x14ac:dyDescent="0.25">
      <c r="A10" s="51"/>
      <c r="B10" s="51"/>
      <c r="C10" s="51"/>
      <c r="D10" s="51"/>
      <c r="E10" s="51"/>
      <c r="F10" s="51"/>
      <c r="G10" s="51"/>
      <c r="H10" s="51"/>
      <c r="I10" s="51"/>
      <c r="J10" s="51"/>
    </row>
    <row r="11" spans="1:12" ht="6.75" customHeight="1" x14ac:dyDescent="0.25">
      <c r="A11" s="51"/>
      <c r="B11" s="51"/>
      <c r="C11" s="51"/>
      <c r="D11" s="51"/>
      <c r="E11" s="51"/>
      <c r="F11" s="51"/>
      <c r="G11" s="51"/>
      <c r="H11" s="51"/>
      <c r="I11" s="51"/>
      <c r="J11" s="51"/>
    </row>
    <row r="12" spans="1:12" s="2" customFormat="1" ht="27" customHeight="1" x14ac:dyDescent="0.25">
      <c r="A12" s="252" t="s">
        <v>706</v>
      </c>
      <c r="B12" s="252"/>
      <c r="C12" s="252"/>
      <c r="D12" s="252"/>
      <c r="E12" s="252"/>
      <c r="F12" s="252"/>
      <c r="G12" s="252"/>
      <c r="H12" s="252"/>
      <c r="I12" s="252"/>
      <c r="J12" s="252"/>
      <c r="K12" s="4"/>
      <c r="L12" s="4"/>
    </row>
    <row r="13" spans="1:12" s="2" customFormat="1" ht="58.5" customHeight="1" x14ac:dyDescent="0.25">
      <c r="A13" s="15"/>
      <c r="B13" s="27" t="s">
        <v>703</v>
      </c>
      <c r="C13" s="14" t="s">
        <v>19</v>
      </c>
      <c r="D13" s="55" t="s">
        <v>141</v>
      </c>
      <c r="E13" s="55" t="s">
        <v>143</v>
      </c>
      <c r="F13" s="55" t="s">
        <v>142</v>
      </c>
      <c r="G13" s="14" t="s">
        <v>20</v>
      </c>
      <c r="H13" s="14" t="s">
        <v>21</v>
      </c>
      <c r="I13" s="27" t="s">
        <v>117</v>
      </c>
      <c r="J13" s="14" t="s">
        <v>27</v>
      </c>
      <c r="K13" s="4"/>
      <c r="L13" s="4"/>
    </row>
    <row r="14" spans="1:12" s="2" customFormat="1" ht="32.25" customHeight="1" x14ac:dyDescent="0.25">
      <c r="A14" s="16"/>
      <c r="B14" s="26"/>
      <c r="C14" s="17"/>
      <c r="D14" s="18"/>
      <c r="E14" s="18"/>
      <c r="F14" s="18"/>
      <c r="G14" s="19"/>
      <c r="H14" s="19"/>
      <c r="I14" s="19"/>
      <c r="J14" s="18"/>
      <c r="K14" s="4"/>
      <c r="L14" s="4"/>
    </row>
    <row r="15" spans="1:12" ht="12.75" customHeight="1" x14ac:dyDescent="0.25">
      <c r="A15" s="253"/>
      <c r="B15" s="240"/>
      <c r="C15" s="241"/>
      <c r="D15" s="241"/>
      <c r="E15" s="241"/>
      <c r="F15" s="241"/>
      <c r="G15" s="241"/>
      <c r="H15" s="241"/>
      <c r="I15" s="241"/>
      <c r="J15" s="249"/>
    </row>
    <row r="16" spans="1:12" ht="12.75" customHeight="1" x14ac:dyDescent="0.25">
      <c r="A16" s="253"/>
      <c r="B16" s="243"/>
      <c r="C16" s="244"/>
      <c r="D16" s="244"/>
      <c r="E16" s="244"/>
      <c r="F16" s="244"/>
      <c r="G16" s="244"/>
      <c r="H16" s="244"/>
      <c r="I16" s="244"/>
      <c r="J16" s="250"/>
    </row>
    <row r="17" spans="1:10" ht="12.75" customHeight="1" x14ac:dyDescent="0.25">
      <c r="A17" s="253"/>
      <c r="B17" s="246"/>
      <c r="C17" s="247"/>
      <c r="D17" s="247"/>
      <c r="E17" s="247"/>
      <c r="F17" s="247"/>
      <c r="G17" s="247"/>
      <c r="H17" s="247"/>
      <c r="I17" s="247"/>
      <c r="J17" s="25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7:J9"/>
    <mergeCell ref="B15:J17"/>
    <mergeCell ref="A2:J2"/>
    <mergeCell ref="A4:J4"/>
    <mergeCell ref="A7:A9"/>
    <mergeCell ref="A12:J12"/>
    <mergeCell ref="A15:A17"/>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Annex 3 -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4" zoomScale="80" zoomScaleNormal="80" zoomScaleSheetLayoutView="85" workbookViewId="0">
      <selection activeCell="B14" sqref="B14:B203"/>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3" t="s">
        <v>15</v>
      </c>
      <c r="B1" s="4"/>
      <c r="C1" s="4"/>
      <c r="D1" s="4"/>
      <c r="E1" s="4"/>
      <c r="F1" s="4"/>
      <c r="G1" s="4"/>
      <c r="H1" s="4"/>
      <c r="I1" s="4"/>
      <c r="J1" s="2"/>
      <c r="K1" s="2"/>
    </row>
    <row r="2" spans="1:13" ht="31.5" customHeight="1" x14ac:dyDescent="0.25">
      <c r="A2" s="254" t="str">
        <f>Overview!B4&amp; " - Effective from "&amp;Overview!D4&amp;" - "&amp;Overview!E4&amp;" LDNO tariffs"</f>
        <v>Fulcrum Electricity Assets Ltd - GSP_C - Effective from 1 April 2026 - Final LDNO tariffs</v>
      </c>
      <c r="B2" s="254"/>
      <c r="C2" s="254"/>
      <c r="D2" s="254"/>
      <c r="E2" s="254"/>
      <c r="F2" s="254"/>
      <c r="G2" s="254"/>
      <c r="H2" s="254"/>
      <c r="I2" s="254"/>
      <c r="J2" s="254"/>
    </row>
    <row r="3" spans="1:13" ht="8.25" customHeight="1" x14ac:dyDescent="0.25">
      <c r="A3" s="86"/>
      <c r="B3" s="86"/>
      <c r="C3" s="86"/>
      <c r="D3" s="86"/>
      <c r="E3" s="86"/>
      <c r="F3" s="86"/>
      <c r="G3" s="86"/>
      <c r="H3" s="86"/>
      <c r="I3" s="86"/>
      <c r="J3" s="86"/>
    </row>
    <row r="4" spans="1:13" ht="27" customHeight="1" x14ac:dyDescent="0.25">
      <c r="A4" s="226" t="s">
        <v>139</v>
      </c>
      <c r="B4" s="226"/>
      <c r="C4" s="226"/>
      <c r="D4" s="226"/>
      <c r="E4" s="88"/>
      <c r="F4" s="226" t="s">
        <v>140</v>
      </c>
      <c r="G4" s="226"/>
      <c r="H4" s="226"/>
      <c r="I4" s="226"/>
      <c r="J4" s="226"/>
      <c r="L4" s="4"/>
    </row>
    <row r="5" spans="1:13" ht="32.25" customHeight="1" x14ac:dyDescent="0.25">
      <c r="A5" s="77" t="s">
        <v>8</v>
      </c>
      <c r="B5" s="80" t="s">
        <v>50</v>
      </c>
      <c r="C5" s="93" t="s">
        <v>51</v>
      </c>
      <c r="D5" s="79" t="s">
        <v>52</v>
      </c>
      <c r="E5" s="84"/>
      <c r="F5" s="230"/>
      <c r="G5" s="231"/>
      <c r="H5" s="81" t="s">
        <v>57</v>
      </c>
      <c r="I5" s="82" t="s">
        <v>58</v>
      </c>
      <c r="J5" s="79" t="s">
        <v>52</v>
      </c>
      <c r="K5" s="84"/>
      <c r="L5" s="4"/>
      <c r="M5" s="4"/>
    </row>
    <row r="6" spans="1:13" ht="56.25" customHeight="1" x14ac:dyDescent="0.25">
      <c r="A6" s="188" t="s">
        <v>53</v>
      </c>
      <c r="B6" s="22" t="s">
        <v>665</v>
      </c>
      <c r="C6" s="187" t="s">
        <v>666</v>
      </c>
      <c r="D6" s="189" t="s">
        <v>667</v>
      </c>
      <c r="E6" s="84"/>
      <c r="F6" s="234" t="s">
        <v>54</v>
      </c>
      <c r="G6" s="234"/>
      <c r="H6" s="22" t="s">
        <v>669</v>
      </c>
      <c r="I6" s="83" t="s">
        <v>670</v>
      </c>
      <c r="J6" s="189" t="s">
        <v>667</v>
      </c>
      <c r="K6" s="84"/>
      <c r="L6" s="4"/>
      <c r="M6" s="4"/>
    </row>
    <row r="7" spans="1:13" ht="56.25" customHeight="1" x14ac:dyDescent="0.25">
      <c r="A7" s="188" t="s">
        <v>11</v>
      </c>
      <c r="B7" s="21"/>
      <c r="C7" s="190"/>
      <c r="D7" s="83" t="s">
        <v>668</v>
      </c>
      <c r="E7" s="84"/>
      <c r="F7" s="234" t="s">
        <v>55</v>
      </c>
      <c r="G7" s="234"/>
      <c r="H7" s="83" t="s">
        <v>671</v>
      </c>
      <c r="I7" s="83" t="s">
        <v>672</v>
      </c>
      <c r="J7" s="189" t="s">
        <v>667</v>
      </c>
      <c r="K7" s="84"/>
      <c r="L7" s="4"/>
      <c r="M7" s="4"/>
    </row>
    <row r="8" spans="1:13" ht="55.5" customHeight="1" x14ac:dyDescent="0.25">
      <c r="A8" s="186" t="s">
        <v>9</v>
      </c>
      <c r="B8" s="221" t="s">
        <v>10</v>
      </c>
      <c r="C8" s="222"/>
      <c r="D8" s="223"/>
      <c r="E8" s="84"/>
      <c r="F8" s="234" t="s">
        <v>673</v>
      </c>
      <c r="G8" s="234"/>
      <c r="H8" s="21"/>
      <c r="I8" s="83" t="s">
        <v>674</v>
      </c>
      <c r="J8" s="189" t="s">
        <v>667</v>
      </c>
      <c r="K8" s="84"/>
      <c r="L8" s="4"/>
      <c r="M8" s="4"/>
    </row>
    <row r="9" spans="1:13" s="78" customFormat="1" ht="55.5" customHeight="1" x14ac:dyDescent="0.25">
      <c r="E9" s="87"/>
      <c r="F9" s="234" t="s">
        <v>61</v>
      </c>
      <c r="G9" s="234"/>
      <c r="H9" s="21"/>
      <c r="I9" s="21"/>
      <c r="J9" s="83" t="s">
        <v>668</v>
      </c>
      <c r="K9" s="84"/>
      <c r="L9" s="51"/>
      <c r="M9" s="51"/>
    </row>
    <row r="10" spans="1:13" ht="27.75" customHeight="1" x14ac:dyDescent="0.25">
      <c r="F10" s="234" t="s">
        <v>9</v>
      </c>
      <c r="G10" s="234"/>
      <c r="H10" s="255" t="s">
        <v>10</v>
      </c>
      <c r="I10" s="256"/>
      <c r="J10" s="257"/>
    </row>
    <row r="11" spans="1:13" ht="12" customHeight="1" x14ac:dyDescent="0.25"/>
    <row r="12" spans="1:13" ht="12" customHeight="1" x14ac:dyDescent="0.25"/>
    <row r="13" spans="1:13" ht="48.75" customHeight="1" x14ac:dyDescent="0.25">
      <c r="A13" s="27" t="s">
        <v>116</v>
      </c>
      <c r="B13" s="27" t="s">
        <v>444</v>
      </c>
      <c r="C13" s="14" t="s">
        <v>19</v>
      </c>
      <c r="D13" s="55" t="s">
        <v>141</v>
      </c>
      <c r="E13" s="55" t="s">
        <v>143</v>
      </c>
      <c r="F13" s="55" t="s">
        <v>142</v>
      </c>
      <c r="G13" s="14" t="s">
        <v>20</v>
      </c>
      <c r="H13" s="14" t="s">
        <v>21</v>
      </c>
      <c r="I13" s="14" t="s">
        <v>117</v>
      </c>
      <c r="J13" s="14" t="s">
        <v>27</v>
      </c>
    </row>
    <row r="14" spans="1:13" ht="27.75" customHeight="1" x14ac:dyDescent="0.25">
      <c r="A14" s="167" t="s">
        <v>583</v>
      </c>
      <c r="B14" s="41" t="s">
        <v>1230</v>
      </c>
      <c r="C14" s="168" t="s">
        <v>718</v>
      </c>
      <c r="D14" s="140">
        <v>7.798</v>
      </c>
      <c r="E14" s="141">
        <v>0.35</v>
      </c>
      <c r="F14" s="142">
        <v>0</v>
      </c>
      <c r="G14" s="169">
        <v>0</v>
      </c>
      <c r="H14" s="170"/>
      <c r="I14" s="172"/>
      <c r="J14" s="43"/>
    </row>
    <row r="15" spans="1:13" ht="27.75" customHeight="1" x14ac:dyDescent="0.25">
      <c r="A15" s="167" t="s">
        <v>625</v>
      </c>
      <c r="B15" s="41" t="s">
        <v>721</v>
      </c>
      <c r="C15" s="168">
        <v>2</v>
      </c>
      <c r="D15" s="140">
        <v>7.992</v>
      </c>
      <c r="E15" s="141">
        <v>0.54500000000000004</v>
      </c>
      <c r="F15" s="142">
        <v>4.5999999999999999E-2</v>
      </c>
      <c r="G15" s="170"/>
      <c r="H15" s="170"/>
      <c r="I15" s="172"/>
      <c r="J15" s="43"/>
    </row>
    <row r="16" spans="1:13" ht="27.75" customHeight="1" x14ac:dyDescent="0.25">
      <c r="A16" s="167" t="s">
        <v>584</v>
      </c>
      <c r="B16" s="41" t="s">
        <v>1231</v>
      </c>
      <c r="C16" s="168" t="s">
        <v>719</v>
      </c>
      <c r="D16" s="140">
        <v>7.0739999999999998</v>
      </c>
      <c r="E16" s="141">
        <v>0.48199999999999998</v>
      </c>
      <c r="F16" s="142">
        <v>0.04</v>
      </c>
      <c r="G16" s="169">
        <v>4.2</v>
      </c>
      <c r="H16" s="170"/>
      <c r="I16" s="172"/>
      <c r="J16" s="43"/>
    </row>
    <row r="17" spans="1:10" ht="27.75" customHeight="1" x14ac:dyDescent="0.25">
      <c r="A17" s="167" t="s">
        <v>585</v>
      </c>
      <c r="B17" s="41" t="s">
        <v>1232</v>
      </c>
      <c r="C17" s="168" t="s">
        <v>719</v>
      </c>
      <c r="D17" s="140">
        <v>6.9740000000000002</v>
      </c>
      <c r="E17" s="141">
        <v>0.38300000000000001</v>
      </c>
      <c r="F17" s="142">
        <v>0</v>
      </c>
      <c r="G17" s="169">
        <v>0</v>
      </c>
      <c r="H17" s="170"/>
      <c r="I17" s="172"/>
      <c r="J17" s="43"/>
    </row>
    <row r="18" spans="1:10" ht="27.75" customHeight="1" x14ac:dyDescent="0.25">
      <c r="A18" s="167" t="s">
        <v>586</v>
      </c>
      <c r="B18" s="41" t="s">
        <v>1233</v>
      </c>
      <c r="C18" s="168" t="s">
        <v>719</v>
      </c>
      <c r="D18" s="140">
        <v>6.0970000000000004</v>
      </c>
      <c r="E18" s="141">
        <v>0</v>
      </c>
      <c r="F18" s="142">
        <v>0</v>
      </c>
      <c r="G18" s="169">
        <v>0</v>
      </c>
      <c r="H18" s="170"/>
      <c r="I18" s="172"/>
      <c r="J18" s="43"/>
    </row>
    <row r="19" spans="1:10" ht="27.75" customHeight="1" x14ac:dyDescent="0.25">
      <c r="A19" s="167" t="s">
        <v>587</v>
      </c>
      <c r="B19" s="41" t="s">
        <v>1234</v>
      </c>
      <c r="C19" s="168" t="s">
        <v>719</v>
      </c>
      <c r="D19" s="140">
        <v>5.7210000000000001</v>
      </c>
      <c r="E19" s="141">
        <v>0</v>
      </c>
      <c r="F19" s="142">
        <v>0</v>
      </c>
      <c r="G19" s="169">
        <v>0</v>
      </c>
      <c r="H19" s="170"/>
      <c r="I19" s="172"/>
      <c r="J19" s="43"/>
    </row>
    <row r="20" spans="1:10" ht="27.75" customHeight="1" x14ac:dyDescent="0.25">
      <c r="A20" s="167" t="s">
        <v>588</v>
      </c>
      <c r="B20" s="41" t="s">
        <v>1235</v>
      </c>
      <c r="C20" s="168" t="s">
        <v>719</v>
      </c>
      <c r="D20" s="140">
        <v>5.4660000000000002</v>
      </c>
      <c r="E20" s="141">
        <v>0</v>
      </c>
      <c r="F20" s="142">
        <v>0</v>
      </c>
      <c r="G20" s="169">
        <v>0</v>
      </c>
      <c r="H20" s="170"/>
      <c r="I20" s="172"/>
      <c r="J20" s="43"/>
    </row>
    <row r="21" spans="1:10" ht="27.75" customHeight="1" x14ac:dyDescent="0.25">
      <c r="A21" s="167" t="s">
        <v>398</v>
      </c>
      <c r="B21" s="41" t="s">
        <v>1236</v>
      </c>
      <c r="C21" s="168">
        <v>4</v>
      </c>
      <c r="D21" s="140">
        <v>7.0739999999999998</v>
      </c>
      <c r="E21" s="141">
        <v>0.48199999999999998</v>
      </c>
      <c r="F21" s="142">
        <v>0.04</v>
      </c>
      <c r="G21" s="170"/>
      <c r="H21" s="170"/>
      <c r="I21" s="172"/>
      <c r="J21" s="43"/>
    </row>
    <row r="22" spans="1:10" ht="27.75" customHeight="1" x14ac:dyDescent="0.25">
      <c r="A22" s="167" t="s">
        <v>464</v>
      </c>
      <c r="B22" s="41" t="s">
        <v>1237</v>
      </c>
      <c r="C22" s="168">
        <v>0</v>
      </c>
      <c r="D22" s="140">
        <v>5.3070000000000004</v>
      </c>
      <c r="E22" s="141">
        <v>0.375</v>
      </c>
      <c r="F22" s="142">
        <v>2.5000000000000001E-2</v>
      </c>
      <c r="G22" s="169">
        <v>10.210000000000001</v>
      </c>
      <c r="H22" s="169">
        <v>5.18</v>
      </c>
      <c r="I22" s="173">
        <v>5.18</v>
      </c>
      <c r="J22" s="42">
        <v>0.373</v>
      </c>
    </row>
    <row r="23" spans="1:10" ht="27.75" customHeight="1" x14ac:dyDescent="0.25">
      <c r="A23" s="167" t="s">
        <v>465</v>
      </c>
      <c r="B23" s="41" t="s">
        <v>1238</v>
      </c>
      <c r="C23" s="168">
        <v>0</v>
      </c>
      <c r="D23" s="140">
        <v>3.1819999999999999</v>
      </c>
      <c r="E23" s="141">
        <v>0.11600000000000001</v>
      </c>
      <c r="F23" s="142">
        <v>1.7000000000000001E-2</v>
      </c>
      <c r="G23" s="169">
        <v>1.68</v>
      </c>
      <c r="H23" s="169">
        <v>5.18</v>
      </c>
      <c r="I23" s="173">
        <v>5.18</v>
      </c>
      <c r="J23" s="42">
        <v>0.373</v>
      </c>
    </row>
    <row r="24" spans="1:10" ht="27.75" customHeight="1" x14ac:dyDescent="0.25">
      <c r="A24" s="167" t="s">
        <v>466</v>
      </c>
      <c r="B24" s="41" t="s">
        <v>1239</v>
      </c>
      <c r="C24" s="168">
        <v>0</v>
      </c>
      <c r="D24" s="140">
        <v>3.1419999999999999</v>
      </c>
      <c r="E24" s="141">
        <v>0.11600000000000001</v>
      </c>
      <c r="F24" s="142">
        <v>1.7000000000000001E-2</v>
      </c>
      <c r="G24" s="169">
        <v>1.68</v>
      </c>
      <c r="H24" s="169">
        <v>5.18</v>
      </c>
      <c r="I24" s="173">
        <v>5.18</v>
      </c>
      <c r="J24" s="42">
        <v>0.373</v>
      </c>
    </row>
    <row r="25" spans="1:10" ht="27.75" customHeight="1" x14ac:dyDescent="0.25">
      <c r="A25" s="167" t="s">
        <v>467</v>
      </c>
      <c r="B25" s="41" t="s">
        <v>1240</v>
      </c>
      <c r="C25" s="168">
        <v>0</v>
      </c>
      <c r="D25" s="140">
        <v>3.097</v>
      </c>
      <c r="E25" s="141">
        <v>0.11600000000000001</v>
      </c>
      <c r="F25" s="142">
        <v>1.7000000000000001E-2</v>
      </c>
      <c r="G25" s="169">
        <v>1.68</v>
      </c>
      <c r="H25" s="169">
        <v>5.18</v>
      </c>
      <c r="I25" s="173">
        <v>5.18</v>
      </c>
      <c r="J25" s="42">
        <v>0.373</v>
      </c>
    </row>
    <row r="26" spans="1:10" ht="27.75" customHeight="1" x14ac:dyDescent="0.25">
      <c r="A26" s="167" t="s">
        <v>468</v>
      </c>
      <c r="B26" s="41" t="s">
        <v>1241</v>
      </c>
      <c r="C26" s="168">
        <v>0</v>
      </c>
      <c r="D26" s="140">
        <v>3.048</v>
      </c>
      <c r="E26" s="141">
        <v>0.11600000000000001</v>
      </c>
      <c r="F26" s="142">
        <v>1.7000000000000001E-2</v>
      </c>
      <c r="G26" s="169">
        <v>1.68</v>
      </c>
      <c r="H26" s="169">
        <v>5.18</v>
      </c>
      <c r="I26" s="173">
        <v>5.18</v>
      </c>
      <c r="J26" s="42">
        <v>0.373</v>
      </c>
    </row>
    <row r="27" spans="1:10" ht="27.75" customHeight="1" x14ac:dyDescent="0.25">
      <c r="A27" s="167" t="s">
        <v>399</v>
      </c>
      <c r="B27" s="41" t="s">
        <v>1242</v>
      </c>
      <c r="C27" s="174" t="s">
        <v>720</v>
      </c>
      <c r="D27" s="143">
        <v>30.006</v>
      </c>
      <c r="E27" s="144">
        <v>1.9159999999999999</v>
      </c>
      <c r="F27" s="142">
        <v>0.318</v>
      </c>
      <c r="G27" s="170"/>
      <c r="H27" s="170"/>
      <c r="I27" s="172"/>
      <c r="J27" s="43"/>
    </row>
    <row r="28" spans="1:10" ht="27.75" customHeight="1" x14ac:dyDescent="0.25">
      <c r="A28" s="167" t="s">
        <v>400</v>
      </c>
      <c r="B28" s="41" t="s">
        <v>723</v>
      </c>
      <c r="C28" s="174" t="s">
        <v>1201</v>
      </c>
      <c r="D28" s="140">
        <v>-7.5780000000000003</v>
      </c>
      <c r="E28" s="141">
        <v>-0.51600000000000001</v>
      </c>
      <c r="F28" s="142">
        <v>-4.2999999999999997E-2</v>
      </c>
      <c r="G28" s="169">
        <v>0</v>
      </c>
      <c r="H28" s="170"/>
      <c r="I28" s="172"/>
      <c r="J28" s="43"/>
    </row>
    <row r="29" spans="1:10" ht="27.75" customHeight="1" x14ac:dyDescent="0.25">
      <c r="A29" s="167" t="s">
        <v>401</v>
      </c>
      <c r="B29" s="41" t="s">
        <v>1243</v>
      </c>
      <c r="C29" s="174">
        <v>0</v>
      </c>
      <c r="D29" s="140">
        <v>-7.5780000000000003</v>
      </c>
      <c r="E29" s="141">
        <v>-0.51600000000000001</v>
      </c>
      <c r="F29" s="142">
        <v>-4.2999999999999997E-2</v>
      </c>
      <c r="G29" s="169">
        <v>0</v>
      </c>
      <c r="H29" s="170"/>
      <c r="I29" s="172"/>
      <c r="J29" s="42">
        <v>0.48</v>
      </c>
    </row>
    <row r="30" spans="1:10" ht="27.75" customHeight="1" x14ac:dyDescent="0.25">
      <c r="A30" s="171" t="s">
        <v>589</v>
      </c>
      <c r="B30" s="41" t="s">
        <v>1244</v>
      </c>
      <c r="C30" s="174" t="s">
        <v>718</v>
      </c>
      <c r="D30" s="140">
        <v>5.9589999999999996</v>
      </c>
      <c r="E30" s="141">
        <v>0.26800000000000002</v>
      </c>
      <c r="F30" s="142">
        <v>0</v>
      </c>
      <c r="G30" s="169">
        <v>0</v>
      </c>
      <c r="H30" s="170"/>
      <c r="I30" s="172"/>
      <c r="J30" s="43"/>
    </row>
    <row r="31" spans="1:10" ht="27.75" customHeight="1" x14ac:dyDescent="0.25">
      <c r="A31" s="171" t="s">
        <v>469</v>
      </c>
      <c r="B31" s="41" t="s">
        <v>722</v>
      </c>
      <c r="C31" s="174">
        <v>2</v>
      </c>
      <c r="D31" s="140">
        <v>6.1070000000000002</v>
      </c>
      <c r="E31" s="141">
        <v>0.41599999999999998</v>
      </c>
      <c r="F31" s="142">
        <v>3.5000000000000003E-2</v>
      </c>
      <c r="G31" s="170"/>
      <c r="H31" s="170"/>
      <c r="I31" s="172"/>
      <c r="J31" s="43"/>
    </row>
    <row r="32" spans="1:10" ht="27.75" customHeight="1" x14ac:dyDescent="0.25">
      <c r="A32" s="171" t="s">
        <v>590</v>
      </c>
      <c r="B32" s="41" t="s">
        <v>1245</v>
      </c>
      <c r="C32" s="174" t="s">
        <v>719</v>
      </c>
      <c r="D32" s="140">
        <v>5.4059999999999997</v>
      </c>
      <c r="E32" s="141">
        <v>0.36799999999999999</v>
      </c>
      <c r="F32" s="142">
        <v>3.1E-2</v>
      </c>
      <c r="G32" s="169">
        <v>3.21</v>
      </c>
      <c r="H32" s="170"/>
      <c r="I32" s="172"/>
      <c r="J32" s="43"/>
    </row>
    <row r="33" spans="1:10" ht="27.75" customHeight="1" x14ac:dyDescent="0.25">
      <c r="A33" s="171" t="s">
        <v>591</v>
      </c>
      <c r="B33" s="41" t="s">
        <v>1246</v>
      </c>
      <c r="C33" s="174" t="s">
        <v>719</v>
      </c>
      <c r="D33" s="140">
        <v>5.33</v>
      </c>
      <c r="E33" s="141">
        <v>0.29199999999999998</v>
      </c>
      <c r="F33" s="142">
        <v>0</v>
      </c>
      <c r="G33" s="169">
        <v>0</v>
      </c>
      <c r="H33" s="170"/>
      <c r="I33" s="172"/>
      <c r="J33" s="43"/>
    </row>
    <row r="34" spans="1:10" ht="27.75" customHeight="1" x14ac:dyDescent="0.25">
      <c r="A34" s="171" t="s">
        <v>592</v>
      </c>
      <c r="B34" s="41" t="s">
        <v>1247</v>
      </c>
      <c r="C34" s="174" t="s">
        <v>719</v>
      </c>
      <c r="D34" s="140">
        <v>4.6589999999999998</v>
      </c>
      <c r="E34" s="141">
        <v>0</v>
      </c>
      <c r="F34" s="142">
        <v>0</v>
      </c>
      <c r="G34" s="169">
        <v>0</v>
      </c>
      <c r="H34" s="170"/>
      <c r="I34" s="172"/>
      <c r="J34" s="43"/>
    </row>
    <row r="35" spans="1:10" ht="27.75" customHeight="1" x14ac:dyDescent="0.25">
      <c r="A35" s="171" t="s">
        <v>593</v>
      </c>
      <c r="B35" s="41" t="s">
        <v>1248</v>
      </c>
      <c r="C35" s="174" t="s">
        <v>719</v>
      </c>
      <c r="D35" s="140">
        <v>4.3719999999999999</v>
      </c>
      <c r="E35" s="141">
        <v>0</v>
      </c>
      <c r="F35" s="142">
        <v>0</v>
      </c>
      <c r="G35" s="169">
        <v>0</v>
      </c>
      <c r="H35" s="170"/>
      <c r="I35" s="172"/>
      <c r="J35" s="43"/>
    </row>
    <row r="36" spans="1:10" ht="27.75" customHeight="1" x14ac:dyDescent="0.25">
      <c r="A36" s="171" t="s">
        <v>594</v>
      </c>
      <c r="B36" s="41" t="s">
        <v>1249</v>
      </c>
      <c r="C36" s="174" t="s">
        <v>719</v>
      </c>
      <c r="D36" s="140">
        <v>4.1769999999999996</v>
      </c>
      <c r="E36" s="141">
        <v>0</v>
      </c>
      <c r="F36" s="142">
        <v>0</v>
      </c>
      <c r="G36" s="169">
        <v>0</v>
      </c>
      <c r="H36" s="170"/>
      <c r="I36" s="172"/>
      <c r="J36" s="43"/>
    </row>
    <row r="37" spans="1:10" ht="27.75" customHeight="1" x14ac:dyDescent="0.25">
      <c r="A37" s="171" t="s">
        <v>402</v>
      </c>
      <c r="B37" s="41" t="s">
        <v>1250</v>
      </c>
      <c r="C37" s="174">
        <v>4</v>
      </c>
      <c r="D37" s="140">
        <v>5.4059999999999997</v>
      </c>
      <c r="E37" s="141">
        <v>0.36799999999999999</v>
      </c>
      <c r="F37" s="142">
        <v>3.1E-2</v>
      </c>
      <c r="G37" s="170"/>
      <c r="H37" s="170"/>
      <c r="I37" s="172"/>
      <c r="J37" s="43"/>
    </row>
    <row r="38" spans="1:10" ht="27.75" customHeight="1" x14ac:dyDescent="0.25">
      <c r="A38" s="171" t="s">
        <v>470</v>
      </c>
      <c r="B38" s="41" t="s">
        <v>1251</v>
      </c>
      <c r="C38" s="174">
        <v>0</v>
      </c>
      <c r="D38" s="140">
        <v>4.056</v>
      </c>
      <c r="E38" s="141">
        <v>0.28599999999999998</v>
      </c>
      <c r="F38" s="142">
        <v>1.9E-2</v>
      </c>
      <c r="G38" s="169">
        <v>7.8</v>
      </c>
      <c r="H38" s="169">
        <v>3.96</v>
      </c>
      <c r="I38" s="173">
        <v>3.96</v>
      </c>
      <c r="J38" s="42">
        <v>0.28499999999999998</v>
      </c>
    </row>
    <row r="39" spans="1:10" ht="27.75" customHeight="1" x14ac:dyDescent="0.25">
      <c r="A39" s="171" t="s">
        <v>471</v>
      </c>
      <c r="B39" s="41" t="s">
        <v>1252</v>
      </c>
      <c r="C39" s="174">
        <v>0</v>
      </c>
      <c r="D39" s="140">
        <v>2.431</v>
      </c>
      <c r="E39" s="141">
        <v>8.8999999999999996E-2</v>
      </c>
      <c r="F39" s="142">
        <v>1.2999999999999999E-2</v>
      </c>
      <c r="G39" s="169">
        <v>1.29</v>
      </c>
      <c r="H39" s="169">
        <v>3.96</v>
      </c>
      <c r="I39" s="173">
        <v>3.96</v>
      </c>
      <c r="J39" s="42">
        <v>0.28499999999999998</v>
      </c>
    </row>
    <row r="40" spans="1:10" ht="27.75" customHeight="1" x14ac:dyDescent="0.25">
      <c r="A40" s="171" t="s">
        <v>472</v>
      </c>
      <c r="B40" s="41" t="s">
        <v>1253</v>
      </c>
      <c r="C40" s="174">
        <v>0</v>
      </c>
      <c r="D40" s="140">
        <v>2.4009999999999998</v>
      </c>
      <c r="E40" s="141">
        <v>8.8999999999999996E-2</v>
      </c>
      <c r="F40" s="142">
        <v>1.2999999999999999E-2</v>
      </c>
      <c r="G40" s="169">
        <v>1.29</v>
      </c>
      <c r="H40" s="169">
        <v>3.96</v>
      </c>
      <c r="I40" s="173">
        <v>3.96</v>
      </c>
      <c r="J40" s="42">
        <v>0.28499999999999998</v>
      </c>
    </row>
    <row r="41" spans="1:10" ht="27.75" customHeight="1" x14ac:dyDescent="0.25">
      <c r="A41" s="171" t="s">
        <v>473</v>
      </c>
      <c r="B41" s="41" t="s">
        <v>1254</v>
      </c>
      <c r="C41" s="174">
        <v>0</v>
      </c>
      <c r="D41" s="140">
        <v>2.367</v>
      </c>
      <c r="E41" s="141">
        <v>8.8999999999999996E-2</v>
      </c>
      <c r="F41" s="142">
        <v>1.2999999999999999E-2</v>
      </c>
      <c r="G41" s="169">
        <v>1.29</v>
      </c>
      <c r="H41" s="169">
        <v>3.96</v>
      </c>
      <c r="I41" s="173">
        <v>3.96</v>
      </c>
      <c r="J41" s="42">
        <v>0.28499999999999998</v>
      </c>
    </row>
    <row r="42" spans="1:10" ht="27.75" customHeight="1" x14ac:dyDescent="0.25">
      <c r="A42" s="171" t="s">
        <v>474</v>
      </c>
      <c r="B42" s="41" t="s">
        <v>1255</v>
      </c>
      <c r="C42" s="174">
        <v>0</v>
      </c>
      <c r="D42" s="140">
        <v>2.3290000000000002</v>
      </c>
      <c r="E42" s="141">
        <v>8.8999999999999996E-2</v>
      </c>
      <c r="F42" s="142">
        <v>1.2999999999999999E-2</v>
      </c>
      <c r="G42" s="169">
        <v>1.29</v>
      </c>
      <c r="H42" s="169">
        <v>3.96</v>
      </c>
      <c r="I42" s="173">
        <v>3.96</v>
      </c>
      <c r="J42" s="42">
        <v>0.28499999999999998</v>
      </c>
    </row>
    <row r="43" spans="1:10" ht="27.75" customHeight="1" x14ac:dyDescent="0.25">
      <c r="A43" s="171" t="s">
        <v>475</v>
      </c>
      <c r="B43" s="41" t="s">
        <v>1216</v>
      </c>
      <c r="C43" s="174">
        <v>0</v>
      </c>
      <c r="D43" s="140">
        <v>3.673</v>
      </c>
      <c r="E43" s="141">
        <v>0.28100000000000003</v>
      </c>
      <c r="F43" s="142">
        <v>8.9999999999999993E-3</v>
      </c>
      <c r="G43" s="169">
        <v>9.24</v>
      </c>
      <c r="H43" s="169">
        <v>6.94</v>
      </c>
      <c r="I43" s="173">
        <v>6.94</v>
      </c>
      <c r="J43" s="42">
        <v>0.251</v>
      </c>
    </row>
    <row r="44" spans="1:10" ht="27.75" customHeight="1" x14ac:dyDescent="0.25">
      <c r="A44" s="171" t="s">
        <v>476</v>
      </c>
      <c r="B44" s="41" t="s">
        <v>1217</v>
      </c>
      <c r="C44" s="174">
        <v>0</v>
      </c>
      <c r="D44" s="140">
        <v>1.37</v>
      </c>
      <c r="E44" s="141">
        <v>0</v>
      </c>
      <c r="F44" s="142">
        <v>0</v>
      </c>
      <c r="G44" s="169">
        <v>0</v>
      </c>
      <c r="H44" s="169">
        <v>6.94</v>
      </c>
      <c r="I44" s="173">
        <v>6.94</v>
      </c>
      <c r="J44" s="42">
        <v>0.251</v>
      </c>
    </row>
    <row r="45" spans="1:10" ht="27.75" customHeight="1" x14ac:dyDescent="0.25">
      <c r="A45" s="171" t="s">
        <v>477</v>
      </c>
      <c r="B45" s="41" t="s">
        <v>1218</v>
      </c>
      <c r="C45" s="174">
        <v>0</v>
      </c>
      <c r="D45" s="140">
        <v>1.327</v>
      </c>
      <c r="E45" s="141">
        <v>0</v>
      </c>
      <c r="F45" s="142">
        <v>0</v>
      </c>
      <c r="G45" s="169">
        <v>0</v>
      </c>
      <c r="H45" s="169">
        <v>6.94</v>
      </c>
      <c r="I45" s="173">
        <v>6.94</v>
      </c>
      <c r="J45" s="42">
        <v>0.251</v>
      </c>
    </row>
    <row r="46" spans="1:10" ht="27.75" customHeight="1" x14ac:dyDescent="0.25">
      <c r="A46" s="171" t="s">
        <v>478</v>
      </c>
      <c r="B46" s="41" t="s">
        <v>1219</v>
      </c>
      <c r="C46" s="174">
        <v>0</v>
      </c>
      <c r="D46" s="140">
        <v>1.2789999999999999</v>
      </c>
      <c r="E46" s="141">
        <v>0</v>
      </c>
      <c r="F46" s="142">
        <v>0</v>
      </c>
      <c r="G46" s="169">
        <v>0</v>
      </c>
      <c r="H46" s="169">
        <v>6.94</v>
      </c>
      <c r="I46" s="173">
        <v>6.94</v>
      </c>
      <c r="J46" s="42">
        <v>0.251</v>
      </c>
    </row>
    <row r="47" spans="1:10" ht="27.75" customHeight="1" x14ac:dyDescent="0.25">
      <c r="A47" s="171" t="s">
        <v>479</v>
      </c>
      <c r="B47" s="41" t="s">
        <v>1220</v>
      </c>
      <c r="C47" s="174">
        <v>0</v>
      </c>
      <c r="D47" s="140">
        <v>1.2250000000000001</v>
      </c>
      <c r="E47" s="141">
        <v>0</v>
      </c>
      <c r="F47" s="142">
        <v>0</v>
      </c>
      <c r="G47" s="169">
        <v>0</v>
      </c>
      <c r="H47" s="169">
        <v>6.94</v>
      </c>
      <c r="I47" s="173">
        <v>6.94</v>
      </c>
      <c r="J47" s="42">
        <v>0.251</v>
      </c>
    </row>
    <row r="48" spans="1:10" ht="27.75" customHeight="1" x14ac:dyDescent="0.25">
      <c r="A48" s="171" t="s">
        <v>480</v>
      </c>
      <c r="B48" s="41" t="s">
        <v>1221</v>
      </c>
      <c r="C48" s="174">
        <v>0</v>
      </c>
      <c r="D48" s="140">
        <v>2.9769999999999999</v>
      </c>
      <c r="E48" s="141">
        <v>0.22700000000000001</v>
      </c>
      <c r="F48" s="142">
        <v>7.0000000000000001E-3</v>
      </c>
      <c r="G48" s="169">
        <v>104.34</v>
      </c>
      <c r="H48" s="169">
        <v>7.95</v>
      </c>
      <c r="I48" s="173">
        <v>7.95</v>
      </c>
      <c r="J48" s="42">
        <v>0.21199999999999999</v>
      </c>
    </row>
    <row r="49" spans="1:10" ht="27.75" customHeight="1" x14ac:dyDescent="0.25">
      <c r="A49" s="171" t="s">
        <v>481</v>
      </c>
      <c r="B49" s="41" t="s">
        <v>1222</v>
      </c>
      <c r="C49" s="174">
        <v>0</v>
      </c>
      <c r="D49" s="140">
        <v>0.19900000000000001</v>
      </c>
      <c r="E49" s="141">
        <v>0</v>
      </c>
      <c r="F49" s="142">
        <v>0</v>
      </c>
      <c r="G49" s="169">
        <v>0</v>
      </c>
      <c r="H49" s="169">
        <v>7.95</v>
      </c>
      <c r="I49" s="173">
        <v>7.95</v>
      </c>
      <c r="J49" s="42">
        <v>0.21199999999999999</v>
      </c>
    </row>
    <row r="50" spans="1:10" ht="27.75" customHeight="1" x14ac:dyDescent="0.25">
      <c r="A50" s="171" t="s">
        <v>482</v>
      </c>
      <c r="B50" s="41" t="s">
        <v>1223</v>
      </c>
      <c r="C50" s="174">
        <v>0</v>
      </c>
      <c r="D50" s="140">
        <v>8.0000000000000002E-3</v>
      </c>
      <c r="E50" s="141">
        <v>0</v>
      </c>
      <c r="F50" s="142">
        <v>0</v>
      </c>
      <c r="G50" s="169">
        <v>0</v>
      </c>
      <c r="H50" s="169">
        <v>7.95</v>
      </c>
      <c r="I50" s="173">
        <v>7.95</v>
      </c>
      <c r="J50" s="42">
        <v>0.21199999999999999</v>
      </c>
    </row>
    <row r="51" spans="1:10" ht="27.75" customHeight="1" x14ac:dyDescent="0.25">
      <c r="A51" s="171" t="s">
        <v>483</v>
      </c>
      <c r="B51" s="41" t="s">
        <v>1224</v>
      </c>
      <c r="C51" s="174">
        <v>0</v>
      </c>
      <c r="D51" s="140">
        <v>0.09</v>
      </c>
      <c r="E51" s="141">
        <v>0</v>
      </c>
      <c r="F51" s="142">
        <v>0</v>
      </c>
      <c r="G51" s="169">
        <v>0</v>
      </c>
      <c r="H51" s="169">
        <v>7.95</v>
      </c>
      <c r="I51" s="173">
        <v>7.95</v>
      </c>
      <c r="J51" s="42">
        <v>0.21199999999999999</v>
      </c>
    </row>
    <row r="52" spans="1:10" ht="27.75" customHeight="1" x14ac:dyDescent="0.25">
      <c r="A52" s="171" t="s">
        <v>484</v>
      </c>
      <c r="B52" s="41" t="s">
        <v>1225</v>
      </c>
      <c r="C52" s="174">
        <v>0</v>
      </c>
      <c r="D52" s="140">
        <v>1.7999999999999999E-2</v>
      </c>
      <c r="E52" s="141">
        <v>0</v>
      </c>
      <c r="F52" s="142">
        <v>0</v>
      </c>
      <c r="G52" s="169">
        <v>0</v>
      </c>
      <c r="H52" s="169">
        <v>7.95</v>
      </c>
      <c r="I52" s="173">
        <v>7.95</v>
      </c>
      <c r="J52" s="42">
        <v>0.21199999999999999</v>
      </c>
    </row>
    <row r="53" spans="1:10" ht="27.75" customHeight="1" x14ac:dyDescent="0.25">
      <c r="A53" s="171" t="s">
        <v>403</v>
      </c>
      <c r="B53" s="41" t="s">
        <v>1256</v>
      </c>
      <c r="C53" s="174" t="s">
        <v>720</v>
      </c>
      <c r="D53" s="143">
        <v>22.93</v>
      </c>
      <c r="E53" s="144">
        <v>1.464</v>
      </c>
      <c r="F53" s="142">
        <v>0.24299999999999999</v>
      </c>
      <c r="G53" s="170"/>
      <c r="H53" s="170"/>
      <c r="I53" s="172"/>
      <c r="J53" s="43"/>
    </row>
    <row r="54" spans="1:10" ht="27.75" customHeight="1" x14ac:dyDescent="0.25">
      <c r="A54" s="171" t="s">
        <v>404</v>
      </c>
      <c r="B54" s="41" t="s">
        <v>724</v>
      </c>
      <c r="C54" s="174" t="s">
        <v>1201</v>
      </c>
      <c r="D54" s="140">
        <v>-7.5780000000000003</v>
      </c>
      <c r="E54" s="141">
        <v>-0.51600000000000001</v>
      </c>
      <c r="F54" s="142">
        <v>-4.2999999999999997E-2</v>
      </c>
      <c r="G54" s="169">
        <v>0</v>
      </c>
      <c r="H54" s="170"/>
      <c r="I54" s="172"/>
      <c r="J54" s="43"/>
    </row>
    <row r="55" spans="1:10" ht="27.75" customHeight="1" x14ac:dyDescent="0.25">
      <c r="A55" s="171" t="s">
        <v>405</v>
      </c>
      <c r="B55" s="41" t="s">
        <v>725</v>
      </c>
      <c r="C55" s="174">
        <v>0</v>
      </c>
      <c r="D55" s="140">
        <v>-6.2629999999999999</v>
      </c>
      <c r="E55" s="141">
        <v>-0.436</v>
      </c>
      <c r="F55" s="142">
        <v>-3.2000000000000001E-2</v>
      </c>
      <c r="G55" s="169">
        <v>0</v>
      </c>
      <c r="H55" s="170"/>
      <c r="I55" s="172"/>
      <c r="J55" s="43"/>
    </row>
    <row r="56" spans="1:10" ht="27.75" customHeight="1" x14ac:dyDescent="0.25">
      <c r="A56" s="171" t="s">
        <v>406</v>
      </c>
      <c r="B56" s="41" t="s">
        <v>1257</v>
      </c>
      <c r="C56" s="174">
        <v>0</v>
      </c>
      <c r="D56" s="140">
        <v>-7.5780000000000003</v>
      </c>
      <c r="E56" s="141">
        <v>-0.51600000000000001</v>
      </c>
      <c r="F56" s="142">
        <v>-4.2999999999999997E-2</v>
      </c>
      <c r="G56" s="169">
        <v>0</v>
      </c>
      <c r="H56" s="170"/>
      <c r="I56" s="172"/>
      <c r="J56" s="42">
        <v>0.48</v>
      </c>
    </row>
    <row r="57" spans="1:10" ht="27.75" customHeight="1" x14ac:dyDescent="0.25">
      <c r="A57" s="171" t="s">
        <v>407</v>
      </c>
      <c r="B57" s="41" t="s">
        <v>1258</v>
      </c>
      <c r="C57" s="174">
        <v>0</v>
      </c>
      <c r="D57" s="140">
        <v>-6.2629999999999999</v>
      </c>
      <c r="E57" s="141">
        <v>-0.436</v>
      </c>
      <c r="F57" s="142">
        <v>-3.2000000000000001E-2</v>
      </c>
      <c r="G57" s="169">
        <v>0</v>
      </c>
      <c r="H57" s="170"/>
      <c r="I57" s="172"/>
      <c r="J57" s="42">
        <v>0.38200000000000001</v>
      </c>
    </row>
    <row r="58" spans="1:10" ht="27.75" customHeight="1" x14ac:dyDescent="0.25">
      <c r="A58" s="171" t="s">
        <v>408</v>
      </c>
      <c r="B58" s="41" t="s">
        <v>1259</v>
      </c>
      <c r="C58" s="174">
        <v>0</v>
      </c>
      <c r="D58" s="140">
        <v>-4.0940000000000003</v>
      </c>
      <c r="E58" s="141">
        <v>-0.313</v>
      </c>
      <c r="F58" s="142">
        <v>-0.01</v>
      </c>
      <c r="G58" s="169">
        <v>0</v>
      </c>
      <c r="H58" s="170"/>
      <c r="I58" s="172"/>
      <c r="J58" s="42">
        <v>0.33800000000000002</v>
      </c>
    </row>
    <row r="59" spans="1:10" ht="27.75" customHeight="1" x14ac:dyDescent="0.25">
      <c r="A59" s="167" t="s">
        <v>595</v>
      </c>
      <c r="B59" s="26"/>
      <c r="C59" s="174" t="s">
        <v>718</v>
      </c>
      <c r="D59" s="140">
        <v>5.2789999999999999</v>
      </c>
      <c r="E59" s="141">
        <v>0.23699999999999999</v>
      </c>
      <c r="F59" s="142">
        <v>0</v>
      </c>
      <c r="G59" s="169">
        <v>0</v>
      </c>
      <c r="H59" s="170"/>
      <c r="I59" s="172"/>
      <c r="J59" s="43"/>
    </row>
    <row r="60" spans="1:10" ht="27.75" customHeight="1" x14ac:dyDescent="0.25">
      <c r="A60" s="167" t="s">
        <v>626</v>
      </c>
      <c r="B60" s="26"/>
      <c r="C60" s="174">
        <v>2</v>
      </c>
      <c r="D60" s="140">
        <v>5.41</v>
      </c>
      <c r="E60" s="141">
        <v>0.36899999999999999</v>
      </c>
      <c r="F60" s="142">
        <v>3.1E-2</v>
      </c>
      <c r="G60" s="170"/>
      <c r="H60" s="170"/>
      <c r="I60" s="172"/>
      <c r="J60" s="43"/>
    </row>
    <row r="61" spans="1:10" ht="27.75" customHeight="1" x14ac:dyDescent="0.25">
      <c r="A61" s="167" t="s">
        <v>596</v>
      </c>
      <c r="B61" s="26"/>
      <c r="C61" s="174" t="s">
        <v>719</v>
      </c>
      <c r="D61" s="140">
        <v>4.7880000000000003</v>
      </c>
      <c r="E61" s="141">
        <v>0.32600000000000001</v>
      </c>
      <c r="F61" s="142">
        <v>2.7E-2</v>
      </c>
      <c r="G61" s="169">
        <v>2.84</v>
      </c>
      <c r="H61" s="170"/>
      <c r="I61" s="172"/>
      <c r="J61" s="43"/>
    </row>
    <row r="62" spans="1:10" ht="27.75" customHeight="1" x14ac:dyDescent="0.25">
      <c r="A62" s="167" t="s">
        <v>597</v>
      </c>
      <c r="B62" s="26"/>
      <c r="C62" s="174" t="s">
        <v>719</v>
      </c>
      <c r="D62" s="140">
        <v>4.7210000000000001</v>
      </c>
      <c r="E62" s="141">
        <v>0.25900000000000001</v>
      </c>
      <c r="F62" s="142">
        <v>0</v>
      </c>
      <c r="G62" s="169">
        <v>0</v>
      </c>
      <c r="H62" s="170"/>
      <c r="I62" s="172"/>
      <c r="J62" s="43"/>
    </row>
    <row r="63" spans="1:10" ht="27.75" customHeight="1" x14ac:dyDescent="0.25">
      <c r="A63" s="167" t="s">
        <v>598</v>
      </c>
      <c r="B63" s="26"/>
      <c r="C63" s="174" t="s">
        <v>719</v>
      </c>
      <c r="D63" s="140">
        <v>4.1269999999999998</v>
      </c>
      <c r="E63" s="141">
        <v>0</v>
      </c>
      <c r="F63" s="142">
        <v>0</v>
      </c>
      <c r="G63" s="169">
        <v>0</v>
      </c>
      <c r="H63" s="170"/>
      <c r="I63" s="172"/>
      <c r="J63" s="43"/>
    </row>
    <row r="64" spans="1:10" ht="27.75" customHeight="1" x14ac:dyDescent="0.25">
      <c r="A64" s="167" t="s">
        <v>599</v>
      </c>
      <c r="B64" s="26"/>
      <c r="C64" s="174" t="s">
        <v>719</v>
      </c>
      <c r="D64" s="140">
        <v>3.8730000000000002</v>
      </c>
      <c r="E64" s="141">
        <v>0</v>
      </c>
      <c r="F64" s="142">
        <v>0</v>
      </c>
      <c r="G64" s="169">
        <v>0</v>
      </c>
      <c r="H64" s="170"/>
      <c r="I64" s="172"/>
      <c r="J64" s="43"/>
    </row>
    <row r="65" spans="1:10" ht="27.75" customHeight="1" x14ac:dyDescent="0.25">
      <c r="A65" s="167" t="s">
        <v>600</v>
      </c>
      <c r="B65" s="26"/>
      <c r="C65" s="174" t="s">
        <v>719</v>
      </c>
      <c r="D65" s="140">
        <v>3.7</v>
      </c>
      <c r="E65" s="141">
        <v>0</v>
      </c>
      <c r="F65" s="142">
        <v>0</v>
      </c>
      <c r="G65" s="169">
        <v>0</v>
      </c>
      <c r="H65" s="170"/>
      <c r="I65" s="172"/>
      <c r="J65" s="43"/>
    </row>
    <row r="66" spans="1:10" ht="27.75" customHeight="1" x14ac:dyDescent="0.25">
      <c r="A66" s="167" t="s">
        <v>409</v>
      </c>
      <c r="B66" s="26"/>
      <c r="C66" s="174">
        <v>4</v>
      </c>
      <c r="D66" s="140">
        <v>4.7880000000000003</v>
      </c>
      <c r="E66" s="141">
        <v>0.32600000000000001</v>
      </c>
      <c r="F66" s="142">
        <v>2.7E-2</v>
      </c>
      <c r="G66" s="170"/>
      <c r="H66" s="170"/>
      <c r="I66" s="172"/>
      <c r="J66" s="43"/>
    </row>
    <row r="67" spans="1:10" ht="27.75" customHeight="1" x14ac:dyDescent="0.25">
      <c r="A67" s="167" t="s">
        <v>545</v>
      </c>
      <c r="B67" s="26"/>
      <c r="C67" s="174">
        <v>0</v>
      </c>
      <c r="D67" s="140">
        <v>3.593</v>
      </c>
      <c r="E67" s="141">
        <v>0.254</v>
      </c>
      <c r="F67" s="142">
        <v>1.7000000000000001E-2</v>
      </c>
      <c r="G67" s="169">
        <v>6.91</v>
      </c>
      <c r="H67" s="169">
        <v>3.5</v>
      </c>
      <c r="I67" s="173">
        <v>3.5</v>
      </c>
      <c r="J67" s="42">
        <v>0.253</v>
      </c>
    </row>
    <row r="68" spans="1:10" ht="27.75" customHeight="1" x14ac:dyDescent="0.25">
      <c r="A68" s="167" t="s">
        <v>546</v>
      </c>
      <c r="B68" s="26"/>
      <c r="C68" s="174">
        <v>0</v>
      </c>
      <c r="D68" s="140">
        <v>2.1539999999999999</v>
      </c>
      <c r="E68" s="141">
        <v>7.8E-2</v>
      </c>
      <c r="F68" s="142">
        <v>1.0999999999999999E-2</v>
      </c>
      <c r="G68" s="169">
        <v>1.1399999999999999</v>
      </c>
      <c r="H68" s="169">
        <v>3.5</v>
      </c>
      <c r="I68" s="173">
        <v>3.5</v>
      </c>
      <c r="J68" s="42">
        <v>0.253</v>
      </c>
    </row>
    <row r="69" spans="1:10" ht="27.75" customHeight="1" x14ac:dyDescent="0.25">
      <c r="A69" s="167" t="s">
        <v>547</v>
      </c>
      <c r="B69" s="26"/>
      <c r="C69" s="174">
        <v>0</v>
      </c>
      <c r="D69" s="140">
        <v>2.1269999999999998</v>
      </c>
      <c r="E69" s="141">
        <v>7.8E-2</v>
      </c>
      <c r="F69" s="142">
        <v>1.0999999999999999E-2</v>
      </c>
      <c r="G69" s="169">
        <v>1.1399999999999999</v>
      </c>
      <c r="H69" s="169">
        <v>3.5</v>
      </c>
      <c r="I69" s="173">
        <v>3.5</v>
      </c>
      <c r="J69" s="42">
        <v>0.253</v>
      </c>
    </row>
    <row r="70" spans="1:10" ht="27.75" customHeight="1" x14ac:dyDescent="0.25">
      <c r="A70" s="167" t="s">
        <v>548</v>
      </c>
      <c r="B70" s="26"/>
      <c r="C70" s="174">
        <v>0</v>
      </c>
      <c r="D70" s="140">
        <v>2.0960000000000001</v>
      </c>
      <c r="E70" s="141">
        <v>7.8E-2</v>
      </c>
      <c r="F70" s="142">
        <v>1.0999999999999999E-2</v>
      </c>
      <c r="G70" s="169">
        <v>1.1399999999999999</v>
      </c>
      <c r="H70" s="169">
        <v>3.5</v>
      </c>
      <c r="I70" s="173">
        <v>3.5</v>
      </c>
      <c r="J70" s="42">
        <v>0.253</v>
      </c>
    </row>
    <row r="71" spans="1:10" ht="27.75" customHeight="1" x14ac:dyDescent="0.25">
      <c r="A71" s="167" t="s">
        <v>549</v>
      </c>
      <c r="B71" s="26"/>
      <c r="C71" s="174">
        <v>0</v>
      </c>
      <c r="D71" s="140">
        <v>2.0630000000000002</v>
      </c>
      <c r="E71" s="141">
        <v>7.8E-2</v>
      </c>
      <c r="F71" s="142">
        <v>1.0999999999999999E-2</v>
      </c>
      <c r="G71" s="169">
        <v>1.1399999999999999</v>
      </c>
      <c r="H71" s="169">
        <v>3.5</v>
      </c>
      <c r="I71" s="173">
        <v>3.5</v>
      </c>
      <c r="J71" s="42">
        <v>0.253</v>
      </c>
    </row>
    <row r="72" spans="1:10" ht="27.75" customHeight="1" x14ac:dyDescent="0.25">
      <c r="A72" s="167" t="s">
        <v>550</v>
      </c>
      <c r="B72" s="26"/>
      <c r="C72" s="174">
        <v>0</v>
      </c>
      <c r="D72" s="140">
        <v>3.226</v>
      </c>
      <c r="E72" s="141">
        <v>0.246</v>
      </c>
      <c r="F72" s="142">
        <v>8.0000000000000002E-3</v>
      </c>
      <c r="G72" s="169">
        <v>8.11</v>
      </c>
      <c r="H72" s="169">
        <v>6.09</v>
      </c>
      <c r="I72" s="173">
        <v>6.09</v>
      </c>
      <c r="J72" s="42">
        <v>0.22</v>
      </c>
    </row>
    <row r="73" spans="1:10" ht="27.75" customHeight="1" x14ac:dyDescent="0.25">
      <c r="A73" s="167" t="s">
        <v>551</v>
      </c>
      <c r="B73" s="26"/>
      <c r="C73" s="174">
        <v>0</v>
      </c>
      <c r="D73" s="140">
        <v>1.204</v>
      </c>
      <c r="E73" s="141">
        <v>0</v>
      </c>
      <c r="F73" s="142">
        <v>0</v>
      </c>
      <c r="G73" s="169">
        <v>0</v>
      </c>
      <c r="H73" s="169">
        <v>6.09</v>
      </c>
      <c r="I73" s="173">
        <v>6.09</v>
      </c>
      <c r="J73" s="42">
        <v>0.22</v>
      </c>
    </row>
    <row r="74" spans="1:10" ht="27.75" customHeight="1" x14ac:dyDescent="0.25">
      <c r="A74" s="167" t="s">
        <v>552</v>
      </c>
      <c r="B74" s="26"/>
      <c r="C74" s="174">
        <v>0</v>
      </c>
      <c r="D74" s="140">
        <v>1.165</v>
      </c>
      <c r="E74" s="141">
        <v>0</v>
      </c>
      <c r="F74" s="142">
        <v>0</v>
      </c>
      <c r="G74" s="169">
        <v>0</v>
      </c>
      <c r="H74" s="169">
        <v>6.09</v>
      </c>
      <c r="I74" s="173">
        <v>6.09</v>
      </c>
      <c r="J74" s="42">
        <v>0.22</v>
      </c>
    </row>
    <row r="75" spans="1:10" ht="27.75" customHeight="1" x14ac:dyDescent="0.25">
      <c r="A75" s="167" t="s">
        <v>553</v>
      </c>
      <c r="B75" s="26"/>
      <c r="C75" s="174">
        <v>0</v>
      </c>
      <c r="D75" s="140">
        <v>1.123</v>
      </c>
      <c r="E75" s="141">
        <v>0</v>
      </c>
      <c r="F75" s="142">
        <v>0</v>
      </c>
      <c r="G75" s="169">
        <v>0</v>
      </c>
      <c r="H75" s="169">
        <v>6.09</v>
      </c>
      <c r="I75" s="173">
        <v>6.09</v>
      </c>
      <c r="J75" s="42">
        <v>0.22</v>
      </c>
    </row>
    <row r="76" spans="1:10" ht="27.75" customHeight="1" x14ac:dyDescent="0.25">
      <c r="A76" s="167" t="s">
        <v>554</v>
      </c>
      <c r="B76" s="26"/>
      <c r="C76" s="174">
        <v>0</v>
      </c>
      <c r="D76" s="140">
        <v>1.0760000000000001</v>
      </c>
      <c r="E76" s="141">
        <v>0</v>
      </c>
      <c r="F76" s="142">
        <v>0</v>
      </c>
      <c r="G76" s="169">
        <v>0</v>
      </c>
      <c r="H76" s="169">
        <v>6.09</v>
      </c>
      <c r="I76" s="173">
        <v>6.09</v>
      </c>
      <c r="J76" s="42">
        <v>0.22</v>
      </c>
    </row>
    <row r="77" spans="1:10" ht="27.75" customHeight="1" x14ac:dyDescent="0.25">
      <c r="A77" s="167" t="s">
        <v>555</v>
      </c>
      <c r="B77" s="26"/>
      <c r="C77" s="174">
        <v>0</v>
      </c>
      <c r="D77" s="140">
        <v>2.6030000000000002</v>
      </c>
      <c r="E77" s="141">
        <v>0.19800000000000001</v>
      </c>
      <c r="F77" s="142">
        <v>6.0000000000000001E-3</v>
      </c>
      <c r="G77" s="169">
        <v>91.23</v>
      </c>
      <c r="H77" s="169">
        <v>6.95</v>
      </c>
      <c r="I77" s="173">
        <v>6.95</v>
      </c>
      <c r="J77" s="42">
        <v>0.185</v>
      </c>
    </row>
    <row r="78" spans="1:10" ht="27.75" customHeight="1" x14ac:dyDescent="0.25">
      <c r="A78" s="167" t="s">
        <v>556</v>
      </c>
      <c r="B78" s="26"/>
      <c r="C78" s="174">
        <v>0</v>
      </c>
      <c r="D78" s="140">
        <v>0.17399999999999999</v>
      </c>
      <c r="E78" s="141">
        <v>0</v>
      </c>
      <c r="F78" s="142">
        <v>0</v>
      </c>
      <c r="G78" s="169">
        <v>0</v>
      </c>
      <c r="H78" s="169">
        <v>6.95</v>
      </c>
      <c r="I78" s="173">
        <v>6.95</v>
      </c>
      <c r="J78" s="42">
        <v>0.185</v>
      </c>
    </row>
    <row r="79" spans="1:10" ht="27.75" customHeight="1" x14ac:dyDescent="0.25">
      <c r="A79" s="167" t="s">
        <v>557</v>
      </c>
      <c r="B79" s="26"/>
      <c r="C79" s="174">
        <v>0</v>
      </c>
      <c r="D79" s="140">
        <v>7.0000000000000001E-3</v>
      </c>
      <c r="E79" s="141">
        <v>0</v>
      </c>
      <c r="F79" s="142">
        <v>0</v>
      </c>
      <c r="G79" s="169">
        <v>0</v>
      </c>
      <c r="H79" s="169">
        <v>6.95</v>
      </c>
      <c r="I79" s="173">
        <v>6.95</v>
      </c>
      <c r="J79" s="42">
        <v>0.185</v>
      </c>
    </row>
    <row r="80" spans="1:10" ht="27.75" customHeight="1" x14ac:dyDescent="0.25">
      <c r="A80" s="167" t="s">
        <v>558</v>
      </c>
      <c r="B80" s="26"/>
      <c r="C80" s="174">
        <v>0</v>
      </c>
      <c r="D80" s="140">
        <v>7.8E-2</v>
      </c>
      <c r="E80" s="141">
        <v>0</v>
      </c>
      <c r="F80" s="142">
        <v>0</v>
      </c>
      <c r="G80" s="169">
        <v>0</v>
      </c>
      <c r="H80" s="169">
        <v>6.95</v>
      </c>
      <c r="I80" s="173">
        <v>6.95</v>
      </c>
      <c r="J80" s="42">
        <v>0.185</v>
      </c>
    </row>
    <row r="81" spans="1:10" ht="27.75" customHeight="1" x14ac:dyDescent="0.25">
      <c r="A81" s="167" t="s">
        <v>559</v>
      </c>
      <c r="B81" s="26"/>
      <c r="C81" s="174">
        <v>0</v>
      </c>
      <c r="D81" s="140">
        <v>1.6E-2</v>
      </c>
      <c r="E81" s="141">
        <v>0</v>
      </c>
      <c r="F81" s="142">
        <v>0</v>
      </c>
      <c r="G81" s="169">
        <v>0</v>
      </c>
      <c r="H81" s="169">
        <v>6.95</v>
      </c>
      <c r="I81" s="173">
        <v>6.95</v>
      </c>
      <c r="J81" s="42">
        <v>0.185</v>
      </c>
    </row>
    <row r="82" spans="1:10" ht="27.75" customHeight="1" x14ac:dyDescent="0.25">
      <c r="A82" s="167" t="s">
        <v>410</v>
      </c>
      <c r="B82" s="26"/>
      <c r="C82" s="174" t="s">
        <v>720</v>
      </c>
      <c r="D82" s="143">
        <v>20.312000000000001</v>
      </c>
      <c r="E82" s="144">
        <v>1.2969999999999999</v>
      </c>
      <c r="F82" s="142">
        <v>0.215</v>
      </c>
      <c r="G82" s="170"/>
      <c r="H82" s="170"/>
      <c r="I82" s="172"/>
      <c r="J82" s="43"/>
    </row>
    <row r="83" spans="1:10" ht="27.75" customHeight="1" x14ac:dyDescent="0.25">
      <c r="A83" s="167" t="s">
        <v>411</v>
      </c>
      <c r="B83" s="26"/>
      <c r="C83" s="174" t="s">
        <v>1201</v>
      </c>
      <c r="D83" s="140">
        <v>-5.1609999999999996</v>
      </c>
      <c r="E83" s="141">
        <v>-0.35199999999999998</v>
      </c>
      <c r="F83" s="142">
        <v>-0.03</v>
      </c>
      <c r="G83" s="169">
        <v>0</v>
      </c>
      <c r="H83" s="170"/>
      <c r="I83" s="172"/>
      <c r="J83" s="43"/>
    </row>
    <row r="84" spans="1:10" ht="27.75" customHeight="1" x14ac:dyDescent="0.25">
      <c r="A84" s="167" t="s">
        <v>412</v>
      </c>
      <c r="B84" s="26"/>
      <c r="C84" s="174">
        <v>0</v>
      </c>
      <c r="D84" s="140">
        <v>-4.74</v>
      </c>
      <c r="E84" s="141">
        <v>-0.33</v>
      </c>
      <c r="F84" s="142">
        <v>-2.4E-2</v>
      </c>
      <c r="G84" s="169">
        <v>0</v>
      </c>
      <c r="H84" s="170"/>
      <c r="I84" s="172"/>
      <c r="J84" s="43"/>
    </row>
    <row r="85" spans="1:10" ht="27.75" customHeight="1" x14ac:dyDescent="0.25">
      <c r="A85" s="167" t="s">
        <v>413</v>
      </c>
      <c r="B85" s="26"/>
      <c r="C85" s="174">
        <v>0</v>
      </c>
      <c r="D85" s="140">
        <v>-5.1609999999999996</v>
      </c>
      <c r="E85" s="141">
        <v>-0.35199999999999998</v>
      </c>
      <c r="F85" s="142">
        <v>-0.03</v>
      </c>
      <c r="G85" s="169">
        <v>0</v>
      </c>
      <c r="H85" s="170"/>
      <c r="I85" s="172"/>
      <c r="J85" s="42">
        <v>0.32700000000000001</v>
      </c>
    </row>
    <row r="86" spans="1:10" ht="27.75" customHeight="1" x14ac:dyDescent="0.25">
      <c r="A86" s="167" t="s">
        <v>414</v>
      </c>
      <c r="B86" s="26"/>
      <c r="C86" s="174">
        <v>0</v>
      </c>
      <c r="D86" s="140">
        <v>-4.74</v>
      </c>
      <c r="E86" s="141">
        <v>-0.33</v>
      </c>
      <c r="F86" s="142">
        <v>-2.4E-2</v>
      </c>
      <c r="G86" s="169">
        <v>0</v>
      </c>
      <c r="H86" s="170"/>
      <c r="I86" s="172"/>
      <c r="J86" s="42">
        <v>0.28899999999999998</v>
      </c>
    </row>
    <row r="87" spans="1:10" ht="27.75" customHeight="1" x14ac:dyDescent="0.25">
      <c r="A87" s="167" t="s">
        <v>415</v>
      </c>
      <c r="B87" s="26"/>
      <c r="C87" s="174">
        <v>0</v>
      </c>
      <c r="D87" s="140">
        <v>-4.0940000000000003</v>
      </c>
      <c r="E87" s="141">
        <v>-0.313</v>
      </c>
      <c r="F87" s="142">
        <v>-0.01</v>
      </c>
      <c r="G87" s="169">
        <v>8.5500000000000007</v>
      </c>
      <c r="H87" s="170"/>
      <c r="I87" s="172"/>
      <c r="J87" s="42">
        <v>0.33800000000000002</v>
      </c>
    </row>
    <row r="88" spans="1:10" ht="27.75" customHeight="1" x14ac:dyDescent="0.25">
      <c r="A88" s="167" t="s">
        <v>601</v>
      </c>
      <c r="B88" s="26"/>
      <c r="C88" s="174" t="s">
        <v>718</v>
      </c>
      <c r="D88" s="140">
        <v>4.016</v>
      </c>
      <c r="E88" s="141">
        <v>0.18</v>
      </c>
      <c r="F88" s="142">
        <v>0</v>
      </c>
      <c r="G88" s="169">
        <v>0</v>
      </c>
      <c r="H88" s="170"/>
      <c r="I88" s="172"/>
      <c r="J88" s="43"/>
    </row>
    <row r="89" spans="1:10" ht="27.75" customHeight="1" x14ac:dyDescent="0.25">
      <c r="A89" s="167" t="s">
        <v>627</v>
      </c>
      <c r="B89" s="26"/>
      <c r="C89" s="174">
        <v>2</v>
      </c>
      <c r="D89" s="140">
        <v>4.1159999999999997</v>
      </c>
      <c r="E89" s="141">
        <v>0.28100000000000003</v>
      </c>
      <c r="F89" s="142">
        <v>2.4E-2</v>
      </c>
      <c r="G89" s="170"/>
      <c r="H89" s="170"/>
      <c r="I89" s="172"/>
      <c r="J89" s="43"/>
    </row>
    <row r="90" spans="1:10" ht="27.75" customHeight="1" x14ac:dyDescent="0.25">
      <c r="A90" s="167" t="s">
        <v>602</v>
      </c>
      <c r="B90" s="26"/>
      <c r="C90" s="174" t="s">
        <v>719</v>
      </c>
      <c r="D90" s="140">
        <v>3.6429999999999998</v>
      </c>
      <c r="E90" s="141">
        <v>0.248</v>
      </c>
      <c r="F90" s="142">
        <v>2.1000000000000001E-2</v>
      </c>
      <c r="G90" s="169">
        <v>2.16</v>
      </c>
      <c r="H90" s="170"/>
      <c r="I90" s="172"/>
      <c r="J90" s="43"/>
    </row>
    <row r="91" spans="1:10" ht="27.75" customHeight="1" x14ac:dyDescent="0.25">
      <c r="A91" s="167" t="s">
        <v>603</v>
      </c>
      <c r="B91" s="26"/>
      <c r="C91" s="174" t="s">
        <v>719</v>
      </c>
      <c r="D91" s="140">
        <v>3.5920000000000001</v>
      </c>
      <c r="E91" s="141">
        <v>0.19700000000000001</v>
      </c>
      <c r="F91" s="142">
        <v>0</v>
      </c>
      <c r="G91" s="169">
        <v>0</v>
      </c>
      <c r="H91" s="170"/>
      <c r="I91" s="172"/>
      <c r="J91" s="43"/>
    </row>
    <row r="92" spans="1:10" ht="27.75" customHeight="1" x14ac:dyDescent="0.25">
      <c r="A92" s="167" t="s">
        <v>604</v>
      </c>
      <c r="B92" s="26"/>
      <c r="C92" s="174" t="s">
        <v>719</v>
      </c>
      <c r="D92" s="140">
        <v>3.14</v>
      </c>
      <c r="E92" s="141">
        <v>0</v>
      </c>
      <c r="F92" s="142">
        <v>0</v>
      </c>
      <c r="G92" s="169">
        <v>0</v>
      </c>
      <c r="H92" s="170"/>
      <c r="I92" s="172"/>
      <c r="J92" s="43"/>
    </row>
    <row r="93" spans="1:10" ht="27.75" customHeight="1" x14ac:dyDescent="0.25">
      <c r="A93" s="167" t="s">
        <v>605</v>
      </c>
      <c r="B93" s="26"/>
      <c r="C93" s="174" t="s">
        <v>719</v>
      </c>
      <c r="D93" s="140">
        <v>2.9460000000000002</v>
      </c>
      <c r="E93" s="141">
        <v>0</v>
      </c>
      <c r="F93" s="142">
        <v>0</v>
      </c>
      <c r="G93" s="169">
        <v>0</v>
      </c>
      <c r="H93" s="170"/>
      <c r="I93" s="172"/>
      <c r="J93" s="43"/>
    </row>
    <row r="94" spans="1:10" ht="27.75" customHeight="1" x14ac:dyDescent="0.25">
      <c r="A94" s="167" t="s">
        <v>606</v>
      </c>
      <c r="B94" s="26"/>
      <c r="C94" s="174" t="s">
        <v>719</v>
      </c>
      <c r="D94" s="140">
        <v>2.8149999999999999</v>
      </c>
      <c r="E94" s="141">
        <v>0</v>
      </c>
      <c r="F94" s="142">
        <v>0</v>
      </c>
      <c r="G94" s="169">
        <v>0</v>
      </c>
      <c r="H94" s="170"/>
      <c r="I94" s="172"/>
      <c r="J94" s="43"/>
    </row>
    <row r="95" spans="1:10" ht="27.75" customHeight="1" x14ac:dyDescent="0.25">
      <c r="A95" s="167" t="s">
        <v>416</v>
      </c>
      <c r="B95" s="26"/>
      <c r="C95" s="174">
        <v>4</v>
      </c>
      <c r="D95" s="140">
        <v>3.6429999999999998</v>
      </c>
      <c r="E95" s="141">
        <v>0.248</v>
      </c>
      <c r="F95" s="142">
        <v>2.1000000000000001E-2</v>
      </c>
      <c r="G95" s="170"/>
      <c r="H95" s="170"/>
      <c r="I95" s="172"/>
      <c r="J95" s="43"/>
    </row>
    <row r="96" spans="1:10" ht="27.75" customHeight="1" x14ac:dyDescent="0.25">
      <c r="A96" s="167" t="s">
        <v>530</v>
      </c>
      <c r="B96" s="26"/>
      <c r="C96" s="174">
        <v>0</v>
      </c>
      <c r="D96" s="140">
        <v>2.7330000000000001</v>
      </c>
      <c r="E96" s="141">
        <v>0.193</v>
      </c>
      <c r="F96" s="142">
        <v>1.2999999999999999E-2</v>
      </c>
      <c r="G96" s="169">
        <v>5.26</v>
      </c>
      <c r="H96" s="169">
        <v>2.67</v>
      </c>
      <c r="I96" s="173">
        <v>2.67</v>
      </c>
      <c r="J96" s="42">
        <v>0.192</v>
      </c>
    </row>
    <row r="97" spans="1:10" ht="27.75" customHeight="1" x14ac:dyDescent="0.25">
      <c r="A97" s="167" t="s">
        <v>531</v>
      </c>
      <c r="B97" s="26"/>
      <c r="C97" s="174">
        <v>0</v>
      </c>
      <c r="D97" s="140">
        <v>1.639</v>
      </c>
      <c r="E97" s="141">
        <v>0.06</v>
      </c>
      <c r="F97" s="142">
        <v>8.9999999999999993E-3</v>
      </c>
      <c r="G97" s="169">
        <v>0.87</v>
      </c>
      <c r="H97" s="169">
        <v>2.67</v>
      </c>
      <c r="I97" s="173">
        <v>2.67</v>
      </c>
      <c r="J97" s="42">
        <v>0.192</v>
      </c>
    </row>
    <row r="98" spans="1:10" ht="27.75" customHeight="1" x14ac:dyDescent="0.25">
      <c r="A98" s="167" t="s">
        <v>532</v>
      </c>
      <c r="B98" s="26"/>
      <c r="C98" s="174">
        <v>0</v>
      </c>
      <c r="D98" s="140">
        <v>1.6180000000000001</v>
      </c>
      <c r="E98" s="141">
        <v>0.06</v>
      </c>
      <c r="F98" s="142">
        <v>8.9999999999999993E-3</v>
      </c>
      <c r="G98" s="169">
        <v>0.87</v>
      </c>
      <c r="H98" s="169">
        <v>2.67</v>
      </c>
      <c r="I98" s="173">
        <v>2.67</v>
      </c>
      <c r="J98" s="42">
        <v>0.192</v>
      </c>
    </row>
    <row r="99" spans="1:10" ht="27.75" customHeight="1" x14ac:dyDescent="0.25">
      <c r="A99" s="167" t="s">
        <v>533</v>
      </c>
      <c r="B99" s="26"/>
      <c r="C99" s="174">
        <v>0</v>
      </c>
      <c r="D99" s="140">
        <v>1.595</v>
      </c>
      <c r="E99" s="141">
        <v>0.06</v>
      </c>
      <c r="F99" s="142">
        <v>8.9999999999999993E-3</v>
      </c>
      <c r="G99" s="169">
        <v>0.87</v>
      </c>
      <c r="H99" s="169">
        <v>2.67</v>
      </c>
      <c r="I99" s="173">
        <v>2.67</v>
      </c>
      <c r="J99" s="42">
        <v>0.192</v>
      </c>
    </row>
    <row r="100" spans="1:10" ht="27.75" customHeight="1" x14ac:dyDescent="0.25">
      <c r="A100" s="167" t="s">
        <v>534</v>
      </c>
      <c r="B100" s="26"/>
      <c r="C100" s="174">
        <v>0</v>
      </c>
      <c r="D100" s="140">
        <v>1.57</v>
      </c>
      <c r="E100" s="141">
        <v>0.06</v>
      </c>
      <c r="F100" s="142">
        <v>8.9999999999999993E-3</v>
      </c>
      <c r="G100" s="169">
        <v>0.87</v>
      </c>
      <c r="H100" s="169">
        <v>2.67</v>
      </c>
      <c r="I100" s="173">
        <v>2.67</v>
      </c>
      <c r="J100" s="42">
        <v>0.192</v>
      </c>
    </row>
    <row r="101" spans="1:10" ht="27.75" customHeight="1" x14ac:dyDescent="0.25">
      <c r="A101" s="167" t="s">
        <v>535</v>
      </c>
      <c r="B101" s="26"/>
      <c r="C101" s="174">
        <v>0</v>
      </c>
      <c r="D101" s="140">
        <v>2.4540000000000002</v>
      </c>
      <c r="E101" s="141">
        <v>0.187</v>
      </c>
      <c r="F101" s="142">
        <v>6.0000000000000001E-3</v>
      </c>
      <c r="G101" s="169">
        <v>6.17</v>
      </c>
      <c r="H101" s="169">
        <v>4.6399999999999997</v>
      </c>
      <c r="I101" s="173">
        <v>4.6399999999999997</v>
      </c>
      <c r="J101" s="42">
        <v>0.16800000000000001</v>
      </c>
    </row>
    <row r="102" spans="1:10" ht="27.75" customHeight="1" x14ac:dyDescent="0.25">
      <c r="A102" s="167" t="s">
        <v>536</v>
      </c>
      <c r="B102" s="26"/>
      <c r="C102" s="174">
        <v>0</v>
      </c>
      <c r="D102" s="140">
        <v>0.91600000000000004</v>
      </c>
      <c r="E102" s="141">
        <v>0</v>
      </c>
      <c r="F102" s="142">
        <v>0</v>
      </c>
      <c r="G102" s="169">
        <v>0</v>
      </c>
      <c r="H102" s="169">
        <v>4.6399999999999997</v>
      </c>
      <c r="I102" s="173">
        <v>4.6399999999999997</v>
      </c>
      <c r="J102" s="42">
        <v>0.16800000000000001</v>
      </c>
    </row>
    <row r="103" spans="1:10" ht="27.75" customHeight="1" x14ac:dyDescent="0.25">
      <c r="A103" s="167" t="s">
        <v>537</v>
      </c>
      <c r="B103" s="26"/>
      <c r="C103" s="174">
        <v>0</v>
      </c>
      <c r="D103" s="140">
        <v>0.88700000000000001</v>
      </c>
      <c r="E103" s="141">
        <v>0</v>
      </c>
      <c r="F103" s="142">
        <v>0</v>
      </c>
      <c r="G103" s="169">
        <v>0</v>
      </c>
      <c r="H103" s="169">
        <v>4.6399999999999997</v>
      </c>
      <c r="I103" s="173">
        <v>4.6399999999999997</v>
      </c>
      <c r="J103" s="42">
        <v>0.16800000000000001</v>
      </c>
    </row>
    <row r="104" spans="1:10" ht="27.75" customHeight="1" x14ac:dyDescent="0.25">
      <c r="A104" s="167" t="s">
        <v>538</v>
      </c>
      <c r="B104" s="26"/>
      <c r="C104" s="174">
        <v>0</v>
      </c>
      <c r="D104" s="140">
        <v>0.85399999999999998</v>
      </c>
      <c r="E104" s="141">
        <v>0</v>
      </c>
      <c r="F104" s="142">
        <v>0</v>
      </c>
      <c r="G104" s="169">
        <v>0</v>
      </c>
      <c r="H104" s="169">
        <v>4.6399999999999997</v>
      </c>
      <c r="I104" s="173">
        <v>4.6399999999999997</v>
      </c>
      <c r="J104" s="42">
        <v>0.16800000000000001</v>
      </c>
    </row>
    <row r="105" spans="1:10" ht="27.75" customHeight="1" x14ac:dyDescent="0.25">
      <c r="A105" s="167" t="s">
        <v>539</v>
      </c>
      <c r="B105" s="26"/>
      <c r="C105" s="174">
        <v>0</v>
      </c>
      <c r="D105" s="140">
        <v>0.81899999999999995</v>
      </c>
      <c r="E105" s="141">
        <v>0</v>
      </c>
      <c r="F105" s="142">
        <v>0</v>
      </c>
      <c r="G105" s="169">
        <v>0</v>
      </c>
      <c r="H105" s="169">
        <v>4.6399999999999997</v>
      </c>
      <c r="I105" s="173">
        <v>4.6399999999999997</v>
      </c>
      <c r="J105" s="42">
        <v>0.16800000000000001</v>
      </c>
    </row>
    <row r="106" spans="1:10" ht="27.75" customHeight="1" x14ac:dyDescent="0.25">
      <c r="A106" s="167" t="s">
        <v>540</v>
      </c>
      <c r="B106" s="26"/>
      <c r="C106" s="174">
        <v>0</v>
      </c>
      <c r="D106" s="140">
        <v>1.98</v>
      </c>
      <c r="E106" s="141">
        <v>0.151</v>
      </c>
      <c r="F106" s="142">
        <v>5.0000000000000001E-3</v>
      </c>
      <c r="G106" s="169">
        <v>69.41</v>
      </c>
      <c r="H106" s="169">
        <v>5.29</v>
      </c>
      <c r="I106" s="173">
        <v>5.29</v>
      </c>
      <c r="J106" s="42">
        <v>0.14099999999999999</v>
      </c>
    </row>
    <row r="107" spans="1:10" ht="27.75" customHeight="1" x14ac:dyDescent="0.25">
      <c r="A107" s="167" t="s">
        <v>541</v>
      </c>
      <c r="B107" s="26"/>
      <c r="C107" s="174">
        <v>0</v>
      </c>
      <c r="D107" s="140">
        <v>0.13200000000000001</v>
      </c>
      <c r="E107" s="141">
        <v>0</v>
      </c>
      <c r="F107" s="142">
        <v>0</v>
      </c>
      <c r="G107" s="169">
        <v>0</v>
      </c>
      <c r="H107" s="169">
        <v>5.29</v>
      </c>
      <c r="I107" s="173">
        <v>5.29</v>
      </c>
      <c r="J107" s="42">
        <v>0.14099999999999999</v>
      </c>
    </row>
    <row r="108" spans="1:10" ht="27.75" customHeight="1" x14ac:dyDescent="0.25">
      <c r="A108" s="167" t="s">
        <v>542</v>
      </c>
      <c r="B108" s="26"/>
      <c r="C108" s="174">
        <v>0</v>
      </c>
      <c r="D108" s="140">
        <v>5.0000000000000001E-3</v>
      </c>
      <c r="E108" s="141">
        <v>0</v>
      </c>
      <c r="F108" s="142">
        <v>0</v>
      </c>
      <c r="G108" s="169">
        <v>0</v>
      </c>
      <c r="H108" s="169">
        <v>5.29</v>
      </c>
      <c r="I108" s="173">
        <v>5.29</v>
      </c>
      <c r="J108" s="42">
        <v>0.14099999999999999</v>
      </c>
    </row>
    <row r="109" spans="1:10" ht="27.75" customHeight="1" x14ac:dyDescent="0.25">
      <c r="A109" s="167" t="s">
        <v>543</v>
      </c>
      <c r="B109" s="26"/>
      <c r="C109" s="174">
        <v>0</v>
      </c>
      <c r="D109" s="140">
        <v>0.06</v>
      </c>
      <c r="E109" s="141">
        <v>0</v>
      </c>
      <c r="F109" s="142">
        <v>0</v>
      </c>
      <c r="G109" s="169">
        <v>0</v>
      </c>
      <c r="H109" s="169">
        <v>5.29</v>
      </c>
      <c r="I109" s="173">
        <v>5.29</v>
      </c>
      <c r="J109" s="42">
        <v>0.14099999999999999</v>
      </c>
    </row>
    <row r="110" spans="1:10" ht="27.75" customHeight="1" x14ac:dyDescent="0.25">
      <c r="A110" s="167" t="s">
        <v>544</v>
      </c>
      <c r="B110" s="26"/>
      <c r="C110" s="174">
        <v>0</v>
      </c>
      <c r="D110" s="140">
        <v>1.2E-2</v>
      </c>
      <c r="E110" s="141">
        <v>0</v>
      </c>
      <c r="F110" s="142">
        <v>0</v>
      </c>
      <c r="G110" s="169">
        <v>0</v>
      </c>
      <c r="H110" s="169">
        <v>5.29</v>
      </c>
      <c r="I110" s="173">
        <v>5.29</v>
      </c>
      <c r="J110" s="42">
        <v>0.14099999999999999</v>
      </c>
    </row>
    <row r="111" spans="1:10" ht="27.75" customHeight="1" x14ac:dyDescent="0.25">
      <c r="A111" s="167" t="s">
        <v>417</v>
      </c>
      <c r="B111" s="26"/>
      <c r="C111" s="174" t="s">
        <v>720</v>
      </c>
      <c r="D111" s="143">
        <v>15.454000000000001</v>
      </c>
      <c r="E111" s="144">
        <v>0.98699999999999999</v>
      </c>
      <c r="F111" s="142">
        <v>0.16400000000000001</v>
      </c>
      <c r="G111" s="170"/>
      <c r="H111" s="170"/>
      <c r="I111" s="172"/>
      <c r="J111" s="43"/>
    </row>
    <row r="112" spans="1:10" ht="27.75" customHeight="1" x14ac:dyDescent="0.25">
      <c r="A112" s="167" t="s">
        <v>418</v>
      </c>
      <c r="B112" s="26"/>
      <c r="C112" s="174" t="s">
        <v>1201</v>
      </c>
      <c r="D112" s="140">
        <v>-3.927</v>
      </c>
      <c r="E112" s="141">
        <v>-0.26800000000000002</v>
      </c>
      <c r="F112" s="142">
        <v>-2.1999999999999999E-2</v>
      </c>
      <c r="G112" s="169">
        <v>0</v>
      </c>
      <c r="H112" s="170"/>
      <c r="I112" s="172"/>
      <c r="J112" s="43"/>
    </row>
    <row r="113" spans="1:10" ht="27.75" customHeight="1" x14ac:dyDescent="0.25">
      <c r="A113" s="167" t="s">
        <v>419</v>
      </c>
      <c r="B113" s="26"/>
      <c r="C113" s="174">
        <v>0</v>
      </c>
      <c r="D113" s="140">
        <v>-3.6059999999999999</v>
      </c>
      <c r="E113" s="141">
        <v>-0.251</v>
      </c>
      <c r="F113" s="142">
        <v>-1.7999999999999999E-2</v>
      </c>
      <c r="G113" s="169">
        <v>0</v>
      </c>
      <c r="H113" s="170"/>
      <c r="I113" s="172"/>
      <c r="J113" s="43"/>
    </row>
    <row r="114" spans="1:10" ht="27.75" customHeight="1" x14ac:dyDescent="0.25">
      <c r="A114" s="167" t="s">
        <v>420</v>
      </c>
      <c r="B114" s="26"/>
      <c r="C114" s="174">
        <v>0</v>
      </c>
      <c r="D114" s="140">
        <v>-3.927</v>
      </c>
      <c r="E114" s="141">
        <v>-0.26800000000000002</v>
      </c>
      <c r="F114" s="142">
        <v>-2.1999999999999999E-2</v>
      </c>
      <c r="G114" s="169">
        <v>0</v>
      </c>
      <c r="H114" s="170"/>
      <c r="I114" s="172"/>
      <c r="J114" s="42">
        <v>0.249</v>
      </c>
    </row>
    <row r="115" spans="1:10" ht="27.75" customHeight="1" x14ac:dyDescent="0.25">
      <c r="A115" s="167" t="s">
        <v>421</v>
      </c>
      <c r="B115" s="26"/>
      <c r="C115" s="174">
        <v>0</v>
      </c>
      <c r="D115" s="140">
        <v>-3.6059999999999999</v>
      </c>
      <c r="E115" s="141">
        <v>-0.251</v>
      </c>
      <c r="F115" s="142">
        <v>-1.7999999999999999E-2</v>
      </c>
      <c r="G115" s="169">
        <v>0</v>
      </c>
      <c r="H115" s="170"/>
      <c r="I115" s="172"/>
      <c r="J115" s="42">
        <v>0.22</v>
      </c>
    </row>
    <row r="116" spans="1:10" ht="27.75" customHeight="1" x14ac:dyDescent="0.25">
      <c r="A116" s="167" t="s">
        <v>422</v>
      </c>
      <c r="B116" s="26"/>
      <c r="C116" s="174">
        <v>0</v>
      </c>
      <c r="D116" s="140">
        <v>-3.1150000000000002</v>
      </c>
      <c r="E116" s="141">
        <v>-0.23799999999999999</v>
      </c>
      <c r="F116" s="142">
        <v>-8.0000000000000002E-3</v>
      </c>
      <c r="G116" s="169">
        <v>6.5</v>
      </c>
      <c r="H116" s="170"/>
      <c r="I116" s="172"/>
      <c r="J116" s="42">
        <v>0.25700000000000001</v>
      </c>
    </row>
    <row r="117" spans="1:10" ht="27.75" customHeight="1" x14ac:dyDescent="0.25">
      <c r="A117" s="167" t="s">
        <v>607</v>
      </c>
      <c r="B117" s="26"/>
      <c r="C117" s="174" t="s">
        <v>718</v>
      </c>
      <c r="D117" s="140">
        <v>2.4319999999999999</v>
      </c>
      <c r="E117" s="141">
        <v>0.109</v>
      </c>
      <c r="F117" s="142">
        <v>0</v>
      </c>
      <c r="G117" s="169">
        <v>0</v>
      </c>
      <c r="H117" s="170"/>
      <c r="I117" s="172"/>
      <c r="J117" s="43"/>
    </row>
    <row r="118" spans="1:10" ht="27.75" customHeight="1" x14ac:dyDescent="0.25">
      <c r="A118" s="167" t="s">
        <v>628</v>
      </c>
      <c r="B118" s="26"/>
      <c r="C118" s="174">
        <v>2</v>
      </c>
      <c r="D118" s="140">
        <v>2.4929999999999999</v>
      </c>
      <c r="E118" s="141">
        <v>0.17</v>
      </c>
      <c r="F118" s="142">
        <v>1.4E-2</v>
      </c>
      <c r="G118" s="170"/>
      <c r="H118" s="170"/>
      <c r="I118" s="172"/>
      <c r="J118" s="43"/>
    </row>
    <row r="119" spans="1:10" ht="27.75" customHeight="1" x14ac:dyDescent="0.25">
      <c r="A119" s="167" t="s">
        <v>608</v>
      </c>
      <c r="B119" s="26"/>
      <c r="C119" s="174" t="s">
        <v>719</v>
      </c>
      <c r="D119" s="140">
        <v>2.2069999999999999</v>
      </c>
      <c r="E119" s="141">
        <v>0.15</v>
      </c>
      <c r="F119" s="142">
        <v>1.2999999999999999E-2</v>
      </c>
      <c r="G119" s="169">
        <v>1.31</v>
      </c>
      <c r="H119" s="170"/>
      <c r="I119" s="172"/>
      <c r="J119" s="43"/>
    </row>
    <row r="120" spans="1:10" ht="27.75" customHeight="1" x14ac:dyDescent="0.25">
      <c r="A120" s="167" t="s">
        <v>609</v>
      </c>
      <c r="B120" s="26"/>
      <c r="C120" s="174" t="s">
        <v>719</v>
      </c>
      <c r="D120" s="140">
        <v>2.1760000000000002</v>
      </c>
      <c r="E120" s="141">
        <v>0.11899999999999999</v>
      </c>
      <c r="F120" s="142">
        <v>0</v>
      </c>
      <c r="G120" s="169">
        <v>0</v>
      </c>
      <c r="H120" s="170"/>
      <c r="I120" s="172"/>
      <c r="J120" s="43"/>
    </row>
    <row r="121" spans="1:10" ht="27.75" customHeight="1" x14ac:dyDescent="0.25">
      <c r="A121" s="167" t="s">
        <v>610</v>
      </c>
      <c r="B121" s="26"/>
      <c r="C121" s="174" t="s">
        <v>719</v>
      </c>
      <c r="D121" s="140">
        <v>1.9019999999999999</v>
      </c>
      <c r="E121" s="141">
        <v>0</v>
      </c>
      <c r="F121" s="142">
        <v>0</v>
      </c>
      <c r="G121" s="169">
        <v>0</v>
      </c>
      <c r="H121" s="170"/>
      <c r="I121" s="172"/>
      <c r="J121" s="43"/>
    </row>
    <row r="122" spans="1:10" ht="27.75" customHeight="1" x14ac:dyDescent="0.25">
      <c r="A122" s="167" t="s">
        <v>611</v>
      </c>
      <c r="B122" s="26"/>
      <c r="C122" s="174" t="s">
        <v>719</v>
      </c>
      <c r="D122" s="140">
        <v>1.7849999999999999</v>
      </c>
      <c r="E122" s="141">
        <v>0</v>
      </c>
      <c r="F122" s="142">
        <v>0</v>
      </c>
      <c r="G122" s="169">
        <v>0</v>
      </c>
      <c r="H122" s="170"/>
      <c r="I122" s="172"/>
      <c r="J122" s="43"/>
    </row>
    <row r="123" spans="1:10" ht="27.75" customHeight="1" x14ac:dyDescent="0.25">
      <c r="A123" s="167" t="s">
        <v>612</v>
      </c>
      <c r="B123" s="26"/>
      <c r="C123" s="174" t="s">
        <v>719</v>
      </c>
      <c r="D123" s="140">
        <v>1.7050000000000001</v>
      </c>
      <c r="E123" s="141">
        <v>0</v>
      </c>
      <c r="F123" s="142">
        <v>0</v>
      </c>
      <c r="G123" s="169">
        <v>0</v>
      </c>
      <c r="H123" s="170"/>
      <c r="I123" s="172"/>
      <c r="J123" s="43"/>
    </row>
    <row r="124" spans="1:10" ht="27.75" customHeight="1" x14ac:dyDescent="0.25">
      <c r="A124" s="167" t="s">
        <v>423</v>
      </c>
      <c r="B124" s="26"/>
      <c r="C124" s="174">
        <v>4</v>
      </c>
      <c r="D124" s="140">
        <v>2.2069999999999999</v>
      </c>
      <c r="E124" s="141">
        <v>0.15</v>
      </c>
      <c r="F124" s="142">
        <v>1.2999999999999999E-2</v>
      </c>
      <c r="G124" s="170"/>
      <c r="H124" s="170"/>
      <c r="I124" s="172"/>
      <c r="J124" s="43"/>
    </row>
    <row r="125" spans="1:10" ht="27.75" customHeight="1" x14ac:dyDescent="0.25">
      <c r="A125" s="167" t="s">
        <v>515</v>
      </c>
      <c r="B125" s="26"/>
      <c r="C125" s="174">
        <v>0</v>
      </c>
      <c r="D125" s="140">
        <v>1.6559999999999999</v>
      </c>
      <c r="E125" s="141">
        <v>0.11700000000000001</v>
      </c>
      <c r="F125" s="142">
        <v>8.0000000000000002E-3</v>
      </c>
      <c r="G125" s="169">
        <v>3.19</v>
      </c>
      <c r="H125" s="169">
        <v>1.62</v>
      </c>
      <c r="I125" s="173">
        <v>1.62</v>
      </c>
      <c r="J125" s="42">
        <v>0.11700000000000001</v>
      </c>
    </row>
    <row r="126" spans="1:10" ht="27.75" customHeight="1" x14ac:dyDescent="0.25">
      <c r="A126" s="167" t="s">
        <v>516</v>
      </c>
      <c r="B126" s="26"/>
      <c r="C126" s="174">
        <v>0</v>
      </c>
      <c r="D126" s="140">
        <v>0.99199999999999999</v>
      </c>
      <c r="E126" s="141">
        <v>3.5999999999999997E-2</v>
      </c>
      <c r="F126" s="142">
        <v>5.0000000000000001E-3</v>
      </c>
      <c r="G126" s="169">
        <v>0.53</v>
      </c>
      <c r="H126" s="169">
        <v>1.62</v>
      </c>
      <c r="I126" s="173">
        <v>1.62</v>
      </c>
      <c r="J126" s="42">
        <v>0.11700000000000001</v>
      </c>
    </row>
    <row r="127" spans="1:10" ht="27.75" customHeight="1" x14ac:dyDescent="0.25">
      <c r="A127" s="167" t="s">
        <v>517</v>
      </c>
      <c r="B127" s="26"/>
      <c r="C127" s="174">
        <v>0</v>
      </c>
      <c r="D127" s="140">
        <v>0.98</v>
      </c>
      <c r="E127" s="141">
        <v>3.5999999999999997E-2</v>
      </c>
      <c r="F127" s="142">
        <v>5.0000000000000001E-3</v>
      </c>
      <c r="G127" s="169">
        <v>0.53</v>
      </c>
      <c r="H127" s="169">
        <v>1.62</v>
      </c>
      <c r="I127" s="173">
        <v>1.62</v>
      </c>
      <c r="J127" s="42">
        <v>0.11700000000000001</v>
      </c>
    </row>
    <row r="128" spans="1:10" ht="27.75" customHeight="1" x14ac:dyDescent="0.25">
      <c r="A128" s="167" t="s">
        <v>518</v>
      </c>
      <c r="B128" s="26"/>
      <c r="C128" s="174">
        <v>0</v>
      </c>
      <c r="D128" s="140">
        <v>0.96599999999999997</v>
      </c>
      <c r="E128" s="141">
        <v>3.5999999999999997E-2</v>
      </c>
      <c r="F128" s="142">
        <v>5.0000000000000001E-3</v>
      </c>
      <c r="G128" s="169">
        <v>0.53</v>
      </c>
      <c r="H128" s="169">
        <v>1.62</v>
      </c>
      <c r="I128" s="173">
        <v>1.62</v>
      </c>
      <c r="J128" s="42">
        <v>0.11700000000000001</v>
      </c>
    </row>
    <row r="129" spans="1:10" ht="27.75" customHeight="1" x14ac:dyDescent="0.25">
      <c r="A129" s="167" t="s">
        <v>519</v>
      </c>
      <c r="B129" s="26"/>
      <c r="C129" s="174">
        <v>0</v>
      </c>
      <c r="D129" s="140">
        <v>0.95099999999999996</v>
      </c>
      <c r="E129" s="141">
        <v>3.5999999999999997E-2</v>
      </c>
      <c r="F129" s="142">
        <v>5.0000000000000001E-3</v>
      </c>
      <c r="G129" s="169">
        <v>0.53</v>
      </c>
      <c r="H129" s="169">
        <v>1.62</v>
      </c>
      <c r="I129" s="173">
        <v>1.62</v>
      </c>
      <c r="J129" s="42">
        <v>0.11700000000000001</v>
      </c>
    </row>
    <row r="130" spans="1:10" ht="27.75" customHeight="1" x14ac:dyDescent="0.25">
      <c r="A130" s="167" t="s">
        <v>520</v>
      </c>
      <c r="B130" s="26"/>
      <c r="C130" s="174">
        <v>0</v>
      </c>
      <c r="D130" s="140">
        <v>1.4870000000000001</v>
      </c>
      <c r="E130" s="141">
        <v>0.114</v>
      </c>
      <c r="F130" s="142">
        <v>4.0000000000000001E-3</v>
      </c>
      <c r="G130" s="169">
        <v>3.74</v>
      </c>
      <c r="H130" s="169">
        <v>2.81</v>
      </c>
      <c r="I130" s="173">
        <v>2.81</v>
      </c>
      <c r="J130" s="42">
        <v>0.10100000000000001</v>
      </c>
    </row>
    <row r="131" spans="1:10" ht="27.75" customHeight="1" x14ac:dyDescent="0.25">
      <c r="A131" s="167" t="s">
        <v>521</v>
      </c>
      <c r="B131" s="26"/>
      <c r="C131" s="174">
        <v>0</v>
      </c>
      <c r="D131" s="140">
        <v>0.55500000000000005</v>
      </c>
      <c r="E131" s="141">
        <v>0</v>
      </c>
      <c r="F131" s="142">
        <v>0</v>
      </c>
      <c r="G131" s="169">
        <v>0</v>
      </c>
      <c r="H131" s="169">
        <v>2.81</v>
      </c>
      <c r="I131" s="173">
        <v>2.81</v>
      </c>
      <c r="J131" s="42">
        <v>0.10100000000000001</v>
      </c>
    </row>
    <row r="132" spans="1:10" ht="27.75" customHeight="1" x14ac:dyDescent="0.25">
      <c r="A132" s="167" t="s">
        <v>522</v>
      </c>
      <c r="B132" s="26"/>
      <c r="C132" s="174">
        <v>0</v>
      </c>
      <c r="D132" s="140">
        <v>0.53700000000000003</v>
      </c>
      <c r="E132" s="141">
        <v>0</v>
      </c>
      <c r="F132" s="142">
        <v>0</v>
      </c>
      <c r="G132" s="169">
        <v>0</v>
      </c>
      <c r="H132" s="169">
        <v>2.81</v>
      </c>
      <c r="I132" s="173">
        <v>2.81</v>
      </c>
      <c r="J132" s="42">
        <v>0.10100000000000001</v>
      </c>
    </row>
    <row r="133" spans="1:10" ht="27.75" customHeight="1" x14ac:dyDescent="0.25">
      <c r="A133" s="167" t="s">
        <v>523</v>
      </c>
      <c r="B133" s="26"/>
      <c r="C133" s="174">
        <v>0</v>
      </c>
      <c r="D133" s="140">
        <v>0.51800000000000002</v>
      </c>
      <c r="E133" s="141">
        <v>0</v>
      </c>
      <c r="F133" s="142">
        <v>0</v>
      </c>
      <c r="G133" s="169">
        <v>0</v>
      </c>
      <c r="H133" s="169">
        <v>2.81</v>
      </c>
      <c r="I133" s="173">
        <v>2.81</v>
      </c>
      <c r="J133" s="42">
        <v>0.10100000000000001</v>
      </c>
    </row>
    <row r="134" spans="1:10" ht="27.75" customHeight="1" x14ac:dyDescent="0.25">
      <c r="A134" s="167" t="s">
        <v>524</v>
      </c>
      <c r="B134" s="26"/>
      <c r="C134" s="174">
        <v>0</v>
      </c>
      <c r="D134" s="140">
        <v>0.496</v>
      </c>
      <c r="E134" s="141">
        <v>0</v>
      </c>
      <c r="F134" s="142">
        <v>0</v>
      </c>
      <c r="G134" s="169">
        <v>0</v>
      </c>
      <c r="H134" s="169">
        <v>2.81</v>
      </c>
      <c r="I134" s="173">
        <v>2.81</v>
      </c>
      <c r="J134" s="42">
        <v>0.10100000000000001</v>
      </c>
    </row>
    <row r="135" spans="1:10" ht="27.75" customHeight="1" x14ac:dyDescent="0.25">
      <c r="A135" s="167" t="s">
        <v>525</v>
      </c>
      <c r="B135" s="26"/>
      <c r="C135" s="174">
        <v>0</v>
      </c>
      <c r="D135" s="140">
        <v>1.1990000000000001</v>
      </c>
      <c r="E135" s="141">
        <v>9.0999999999999998E-2</v>
      </c>
      <c r="F135" s="142">
        <v>3.0000000000000001E-3</v>
      </c>
      <c r="G135" s="169">
        <v>42.04</v>
      </c>
      <c r="H135" s="169">
        <v>3.2</v>
      </c>
      <c r="I135" s="173">
        <v>3.2</v>
      </c>
      <c r="J135" s="42">
        <v>8.5000000000000006E-2</v>
      </c>
    </row>
    <row r="136" spans="1:10" ht="27.75" customHeight="1" x14ac:dyDescent="0.25">
      <c r="A136" s="167" t="s">
        <v>526</v>
      </c>
      <c r="B136" s="26"/>
      <c r="C136" s="174">
        <v>0</v>
      </c>
      <c r="D136" s="140">
        <v>0.08</v>
      </c>
      <c r="E136" s="141">
        <v>0</v>
      </c>
      <c r="F136" s="142">
        <v>0</v>
      </c>
      <c r="G136" s="169">
        <v>0</v>
      </c>
      <c r="H136" s="169">
        <v>3.2</v>
      </c>
      <c r="I136" s="173">
        <v>3.2</v>
      </c>
      <c r="J136" s="42">
        <v>8.5000000000000006E-2</v>
      </c>
    </row>
    <row r="137" spans="1:10" ht="27.75" customHeight="1" x14ac:dyDescent="0.25">
      <c r="A137" s="167" t="s">
        <v>527</v>
      </c>
      <c r="B137" s="26"/>
      <c r="C137" s="174">
        <v>0</v>
      </c>
      <c r="D137" s="140">
        <v>3.0000000000000001E-3</v>
      </c>
      <c r="E137" s="141">
        <v>0</v>
      </c>
      <c r="F137" s="142">
        <v>0</v>
      </c>
      <c r="G137" s="169">
        <v>0</v>
      </c>
      <c r="H137" s="169">
        <v>3.2</v>
      </c>
      <c r="I137" s="173">
        <v>3.2</v>
      </c>
      <c r="J137" s="42">
        <v>8.5000000000000006E-2</v>
      </c>
    </row>
    <row r="138" spans="1:10" ht="27.75" customHeight="1" x14ac:dyDescent="0.25">
      <c r="A138" s="167" t="s">
        <v>528</v>
      </c>
      <c r="B138" s="26"/>
      <c r="C138" s="174">
        <v>0</v>
      </c>
      <c r="D138" s="140">
        <v>3.5999999999999997E-2</v>
      </c>
      <c r="E138" s="141">
        <v>0</v>
      </c>
      <c r="F138" s="142">
        <v>0</v>
      </c>
      <c r="G138" s="169">
        <v>0</v>
      </c>
      <c r="H138" s="169">
        <v>3.2</v>
      </c>
      <c r="I138" s="173">
        <v>3.2</v>
      </c>
      <c r="J138" s="42">
        <v>8.5000000000000006E-2</v>
      </c>
    </row>
    <row r="139" spans="1:10" ht="27.75" customHeight="1" x14ac:dyDescent="0.25">
      <c r="A139" s="167" t="s">
        <v>529</v>
      </c>
      <c r="B139" s="26"/>
      <c r="C139" s="174">
        <v>0</v>
      </c>
      <c r="D139" s="140">
        <v>7.0000000000000001E-3</v>
      </c>
      <c r="E139" s="141">
        <v>0</v>
      </c>
      <c r="F139" s="142">
        <v>0</v>
      </c>
      <c r="G139" s="169">
        <v>0</v>
      </c>
      <c r="H139" s="169">
        <v>3.2</v>
      </c>
      <c r="I139" s="173">
        <v>3.2</v>
      </c>
      <c r="J139" s="42">
        <v>8.5000000000000006E-2</v>
      </c>
    </row>
    <row r="140" spans="1:10" ht="27.75" customHeight="1" x14ac:dyDescent="0.25">
      <c r="A140" s="167" t="s">
        <v>424</v>
      </c>
      <c r="B140" s="26"/>
      <c r="C140" s="174" t="s">
        <v>720</v>
      </c>
      <c r="D140" s="143">
        <v>9.36</v>
      </c>
      <c r="E140" s="144">
        <v>0.59799999999999998</v>
      </c>
      <c r="F140" s="142">
        <v>9.9000000000000005E-2</v>
      </c>
      <c r="G140" s="170"/>
      <c r="H140" s="170"/>
      <c r="I140" s="172"/>
      <c r="J140" s="43"/>
    </row>
    <row r="141" spans="1:10" ht="27.75" customHeight="1" x14ac:dyDescent="0.25">
      <c r="A141" s="167" t="s">
        <v>425</v>
      </c>
      <c r="B141" s="26"/>
      <c r="C141" s="174" t="s">
        <v>1201</v>
      </c>
      <c r="D141" s="140">
        <v>-2.3780000000000001</v>
      </c>
      <c r="E141" s="141">
        <v>-0.16200000000000001</v>
      </c>
      <c r="F141" s="142">
        <v>-1.4E-2</v>
      </c>
      <c r="G141" s="169">
        <v>0</v>
      </c>
      <c r="H141" s="170"/>
      <c r="I141" s="172"/>
      <c r="J141" s="43"/>
    </row>
    <row r="142" spans="1:10" ht="27.75" customHeight="1" x14ac:dyDescent="0.25">
      <c r="A142" s="167" t="s">
        <v>426</v>
      </c>
      <c r="B142" s="26"/>
      <c r="C142" s="174">
        <v>0</v>
      </c>
      <c r="D142" s="140">
        <v>-2.1840000000000002</v>
      </c>
      <c r="E142" s="141">
        <v>-0.152</v>
      </c>
      <c r="F142" s="142">
        <v>-1.0999999999999999E-2</v>
      </c>
      <c r="G142" s="169">
        <v>0</v>
      </c>
      <c r="H142" s="170"/>
      <c r="I142" s="172"/>
      <c r="J142" s="43"/>
    </row>
    <row r="143" spans="1:10" ht="27.75" customHeight="1" x14ac:dyDescent="0.25">
      <c r="A143" s="167" t="s">
        <v>427</v>
      </c>
      <c r="B143" s="26"/>
      <c r="C143" s="174">
        <v>0</v>
      </c>
      <c r="D143" s="140">
        <v>-2.3780000000000001</v>
      </c>
      <c r="E143" s="141">
        <v>-0.16200000000000001</v>
      </c>
      <c r="F143" s="142">
        <v>-1.4E-2</v>
      </c>
      <c r="G143" s="169">
        <v>0</v>
      </c>
      <c r="H143" s="170"/>
      <c r="I143" s="172"/>
      <c r="J143" s="42">
        <v>0.151</v>
      </c>
    </row>
    <row r="144" spans="1:10" ht="27.75" customHeight="1" x14ac:dyDescent="0.25">
      <c r="A144" s="167" t="s">
        <v>428</v>
      </c>
      <c r="B144" s="26"/>
      <c r="C144" s="174">
        <v>0</v>
      </c>
      <c r="D144" s="140">
        <v>-2.1840000000000002</v>
      </c>
      <c r="E144" s="141">
        <v>-0.152</v>
      </c>
      <c r="F144" s="142">
        <v>-1.0999999999999999E-2</v>
      </c>
      <c r="G144" s="169">
        <v>0</v>
      </c>
      <c r="H144" s="170"/>
      <c r="I144" s="172"/>
      <c r="J144" s="42">
        <v>0.13300000000000001</v>
      </c>
    </row>
    <row r="145" spans="1:10" ht="27.75" customHeight="1" x14ac:dyDescent="0.25">
      <c r="A145" s="167" t="s">
        <v>429</v>
      </c>
      <c r="B145" s="26"/>
      <c r="C145" s="174">
        <v>0</v>
      </c>
      <c r="D145" s="140">
        <v>-1.887</v>
      </c>
      <c r="E145" s="141">
        <v>-0.14399999999999999</v>
      </c>
      <c r="F145" s="142">
        <v>-5.0000000000000001E-3</v>
      </c>
      <c r="G145" s="169">
        <v>3.94</v>
      </c>
      <c r="H145" s="170"/>
      <c r="I145" s="172"/>
      <c r="J145" s="42">
        <v>0.156</v>
      </c>
    </row>
    <row r="146" spans="1:10" ht="27.75" customHeight="1" x14ac:dyDescent="0.25">
      <c r="A146" s="167" t="s">
        <v>613</v>
      </c>
      <c r="B146" s="26"/>
      <c r="C146" s="174" t="s">
        <v>718</v>
      </c>
      <c r="D146" s="140">
        <v>1.667</v>
      </c>
      <c r="E146" s="141">
        <v>7.4999999999999997E-2</v>
      </c>
      <c r="F146" s="142">
        <v>0</v>
      </c>
      <c r="G146" s="169">
        <v>0</v>
      </c>
      <c r="H146" s="170"/>
      <c r="I146" s="172"/>
      <c r="J146" s="43"/>
    </row>
    <row r="147" spans="1:10" ht="27.75" customHeight="1" x14ac:dyDescent="0.25">
      <c r="A147" s="167" t="s">
        <v>629</v>
      </c>
      <c r="B147" s="26"/>
      <c r="C147" s="174">
        <v>2</v>
      </c>
      <c r="D147" s="140">
        <v>1.7090000000000001</v>
      </c>
      <c r="E147" s="141">
        <v>0.11600000000000001</v>
      </c>
      <c r="F147" s="142">
        <v>0.01</v>
      </c>
      <c r="G147" s="170"/>
      <c r="H147" s="170"/>
      <c r="I147" s="172"/>
      <c r="J147" s="43"/>
    </row>
    <row r="148" spans="1:10" ht="27.75" customHeight="1" x14ac:dyDescent="0.25">
      <c r="A148" s="167" t="s">
        <v>614</v>
      </c>
      <c r="B148" s="26"/>
      <c r="C148" s="174" t="s">
        <v>719</v>
      </c>
      <c r="D148" s="140">
        <v>1.512</v>
      </c>
      <c r="E148" s="141">
        <v>0.10299999999999999</v>
      </c>
      <c r="F148" s="142">
        <v>8.9999999999999993E-3</v>
      </c>
      <c r="G148" s="169">
        <v>0.9</v>
      </c>
      <c r="H148" s="170"/>
      <c r="I148" s="172"/>
      <c r="J148" s="43"/>
    </row>
    <row r="149" spans="1:10" ht="27.75" customHeight="1" x14ac:dyDescent="0.25">
      <c r="A149" s="167" t="s">
        <v>615</v>
      </c>
      <c r="B149" s="26"/>
      <c r="C149" s="174" t="s">
        <v>719</v>
      </c>
      <c r="D149" s="140">
        <v>1.4910000000000001</v>
      </c>
      <c r="E149" s="141">
        <v>8.2000000000000003E-2</v>
      </c>
      <c r="F149" s="142">
        <v>0</v>
      </c>
      <c r="G149" s="169">
        <v>0</v>
      </c>
      <c r="H149" s="170"/>
      <c r="I149" s="172"/>
      <c r="J149" s="43"/>
    </row>
    <row r="150" spans="1:10" ht="27.75" customHeight="1" x14ac:dyDescent="0.25">
      <c r="A150" s="167" t="s">
        <v>616</v>
      </c>
      <c r="B150" s="26"/>
      <c r="C150" s="174" t="s">
        <v>719</v>
      </c>
      <c r="D150" s="140">
        <v>1.304</v>
      </c>
      <c r="E150" s="141">
        <v>0</v>
      </c>
      <c r="F150" s="142">
        <v>0</v>
      </c>
      <c r="G150" s="169">
        <v>0</v>
      </c>
      <c r="H150" s="170"/>
      <c r="I150" s="172"/>
      <c r="J150" s="43"/>
    </row>
    <row r="151" spans="1:10" ht="27.75" customHeight="1" x14ac:dyDescent="0.25">
      <c r="A151" s="167" t="s">
        <v>617</v>
      </c>
      <c r="B151" s="26"/>
      <c r="C151" s="174" t="s">
        <v>719</v>
      </c>
      <c r="D151" s="140">
        <v>1.2230000000000001</v>
      </c>
      <c r="E151" s="141">
        <v>0</v>
      </c>
      <c r="F151" s="142">
        <v>0</v>
      </c>
      <c r="G151" s="169">
        <v>0</v>
      </c>
      <c r="H151" s="170"/>
      <c r="I151" s="172"/>
      <c r="J151" s="43"/>
    </row>
    <row r="152" spans="1:10" ht="27.75" customHeight="1" x14ac:dyDescent="0.25">
      <c r="A152" s="167" t="s">
        <v>618</v>
      </c>
      <c r="B152" s="26"/>
      <c r="C152" s="174" t="s">
        <v>719</v>
      </c>
      <c r="D152" s="140">
        <v>1.169</v>
      </c>
      <c r="E152" s="141">
        <v>0</v>
      </c>
      <c r="F152" s="142">
        <v>0</v>
      </c>
      <c r="G152" s="169">
        <v>0</v>
      </c>
      <c r="H152" s="170"/>
      <c r="I152" s="172"/>
      <c r="J152" s="43"/>
    </row>
    <row r="153" spans="1:10" ht="27.75" customHeight="1" x14ac:dyDescent="0.25">
      <c r="A153" s="167" t="s">
        <v>430</v>
      </c>
      <c r="B153" s="26"/>
      <c r="C153" s="174">
        <v>4</v>
      </c>
      <c r="D153" s="140">
        <v>1.512</v>
      </c>
      <c r="E153" s="141">
        <v>0.10299999999999999</v>
      </c>
      <c r="F153" s="142">
        <v>8.9999999999999993E-3</v>
      </c>
      <c r="G153" s="170"/>
      <c r="H153" s="170"/>
      <c r="I153" s="172"/>
      <c r="J153" s="43"/>
    </row>
    <row r="154" spans="1:10" ht="27.75" customHeight="1" x14ac:dyDescent="0.25">
      <c r="A154" s="167" t="s">
        <v>500</v>
      </c>
      <c r="B154" s="26"/>
      <c r="C154" s="174">
        <v>0</v>
      </c>
      <c r="D154" s="140">
        <v>1.135</v>
      </c>
      <c r="E154" s="141">
        <v>0.08</v>
      </c>
      <c r="F154" s="142">
        <v>5.0000000000000001E-3</v>
      </c>
      <c r="G154" s="169">
        <v>2.1800000000000002</v>
      </c>
      <c r="H154" s="169">
        <v>1.1100000000000001</v>
      </c>
      <c r="I154" s="173">
        <v>1.1100000000000001</v>
      </c>
      <c r="J154" s="42">
        <v>0.08</v>
      </c>
    </row>
    <row r="155" spans="1:10" ht="27.75" customHeight="1" x14ac:dyDescent="0.25">
      <c r="A155" s="167" t="s">
        <v>501</v>
      </c>
      <c r="B155" s="26"/>
      <c r="C155" s="174">
        <v>0</v>
      </c>
      <c r="D155" s="140">
        <v>0.68</v>
      </c>
      <c r="E155" s="141">
        <v>2.5000000000000001E-2</v>
      </c>
      <c r="F155" s="142">
        <v>4.0000000000000001E-3</v>
      </c>
      <c r="G155" s="169">
        <v>0.36</v>
      </c>
      <c r="H155" s="169">
        <v>1.1100000000000001</v>
      </c>
      <c r="I155" s="173">
        <v>1.1100000000000001</v>
      </c>
      <c r="J155" s="42">
        <v>0.08</v>
      </c>
    </row>
    <row r="156" spans="1:10" ht="27.75" customHeight="1" x14ac:dyDescent="0.25">
      <c r="A156" s="167" t="s">
        <v>502</v>
      </c>
      <c r="B156" s="26"/>
      <c r="C156" s="174">
        <v>0</v>
      </c>
      <c r="D156" s="140">
        <v>0.67200000000000004</v>
      </c>
      <c r="E156" s="141">
        <v>2.5000000000000001E-2</v>
      </c>
      <c r="F156" s="142">
        <v>4.0000000000000001E-3</v>
      </c>
      <c r="G156" s="169">
        <v>0.36</v>
      </c>
      <c r="H156" s="169">
        <v>1.1100000000000001</v>
      </c>
      <c r="I156" s="173">
        <v>1.1100000000000001</v>
      </c>
      <c r="J156" s="42">
        <v>0.08</v>
      </c>
    </row>
    <row r="157" spans="1:10" ht="27.75" customHeight="1" x14ac:dyDescent="0.25">
      <c r="A157" s="167" t="s">
        <v>503</v>
      </c>
      <c r="B157" s="26"/>
      <c r="C157" s="174">
        <v>0</v>
      </c>
      <c r="D157" s="140">
        <v>0.66200000000000003</v>
      </c>
      <c r="E157" s="141">
        <v>2.5000000000000001E-2</v>
      </c>
      <c r="F157" s="142">
        <v>4.0000000000000001E-3</v>
      </c>
      <c r="G157" s="169">
        <v>0.36</v>
      </c>
      <c r="H157" s="169">
        <v>1.1100000000000001</v>
      </c>
      <c r="I157" s="173">
        <v>1.1100000000000001</v>
      </c>
      <c r="J157" s="42">
        <v>0.08</v>
      </c>
    </row>
    <row r="158" spans="1:10" ht="27.75" customHeight="1" x14ac:dyDescent="0.25">
      <c r="A158" s="167" t="s">
        <v>504</v>
      </c>
      <c r="B158" s="26"/>
      <c r="C158" s="174">
        <v>0</v>
      </c>
      <c r="D158" s="140">
        <v>0.65200000000000002</v>
      </c>
      <c r="E158" s="141">
        <v>2.5000000000000001E-2</v>
      </c>
      <c r="F158" s="142">
        <v>4.0000000000000001E-3</v>
      </c>
      <c r="G158" s="169">
        <v>0.36</v>
      </c>
      <c r="H158" s="169">
        <v>1.1100000000000001</v>
      </c>
      <c r="I158" s="173">
        <v>1.1100000000000001</v>
      </c>
      <c r="J158" s="42">
        <v>0.08</v>
      </c>
    </row>
    <row r="159" spans="1:10" ht="27.75" customHeight="1" x14ac:dyDescent="0.25">
      <c r="A159" s="167" t="s">
        <v>505</v>
      </c>
      <c r="B159" s="26"/>
      <c r="C159" s="174">
        <v>0</v>
      </c>
      <c r="D159" s="140">
        <v>1.0189999999999999</v>
      </c>
      <c r="E159" s="141">
        <v>7.8E-2</v>
      </c>
      <c r="F159" s="142">
        <v>2E-3</v>
      </c>
      <c r="G159" s="169">
        <v>2.56</v>
      </c>
      <c r="H159" s="169">
        <v>1.92</v>
      </c>
      <c r="I159" s="173">
        <v>1.92</v>
      </c>
      <c r="J159" s="42">
        <v>7.0000000000000007E-2</v>
      </c>
    </row>
    <row r="160" spans="1:10" ht="27.75" customHeight="1" x14ac:dyDescent="0.25">
      <c r="A160" s="167" t="s">
        <v>506</v>
      </c>
      <c r="B160" s="26"/>
      <c r="C160" s="174">
        <v>0</v>
      </c>
      <c r="D160" s="140">
        <v>0.38</v>
      </c>
      <c r="E160" s="141">
        <v>0</v>
      </c>
      <c r="F160" s="142">
        <v>0</v>
      </c>
      <c r="G160" s="169">
        <v>0</v>
      </c>
      <c r="H160" s="169">
        <v>1.92</v>
      </c>
      <c r="I160" s="173">
        <v>1.92</v>
      </c>
      <c r="J160" s="42">
        <v>7.0000000000000007E-2</v>
      </c>
    </row>
    <row r="161" spans="1:10" ht="27.75" customHeight="1" x14ac:dyDescent="0.25">
      <c r="A161" s="167" t="s">
        <v>507</v>
      </c>
      <c r="B161" s="26"/>
      <c r="C161" s="174">
        <v>0</v>
      </c>
      <c r="D161" s="140">
        <v>0.36799999999999999</v>
      </c>
      <c r="E161" s="141">
        <v>0</v>
      </c>
      <c r="F161" s="142">
        <v>0</v>
      </c>
      <c r="G161" s="169">
        <v>0</v>
      </c>
      <c r="H161" s="169">
        <v>1.92</v>
      </c>
      <c r="I161" s="173">
        <v>1.92</v>
      </c>
      <c r="J161" s="42">
        <v>7.0000000000000007E-2</v>
      </c>
    </row>
    <row r="162" spans="1:10" ht="27.75" customHeight="1" x14ac:dyDescent="0.25">
      <c r="A162" s="167" t="s">
        <v>508</v>
      </c>
      <c r="B162" s="26"/>
      <c r="C162" s="174">
        <v>0</v>
      </c>
      <c r="D162" s="140">
        <v>0.35499999999999998</v>
      </c>
      <c r="E162" s="141">
        <v>0</v>
      </c>
      <c r="F162" s="142">
        <v>0</v>
      </c>
      <c r="G162" s="169">
        <v>0</v>
      </c>
      <c r="H162" s="169">
        <v>1.92</v>
      </c>
      <c r="I162" s="173">
        <v>1.92</v>
      </c>
      <c r="J162" s="42">
        <v>7.0000000000000007E-2</v>
      </c>
    </row>
    <row r="163" spans="1:10" ht="27.75" customHeight="1" x14ac:dyDescent="0.25">
      <c r="A163" s="167" t="s">
        <v>509</v>
      </c>
      <c r="B163" s="26"/>
      <c r="C163" s="174">
        <v>0</v>
      </c>
      <c r="D163" s="140">
        <v>0.34</v>
      </c>
      <c r="E163" s="141">
        <v>0</v>
      </c>
      <c r="F163" s="142">
        <v>0</v>
      </c>
      <c r="G163" s="169">
        <v>0</v>
      </c>
      <c r="H163" s="169">
        <v>1.92</v>
      </c>
      <c r="I163" s="173">
        <v>1.92</v>
      </c>
      <c r="J163" s="42">
        <v>7.0000000000000007E-2</v>
      </c>
    </row>
    <row r="164" spans="1:10" ht="27.75" customHeight="1" x14ac:dyDescent="0.25">
      <c r="A164" s="167" t="s">
        <v>510</v>
      </c>
      <c r="B164" s="26"/>
      <c r="C164" s="174">
        <v>0</v>
      </c>
      <c r="D164" s="140">
        <v>0.82199999999999995</v>
      </c>
      <c r="E164" s="141">
        <v>6.3E-2</v>
      </c>
      <c r="F164" s="142">
        <v>2E-3</v>
      </c>
      <c r="G164" s="169">
        <v>28.81</v>
      </c>
      <c r="H164" s="169">
        <v>2.2000000000000002</v>
      </c>
      <c r="I164" s="173">
        <v>2.2000000000000002</v>
      </c>
      <c r="J164" s="42">
        <v>5.8000000000000003E-2</v>
      </c>
    </row>
    <row r="165" spans="1:10" ht="27.75" customHeight="1" x14ac:dyDescent="0.25">
      <c r="A165" s="167" t="s">
        <v>511</v>
      </c>
      <c r="B165" s="26"/>
      <c r="C165" s="174">
        <v>0</v>
      </c>
      <c r="D165" s="140">
        <v>5.5E-2</v>
      </c>
      <c r="E165" s="141">
        <v>0</v>
      </c>
      <c r="F165" s="142">
        <v>0</v>
      </c>
      <c r="G165" s="169">
        <v>0</v>
      </c>
      <c r="H165" s="169">
        <v>2.2000000000000002</v>
      </c>
      <c r="I165" s="173">
        <v>2.2000000000000002</v>
      </c>
      <c r="J165" s="42">
        <v>5.8000000000000003E-2</v>
      </c>
    </row>
    <row r="166" spans="1:10" ht="27.75" customHeight="1" x14ac:dyDescent="0.25">
      <c r="A166" s="167" t="s">
        <v>512</v>
      </c>
      <c r="B166" s="26"/>
      <c r="C166" s="174">
        <v>0</v>
      </c>
      <c r="D166" s="140">
        <v>2E-3</v>
      </c>
      <c r="E166" s="141">
        <v>0</v>
      </c>
      <c r="F166" s="142">
        <v>0</v>
      </c>
      <c r="G166" s="169">
        <v>0</v>
      </c>
      <c r="H166" s="169">
        <v>2.2000000000000002</v>
      </c>
      <c r="I166" s="173">
        <v>2.2000000000000002</v>
      </c>
      <c r="J166" s="42">
        <v>5.8000000000000003E-2</v>
      </c>
    </row>
    <row r="167" spans="1:10" ht="27.75" customHeight="1" x14ac:dyDescent="0.25">
      <c r="A167" s="167" t="s">
        <v>513</v>
      </c>
      <c r="B167" s="26"/>
      <c r="C167" s="174">
        <v>0</v>
      </c>
      <c r="D167" s="140">
        <v>2.5000000000000001E-2</v>
      </c>
      <c r="E167" s="141">
        <v>0</v>
      </c>
      <c r="F167" s="142">
        <v>0</v>
      </c>
      <c r="G167" s="169">
        <v>0</v>
      </c>
      <c r="H167" s="169">
        <v>2.2000000000000002</v>
      </c>
      <c r="I167" s="173">
        <v>2.2000000000000002</v>
      </c>
      <c r="J167" s="42">
        <v>5.8000000000000003E-2</v>
      </c>
    </row>
    <row r="168" spans="1:10" ht="27.75" customHeight="1" x14ac:dyDescent="0.25">
      <c r="A168" s="167" t="s">
        <v>514</v>
      </c>
      <c r="B168" s="26"/>
      <c r="C168" s="174">
        <v>0</v>
      </c>
      <c r="D168" s="140">
        <v>5.0000000000000001E-3</v>
      </c>
      <c r="E168" s="141">
        <v>0</v>
      </c>
      <c r="F168" s="142">
        <v>0</v>
      </c>
      <c r="G168" s="169">
        <v>0</v>
      </c>
      <c r="H168" s="169">
        <v>2.2000000000000002</v>
      </c>
      <c r="I168" s="173">
        <v>2.2000000000000002</v>
      </c>
      <c r="J168" s="42">
        <v>5.8000000000000003E-2</v>
      </c>
    </row>
    <row r="169" spans="1:10" ht="27.75" customHeight="1" x14ac:dyDescent="0.25">
      <c r="A169" s="167" t="s">
        <v>431</v>
      </c>
      <c r="B169" s="26"/>
      <c r="C169" s="174" t="s">
        <v>720</v>
      </c>
      <c r="D169" s="143">
        <v>6.4160000000000004</v>
      </c>
      <c r="E169" s="144">
        <v>0.41</v>
      </c>
      <c r="F169" s="142">
        <v>6.8000000000000005E-2</v>
      </c>
      <c r="G169" s="170"/>
      <c r="H169" s="170"/>
      <c r="I169" s="172"/>
      <c r="J169" s="43"/>
    </row>
    <row r="170" spans="1:10" ht="27.75" customHeight="1" x14ac:dyDescent="0.25">
      <c r="A170" s="167" t="s">
        <v>432</v>
      </c>
      <c r="B170" s="26"/>
      <c r="C170" s="174" t="s">
        <v>1201</v>
      </c>
      <c r="D170" s="140">
        <v>-1.63</v>
      </c>
      <c r="E170" s="141">
        <v>-0.111</v>
      </c>
      <c r="F170" s="142">
        <v>-8.9999999999999993E-3</v>
      </c>
      <c r="G170" s="169">
        <v>0</v>
      </c>
      <c r="H170" s="170"/>
      <c r="I170" s="172"/>
      <c r="J170" s="43"/>
    </row>
    <row r="171" spans="1:10" ht="27.75" customHeight="1" x14ac:dyDescent="0.25">
      <c r="A171" s="167" t="s">
        <v>433</v>
      </c>
      <c r="B171" s="26"/>
      <c r="C171" s="174">
        <v>0</v>
      </c>
      <c r="D171" s="140">
        <v>-1.4970000000000001</v>
      </c>
      <c r="E171" s="141">
        <v>-0.104</v>
      </c>
      <c r="F171" s="142">
        <v>-8.0000000000000002E-3</v>
      </c>
      <c r="G171" s="169">
        <v>0</v>
      </c>
      <c r="H171" s="170"/>
      <c r="I171" s="172"/>
      <c r="J171" s="43"/>
    </row>
    <row r="172" spans="1:10" ht="27.75" customHeight="1" x14ac:dyDescent="0.25">
      <c r="A172" s="167" t="s">
        <v>434</v>
      </c>
      <c r="B172" s="26"/>
      <c r="C172" s="174">
        <v>0</v>
      </c>
      <c r="D172" s="140">
        <v>-1.63</v>
      </c>
      <c r="E172" s="141">
        <v>-0.111</v>
      </c>
      <c r="F172" s="142">
        <v>-8.9999999999999993E-3</v>
      </c>
      <c r="G172" s="169">
        <v>0</v>
      </c>
      <c r="H172" s="170"/>
      <c r="I172" s="172"/>
      <c r="J172" s="42">
        <v>0.10299999999999999</v>
      </c>
    </row>
    <row r="173" spans="1:10" ht="27.75" customHeight="1" x14ac:dyDescent="0.25">
      <c r="A173" s="167" t="s">
        <v>435</v>
      </c>
      <c r="B173" s="26"/>
      <c r="C173" s="174">
        <v>0</v>
      </c>
      <c r="D173" s="140">
        <v>-1.4970000000000001</v>
      </c>
      <c r="E173" s="141">
        <v>-0.104</v>
      </c>
      <c r="F173" s="142">
        <v>-8.0000000000000002E-3</v>
      </c>
      <c r="G173" s="169">
        <v>0</v>
      </c>
      <c r="H173" s="170"/>
      <c r="I173" s="172"/>
      <c r="J173" s="42">
        <v>9.0999999999999998E-2</v>
      </c>
    </row>
    <row r="174" spans="1:10" ht="27.75" customHeight="1" x14ac:dyDescent="0.25">
      <c r="A174" s="167" t="s">
        <v>436</v>
      </c>
      <c r="B174" s="26"/>
      <c r="C174" s="174">
        <v>0</v>
      </c>
      <c r="D174" s="140">
        <v>-1.2929999999999999</v>
      </c>
      <c r="E174" s="141">
        <v>-9.9000000000000005E-2</v>
      </c>
      <c r="F174" s="142">
        <v>-3.0000000000000001E-3</v>
      </c>
      <c r="G174" s="169">
        <v>2.7</v>
      </c>
      <c r="H174" s="170"/>
      <c r="I174" s="172"/>
      <c r="J174" s="42">
        <v>0.107</v>
      </c>
    </row>
    <row r="175" spans="1:10" ht="27.75" customHeight="1" x14ac:dyDescent="0.25">
      <c r="A175" s="167" t="s">
        <v>619</v>
      </c>
      <c r="B175" s="26"/>
      <c r="C175" s="174" t="s">
        <v>718</v>
      </c>
      <c r="D175" s="140">
        <v>0.59899999999999998</v>
      </c>
      <c r="E175" s="141">
        <v>2.7E-2</v>
      </c>
      <c r="F175" s="142">
        <v>0</v>
      </c>
      <c r="G175" s="169">
        <v>0</v>
      </c>
      <c r="H175" s="170"/>
      <c r="I175" s="172"/>
      <c r="J175" s="43"/>
    </row>
    <row r="176" spans="1:10" ht="27.75" customHeight="1" x14ac:dyDescent="0.25">
      <c r="A176" s="167" t="s">
        <v>630</v>
      </c>
      <c r="B176" s="26"/>
      <c r="C176" s="174">
        <v>2</v>
      </c>
      <c r="D176" s="140">
        <v>0.61399999999999999</v>
      </c>
      <c r="E176" s="141">
        <v>4.2000000000000003E-2</v>
      </c>
      <c r="F176" s="142">
        <v>4.0000000000000001E-3</v>
      </c>
      <c r="G176" s="170"/>
      <c r="H176" s="170"/>
      <c r="I176" s="172"/>
      <c r="J176" s="43"/>
    </row>
    <row r="177" spans="1:10" ht="27.75" customHeight="1" x14ac:dyDescent="0.25">
      <c r="A177" s="167" t="s">
        <v>620</v>
      </c>
      <c r="B177" s="26"/>
      <c r="C177" s="174" t="s">
        <v>719</v>
      </c>
      <c r="D177" s="140">
        <v>0.54300000000000004</v>
      </c>
      <c r="E177" s="141">
        <v>3.6999999999999998E-2</v>
      </c>
      <c r="F177" s="142">
        <v>3.0000000000000001E-3</v>
      </c>
      <c r="G177" s="169">
        <v>0.32</v>
      </c>
      <c r="H177" s="170"/>
      <c r="I177" s="172"/>
      <c r="J177" s="43"/>
    </row>
    <row r="178" spans="1:10" ht="27.75" customHeight="1" x14ac:dyDescent="0.25">
      <c r="A178" s="167" t="s">
        <v>621</v>
      </c>
      <c r="B178" s="26"/>
      <c r="C178" s="174" t="s">
        <v>719</v>
      </c>
      <c r="D178" s="140">
        <v>0.53500000000000003</v>
      </c>
      <c r="E178" s="141">
        <v>2.9000000000000001E-2</v>
      </c>
      <c r="F178" s="142">
        <v>0</v>
      </c>
      <c r="G178" s="169">
        <v>0</v>
      </c>
      <c r="H178" s="170"/>
      <c r="I178" s="172"/>
      <c r="J178" s="43"/>
    </row>
    <row r="179" spans="1:10" ht="27.75" customHeight="1" x14ac:dyDescent="0.25">
      <c r="A179" s="167" t="s">
        <v>622</v>
      </c>
      <c r="B179" s="26"/>
      <c r="C179" s="174" t="s">
        <v>719</v>
      </c>
      <c r="D179" s="140">
        <v>0.46800000000000003</v>
      </c>
      <c r="E179" s="141">
        <v>0</v>
      </c>
      <c r="F179" s="142">
        <v>0</v>
      </c>
      <c r="G179" s="169">
        <v>0</v>
      </c>
      <c r="H179" s="170"/>
      <c r="I179" s="172"/>
      <c r="J179" s="43"/>
    </row>
    <row r="180" spans="1:10" ht="27.75" customHeight="1" x14ac:dyDescent="0.25">
      <c r="A180" s="167" t="s">
        <v>623</v>
      </c>
      <c r="B180" s="26"/>
      <c r="C180" s="174" t="s">
        <v>719</v>
      </c>
      <c r="D180" s="140">
        <v>0.439</v>
      </c>
      <c r="E180" s="141">
        <v>0</v>
      </c>
      <c r="F180" s="142">
        <v>0</v>
      </c>
      <c r="G180" s="169">
        <v>0</v>
      </c>
      <c r="H180" s="170"/>
      <c r="I180" s="172"/>
      <c r="J180" s="43"/>
    </row>
    <row r="181" spans="1:10" ht="27.75" customHeight="1" x14ac:dyDescent="0.25">
      <c r="A181" s="167" t="s">
        <v>624</v>
      </c>
      <c r="B181" s="26"/>
      <c r="C181" s="174" t="s">
        <v>719</v>
      </c>
      <c r="D181" s="140">
        <v>0.42</v>
      </c>
      <c r="E181" s="141">
        <v>0</v>
      </c>
      <c r="F181" s="142">
        <v>0</v>
      </c>
      <c r="G181" s="169">
        <v>0</v>
      </c>
      <c r="H181" s="170"/>
      <c r="I181" s="172"/>
      <c r="J181" s="43"/>
    </row>
    <row r="182" spans="1:10" ht="27.75" customHeight="1" x14ac:dyDescent="0.25">
      <c r="A182" s="167" t="s">
        <v>437</v>
      </c>
      <c r="B182" s="26"/>
      <c r="C182" s="174">
        <v>4</v>
      </c>
      <c r="D182" s="140">
        <v>0.54300000000000004</v>
      </c>
      <c r="E182" s="141">
        <v>3.6999999999999998E-2</v>
      </c>
      <c r="F182" s="142">
        <v>3.0000000000000001E-3</v>
      </c>
      <c r="G182" s="170"/>
      <c r="H182" s="170"/>
      <c r="I182" s="172"/>
      <c r="J182" s="43"/>
    </row>
    <row r="183" spans="1:10" ht="27.75" customHeight="1" x14ac:dyDescent="0.25">
      <c r="A183" s="167" t="s">
        <v>485</v>
      </c>
      <c r="B183" s="26"/>
      <c r="C183" s="174">
        <v>0</v>
      </c>
      <c r="D183" s="140">
        <v>0.40699999999999997</v>
      </c>
      <c r="E183" s="141">
        <v>2.9000000000000001E-2</v>
      </c>
      <c r="F183" s="142">
        <v>2E-3</v>
      </c>
      <c r="G183" s="169">
        <v>0.78</v>
      </c>
      <c r="H183" s="169">
        <v>0.4</v>
      </c>
      <c r="I183" s="173">
        <v>0.4</v>
      </c>
      <c r="J183" s="42">
        <v>2.9000000000000001E-2</v>
      </c>
    </row>
    <row r="184" spans="1:10" ht="27.75" customHeight="1" x14ac:dyDescent="0.25">
      <c r="A184" s="167" t="s">
        <v>486</v>
      </c>
      <c r="B184" s="26"/>
      <c r="C184" s="174">
        <v>0</v>
      </c>
      <c r="D184" s="140">
        <v>0.24399999999999999</v>
      </c>
      <c r="E184" s="141">
        <v>8.9999999999999993E-3</v>
      </c>
      <c r="F184" s="142">
        <v>1E-3</v>
      </c>
      <c r="G184" s="169">
        <v>0.13</v>
      </c>
      <c r="H184" s="169">
        <v>0.4</v>
      </c>
      <c r="I184" s="173">
        <v>0.4</v>
      </c>
      <c r="J184" s="42">
        <v>2.9000000000000001E-2</v>
      </c>
    </row>
    <row r="185" spans="1:10" ht="27.75" customHeight="1" x14ac:dyDescent="0.25">
      <c r="A185" s="167" t="s">
        <v>487</v>
      </c>
      <c r="B185" s="26"/>
      <c r="C185" s="174">
        <v>0</v>
      </c>
      <c r="D185" s="140">
        <v>0.24099999999999999</v>
      </c>
      <c r="E185" s="141">
        <v>8.9999999999999993E-3</v>
      </c>
      <c r="F185" s="142">
        <v>1E-3</v>
      </c>
      <c r="G185" s="169">
        <v>0.13</v>
      </c>
      <c r="H185" s="169">
        <v>0.4</v>
      </c>
      <c r="I185" s="173">
        <v>0.4</v>
      </c>
      <c r="J185" s="42">
        <v>2.9000000000000001E-2</v>
      </c>
    </row>
    <row r="186" spans="1:10" ht="27.75" customHeight="1" x14ac:dyDescent="0.25">
      <c r="A186" s="167" t="s">
        <v>488</v>
      </c>
      <c r="B186" s="26"/>
      <c r="C186" s="174">
        <v>0</v>
      </c>
      <c r="D186" s="140">
        <v>0.23799999999999999</v>
      </c>
      <c r="E186" s="141">
        <v>8.9999999999999993E-3</v>
      </c>
      <c r="F186" s="142">
        <v>1E-3</v>
      </c>
      <c r="G186" s="169">
        <v>0.13</v>
      </c>
      <c r="H186" s="169">
        <v>0.4</v>
      </c>
      <c r="I186" s="173">
        <v>0.4</v>
      </c>
      <c r="J186" s="42">
        <v>2.9000000000000001E-2</v>
      </c>
    </row>
    <row r="187" spans="1:10" ht="27.75" customHeight="1" x14ac:dyDescent="0.25">
      <c r="A187" s="167" t="s">
        <v>489</v>
      </c>
      <c r="B187" s="26"/>
      <c r="C187" s="174">
        <v>0</v>
      </c>
      <c r="D187" s="140">
        <v>0.23400000000000001</v>
      </c>
      <c r="E187" s="141">
        <v>8.9999999999999993E-3</v>
      </c>
      <c r="F187" s="142">
        <v>1E-3</v>
      </c>
      <c r="G187" s="169">
        <v>0.13</v>
      </c>
      <c r="H187" s="169">
        <v>0.4</v>
      </c>
      <c r="I187" s="173">
        <v>0.4</v>
      </c>
      <c r="J187" s="42">
        <v>2.9000000000000001E-2</v>
      </c>
    </row>
    <row r="188" spans="1:10" ht="27.75" customHeight="1" x14ac:dyDescent="0.25">
      <c r="A188" s="167" t="s">
        <v>490</v>
      </c>
      <c r="B188" s="26"/>
      <c r="C188" s="174">
        <v>0</v>
      </c>
      <c r="D188" s="140">
        <v>0.36599999999999999</v>
      </c>
      <c r="E188" s="141">
        <v>2.8000000000000001E-2</v>
      </c>
      <c r="F188" s="142">
        <v>1E-3</v>
      </c>
      <c r="G188" s="169">
        <v>0.92</v>
      </c>
      <c r="H188" s="169">
        <v>0.69</v>
      </c>
      <c r="I188" s="173">
        <v>0.69</v>
      </c>
      <c r="J188" s="42">
        <v>2.5000000000000001E-2</v>
      </c>
    </row>
    <row r="189" spans="1:10" ht="27.75" customHeight="1" x14ac:dyDescent="0.25">
      <c r="A189" s="167" t="s">
        <v>491</v>
      </c>
      <c r="B189" s="26"/>
      <c r="C189" s="174">
        <v>0</v>
      </c>
      <c r="D189" s="140">
        <v>0.13600000000000001</v>
      </c>
      <c r="E189" s="141">
        <v>0</v>
      </c>
      <c r="F189" s="142">
        <v>0</v>
      </c>
      <c r="G189" s="169">
        <v>0</v>
      </c>
      <c r="H189" s="169">
        <v>0.69</v>
      </c>
      <c r="I189" s="173">
        <v>0.69</v>
      </c>
      <c r="J189" s="42">
        <v>2.5000000000000001E-2</v>
      </c>
    </row>
    <row r="190" spans="1:10" ht="27.75" customHeight="1" x14ac:dyDescent="0.25">
      <c r="A190" s="167" t="s">
        <v>492</v>
      </c>
      <c r="B190" s="26"/>
      <c r="C190" s="174">
        <v>0</v>
      </c>
      <c r="D190" s="140">
        <v>0.13200000000000001</v>
      </c>
      <c r="E190" s="141">
        <v>0</v>
      </c>
      <c r="F190" s="142">
        <v>0</v>
      </c>
      <c r="G190" s="169">
        <v>0</v>
      </c>
      <c r="H190" s="169">
        <v>0.69</v>
      </c>
      <c r="I190" s="173">
        <v>0.69</v>
      </c>
      <c r="J190" s="42">
        <v>2.5000000000000001E-2</v>
      </c>
    </row>
    <row r="191" spans="1:10" ht="27.75" customHeight="1" x14ac:dyDescent="0.25">
      <c r="A191" s="167" t="s">
        <v>493</v>
      </c>
      <c r="B191" s="26"/>
      <c r="C191" s="174">
        <v>0</v>
      </c>
      <c r="D191" s="140">
        <v>0.127</v>
      </c>
      <c r="E191" s="141">
        <v>0</v>
      </c>
      <c r="F191" s="142">
        <v>0</v>
      </c>
      <c r="G191" s="169">
        <v>0</v>
      </c>
      <c r="H191" s="169">
        <v>0.69</v>
      </c>
      <c r="I191" s="173">
        <v>0.69</v>
      </c>
      <c r="J191" s="42">
        <v>2.5000000000000001E-2</v>
      </c>
    </row>
    <row r="192" spans="1:10" ht="27.75" customHeight="1" x14ac:dyDescent="0.25">
      <c r="A192" s="167" t="s">
        <v>494</v>
      </c>
      <c r="B192" s="26"/>
      <c r="C192" s="174">
        <v>0</v>
      </c>
      <c r="D192" s="140">
        <v>0.122</v>
      </c>
      <c r="E192" s="141">
        <v>0</v>
      </c>
      <c r="F192" s="142">
        <v>0</v>
      </c>
      <c r="G192" s="169">
        <v>0</v>
      </c>
      <c r="H192" s="169">
        <v>0.69</v>
      </c>
      <c r="I192" s="173">
        <v>0.69</v>
      </c>
      <c r="J192" s="42">
        <v>2.5000000000000001E-2</v>
      </c>
    </row>
    <row r="193" spans="1:10" ht="27.75" customHeight="1" x14ac:dyDescent="0.25">
      <c r="A193" s="167" t="s">
        <v>495</v>
      </c>
      <c r="B193" s="26"/>
      <c r="C193" s="174">
        <v>0</v>
      </c>
      <c r="D193" s="140">
        <v>0.29499999999999998</v>
      </c>
      <c r="E193" s="141">
        <v>2.1999999999999999E-2</v>
      </c>
      <c r="F193" s="142">
        <v>1E-3</v>
      </c>
      <c r="G193" s="169">
        <v>10.35</v>
      </c>
      <c r="H193" s="169">
        <v>0.79</v>
      </c>
      <c r="I193" s="173">
        <v>0.79</v>
      </c>
      <c r="J193" s="42">
        <v>2.1000000000000001E-2</v>
      </c>
    </row>
    <row r="194" spans="1:10" ht="27.75" customHeight="1" x14ac:dyDescent="0.25">
      <c r="A194" s="167" t="s">
        <v>496</v>
      </c>
      <c r="B194" s="26"/>
      <c r="C194" s="174">
        <v>0</v>
      </c>
      <c r="D194" s="140">
        <v>0.02</v>
      </c>
      <c r="E194" s="141">
        <v>0</v>
      </c>
      <c r="F194" s="142">
        <v>0</v>
      </c>
      <c r="G194" s="169">
        <v>0</v>
      </c>
      <c r="H194" s="169">
        <v>0.79</v>
      </c>
      <c r="I194" s="173">
        <v>0.79</v>
      </c>
      <c r="J194" s="42">
        <v>2.1000000000000001E-2</v>
      </c>
    </row>
    <row r="195" spans="1:10" ht="27.75" customHeight="1" x14ac:dyDescent="0.25">
      <c r="A195" s="167" t="s">
        <v>497</v>
      </c>
      <c r="B195" s="26"/>
      <c r="C195" s="174">
        <v>0</v>
      </c>
      <c r="D195" s="140">
        <v>1E-3</v>
      </c>
      <c r="E195" s="141">
        <v>0</v>
      </c>
      <c r="F195" s="142">
        <v>0</v>
      </c>
      <c r="G195" s="169">
        <v>0</v>
      </c>
      <c r="H195" s="169">
        <v>0.79</v>
      </c>
      <c r="I195" s="173">
        <v>0.79</v>
      </c>
      <c r="J195" s="42">
        <v>2.1000000000000001E-2</v>
      </c>
    </row>
    <row r="196" spans="1:10" ht="27.75" customHeight="1" x14ac:dyDescent="0.25">
      <c r="A196" s="167" t="s">
        <v>498</v>
      </c>
      <c r="B196" s="26"/>
      <c r="C196" s="174">
        <v>0</v>
      </c>
      <c r="D196" s="140">
        <v>8.9999999999999993E-3</v>
      </c>
      <c r="E196" s="141">
        <v>0</v>
      </c>
      <c r="F196" s="142">
        <v>0</v>
      </c>
      <c r="G196" s="169">
        <v>0</v>
      </c>
      <c r="H196" s="169">
        <v>0.79</v>
      </c>
      <c r="I196" s="173">
        <v>0.79</v>
      </c>
      <c r="J196" s="42">
        <v>2.1000000000000001E-2</v>
      </c>
    </row>
    <row r="197" spans="1:10" ht="27.75" customHeight="1" x14ac:dyDescent="0.25">
      <c r="A197" s="167" t="s">
        <v>499</v>
      </c>
      <c r="B197" s="26"/>
      <c r="C197" s="174">
        <v>0</v>
      </c>
      <c r="D197" s="140">
        <v>2E-3</v>
      </c>
      <c r="E197" s="141">
        <v>0</v>
      </c>
      <c r="F197" s="142">
        <v>0</v>
      </c>
      <c r="G197" s="169">
        <v>0</v>
      </c>
      <c r="H197" s="169">
        <v>0.79</v>
      </c>
      <c r="I197" s="173">
        <v>0.79</v>
      </c>
      <c r="J197" s="42">
        <v>2.1000000000000001E-2</v>
      </c>
    </row>
    <row r="198" spans="1:10" ht="27.75" customHeight="1" x14ac:dyDescent="0.25">
      <c r="A198" s="167" t="s">
        <v>438</v>
      </c>
      <c r="B198" s="26"/>
      <c r="C198" s="174" t="s">
        <v>720</v>
      </c>
      <c r="D198" s="143">
        <v>2.3039999999999998</v>
      </c>
      <c r="E198" s="144">
        <v>0.14699999999999999</v>
      </c>
      <c r="F198" s="142">
        <v>2.4E-2</v>
      </c>
      <c r="G198" s="170"/>
      <c r="H198" s="170"/>
      <c r="I198" s="172"/>
      <c r="J198" s="43"/>
    </row>
    <row r="199" spans="1:10" ht="27.75" customHeight="1" x14ac:dyDescent="0.25">
      <c r="A199" s="167" t="s">
        <v>439</v>
      </c>
      <c r="B199" s="26"/>
      <c r="C199" s="174" t="s">
        <v>1201</v>
      </c>
      <c r="D199" s="140">
        <v>-0.58499999999999996</v>
      </c>
      <c r="E199" s="141">
        <v>-0.04</v>
      </c>
      <c r="F199" s="142">
        <v>-3.0000000000000001E-3</v>
      </c>
      <c r="G199" s="169">
        <v>0</v>
      </c>
      <c r="H199" s="170"/>
      <c r="I199" s="172"/>
      <c r="J199" s="43"/>
    </row>
    <row r="200" spans="1:10" ht="27.75" customHeight="1" x14ac:dyDescent="0.25">
      <c r="A200" s="167" t="s">
        <v>440</v>
      </c>
      <c r="B200" s="26"/>
      <c r="C200" s="174">
        <v>0</v>
      </c>
      <c r="D200" s="140">
        <v>-0.53800000000000003</v>
      </c>
      <c r="E200" s="141">
        <v>-3.6999999999999998E-2</v>
      </c>
      <c r="F200" s="142">
        <v>-3.0000000000000001E-3</v>
      </c>
      <c r="G200" s="169">
        <v>0</v>
      </c>
      <c r="H200" s="170"/>
      <c r="I200" s="172"/>
      <c r="J200" s="43"/>
    </row>
    <row r="201" spans="1:10" ht="27.75" customHeight="1" x14ac:dyDescent="0.25">
      <c r="A201" s="167" t="s">
        <v>441</v>
      </c>
      <c r="B201" s="26"/>
      <c r="C201" s="174">
        <v>0</v>
      </c>
      <c r="D201" s="140">
        <v>-0.58499999999999996</v>
      </c>
      <c r="E201" s="141">
        <v>-0.04</v>
      </c>
      <c r="F201" s="142">
        <v>-3.0000000000000001E-3</v>
      </c>
      <c r="G201" s="169">
        <v>0</v>
      </c>
      <c r="H201" s="170"/>
      <c r="I201" s="172"/>
      <c r="J201" s="42">
        <v>3.6999999999999998E-2</v>
      </c>
    </row>
    <row r="202" spans="1:10" ht="27.75" customHeight="1" x14ac:dyDescent="0.25">
      <c r="A202" s="167" t="s">
        <v>442</v>
      </c>
      <c r="B202" s="26"/>
      <c r="C202" s="174">
        <v>0</v>
      </c>
      <c r="D202" s="140">
        <v>-0.53800000000000003</v>
      </c>
      <c r="E202" s="141">
        <v>-3.6999999999999998E-2</v>
      </c>
      <c r="F202" s="142">
        <v>-3.0000000000000001E-3</v>
      </c>
      <c r="G202" s="169">
        <v>0</v>
      </c>
      <c r="H202" s="170"/>
      <c r="I202" s="172"/>
      <c r="J202" s="42">
        <v>3.3000000000000002E-2</v>
      </c>
    </row>
    <row r="203" spans="1:10" ht="27.75" customHeight="1" x14ac:dyDescent="0.25">
      <c r="A203" s="167" t="s">
        <v>443</v>
      </c>
      <c r="B203" s="26"/>
      <c r="C203" s="174">
        <v>0</v>
      </c>
      <c r="D203" s="140">
        <v>-0.46400000000000002</v>
      </c>
      <c r="E203" s="141">
        <v>-3.5000000000000003E-2</v>
      </c>
      <c r="F203" s="142">
        <v>-1E-3</v>
      </c>
      <c r="G203" s="169">
        <v>0.97</v>
      </c>
      <c r="H203" s="170"/>
      <c r="I203" s="172"/>
      <c r="J203" s="42">
        <v>3.7999999999999999E-2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F10:G10"/>
    <mergeCell ref="H10:J10"/>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scaleWithDoc="0">
    <oddHeader>&amp;L
Annex 4 - Charges applied to LDNOs with HV/LV end users</oddHeader>
    <oddFooter>&amp;C&amp;P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7"/>
  <sheetViews>
    <sheetView topLeftCell="A2" zoomScale="80" zoomScaleNormal="80" zoomScaleSheetLayoutView="100" workbookViewId="0"/>
  </sheetViews>
  <sheetFormatPr defaultRowHeight="13.2" x14ac:dyDescent="0.25"/>
  <cols>
    <col min="1" max="1" width="28.88671875" customWidth="1"/>
    <col min="2" max="7" width="24" customWidth="1"/>
  </cols>
  <sheetData>
    <row r="1" spans="1:7" ht="27.75" customHeight="1" x14ac:dyDescent="0.25">
      <c r="A1" s="137" t="s">
        <v>15</v>
      </c>
    </row>
    <row r="2" spans="1:7" ht="44.25" customHeight="1" x14ac:dyDescent="0.25">
      <c r="A2" s="259" t="s">
        <v>712</v>
      </c>
      <c r="B2" s="259"/>
      <c r="C2" s="259"/>
      <c r="D2" s="259"/>
      <c r="E2" s="259"/>
      <c r="F2" s="259"/>
      <c r="G2" s="259"/>
    </row>
    <row r="3" spans="1:7" ht="47.25" customHeight="1" x14ac:dyDescent="0.25">
      <c r="A3" s="236" t="str">
        <f>Overview!B4&amp; " - Illustrative LLFs for year beginning "&amp;Overview!D4</f>
        <v>Fulcrum Electricity Assets Ltd - GSP_C - Illustrative LLFs for year beginning 1 April 2026</v>
      </c>
      <c r="B3" s="237"/>
      <c r="C3" s="237"/>
      <c r="D3" s="237"/>
      <c r="E3" s="237"/>
      <c r="F3" s="237"/>
      <c r="G3" s="238"/>
    </row>
    <row r="4" spans="1:7" ht="9.75" customHeight="1" x14ac:dyDescent="0.25"/>
    <row r="5" spans="1:7" ht="19.5" customHeight="1" x14ac:dyDescent="0.25">
      <c r="A5" s="261" t="s">
        <v>8</v>
      </c>
      <c r="B5" s="261"/>
      <c r="C5" s="20" t="s">
        <v>1</v>
      </c>
      <c r="D5" s="20" t="s">
        <v>2</v>
      </c>
      <c r="E5" s="20" t="s">
        <v>3</v>
      </c>
      <c r="F5" s="20" t="s">
        <v>4</v>
      </c>
      <c r="G5" s="20" t="s">
        <v>675</v>
      </c>
    </row>
    <row r="6" spans="1:7" ht="19.5" customHeight="1" x14ac:dyDescent="0.25">
      <c r="A6" s="261"/>
      <c r="B6" s="261"/>
      <c r="C6" s="20" t="s">
        <v>676</v>
      </c>
      <c r="D6" s="20" t="s">
        <v>677</v>
      </c>
      <c r="E6" s="20" t="s">
        <v>678</v>
      </c>
      <c r="F6" s="20" t="s">
        <v>679</v>
      </c>
      <c r="G6" s="20" t="s">
        <v>680</v>
      </c>
    </row>
    <row r="7" spans="1:7" ht="45" customHeight="1" x14ac:dyDescent="0.25">
      <c r="A7" s="224" t="s">
        <v>681</v>
      </c>
      <c r="B7" s="225"/>
      <c r="C7" s="22" t="s">
        <v>682</v>
      </c>
      <c r="D7" s="21"/>
      <c r="E7" s="83" t="s">
        <v>683</v>
      </c>
      <c r="F7" s="21"/>
      <c r="G7" s="21"/>
    </row>
    <row r="8" spans="1:7" ht="45" customHeight="1" x14ac:dyDescent="0.25">
      <c r="A8" s="224" t="s">
        <v>684</v>
      </c>
      <c r="B8" s="225"/>
      <c r="C8" s="21"/>
      <c r="D8" s="22" t="s">
        <v>685</v>
      </c>
      <c r="E8" s="21"/>
      <c r="F8" s="21"/>
      <c r="G8" s="21"/>
    </row>
    <row r="9" spans="1:7" ht="45" customHeight="1" x14ac:dyDescent="0.25">
      <c r="A9" s="224" t="s">
        <v>686</v>
      </c>
      <c r="B9" s="225"/>
      <c r="C9" s="21"/>
      <c r="D9" s="21"/>
      <c r="E9" s="22" t="s">
        <v>685</v>
      </c>
      <c r="F9" s="21"/>
      <c r="G9" s="21"/>
    </row>
    <row r="10" spans="1:7" ht="25.5" customHeight="1" x14ac:dyDescent="0.25">
      <c r="A10" s="224" t="s">
        <v>687</v>
      </c>
      <c r="B10" s="225"/>
      <c r="C10" s="21"/>
      <c r="D10" s="21"/>
      <c r="E10" s="21"/>
      <c r="F10" s="83" t="s">
        <v>688</v>
      </c>
      <c r="G10" s="83" t="s">
        <v>689</v>
      </c>
    </row>
    <row r="11" spans="1:7" ht="15" customHeight="1" x14ac:dyDescent="0.25">
      <c r="A11" s="234" t="s">
        <v>9</v>
      </c>
      <c r="B11" s="234"/>
      <c r="C11" s="260" t="s">
        <v>10</v>
      </c>
      <c r="D11" s="260"/>
      <c r="E11" s="260"/>
      <c r="F11" s="260"/>
      <c r="G11" s="260"/>
    </row>
    <row r="12" spans="1:7" x14ac:dyDescent="0.25">
      <c r="B12" s="12"/>
      <c r="C12" s="12"/>
      <c r="D12" s="12"/>
      <c r="E12" s="12"/>
    </row>
    <row r="13" spans="1:7" ht="22.5" customHeight="1" x14ac:dyDescent="0.25">
      <c r="A13" s="261" t="s">
        <v>35</v>
      </c>
      <c r="B13" s="261"/>
      <c r="C13" s="261"/>
      <c r="D13" s="261"/>
      <c r="E13" s="261"/>
      <c r="F13" s="261"/>
      <c r="G13" s="261"/>
    </row>
    <row r="14" spans="1:7" ht="22.5" customHeight="1" x14ac:dyDescent="0.25">
      <c r="A14" s="261" t="s">
        <v>708</v>
      </c>
      <c r="B14" s="261"/>
      <c r="C14" s="261"/>
      <c r="D14" s="261"/>
      <c r="E14" s="261"/>
      <c r="F14" s="261"/>
      <c r="G14" s="261"/>
    </row>
    <row r="15" spans="1:7" ht="33" customHeight="1" x14ac:dyDescent="0.25">
      <c r="A15" s="20" t="s">
        <v>36</v>
      </c>
      <c r="B15" s="20" t="s">
        <v>1</v>
      </c>
      <c r="C15" s="20" t="s">
        <v>2</v>
      </c>
      <c r="D15" s="20" t="s">
        <v>3</v>
      </c>
      <c r="E15" s="20" t="s">
        <v>4</v>
      </c>
      <c r="F15" s="20" t="s">
        <v>675</v>
      </c>
      <c r="G15" s="20" t="s">
        <v>709</v>
      </c>
    </row>
    <row r="16" spans="1:7" ht="24.75" customHeight="1" x14ac:dyDescent="0.25">
      <c r="A16" s="1" t="s">
        <v>37</v>
      </c>
      <c r="B16" s="202"/>
      <c r="C16" s="202"/>
      <c r="D16" s="202"/>
      <c r="E16" s="202"/>
      <c r="F16" s="202"/>
      <c r="G16" s="201"/>
    </row>
    <row r="17" spans="1:7" ht="24.75" customHeight="1" x14ac:dyDescent="0.25">
      <c r="A17" s="1" t="s">
        <v>38</v>
      </c>
      <c r="B17" s="202"/>
      <c r="C17" s="202"/>
      <c r="D17" s="202"/>
      <c r="E17" s="202"/>
      <c r="F17" s="202"/>
      <c r="G17" s="201"/>
    </row>
    <row r="18" spans="1:7" ht="24.75" customHeight="1" x14ac:dyDescent="0.25">
      <c r="A18" s="1" t="s">
        <v>39</v>
      </c>
      <c r="B18" s="202"/>
      <c r="C18" s="202"/>
      <c r="D18" s="202"/>
      <c r="E18" s="202"/>
      <c r="F18" s="202"/>
      <c r="G18" s="201"/>
    </row>
    <row r="19" spans="1:7" ht="24.75" customHeight="1" x14ac:dyDescent="0.25">
      <c r="A19" s="1" t="s">
        <v>40</v>
      </c>
      <c r="B19" s="202"/>
      <c r="C19" s="202"/>
      <c r="D19" s="202"/>
      <c r="E19" s="202"/>
      <c r="F19" s="202"/>
      <c r="G19" s="201"/>
    </row>
    <row r="20" spans="1:7" ht="24.75" customHeight="1" x14ac:dyDescent="0.25">
      <c r="A20" s="1" t="s">
        <v>41</v>
      </c>
      <c r="B20" s="202"/>
      <c r="C20" s="202"/>
      <c r="D20" s="202"/>
      <c r="E20" s="202"/>
      <c r="F20" s="202"/>
      <c r="G20" s="201"/>
    </row>
    <row r="21" spans="1:7" ht="24.75" customHeight="1" x14ac:dyDescent="0.25">
      <c r="A21" s="1" t="s">
        <v>42</v>
      </c>
      <c r="B21" s="202"/>
      <c r="C21" s="202"/>
      <c r="D21" s="202"/>
      <c r="E21" s="202"/>
      <c r="F21" s="202"/>
      <c r="G21" s="201"/>
    </row>
    <row r="23" spans="1:7" ht="22.5" customHeight="1" x14ac:dyDescent="0.25">
      <c r="A23" s="261" t="s">
        <v>43</v>
      </c>
      <c r="B23" s="261"/>
      <c r="C23" s="261"/>
      <c r="D23" s="261"/>
      <c r="E23" s="261"/>
      <c r="F23" s="261"/>
      <c r="G23" s="261"/>
    </row>
    <row r="24" spans="1:7" ht="22.5" customHeight="1" x14ac:dyDescent="0.25">
      <c r="A24" s="261" t="s">
        <v>6</v>
      </c>
      <c r="B24" s="261"/>
      <c r="C24" s="261"/>
      <c r="D24" s="261"/>
      <c r="E24" s="261"/>
      <c r="F24" s="261"/>
      <c r="G24" s="261"/>
    </row>
    <row r="25" spans="1:7" ht="33" customHeight="1" x14ac:dyDescent="0.25">
      <c r="A25" s="20" t="s">
        <v>5</v>
      </c>
      <c r="B25" s="20" t="s">
        <v>1</v>
      </c>
      <c r="C25" s="20" t="s">
        <v>2</v>
      </c>
      <c r="D25" s="20" t="s">
        <v>3</v>
      </c>
      <c r="E25" s="20" t="s">
        <v>4</v>
      </c>
      <c r="F25" s="20" t="s">
        <v>675</v>
      </c>
      <c r="G25" s="20" t="s">
        <v>709</v>
      </c>
    </row>
    <row r="26" spans="1:7" ht="22.5" customHeight="1" x14ac:dyDescent="0.25">
      <c r="A26" s="205" t="s">
        <v>713</v>
      </c>
      <c r="B26" s="203"/>
      <c r="C26" s="203"/>
      <c r="D26" s="203"/>
      <c r="E26" s="203"/>
      <c r="F26" s="203"/>
      <c r="G26" s="204"/>
    </row>
    <row r="27" spans="1:7" ht="22.5" customHeight="1" x14ac:dyDescent="0.25">
      <c r="A27" s="205" t="s">
        <v>714</v>
      </c>
      <c r="B27" s="203"/>
      <c r="C27" s="203"/>
      <c r="D27" s="203"/>
      <c r="E27" s="203"/>
      <c r="F27" s="203"/>
      <c r="G27" s="204"/>
    </row>
    <row r="28" spans="1:7" ht="22.5" customHeight="1" x14ac:dyDescent="0.25">
      <c r="A28" s="205" t="s">
        <v>715</v>
      </c>
      <c r="B28" s="203"/>
      <c r="C28" s="203"/>
      <c r="D28" s="203"/>
      <c r="E28" s="203"/>
      <c r="F28" s="203"/>
      <c r="G28" s="204"/>
    </row>
    <row r="29" spans="1:7" ht="22.5" customHeight="1" x14ac:dyDescent="0.25">
      <c r="A29" s="205" t="s">
        <v>716</v>
      </c>
      <c r="B29" s="203"/>
      <c r="C29" s="203"/>
      <c r="D29" s="203"/>
      <c r="E29" s="203"/>
      <c r="F29" s="203"/>
      <c r="G29" s="204"/>
    </row>
    <row r="30" spans="1:7" ht="22.5" customHeight="1" x14ac:dyDescent="0.25">
      <c r="A30" s="205" t="s">
        <v>717</v>
      </c>
      <c r="B30" s="203"/>
      <c r="C30" s="203"/>
      <c r="D30" s="203"/>
      <c r="E30" s="203"/>
      <c r="F30" s="203"/>
      <c r="G30" s="204"/>
    </row>
    <row r="32" spans="1:7" ht="22.5" customHeight="1" x14ac:dyDescent="0.25">
      <c r="A32" s="261" t="s">
        <v>43</v>
      </c>
      <c r="B32" s="261"/>
      <c r="C32" s="261"/>
      <c r="D32" s="261"/>
      <c r="E32" s="261"/>
      <c r="F32" s="261"/>
      <c r="G32" s="261"/>
    </row>
    <row r="33" spans="1:7" ht="22.5" customHeight="1" x14ac:dyDescent="0.25">
      <c r="A33" s="261" t="s">
        <v>7</v>
      </c>
      <c r="B33" s="261"/>
      <c r="C33" s="261"/>
      <c r="D33" s="261"/>
      <c r="E33" s="261"/>
      <c r="F33" s="261"/>
      <c r="G33" s="261"/>
    </row>
    <row r="34" spans="1:7" ht="33" customHeight="1" x14ac:dyDescent="0.25">
      <c r="A34" s="20" t="s">
        <v>5</v>
      </c>
      <c r="B34" s="20" t="s">
        <v>1</v>
      </c>
      <c r="C34" s="20" t="s">
        <v>2</v>
      </c>
      <c r="D34" s="20" t="s">
        <v>3</v>
      </c>
      <c r="E34" s="20" t="s">
        <v>4</v>
      </c>
      <c r="F34" s="20" t="s">
        <v>675</v>
      </c>
      <c r="G34" s="20" t="s">
        <v>709</v>
      </c>
    </row>
    <row r="35" spans="1:7" ht="22.5" customHeight="1" x14ac:dyDescent="0.25">
      <c r="A35" s="1" t="s">
        <v>713</v>
      </c>
      <c r="B35" s="203"/>
      <c r="C35" s="203"/>
      <c r="D35" s="203"/>
      <c r="E35" s="203"/>
      <c r="F35" s="203"/>
      <c r="G35" s="204"/>
    </row>
    <row r="36" spans="1:7" ht="22.5" customHeight="1" x14ac:dyDescent="0.25">
      <c r="A36" s="1" t="s">
        <v>714</v>
      </c>
      <c r="B36" s="203"/>
      <c r="C36" s="203"/>
      <c r="D36" s="203"/>
      <c r="E36" s="203"/>
      <c r="F36" s="203"/>
      <c r="G36" s="204"/>
    </row>
    <row r="37" spans="1:7" ht="22.5" customHeight="1" x14ac:dyDescent="0.25">
      <c r="A37" s="1" t="s">
        <v>715</v>
      </c>
      <c r="B37" s="203"/>
      <c r="C37" s="203"/>
      <c r="D37" s="203"/>
      <c r="E37" s="203"/>
      <c r="F37" s="203"/>
      <c r="G37" s="204"/>
    </row>
    <row r="38" spans="1:7" ht="22.5" customHeight="1" x14ac:dyDescent="0.25">
      <c r="A38" s="1" t="s">
        <v>716</v>
      </c>
      <c r="B38" s="203"/>
      <c r="C38" s="203"/>
      <c r="D38" s="203"/>
      <c r="E38" s="203"/>
      <c r="F38" s="203"/>
      <c r="G38" s="204"/>
    </row>
    <row r="39" spans="1:7" ht="22.5" customHeight="1" x14ac:dyDescent="0.25">
      <c r="A39" s="1" t="s">
        <v>717</v>
      </c>
      <c r="B39" s="203"/>
      <c r="C39" s="203"/>
      <c r="D39" s="203"/>
      <c r="E39" s="203"/>
      <c r="F39" s="203"/>
      <c r="G39" s="204"/>
    </row>
    <row r="40" spans="1:7" ht="24.75" customHeight="1" x14ac:dyDescent="0.25"/>
    <row r="41" spans="1:7" ht="24.75" customHeight="1" x14ac:dyDescent="0.25">
      <c r="A41" s="258" t="s">
        <v>700</v>
      </c>
      <c r="B41" s="258"/>
      <c r="C41" s="258"/>
      <c r="D41" s="258"/>
      <c r="E41" s="258"/>
      <c r="F41" s="258"/>
      <c r="G41" s="258"/>
    </row>
    <row r="42" spans="1:7" ht="24.75" customHeight="1" x14ac:dyDescent="0.25">
      <c r="A42" s="20" t="s">
        <v>5</v>
      </c>
      <c r="B42" s="20" t="s">
        <v>1</v>
      </c>
      <c r="C42" s="20" t="s">
        <v>2</v>
      </c>
      <c r="D42" s="20" t="s">
        <v>3</v>
      </c>
      <c r="E42" s="20" t="s">
        <v>4</v>
      </c>
      <c r="F42" s="20" t="s">
        <v>675</v>
      </c>
      <c r="G42" s="20" t="s">
        <v>701</v>
      </c>
    </row>
    <row r="43" spans="1:7" ht="24.75" customHeight="1" x14ac:dyDescent="0.25">
      <c r="A43" s="1" t="s">
        <v>713</v>
      </c>
      <c r="B43" s="203"/>
      <c r="C43" s="203"/>
      <c r="D43" s="203"/>
      <c r="E43" s="203"/>
      <c r="F43" s="203"/>
      <c r="G43" s="204"/>
    </row>
    <row r="44" spans="1:7" ht="24.75" customHeight="1" x14ac:dyDescent="0.25">
      <c r="A44" s="1" t="s">
        <v>714</v>
      </c>
      <c r="B44" s="203"/>
      <c r="C44" s="203"/>
      <c r="D44" s="203"/>
      <c r="E44" s="203"/>
      <c r="F44" s="203"/>
      <c r="G44" s="204"/>
    </row>
    <row r="45" spans="1:7" ht="24.75" customHeight="1" x14ac:dyDescent="0.25">
      <c r="A45" s="1" t="s">
        <v>715</v>
      </c>
      <c r="B45" s="203"/>
      <c r="C45" s="203"/>
      <c r="D45" s="203"/>
      <c r="E45" s="203"/>
      <c r="F45" s="203"/>
      <c r="G45" s="204"/>
    </row>
    <row r="46" spans="1:7" ht="24.75" customHeight="1" x14ac:dyDescent="0.25">
      <c r="A46" s="1" t="s">
        <v>716</v>
      </c>
      <c r="B46" s="203"/>
      <c r="C46" s="203"/>
      <c r="D46" s="203"/>
      <c r="E46" s="203"/>
      <c r="F46" s="203"/>
      <c r="G46" s="204"/>
    </row>
    <row r="47" spans="1:7" ht="24.75" customHeight="1" x14ac:dyDescent="0.25">
      <c r="A47" s="1" t="s">
        <v>717</v>
      </c>
      <c r="B47" s="203"/>
      <c r="C47" s="203"/>
      <c r="D47" s="203"/>
      <c r="E47" s="203"/>
      <c r="F47" s="203"/>
      <c r="G47" s="204"/>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6">
    <mergeCell ref="A41:G41"/>
    <mergeCell ref="A3:G3"/>
    <mergeCell ref="A2:G2"/>
    <mergeCell ref="C11:G11"/>
    <mergeCell ref="A9:B9"/>
    <mergeCell ref="A10:B10"/>
    <mergeCell ref="A11:B11"/>
    <mergeCell ref="A5:B6"/>
    <mergeCell ref="A7:B7"/>
    <mergeCell ref="A8:B8"/>
    <mergeCell ref="A33:G33"/>
    <mergeCell ref="A13:G13"/>
    <mergeCell ref="A14:G14"/>
    <mergeCell ref="A23:G23"/>
    <mergeCell ref="A24:G24"/>
    <mergeCell ref="A32:G32"/>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0" fitToHeight="0" orientation="portrait" r:id="rId2"/>
  <headerFooter scaleWithDoc="0">
    <oddHeader>&amp;L
Annex 5 – Schedule of Line Loss Factors</oddHeader>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28"/>
  <sheetViews>
    <sheetView zoomScale="85" zoomScaleNormal="85" zoomScaleSheetLayoutView="100" workbookViewId="0"/>
  </sheetViews>
  <sheetFormatPr defaultColWidth="9.109375" defaultRowHeight="27.75" customHeight="1" x14ac:dyDescent="0.25"/>
  <cols>
    <col min="1" max="2" width="14.6640625" style="2" customWidth="1"/>
    <col min="3" max="3" width="8" style="2" customWidth="1"/>
    <col min="4" max="4" width="14.6640625" style="2" customWidth="1"/>
    <col min="5" max="5" width="14.6640625" style="3" customWidth="1"/>
    <col min="6" max="6" width="8" style="3" customWidth="1"/>
    <col min="7" max="7" width="14.6640625" style="2" customWidth="1"/>
    <col min="8" max="8" width="30.6640625" style="3" customWidth="1"/>
    <col min="9" max="10" width="14.6640625" style="3" customWidth="1"/>
    <col min="11" max="11" width="14.6640625" style="10" customWidth="1"/>
    <col min="12" max="13" width="14.6640625" style="4" customWidth="1"/>
    <col min="14" max="19" width="14.6640625" style="2" customWidth="1"/>
    <col min="20" max="16384" width="9.109375" style="2"/>
  </cols>
  <sheetData>
    <row r="1" spans="1:17" ht="63" customHeight="1" x14ac:dyDescent="0.25">
      <c r="A1" s="13" t="s">
        <v>15</v>
      </c>
      <c r="B1" s="13"/>
      <c r="C1" s="13"/>
      <c r="D1" s="262" t="s">
        <v>694</v>
      </c>
      <c r="E1" s="262"/>
      <c r="F1" s="262"/>
      <c r="G1" s="262"/>
      <c r="H1" s="262"/>
      <c r="I1" s="262"/>
      <c r="J1" s="262"/>
      <c r="K1" s="262"/>
      <c r="L1" s="262"/>
      <c r="M1" s="262"/>
      <c r="N1" s="262"/>
      <c r="O1" s="262"/>
      <c r="P1" s="262"/>
      <c r="Q1" s="262"/>
    </row>
    <row r="2" spans="1:17" ht="27.75" customHeight="1" x14ac:dyDescent="0.25">
      <c r="A2" s="236" t="s">
        <v>124</v>
      </c>
      <c r="B2" s="237"/>
      <c r="C2" s="237"/>
      <c r="D2" s="237"/>
      <c r="E2" s="237"/>
      <c r="F2" s="237"/>
      <c r="G2" s="237"/>
      <c r="H2" s="237"/>
      <c r="I2" s="237"/>
      <c r="J2" s="237"/>
      <c r="K2" s="237"/>
      <c r="L2" s="237"/>
      <c r="M2" s="237"/>
      <c r="N2" s="237"/>
      <c r="O2" s="237"/>
      <c r="P2" s="237"/>
      <c r="Q2" s="238"/>
    </row>
    <row r="3" spans="1:17" ht="17.25" customHeight="1" x14ac:dyDescent="0.25">
      <c r="A3" s="13"/>
      <c r="B3" s="13"/>
      <c r="C3" s="13"/>
      <c r="D3" s="13"/>
      <c r="G3" s="23"/>
    </row>
    <row r="4" spans="1:17" s="11" customFormat="1" ht="25.5" customHeight="1" x14ac:dyDescent="0.25">
      <c r="A4" s="236" t="str">
        <f>Overview!B4&amp; " - Effective from "&amp;Overview!D4&amp;" - "&amp;Overview!E4&amp;" new designated EHV charges"</f>
        <v>Fulcrum Electricity Assets Ltd - GSP_C - Effective from 1 April 2026 - Final new designated EHV charges</v>
      </c>
      <c r="B4" s="237"/>
      <c r="C4" s="237"/>
      <c r="D4" s="237"/>
      <c r="E4" s="237"/>
      <c r="F4" s="237"/>
      <c r="G4" s="237"/>
      <c r="H4" s="237"/>
      <c r="I4" s="237"/>
      <c r="J4" s="237"/>
      <c r="K4" s="237"/>
      <c r="L4" s="237"/>
      <c r="M4" s="237"/>
      <c r="N4" s="237"/>
      <c r="O4" s="237"/>
      <c r="P4" s="237"/>
      <c r="Q4" s="238"/>
    </row>
    <row r="5" spans="1:17" ht="69.75" customHeight="1" x14ac:dyDescent="0.25">
      <c r="A5" s="27" t="s">
        <v>127</v>
      </c>
      <c r="B5" s="27" t="s">
        <v>45</v>
      </c>
      <c r="C5" s="27" t="s">
        <v>704</v>
      </c>
      <c r="D5" s="27" t="s">
        <v>30</v>
      </c>
      <c r="E5" s="27" t="s">
        <v>46</v>
      </c>
      <c r="F5" s="27" t="s">
        <v>704</v>
      </c>
      <c r="G5" s="27" t="s">
        <v>31</v>
      </c>
      <c r="H5" s="75" t="s">
        <v>25</v>
      </c>
      <c r="I5" s="57" t="s">
        <v>577</v>
      </c>
      <c r="J5" s="75" t="str">
        <f>'Annex 2 Designated EHV charges'!I10</f>
        <v>Import
Super Red
unit charge
(p/kWh)</v>
      </c>
      <c r="K5" s="75" t="str">
        <f>'Annex 2 Designated EHV charges'!J10</f>
        <v>Import
fixed charge
(p/day)</v>
      </c>
      <c r="L5" s="75" t="str">
        <f>'Annex 2 Designated EHV charges'!K10</f>
        <v>Import
capacity charge
(p/kVA/day)</v>
      </c>
      <c r="M5" s="75" t="str">
        <f>'Annex 2 Designated EHV charges'!L10</f>
        <v>Import
exceeded capacity charge
(p/kVA/day)</v>
      </c>
      <c r="N5" s="75" t="str">
        <f>'Annex 2 Designated EHV charges'!M10</f>
        <v>Export
Super Red
unit charge
(p/kWh)</v>
      </c>
      <c r="O5" s="75" t="str">
        <f>'Annex 2 Designated EHV charges'!N10</f>
        <v>Export
fixed charge
(p/day)</v>
      </c>
      <c r="P5" s="75" t="str">
        <f>'Annex 2 Designated EHV charges'!O10</f>
        <v>Export
capacity charge
(p/kVA/day)</v>
      </c>
      <c r="Q5" s="75" t="str">
        <f>'Annex 2 Designated EHV charges'!P10</f>
        <v>Export
exceeded capacity charge
(p/kVA/day)</v>
      </c>
    </row>
    <row r="6" spans="1:17" ht="23.25" customHeight="1" x14ac:dyDescent="0.25">
      <c r="A6" s="48"/>
      <c r="B6" s="48"/>
      <c r="C6" s="96"/>
      <c r="D6" s="59"/>
      <c r="E6" s="49"/>
      <c r="F6" s="96"/>
      <c r="G6" s="59"/>
      <c r="H6" s="60"/>
      <c r="I6" s="50"/>
      <c r="J6" s="64"/>
      <c r="K6" s="65"/>
      <c r="L6" s="65"/>
      <c r="M6" s="65"/>
      <c r="N6" s="38"/>
      <c r="O6" s="39"/>
      <c r="P6" s="39"/>
      <c r="Q6" s="39"/>
    </row>
    <row r="7" spans="1:17" ht="23.25" customHeight="1" x14ac:dyDescent="0.25">
      <c r="A7" s="48"/>
      <c r="B7" s="48"/>
      <c r="C7" s="48"/>
      <c r="D7" s="48"/>
      <c r="E7" s="49"/>
      <c r="F7" s="49"/>
      <c r="G7" s="49"/>
      <c r="H7" s="50"/>
      <c r="I7" s="50"/>
      <c r="J7" s="29"/>
      <c r="K7" s="30"/>
      <c r="L7" s="30"/>
      <c r="M7" s="30"/>
      <c r="N7" s="38"/>
      <c r="O7" s="39"/>
      <c r="P7" s="39"/>
      <c r="Q7" s="39"/>
    </row>
    <row r="8" spans="1:17" ht="23.25" customHeight="1" x14ac:dyDescent="0.25">
      <c r="A8" s="48"/>
      <c r="B8" s="48"/>
      <c r="C8" s="48"/>
      <c r="D8" s="48"/>
      <c r="E8" s="49"/>
      <c r="F8" s="49"/>
      <c r="G8" s="49"/>
      <c r="H8" s="50"/>
      <c r="I8" s="50"/>
      <c r="J8" s="29"/>
      <c r="K8" s="30"/>
      <c r="L8" s="30"/>
      <c r="M8" s="30"/>
      <c r="N8" s="38"/>
      <c r="O8" s="39"/>
      <c r="P8" s="39"/>
      <c r="Q8" s="39"/>
    </row>
    <row r="9" spans="1:17" ht="23.25" customHeight="1" x14ac:dyDescent="0.25">
      <c r="A9" s="48"/>
      <c r="B9" s="48"/>
      <c r="C9" s="48"/>
      <c r="D9" s="48"/>
      <c r="E9" s="49"/>
      <c r="F9" s="49"/>
      <c r="G9" s="49"/>
      <c r="H9" s="50"/>
      <c r="I9" s="50"/>
      <c r="J9" s="29"/>
      <c r="K9" s="30"/>
      <c r="L9" s="30"/>
      <c r="M9" s="30"/>
      <c r="N9" s="38"/>
      <c r="O9" s="39"/>
      <c r="P9" s="39"/>
      <c r="Q9" s="39"/>
    </row>
    <row r="10" spans="1:17" ht="23.25" customHeight="1" x14ac:dyDescent="0.25">
      <c r="A10" s="48"/>
      <c r="B10" s="48"/>
      <c r="C10" s="48"/>
      <c r="D10" s="48"/>
      <c r="E10" s="49"/>
      <c r="F10" s="49"/>
      <c r="G10" s="49"/>
      <c r="H10" s="50"/>
      <c r="I10" s="50"/>
      <c r="J10" s="29"/>
      <c r="K10" s="30"/>
      <c r="L10" s="30"/>
      <c r="M10" s="30"/>
      <c r="N10" s="38"/>
      <c r="O10" s="39"/>
      <c r="P10" s="39"/>
      <c r="Q10" s="39"/>
    </row>
    <row r="11" spans="1:17" ht="23.25" customHeight="1" x14ac:dyDescent="0.25">
      <c r="A11" s="48"/>
      <c r="B11" s="48"/>
      <c r="C11" s="48"/>
      <c r="D11" s="48"/>
      <c r="E11" s="49"/>
      <c r="F11" s="49"/>
      <c r="G11" s="49"/>
      <c r="H11" s="50"/>
      <c r="I11" s="50"/>
      <c r="J11" s="29"/>
      <c r="K11" s="30"/>
      <c r="L11" s="30"/>
      <c r="M11" s="30"/>
      <c r="N11" s="38"/>
      <c r="O11" s="39"/>
      <c r="P11" s="39"/>
      <c r="Q11" s="39"/>
    </row>
    <row r="12" spans="1:17" ht="23.25" customHeight="1" x14ac:dyDescent="0.25">
      <c r="A12" s="48"/>
      <c r="B12" s="48"/>
      <c r="C12" s="48"/>
      <c r="D12" s="48"/>
      <c r="E12" s="49"/>
      <c r="F12" s="49"/>
      <c r="G12" s="49"/>
      <c r="H12" s="50"/>
      <c r="I12" s="50"/>
      <c r="J12" s="29"/>
      <c r="K12" s="30"/>
      <c r="L12" s="30"/>
      <c r="M12" s="30"/>
      <c r="N12" s="38"/>
      <c r="O12" s="39"/>
      <c r="P12" s="39"/>
      <c r="Q12" s="39"/>
    </row>
    <row r="13" spans="1:17" ht="23.25" customHeight="1" x14ac:dyDescent="0.25">
      <c r="A13" s="48"/>
      <c r="B13" s="48"/>
      <c r="C13" s="48"/>
      <c r="D13" s="48"/>
      <c r="E13" s="49"/>
      <c r="F13" s="49"/>
      <c r="G13" s="49"/>
      <c r="H13" s="50"/>
      <c r="I13" s="50"/>
      <c r="J13" s="29"/>
      <c r="K13" s="30"/>
      <c r="L13" s="30"/>
      <c r="M13" s="30"/>
      <c r="N13" s="38"/>
      <c r="O13" s="39"/>
      <c r="P13" s="39"/>
      <c r="Q13" s="39"/>
    </row>
    <row r="14" spans="1:17" ht="23.25" customHeight="1" x14ac:dyDescent="0.25">
      <c r="A14" s="48"/>
      <c r="B14" s="48"/>
      <c r="C14" s="48"/>
      <c r="D14" s="48"/>
      <c r="E14" s="49"/>
      <c r="F14" s="49"/>
      <c r="G14" s="49"/>
      <c r="H14" s="50"/>
      <c r="I14" s="50"/>
      <c r="J14" s="29"/>
      <c r="K14" s="30"/>
      <c r="L14" s="30"/>
      <c r="M14" s="30"/>
      <c r="N14" s="38"/>
      <c r="O14" s="39"/>
      <c r="P14" s="39"/>
      <c r="Q14" s="39"/>
    </row>
    <row r="15" spans="1:17" ht="23.25" customHeight="1" x14ac:dyDescent="0.25">
      <c r="A15" s="48"/>
      <c r="B15" s="48"/>
      <c r="C15" s="48"/>
      <c r="D15" s="48"/>
      <c r="E15" s="49"/>
      <c r="F15" s="49"/>
      <c r="G15" s="49"/>
      <c r="H15" s="50"/>
      <c r="I15" s="50"/>
      <c r="J15" s="29"/>
      <c r="K15" s="30"/>
      <c r="L15" s="30"/>
      <c r="M15" s="30"/>
      <c r="N15" s="38"/>
      <c r="O15" s="39"/>
      <c r="P15" s="39"/>
      <c r="Q15" s="39"/>
    </row>
    <row r="17" spans="1:19" ht="27.75" customHeight="1" x14ac:dyDescent="0.25">
      <c r="A17" s="236" t="str">
        <f>Overview!B4&amp; " - Effective from "&amp;Overview!D4&amp;" - "&amp;Overview!E4&amp;" new designated EHV line loss factors"</f>
        <v>Fulcrum Electricity Assets Ltd - GSP_C - Effective from 1 April 2026 - Final new designated EHV line loss factors</v>
      </c>
      <c r="B17" s="237"/>
      <c r="C17" s="237"/>
      <c r="D17" s="237"/>
      <c r="E17" s="237"/>
      <c r="F17" s="237"/>
      <c r="G17" s="237"/>
      <c r="H17" s="237"/>
      <c r="I17" s="237"/>
      <c r="J17" s="237"/>
      <c r="K17" s="237"/>
      <c r="L17" s="237"/>
      <c r="M17" s="237"/>
      <c r="N17" s="237"/>
      <c r="O17" s="237"/>
      <c r="P17" s="237"/>
      <c r="Q17" s="237"/>
      <c r="R17" s="237"/>
      <c r="S17" s="238"/>
    </row>
    <row r="18" spans="1:19" ht="62.25" customHeight="1" x14ac:dyDescent="0.25">
      <c r="A18" s="27" t="s">
        <v>127</v>
      </c>
      <c r="B18" s="27" t="s">
        <v>45</v>
      </c>
      <c r="C18" s="27" t="s">
        <v>704</v>
      </c>
      <c r="D18" s="27" t="s">
        <v>30</v>
      </c>
      <c r="E18" s="27" t="s">
        <v>46</v>
      </c>
      <c r="F18" s="27" t="s">
        <v>704</v>
      </c>
      <c r="G18" s="27" t="s">
        <v>31</v>
      </c>
      <c r="H18" s="75" t="s">
        <v>25</v>
      </c>
      <c r="I18" s="57" t="s">
        <v>577</v>
      </c>
      <c r="J18" s="33" t="s">
        <v>100</v>
      </c>
      <c r="K18" s="33" t="s">
        <v>99</v>
      </c>
      <c r="L18" s="33" t="s">
        <v>101</v>
      </c>
      <c r="M18" s="33" t="s">
        <v>102</v>
      </c>
      <c r="N18" s="33" t="s">
        <v>690</v>
      </c>
      <c r="O18" s="35" t="s">
        <v>103</v>
      </c>
      <c r="P18" s="35" t="s">
        <v>104</v>
      </c>
      <c r="Q18" s="35" t="s">
        <v>105</v>
      </c>
      <c r="R18" s="35" t="s">
        <v>106</v>
      </c>
      <c r="S18" s="35" t="s">
        <v>691</v>
      </c>
    </row>
    <row r="19" spans="1:19" ht="21.75" customHeight="1" x14ac:dyDescent="0.25">
      <c r="A19" s="48"/>
      <c r="B19" s="48"/>
      <c r="C19" s="48"/>
      <c r="D19" s="48"/>
      <c r="E19" s="49"/>
      <c r="F19" s="36"/>
      <c r="G19" s="36"/>
      <c r="H19" s="37"/>
      <c r="I19" s="37"/>
      <c r="J19" s="40"/>
      <c r="K19" s="40"/>
      <c r="L19" s="31"/>
      <c r="M19" s="32"/>
      <c r="N19" s="32"/>
      <c r="O19" s="34"/>
      <c r="P19" s="34"/>
      <c r="Q19" s="34"/>
      <c r="R19" s="34"/>
      <c r="S19" s="34"/>
    </row>
    <row r="20" spans="1:19" ht="21.75" customHeight="1" x14ac:dyDescent="0.25">
      <c r="A20" s="48"/>
      <c r="B20" s="48"/>
      <c r="C20" s="48"/>
      <c r="D20" s="48"/>
      <c r="E20" s="49"/>
      <c r="F20" s="36"/>
      <c r="G20" s="36"/>
      <c r="H20" s="37"/>
      <c r="I20" s="37"/>
      <c r="J20" s="40"/>
      <c r="K20" s="40"/>
      <c r="L20" s="31"/>
      <c r="M20" s="32"/>
      <c r="N20" s="32"/>
      <c r="O20" s="34"/>
      <c r="P20" s="34"/>
      <c r="Q20" s="34"/>
      <c r="R20" s="34"/>
      <c r="S20" s="34"/>
    </row>
    <row r="21" spans="1:19" ht="21.75" customHeight="1" x14ac:dyDescent="0.25">
      <c r="A21" s="48"/>
      <c r="B21" s="48"/>
      <c r="C21" s="48"/>
      <c r="D21" s="48"/>
      <c r="E21" s="49"/>
      <c r="F21" s="36"/>
      <c r="G21" s="36"/>
      <c r="H21" s="37"/>
      <c r="I21" s="37"/>
      <c r="J21" s="40"/>
      <c r="K21" s="40"/>
      <c r="L21" s="31"/>
      <c r="M21" s="32"/>
      <c r="N21" s="32"/>
      <c r="O21" s="34"/>
      <c r="P21" s="34"/>
      <c r="Q21" s="34"/>
      <c r="R21" s="34"/>
      <c r="S21" s="34"/>
    </row>
    <row r="22" spans="1:19" ht="21.75" customHeight="1" x14ac:dyDescent="0.25">
      <c r="A22" s="48"/>
      <c r="B22" s="48"/>
      <c r="C22" s="48"/>
      <c r="D22" s="48"/>
      <c r="E22" s="49"/>
      <c r="F22" s="36"/>
      <c r="G22" s="36"/>
      <c r="H22" s="37"/>
      <c r="I22" s="37"/>
      <c r="J22" s="40"/>
      <c r="K22" s="40"/>
      <c r="L22" s="31"/>
      <c r="M22" s="32"/>
      <c r="N22" s="32"/>
      <c r="O22" s="34"/>
      <c r="P22" s="34"/>
      <c r="Q22" s="34"/>
      <c r="R22" s="34"/>
      <c r="S22" s="34"/>
    </row>
    <row r="23" spans="1:19" ht="21.75" customHeight="1" x14ac:dyDescent="0.25">
      <c r="A23" s="48"/>
      <c r="B23" s="48"/>
      <c r="C23" s="48"/>
      <c r="D23" s="48"/>
      <c r="E23" s="49"/>
      <c r="F23" s="36"/>
      <c r="G23" s="36"/>
      <c r="H23" s="37"/>
      <c r="I23" s="37"/>
      <c r="J23" s="40"/>
      <c r="K23" s="40"/>
      <c r="L23" s="31"/>
      <c r="M23" s="32"/>
      <c r="N23" s="32"/>
      <c r="O23" s="34"/>
      <c r="P23" s="34"/>
      <c r="Q23" s="34"/>
      <c r="R23" s="34"/>
      <c r="S23" s="34"/>
    </row>
    <row r="24" spans="1:19" ht="21.75" customHeight="1" x14ac:dyDescent="0.25">
      <c r="A24" s="48"/>
      <c r="B24" s="48"/>
      <c r="C24" s="48"/>
      <c r="D24" s="48"/>
      <c r="E24" s="49"/>
      <c r="F24" s="36"/>
      <c r="G24" s="36"/>
      <c r="H24" s="37"/>
      <c r="I24" s="37"/>
      <c r="J24" s="40"/>
      <c r="K24" s="40"/>
      <c r="L24" s="31"/>
      <c r="M24" s="32"/>
      <c r="N24" s="32"/>
      <c r="O24" s="34"/>
      <c r="P24" s="34"/>
      <c r="Q24" s="34"/>
      <c r="R24" s="34"/>
      <c r="S24" s="34"/>
    </row>
    <row r="25" spans="1:19" ht="21.75" customHeight="1" x14ac:dyDescent="0.25">
      <c r="A25" s="48"/>
      <c r="B25" s="48"/>
      <c r="C25" s="48"/>
      <c r="D25" s="48"/>
      <c r="E25" s="49"/>
      <c r="F25" s="36"/>
      <c r="G25" s="36"/>
      <c r="H25" s="37"/>
      <c r="I25" s="37"/>
      <c r="J25" s="40"/>
      <c r="K25" s="40"/>
      <c r="L25" s="31"/>
      <c r="M25" s="32"/>
      <c r="N25" s="32"/>
      <c r="O25" s="34"/>
      <c r="P25" s="34"/>
      <c r="Q25" s="34"/>
      <c r="R25" s="34"/>
      <c r="S25" s="34"/>
    </row>
    <row r="26" spans="1:19" ht="21.75" customHeight="1" x14ac:dyDescent="0.25">
      <c r="A26" s="48"/>
      <c r="B26" s="48"/>
      <c r="C26" s="48"/>
      <c r="D26" s="48"/>
      <c r="E26" s="49"/>
      <c r="F26" s="36"/>
      <c r="G26" s="36"/>
      <c r="H26" s="37"/>
      <c r="I26" s="37"/>
      <c r="J26" s="40"/>
      <c r="K26" s="40"/>
      <c r="L26" s="31"/>
      <c r="M26" s="32"/>
      <c r="N26" s="32"/>
      <c r="O26" s="34"/>
      <c r="P26" s="34"/>
      <c r="Q26" s="34"/>
      <c r="R26" s="34"/>
      <c r="S26" s="34"/>
    </row>
    <row r="27" spans="1:19" ht="21.75" customHeight="1" x14ac:dyDescent="0.25">
      <c r="A27" s="48"/>
      <c r="B27" s="48"/>
      <c r="C27" s="48"/>
      <c r="D27" s="48"/>
      <c r="E27" s="49"/>
      <c r="F27" s="36"/>
      <c r="G27" s="36"/>
      <c r="H27" s="37"/>
      <c r="I27" s="37"/>
      <c r="J27" s="40"/>
      <c r="K27" s="40"/>
      <c r="L27" s="31"/>
      <c r="M27" s="32"/>
      <c r="N27" s="32"/>
      <c r="O27" s="34"/>
      <c r="P27" s="34"/>
      <c r="Q27" s="34"/>
      <c r="R27" s="34"/>
      <c r="S27" s="34"/>
    </row>
    <row r="28" spans="1:19" ht="21.75" customHeight="1" x14ac:dyDescent="0.25">
      <c r="A28" s="48"/>
      <c r="B28" s="48"/>
      <c r="C28" s="48"/>
      <c r="D28" s="48"/>
      <c r="E28" s="49"/>
      <c r="F28" s="36"/>
      <c r="G28" s="36"/>
      <c r="H28" s="37"/>
      <c r="I28" s="37"/>
      <c r="J28" s="40"/>
      <c r="K28" s="40"/>
      <c r="L28" s="31"/>
      <c r="M28" s="32"/>
      <c r="N28" s="32"/>
      <c r="O28" s="34"/>
      <c r="P28" s="34"/>
      <c r="Q28" s="34"/>
      <c r="R28" s="34"/>
      <c r="S28" s="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S17"/>
    <mergeCell ref="D1:Q1"/>
  </mergeCells>
  <phoneticPr fontId="35"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0" fitToHeight="0" orientation="landscape" r:id="rId2"/>
  <headerFooter scaleWithDoc="0">
    <oddHeader>&amp;L
Annex 6 - New Designated EHV Properties. Addendum to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6 - New Designated EHV Properties. Addendum to Schedule of Charges for use of the Distribution System by Designated EHV Properties (including LDNOs with Designated EHV Properties/end-users)</firstHeader>
    <firstFooter>&amp;L&amp;8Note: The DNO reserves the right to apply the listed charges to any other MPANs/MSIDs associated with the site. This includes reallocating charges to a traded MPAN at the same site where another MPAN has been disconnected or de-energised.&amp;R&amp;P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election activeCell="B5" sqref="B5"/>
    </sheetView>
  </sheetViews>
  <sheetFormatPr defaultColWidth="9.109375" defaultRowHeight="27.75" customHeight="1" x14ac:dyDescent="0.25"/>
  <cols>
    <col min="1" max="1" width="63.44140625" style="2" customWidth="1"/>
    <col min="2" max="2" width="17.5546875" style="3" customWidth="1"/>
    <col min="3" max="3" width="8.109375" style="2" customWidth="1"/>
    <col min="4" max="5" width="17.5546875" style="3" customWidth="1"/>
    <col min="6" max="16384" width="9.109375" style="2"/>
  </cols>
  <sheetData>
    <row r="1" spans="1:5" ht="27.75" customHeight="1" x14ac:dyDescent="0.25">
      <c r="A1" s="13" t="s">
        <v>15</v>
      </c>
      <c r="B1" s="263"/>
      <c r="C1" s="263"/>
      <c r="D1" s="175"/>
      <c r="E1" s="175"/>
    </row>
    <row r="2" spans="1:5" ht="35.1" customHeight="1" x14ac:dyDescent="0.25">
      <c r="A2" s="236" t="str">
        <f>Overview!B4&amp; " - Effective from "&amp;Overview!D4&amp;" - "&amp;Overview!E4&amp;" Supplier of Last Resort and Eligible Bad Debt Pass-Through Costs"</f>
        <v>Fulcrum Electricity Assets Ltd - GSP_C - Effective from 1 April 2026 - Final Supplier of Last Resort and Eligible Bad Debt Pass-Through Costs</v>
      </c>
      <c r="B2" s="237"/>
      <c r="C2" s="237"/>
      <c r="D2" s="237"/>
      <c r="E2" s="238"/>
    </row>
    <row r="3" spans="1:5" s="78" customFormat="1" ht="14.25" customHeight="1" x14ac:dyDescent="0.25">
      <c r="A3" s="84"/>
      <c r="B3" s="84"/>
      <c r="C3" s="84"/>
      <c r="D3" s="84"/>
      <c r="E3" s="84"/>
    </row>
    <row r="4" spans="1:5" ht="78.75" customHeight="1" x14ac:dyDescent="0.25">
      <c r="A4" s="27" t="s">
        <v>116</v>
      </c>
      <c r="B4" s="14" t="s">
        <v>707</v>
      </c>
      <c r="C4" s="14" t="s">
        <v>19</v>
      </c>
      <c r="D4" s="14" t="s">
        <v>445</v>
      </c>
      <c r="E4" s="14" t="s">
        <v>692</v>
      </c>
    </row>
    <row r="5" spans="1:5" ht="32.25" customHeight="1" x14ac:dyDescent="0.25">
      <c r="A5" s="16" t="s">
        <v>631</v>
      </c>
      <c r="B5" s="198" t="str">
        <f>IFERROR(INDEX('Annex 1 LV, HV and UMS charges'!$B$13:$B$44,MATCH($A5,'Annex 1 LV, HV and UMS charges'!$A$13:$A$44,0)),IF(INDEX('Annex 4 LDNO charges'!$B$12:$B$202,MATCH($A5,'Annex 4 LDNO charges'!$A$12:$A$202,0))=0,"",INDEX('Annex 4 LDNO charges'!$B$12:$B$202,MATCH($A5,'Annex 4 LDNO charges'!$A$12:$A$202,0))))</f>
        <v>C01, C02, C1L, C2H</v>
      </c>
      <c r="C5" s="199" t="str">
        <f>IFERROR(INDEX('Annex 1 LV, HV and UMS charges'!$C$13:$C$44,MATCH($A5,'Annex 1 LV, HV and UMS charges'!$A$13:$A$44,0)),INDEX('Annex 4 LDNO charges'!$C$12:$C$202,MATCH($A5,'Annex 4 LDNO charges'!$A$12:$A$202,0)))</f>
        <v>0, 1, 2</v>
      </c>
      <c r="D5" s="206">
        <v>0</v>
      </c>
      <c r="E5" s="206">
        <v>0</v>
      </c>
    </row>
    <row r="6" spans="1:5" ht="27" customHeight="1" x14ac:dyDescent="0.25">
      <c r="A6" s="16" t="s">
        <v>578</v>
      </c>
      <c r="B6" s="198" t="str">
        <f>IFERROR(INDEX('Annex 1 LV, HV and UMS charges'!$B$13:$B$44,MATCH($A6,'Annex 1 LV, HV and UMS charges'!$A$13:$A$44,0)),IF(INDEX('Annex 4 LDNO charges'!$B$12:$B$202,MATCH($A6,'Annex 4 LDNO charges'!$A$12:$A$202,0))=0,"",INDEX('Annex 4 LDNO charges'!$B$12:$B$202,MATCH($A6,'Annex 4 LDNO charges'!$A$12:$A$202,0))))</f>
        <v>C31, C32, C3L, C3H</v>
      </c>
      <c r="C6" s="199" t="str">
        <f>IFERROR(INDEX('Annex 1 LV, HV and UMS charges'!$C$13:$C$44,MATCH($A6,'Annex 1 LV, HV and UMS charges'!$A$13:$A$44,0)),INDEX('Annex 4 LDNO charges'!$C$12:$C$202,MATCH($A6,'Annex 4 LDNO charges'!$A$12:$A$202,0)))</f>
        <v>0, 3, 4, 5-8</v>
      </c>
      <c r="D6" s="183"/>
      <c r="E6" s="206">
        <v>0</v>
      </c>
    </row>
    <row r="7" spans="1:5" ht="27" customHeight="1" x14ac:dyDescent="0.25">
      <c r="A7" s="16" t="s">
        <v>579</v>
      </c>
      <c r="B7" s="198" t="str">
        <f>IFERROR(INDEX('Annex 1 LV, HV and UMS charges'!$B$13:$B$44,MATCH($A7,'Annex 1 LV, HV and UMS charges'!$A$13:$A$44,0)),IF(INDEX('Annex 4 LDNO charges'!$B$12:$B$202,MATCH($A7,'Annex 4 LDNO charges'!$A$12:$A$202,0))=0,"",INDEX('Annex 4 LDNO charges'!$B$12:$B$202,MATCH($A7,'Annex 4 LDNO charges'!$A$12:$A$202,0))))</f>
        <v>1C1, 1C2, 1CL, 1CH</v>
      </c>
      <c r="C7" s="199" t="str">
        <f>IFERROR(INDEX('Annex 1 LV, HV and UMS charges'!$C$13:$C$44,MATCH($A7,'Annex 1 LV, HV and UMS charges'!$A$13:$A$44,0)),INDEX('Annex 4 LDNO charges'!$C$12:$C$202,MATCH($A7,'Annex 4 LDNO charges'!$A$12:$A$202,0)))</f>
        <v>0, 3, 4, 5-8</v>
      </c>
      <c r="D7" s="183"/>
      <c r="E7" s="206">
        <v>0</v>
      </c>
    </row>
    <row r="8" spans="1:5" ht="27" customHeight="1" x14ac:dyDescent="0.25">
      <c r="A8" s="16" t="s">
        <v>580</v>
      </c>
      <c r="B8" s="198" t="str">
        <f>IFERROR(INDEX('Annex 1 LV, HV and UMS charges'!$B$13:$B$44,MATCH($A8,'Annex 1 LV, HV and UMS charges'!$A$13:$A$44,0)),IF(INDEX('Annex 4 LDNO charges'!$B$12:$B$202,MATCH($A8,'Annex 4 LDNO charges'!$A$12:$A$202,0))=0,"",INDEX('Annex 4 LDNO charges'!$B$12:$B$202,MATCH($A8,'Annex 4 LDNO charges'!$A$12:$A$202,0))))</f>
        <v xml:space="preserve">2C1, 2C2, 2CL, 2CH </v>
      </c>
      <c r="C8" s="199" t="str">
        <f>IFERROR(INDEX('Annex 1 LV, HV and UMS charges'!$C$13:$C$44,MATCH($A8,'Annex 1 LV, HV and UMS charges'!$A$13:$A$44,0)),INDEX('Annex 4 LDNO charges'!$C$12:$C$202,MATCH($A8,'Annex 4 LDNO charges'!$A$12:$A$202,0)))</f>
        <v>0, 3, 4, 5-8</v>
      </c>
      <c r="D8" s="183"/>
      <c r="E8" s="206">
        <v>0</v>
      </c>
    </row>
    <row r="9" spans="1:5" ht="27" customHeight="1" x14ac:dyDescent="0.25">
      <c r="A9" s="16" t="s">
        <v>581</v>
      </c>
      <c r="B9" s="198" t="str">
        <f>IFERROR(INDEX('Annex 1 LV, HV and UMS charges'!$B$13:$B$44,MATCH($A9,'Annex 1 LV, HV and UMS charges'!$A$13:$A$44,0)),IF(INDEX('Annex 4 LDNO charges'!$B$12:$B$202,MATCH($A9,'Annex 4 LDNO charges'!$A$12:$A$202,0))=0,"",INDEX('Annex 4 LDNO charges'!$B$12:$B$202,MATCH($A9,'Annex 4 LDNO charges'!$A$12:$A$202,0))))</f>
        <v>3C1, 3C2, 3CL, 3CH</v>
      </c>
      <c r="C9" s="199" t="str">
        <f>IFERROR(INDEX('Annex 1 LV, HV and UMS charges'!$C$13:$C$44,MATCH($A9,'Annex 1 LV, HV and UMS charges'!$A$13:$A$44,0)),INDEX('Annex 4 LDNO charges'!$C$12:$C$202,MATCH($A9,'Annex 4 LDNO charges'!$A$12:$A$202,0)))</f>
        <v>0, 3, 4, 5-8</v>
      </c>
      <c r="D9" s="183"/>
      <c r="E9" s="206">
        <v>0</v>
      </c>
    </row>
    <row r="10" spans="1:5" ht="27" customHeight="1" x14ac:dyDescent="0.25">
      <c r="A10" s="16" t="s">
        <v>582</v>
      </c>
      <c r="B10" s="198" t="str">
        <f>IFERROR(INDEX('Annex 1 LV, HV and UMS charges'!$B$13:$B$44,MATCH($A10,'Annex 1 LV, HV and UMS charges'!$A$13:$A$44,0)),IF(INDEX('Annex 4 LDNO charges'!$B$12:$B$202,MATCH($A10,'Annex 4 LDNO charges'!$A$12:$A$202,0))=0,"",INDEX('Annex 4 LDNO charges'!$B$12:$B$202,MATCH($A10,'Annex 4 LDNO charges'!$A$12:$A$202,0))))</f>
        <v>4C1, 4C2, 4CL, 4CH</v>
      </c>
      <c r="C10" s="199" t="str">
        <f>IFERROR(INDEX('Annex 1 LV, HV and UMS charges'!$C$13:$C$44,MATCH($A10,'Annex 1 LV, HV and UMS charges'!$A$13:$A$44,0)),INDEX('Annex 4 LDNO charges'!$C$12:$C$202,MATCH($A10,'Annex 4 LDNO charges'!$A$12:$A$202,0)))</f>
        <v>0, 3, 4, 5-8</v>
      </c>
      <c r="D10" s="183"/>
      <c r="E10" s="206">
        <v>0</v>
      </c>
    </row>
    <row r="11" spans="1:5" ht="27" customHeight="1" x14ac:dyDescent="0.25">
      <c r="A11" s="167" t="s">
        <v>449</v>
      </c>
      <c r="B11" s="198" t="str">
        <f>IFERROR(INDEX('Annex 1 LV, HV and UMS charges'!$B$13:$B$44,MATCH($A11,'Annex 1 LV, HV and UMS charges'!$A$13:$A$44,0)),IF(INDEX('Annex 4 LDNO charges'!$B$12:$B$202,MATCH($A11,'Annex 4 LDNO charges'!$A$12:$A$202,0))=0,"",INDEX('Annex 4 LDNO charges'!$B$12:$B$202,MATCH($A11,'Annex 4 LDNO charges'!$A$12:$A$202,0))))</f>
        <v>5C1, 5C2</v>
      </c>
      <c r="C11" s="199">
        <f>IFERROR(INDEX('Annex 1 LV, HV and UMS charges'!$C$13:$C$44,MATCH($A11,'Annex 1 LV, HV and UMS charges'!$A$13:$A$44,0)),INDEX('Annex 4 LDNO charges'!$C$12:$C$202,MATCH($A11,'Annex 4 LDNO charges'!$A$12:$A$202,0)))</f>
        <v>0</v>
      </c>
      <c r="D11" s="183"/>
      <c r="E11" s="206">
        <v>0</v>
      </c>
    </row>
    <row r="12" spans="1:5" ht="27" customHeight="1" x14ac:dyDescent="0.25">
      <c r="A12" s="167" t="s">
        <v>450</v>
      </c>
      <c r="B12" s="198" t="str">
        <f>IFERROR(INDEX('Annex 1 LV, HV and UMS charges'!$B$13:$B$44,MATCH($A12,'Annex 1 LV, HV and UMS charges'!$A$13:$A$44,0)),IF(INDEX('Annex 4 LDNO charges'!$B$12:$B$202,MATCH($A12,'Annex 4 LDNO charges'!$A$12:$A$202,0))=0,"",INDEX('Annex 4 LDNO charges'!$B$12:$B$202,MATCH($A12,'Annex 4 LDNO charges'!$A$12:$A$202,0))))</f>
        <v>6C1, 6C2</v>
      </c>
      <c r="C12" s="199">
        <f>IFERROR(INDEX('Annex 1 LV, HV and UMS charges'!$C$13:$C$44,MATCH($A12,'Annex 1 LV, HV and UMS charges'!$A$13:$A$44,0)),INDEX('Annex 4 LDNO charges'!$C$12:$C$202,MATCH($A12,'Annex 4 LDNO charges'!$A$12:$A$202,0)))</f>
        <v>0</v>
      </c>
      <c r="D12" s="183"/>
      <c r="E12" s="206">
        <v>0</v>
      </c>
    </row>
    <row r="13" spans="1:5" ht="27" customHeight="1" x14ac:dyDescent="0.25">
      <c r="A13" s="167" t="s">
        <v>451</v>
      </c>
      <c r="B13" s="198" t="str">
        <f>IFERROR(INDEX('Annex 1 LV, HV and UMS charges'!$B$13:$B$44,MATCH($A13,'Annex 1 LV, HV and UMS charges'!$A$13:$A$44,0)),IF(INDEX('Annex 4 LDNO charges'!$B$12:$B$202,MATCH($A13,'Annex 4 LDNO charges'!$A$12:$A$202,0))=0,"",INDEX('Annex 4 LDNO charges'!$B$12:$B$202,MATCH($A13,'Annex 4 LDNO charges'!$A$12:$A$202,0))))</f>
        <v>7C1, 7C2</v>
      </c>
      <c r="C13" s="199">
        <f>IFERROR(INDEX('Annex 1 LV, HV and UMS charges'!$C$13:$C$44,MATCH($A13,'Annex 1 LV, HV and UMS charges'!$A$13:$A$44,0)),INDEX('Annex 4 LDNO charges'!$C$12:$C$202,MATCH($A13,'Annex 4 LDNO charges'!$A$12:$A$202,0)))</f>
        <v>0</v>
      </c>
      <c r="D13" s="183"/>
      <c r="E13" s="206">
        <v>0</v>
      </c>
    </row>
    <row r="14" spans="1:5" ht="27.75" customHeight="1" x14ac:dyDescent="0.25">
      <c r="A14" s="167" t="s">
        <v>452</v>
      </c>
      <c r="B14" s="198" t="str">
        <f>IFERROR(INDEX('Annex 1 LV, HV and UMS charges'!$B$13:$B$44,MATCH($A14,'Annex 1 LV, HV and UMS charges'!$A$13:$A$44,0)),IF(INDEX('Annex 4 LDNO charges'!$B$12:$B$202,MATCH($A14,'Annex 4 LDNO charges'!$A$12:$A$202,0))=0,"",INDEX('Annex 4 LDNO charges'!$B$12:$B$202,MATCH($A14,'Annex 4 LDNO charges'!$A$12:$A$202,0))))</f>
        <v>8C1, 8C2</v>
      </c>
      <c r="C14" s="199">
        <f>IFERROR(INDEX('Annex 1 LV, HV and UMS charges'!$C$13:$C$44,MATCH($A14,'Annex 1 LV, HV and UMS charges'!$A$13:$A$44,0)),INDEX('Annex 4 LDNO charges'!$C$12:$C$202,MATCH($A14,'Annex 4 LDNO charges'!$A$12:$A$202,0)))</f>
        <v>0</v>
      </c>
      <c r="D14" s="183"/>
      <c r="E14" s="206">
        <v>0</v>
      </c>
    </row>
    <row r="15" spans="1:5" ht="27.75" customHeight="1" x14ac:dyDescent="0.25">
      <c r="A15" s="171" t="s">
        <v>453</v>
      </c>
      <c r="B15" s="198" t="str">
        <f>IFERROR(INDEX('Annex 1 LV, HV and UMS charges'!$B$13:$B$44,MATCH($A15,'Annex 1 LV, HV and UMS charges'!$A$13:$A$44,0)),IF(INDEX('Annex 4 LDNO charges'!$B$12:$B$202,MATCH($A15,'Annex 4 LDNO charges'!$A$12:$A$202,0))=0,"",INDEX('Annex 4 LDNO charges'!$B$12:$B$202,MATCH($A15,'Annex 4 LDNO charges'!$A$12:$A$202,0))))</f>
        <v>9C1, 9C2</v>
      </c>
      <c r="C15" s="199">
        <f>IFERROR(INDEX('Annex 1 LV, HV and UMS charges'!$C$13:$C$44,MATCH($A15,'Annex 1 LV, HV and UMS charges'!$A$13:$A$44,0)),INDEX('Annex 4 LDNO charges'!$C$12:$C$202,MATCH($A15,'Annex 4 LDNO charges'!$A$12:$A$202,0)))</f>
        <v>0</v>
      </c>
      <c r="D15" s="183"/>
      <c r="E15" s="206">
        <v>0</v>
      </c>
    </row>
    <row r="16" spans="1:5" ht="27.75" customHeight="1" x14ac:dyDescent="0.25">
      <c r="A16" s="171" t="s">
        <v>454</v>
      </c>
      <c r="B16" s="198" t="str">
        <f>IFERROR(INDEX('Annex 1 LV, HV and UMS charges'!$B$13:$B$44,MATCH($A16,'Annex 1 LV, HV and UMS charges'!$A$13:$A$44,0)),IF(INDEX('Annex 4 LDNO charges'!$B$12:$B$202,MATCH($A16,'Annex 4 LDNO charges'!$A$12:$A$202,0))=0,"",INDEX('Annex 4 LDNO charges'!$B$12:$B$202,MATCH($A16,'Annex 4 LDNO charges'!$A$12:$A$202,0))))</f>
        <v>2C</v>
      </c>
      <c r="C16" s="199">
        <f>IFERROR(INDEX('Annex 1 LV, HV and UMS charges'!$C$13:$C$44,MATCH($A16,'Annex 1 LV, HV and UMS charges'!$A$13:$A$44,0)),INDEX('Annex 4 LDNO charges'!$C$12:$C$202,MATCH($A16,'Annex 4 LDNO charges'!$A$12:$A$202,0)))</f>
        <v>0</v>
      </c>
      <c r="D16" s="183"/>
      <c r="E16" s="206">
        <v>0</v>
      </c>
    </row>
    <row r="17" spans="1:5" ht="27.75" customHeight="1" x14ac:dyDescent="0.25">
      <c r="A17" s="171" t="s">
        <v>455</v>
      </c>
      <c r="B17" s="198" t="str">
        <f>IFERROR(INDEX('Annex 1 LV, HV and UMS charges'!$B$13:$B$44,MATCH($A17,'Annex 1 LV, HV and UMS charges'!$A$13:$A$44,0)),IF(INDEX('Annex 4 LDNO charges'!$B$12:$B$202,MATCH($A17,'Annex 4 LDNO charges'!$A$12:$A$202,0))=0,"",INDEX('Annex 4 LDNO charges'!$B$12:$B$202,MATCH($A17,'Annex 4 LDNO charges'!$A$12:$A$202,0))))</f>
        <v>12C</v>
      </c>
      <c r="C17" s="199">
        <f>IFERROR(INDEX('Annex 1 LV, HV and UMS charges'!$C$13:$C$44,MATCH($A17,'Annex 1 LV, HV and UMS charges'!$A$13:$A$44,0)),INDEX('Annex 4 LDNO charges'!$C$12:$C$202,MATCH($A17,'Annex 4 LDNO charges'!$A$12:$A$202,0)))</f>
        <v>0</v>
      </c>
      <c r="D17" s="183"/>
      <c r="E17" s="206">
        <v>0</v>
      </c>
    </row>
    <row r="18" spans="1:5" ht="27.75" customHeight="1" x14ac:dyDescent="0.25">
      <c r="A18" s="171" t="s">
        <v>456</v>
      </c>
      <c r="B18" s="198" t="str">
        <f>IFERROR(INDEX('Annex 1 LV, HV and UMS charges'!$B$13:$B$44,MATCH($A18,'Annex 1 LV, HV and UMS charges'!$A$13:$A$44,0)),IF(INDEX('Annex 4 LDNO charges'!$B$12:$B$202,MATCH($A18,'Annex 4 LDNO charges'!$A$12:$A$202,0))=0,"",INDEX('Annex 4 LDNO charges'!$B$12:$B$202,MATCH($A18,'Annex 4 LDNO charges'!$A$12:$A$202,0))))</f>
        <v>22C</v>
      </c>
      <c r="C18" s="199">
        <f>IFERROR(INDEX('Annex 1 LV, HV and UMS charges'!$C$13:$C$44,MATCH($A18,'Annex 1 LV, HV and UMS charges'!$A$13:$A$44,0)),INDEX('Annex 4 LDNO charges'!$C$12:$C$202,MATCH($A18,'Annex 4 LDNO charges'!$A$12:$A$202,0)))</f>
        <v>0</v>
      </c>
      <c r="D18" s="183"/>
      <c r="E18" s="206">
        <v>0</v>
      </c>
    </row>
    <row r="19" spans="1:5" ht="27.75" customHeight="1" x14ac:dyDescent="0.25">
      <c r="A19" s="171" t="s">
        <v>457</v>
      </c>
      <c r="B19" s="198" t="str">
        <f>IFERROR(INDEX('Annex 1 LV, HV and UMS charges'!$B$13:$B$44,MATCH($A19,'Annex 1 LV, HV and UMS charges'!$A$13:$A$44,0)),IF(INDEX('Annex 4 LDNO charges'!$B$12:$B$202,MATCH($A19,'Annex 4 LDNO charges'!$A$12:$A$202,0))=0,"",INDEX('Annex 4 LDNO charges'!$B$12:$B$202,MATCH($A19,'Annex 4 LDNO charges'!$A$12:$A$202,0))))</f>
        <v>32C</v>
      </c>
      <c r="C19" s="199">
        <f>IFERROR(INDEX('Annex 1 LV, HV and UMS charges'!$C$13:$C$44,MATCH($A19,'Annex 1 LV, HV and UMS charges'!$A$13:$A$44,0)),INDEX('Annex 4 LDNO charges'!$C$12:$C$202,MATCH($A19,'Annex 4 LDNO charges'!$A$12:$A$202,0)))</f>
        <v>0</v>
      </c>
      <c r="D19" s="183"/>
      <c r="E19" s="206">
        <v>0</v>
      </c>
    </row>
    <row r="20" spans="1:5" ht="27.75" customHeight="1" x14ac:dyDescent="0.25">
      <c r="A20" s="171" t="s">
        <v>458</v>
      </c>
      <c r="B20" s="198" t="str">
        <f>IFERROR(INDEX('Annex 1 LV, HV and UMS charges'!$B$13:$B$44,MATCH($A20,'Annex 1 LV, HV and UMS charges'!$A$13:$A$44,0)),IF(INDEX('Annex 4 LDNO charges'!$B$12:$B$202,MATCH($A20,'Annex 4 LDNO charges'!$A$12:$A$202,0))=0,"",INDEX('Annex 4 LDNO charges'!$B$12:$B$202,MATCH($A20,'Annex 4 LDNO charges'!$A$12:$A$202,0))))</f>
        <v>42C</v>
      </c>
      <c r="C20" s="199">
        <f>IFERROR(INDEX('Annex 1 LV, HV and UMS charges'!$C$13:$C$44,MATCH($A20,'Annex 1 LV, HV and UMS charges'!$A$13:$A$44,0)),INDEX('Annex 4 LDNO charges'!$C$12:$C$202,MATCH($A20,'Annex 4 LDNO charges'!$A$12:$A$202,0)))</f>
        <v>0</v>
      </c>
      <c r="D20" s="183"/>
      <c r="E20" s="206">
        <v>0</v>
      </c>
    </row>
    <row r="21" spans="1:5" ht="27.75" customHeight="1" x14ac:dyDescent="0.25">
      <c r="A21" s="171" t="s">
        <v>459</v>
      </c>
      <c r="B21" s="198" t="str">
        <f>IFERROR(INDEX('Annex 1 LV, HV and UMS charges'!$B$13:$B$44,MATCH($A21,'Annex 1 LV, HV and UMS charges'!$A$13:$A$44,0)),IF(INDEX('Annex 4 LDNO charges'!$B$12:$B$202,MATCH($A21,'Annex 4 LDNO charges'!$A$12:$A$202,0))=0,"",INDEX('Annex 4 LDNO charges'!$B$12:$B$202,MATCH($A21,'Annex 4 LDNO charges'!$A$12:$A$202,0))))</f>
        <v>52C</v>
      </c>
      <c r="C21" s="199">
        <f>IFERROR(INDEX('Annex 1 LV, HV and UMS charges'!$C$13:$C$44,MATCH($A21,'Annex 1 LV, HV and UMS charges'!$A$13:$A$44,0)),INDEX('Annex 4 LDNO charges'!$C$12:$C$202,MATCH($A21,'Annex 4 LDNO charges'!$A$12:$A$202,0)))</f>
        <v>0</v>
      </c>
      <c r="D21" s="183"/>
      <c r="E21" s="206">
        <v>0</v>
      </c>
    </row>
    <row r="22" spans="1:5" ht="27.75" customHeight="1" x14ac:dyDescent="0.25">
      <c r="A22" s="171" t="s">
        <v>460</v>
      </c>
      <c r="B22" s="198" t="str">
        <f>IFERROR(INDEX('Annex 1 LV, HV and UMS charges'!$B$13:$B$44,MATCH($A22,'Annex 1 LV, HV and UMS charges'!$A$13:$A$44,0)),IF(INDEX('Annex 4 LDNO charges'!$B$12:$B$202,MATCH($A22,'Annex 4 LDNO charges'!$A$12:$A$202,0))=0,"",INDEX('Annex 4 LDNO charges'!$B$12:$B$202,MATCH($A22,'Annex 4 LDNO charges'!$A$12:$A$202,0))))</f>
        <v>62C</v>
      </c>
      <c r="C22" s="199">
        <f>IFERROR(INDEX('Annex 1 LV, HV and UMS charges'!$C$13:$C$44,MATCH($A22,'Annex 1 LV, HV and UMS charges'!$A$13:$A$44,0)),INDEX('Annex 4 LDNO charges'!$C$12:$C$202,MATCH($A22,'Annex 4 LDNO charges'!$A$12:$A$202,0)))</f>
        <v>0</v>
      </c>
      <c r="D22" s="183"/>
      <c r="E22" s="206">
        <v>0</v>
      </c>
    </row>
    <row r="23" spans="1:5" ht="27.75" customHeight="1" x14ac:dyDescent="0.25">
      <c r="A23" s="167" t="s">
        <v>461</v>
      </c>
      <c r="B23" s="198" t="str">
        <f>IFERROR(INDEX('Annex 1 LV, HV and UMS charges'!$B$13:$B$44,MATCH($A23,'Annex 1 LV, HV and UMS charges'!$A$13:$A$44,0)),IF(INDEX('Annex 4 LDNO charges'!$B$12:$B$202,MATCH($A23,'Annex 4 LDNO charges'!$A$12:$A$202,0))=0,"",INDEX('Annex 4 LDNO charges'!$B$12:$B$202,MATCH($A23,'Annex 4 LDNO charges'!$A$12:$A$202,0))))</f>
        <v>72C</v>
      </c>
      <c r="C23" s="199">
        <f>IFERROR(INDEX('Annex 1 LV, HV and UMS charges'!$C$13:$C$44,MATCH($A23,'Annex 1 LV, HV and UMS charges'!$A$13:$A$44,0)),INDEX('Annex 4 LDNO charges'!$C$12:$C$202,MATCH($A23,'Annex 4 LDNO charges'!$A$12:$A$202,0)))</f>
        <v>0</v>
      </c>
      <c r="D23" s="183"/>
      <c r="E23" s="206">
        <v>0</v>
      </c>
    </row>
    <row r="24" spans="1:5" ht="27.75" customHeight="1" x14ac:dyDescent="0.25">
      <c r="A24" s="167" t="s">
        <v>462</v>
      </c>
      <c r="B24" s="198" t="str">
        <f>IFERROR(INDEX('Annex 1 LV, HV and UMS charges'!$B$13:$B$44,MATCH($A24,'Annex 1 LV, HV and UMS charges'!$A$13:$A$44,0)),IF(INDEX('Annex 4 LDNO charges'!$B$12:$B$202,MATCH($A24,'Annex 4 LDNO charges'!$A$12:$A$202,0))=0,"",INDEX('Annex 4 LDNO charges'!$B$12:$B$202,MATCH($A24,'Annex 4 LDNO charges'!$A$12:$A$202,0))))</f>
        <v>82C</v>
      </c>
      <c r="C24" s="199">
        <f>IFERROR(INDEX('Annex 1 LV, HV and UMS charges'!$C$13:$C$44,MATCH($A24,'Annex 1 LV, HV and UMS charges'!$A$13:$A$44,0)),INDEX('Annex 4 LDNO charges'!$C$12:$C$202,MATCH($A24,'Annex 4 LDNO charges'!$A$12:$A$202,0)))</f>
        <v>0</v>
      </c>
      <c r="D24" s="183"/>
      <c r="E24" s="206">
        <v>0</v>
      </c>
    </row>
    <row r="25" spans="1:5" ht="27.75" customHeight="1" x14ac:dyDescent="0.25">
      <c r="A25" s="167" t="s">
        <v>463</v>
      </c>
      <c r="B25" s="198" t="str">
        <f>IFERROR(INDEX('Annex 1 LV, HV and UMS charges'!$B$13:$B$44,MATCH($A25,'Annex 1 LV, HV and UMS charges'!$A$13:$A$44,0)),IF(INDEX('Annex 4 LDNO charges'!$B$12:$B$202,MATCH($A25,'Annex 4 LDNO charges'!$A$12:$A$202,0))=0,"",INDEX('Annex 4 LDNO charges'!$B$12:$B$202,MATCH($A25,'Annex 4 LDNO charges'!$A$12:$A$202,0))))</f>
        <v>92C</v>
      </c>
      <c r="C25" s="199">
        <f>IFERROR(INDEX('Annex 1 LV, HV and UMS charges'!$C$13:$C$44,MATCH($A25,'Annex 1 LV, HV and UMS charges'!$A$13:$A$44,0)),INDEX('Annex 4 LDNO charges'!$C$12:$C$202,MATCH($A25,'Annex 4 LDNO charges'!$A$12:$A$202,0)))</f>
        <v>0</v>
      </c>
      <c r="D25" s="183"/>
      <c r="E25" s="206">
        <v>0</v>
      </c>
    </row>
    <row r="26" spans="1:5" ht="27.75" customHeight="1" x14ac:dyDescent="0.25">
      <c r="A26" s="167" t="s">
        <v>583</v>
      </c>
      <c r="B26" s="198" t="str">
        <f>IFERROR(INDEX('Annex 1 LV, HV and UMS charges'!$B$13:$B$44,MATCH($A26,'Annex 1 LV, HV and UMS charges'!$A$13:$A$44,0)),IF(INDEX('Annex 4 LDNO charges'!$B$12:$B$202,MATCH($A26,'Annex 4 LDNO charges'!$A$12:$A$202,0))=0,"",INDEX('Annex 4 LDNO charges'!$B$12:$B$202,MATCH($A26,'Annex 4 LDNO charges'!$A$12:$A$202,0))))</f>
        <v>C01, C1L</v>
      </c>
      <c r="C26" s="199" t="str">
        <f>IFERROR(INDEX('Annex 1 LV, HV and UMS charges'!$C$13:$C$44,MATCH($A26,'Annex 1 LV, HV and UMS charges'!$A$13:$A$44,0)),INDEX('Annex 4 LDNO charges'!$C$12:$C$202,MATCH($A26,'Annex 4 LDNO charges'!$A$12:$A$202,0)))</f>
        <v>0, 1, 2</v>
      </c>
      <c r="D26" s="206">
        <v>0</v>
      </c>
      <c r="E26" s="206">
        <v>0</v>
      </c>
    </row>
    <row r="27" spans="1:5" ht="27.75" customHeight="1" x14ac:dyDescent="0.25">
      <c r="A27" s="167" t="s">
        <v>584</v>
      </c>
      <c r="B27" s="198" t="str">
        <f>IFERROR(INDEX('Annex 1 LV, HV and UMS charges'!$B$13:$B$44,MATCH($A27,'Annex 1 LV, HV and UMS charges'!$A$13:$A$44,0)),IF(INDEX('Annex 4 LDNO charges'!$B$12:$B$202,MATCH($A27,'Annex 4 LDNO charges'!$A$12:$A$202,0))=0,"",INDEX('Annex 4 LDNO charges'!$B$12:$B$202,MATCH($A27,'Annex 4 LDNO charges'!$A$12:$A$202,0))))</f>
        <v>C31, C3L</v>
      </c>
      <c r="C27" s="199" t="str">
        <f>IFERROR(INDEX('Annex 1 LV, HV and UMS charges'!$C$13:$C$44,MATCH($A27,'Annex 1 LV, HV and UMS charges'!$A$13:$A$44,0)),INDEX('Annex 4 LDNO charges'!$C$12:$C$202,MATCH($A27,'Annex 4 LDNO charges'!$A$12:$A$202,0)))</f>
        <v>0, 3, 4, 5-8</v>
      </c>
      <c r="D27" s="183"/>
      <c r="E27" s="206">
        <v>0</v>
      </c>
    </row>
    <row r="28" spans="1:5" ht="27.75" customHeight="1" x14ac:dyDescent="0.25">
      <c r="A28" s="167" t="s">
        <v>585</v>
      </c>
      <c r="B28" s="198" t="str">
        <f>IFERROR(INDEX('Annex 1 LV, HV and UMS charges'!$B$13:$B$44,MATCH($A28,'Annex 1 LV, HV and UMS charges'!$A$13:$A$44,0)),IF(INDEX('Annex 4 LDNO charges'!$B$12:$B$202,MATCH($A28,'Annex 4 LDNO charges'!$A$12:$A$202,0))=0,"",INDEX('Annex 4 LDNO charges'!$B$12:$B$202,MATCH($A28,'Annex 4 LDNO charges'!$A$12:$A$202,0))))</f>
        <v>1C1, 1CL</v>
      </c>
      <c r="C28" s="199" t="str">
        <f>IFERROR(INDEX('Annex 1 LV, HV and UMS charges'!$C$13:$C$44,MATCH($A28,'Annex 1 LV, HV and UMS charges'!$A$13:$A$44,0)),INDEX('Annex 4 LDNO charges'!$C$12:$C$202,MATCH($A28,'Annex 4 LDNO charges'!$A$12:$A$202,0)))</f>
        <v>0, 3, 4, 5-8</v>
      </c>
      <c r="D28" s="183"/>
      <c r="E28" s="206">
        <v>0</v>
      </c>
    </row>
    <row r="29" spans="1:5" ht="27.75" customHeight="1" x14ac:dyDescent="0.25">
      <c r="A29" s="167" t="s">
        <v>586</v>
      </c>
      <c r="B29" s="198" t="str">
        <f>IFERROR(INDEX('Annex 1 LV, HV and UMS charges'!$B$13:$B$44,MATCH($A29,'Annex 1 LV, HV and UMS charges'!$A$13:$A$44,0)),IF(INDEX('Annex 4 LDNO charges'!$B$12:$B$202,MATCH($A29,'Annex 4 LDNO charges'!$A$12:$A$202,0))=0,"",INDEX('Annex 4 LDNO charges'!$B$12:$B$202,MATCH($A29,'Annex 4 LDNO charges'!$A$12:$A$202,0))))</f>
        <v>2C1, 2CL</v>
      </c>
      <c r="C29" s="199" t="str">
        <f>IFERROR(INDEX('Annex 1 LV, HV and UMS charges'!$C$13:$C$44,MATCH($A29,'Annex 1 LV, HV and UMS charges'!$A$13:$A$44,0)),INDEX('Annex 4 LDNO charges'!$C$12:$C$202,MATCH($A29,'Annex 4 LDNO charges'!$A$12:$A$202,0)))</f>
        <v>0, 3, 4, 5-8</v>
      </c>
      <c r="D29" s="183"/>
      <c r="E29" s="206">
        <v>0</v>
      </c>
    </row>
    <row r="30" spans="1:5" ht="27.75" customHeight="1" x14ac:dyDescent="0.25">
      <c r="A30" s="167" t="s">
        <v>587</v>
      </c>
      <c r="B30" s="198" t="str">
        <f>IFERROR(INDEX('Annex 1 LV, HV and UMS charges'!$B$13:$B$44,MATCH($A30,'Annex 1 LV, HV and UMS charges'!$A$13:$A$44,0)),IF(INDEX('Annex 4 LDNO charges'!$B$12:$B$202,MATCH($A30,'Annex 4 LDNO charges'!$A$12:$A$202,0))=0,"",INDEX('Annex 4 LDNO charges'!$B$12:$B$202,MATCH($A30,'Annex 4 LDNO charges'!$A$12:$A$202,0))))</f>
        <v>3C1, 3CL</v>
      </c>
      <c r="C30" s="199" t="str">
        <f>IFERROR(INDEX('Annex 1 LV, HV and UMS charges'!$C$13:$C$44,MATCH($A30,'Annex 1 LV, HV and UMS charges'!$A$13:$A$44,0)),INDEX('Annex 4 LDNO charges'!$C$12:$C$202,MATCH($A30,'Annex 4 LDNO charges'!$A$12:$A$202,0)))</f>
        <v>0, 3, 4, 5-8</v>
      </c>
      <c r="D30" s="183"/>
      <c r="E30" s="206">
        <v>0</v>
      </c>
    </row>
    <row r="31" spans="1:5" ht="27.75" customHeight="1" x14ac:dyDescent="0.25">
      <c r="A31" s="167" t="s">
        <v>588</v>
      </c>
      <c r="B31" s="198" t="str">
        <f>IFERROR(INDEX('Annex 1 LV, HV and UMS charges'!$B$13:$B$44,MATCH($A31,'Annex 1 LV, HV and UMS charges'!$A$13:$A$44,0)),IF(INDEX('Annex 4 LDNO charges'!$B$12:$B$202,MATCH($A31,'Annex 4 LDNO charges'!$A$12:$A$202,0))=0,"",INDEX('Annex 4 LDNO charges'!$B$12:$B$202,MATCH($A31,'Annex 4 LDNO charges'!$A$12:$A$202,0))))</f>
        <v>4C1, 4CL</v>
      </c>
      <c r="C31" s="199" t="str">
        <f>IFERROR(INDEX('Annex 1 LV, HV and UMS charges'!$C$13:$C$44,MATCH($A31,'Annex 1 LV, HV and UMS charges'!$A$13:$A$44,0)),INDEX('Annex 4 LDNO charges'!$C$12:$C$202,MATCH($A31,'Annex 4 LDNO charges'!$A$12:$A$202,0)))</f>
        <v>0, 3, 4, 5-8</v>
      </c>
      <c r="D31" s="183"/>
      <c r="E31" s="206">
        <v>0</v>
      </c>
    </row>
    <row r="32" spans="1:5" ht="27.75" customHeight="1" x14ac:dyDescent="0.25">
      <c r="A32" s="167" t="s">
        <v>464</v>
      </c>
      <c r="B32" s="198" t="str">
        <f>IFERROR(INDEX('Annex 1 LV, HV and UMS charges'!$B$13:$B$44,MATCH($A32,'Annex 1 LV, HV and UMS charges'!$A$13:$A$44,0)),IF(INDEX('Annex 4 LDNO charges'!$B$12:$B$202,MATCH($A32,'Annex 4 LDNO charges'!$A$12:$A$202,0))=0,"",INDEX('Annex 4 LDNO charges'!$B$12:$B$202,MATCH($A32,'Annex 4 LDNO charges'!$A$12:$A$202,0))))</f>
        <v>5C1</v>
      </c>
      <c r="C32" s="199">
        <f>IFERROR(INDEX('Annex 1 LV, HV and UMS charges'!$C$13:$C$44,MATCH($A32,'Annex 1 LV, HV and UMS charges'!$A$13:$A$44,0)),INDEX('Annex 4 LDNO charges'!$C$12:$C$202,MATCH($A32,'Annex 4 LDNO charges'!$A$12:$A$202,0)))</f>
        <v>0</v>
      </c>
      <c r="D32" s="183"/>
      <c r="E32" s="206">
        <v>0</v>
      </c>
    </row>
    <row r="33" spans="1:5" ht="27.75" customHeight="1" x14ac:dyDescent="0.25">
      <c r="A33" s="167" t="s">
        <v>465</v>
      </c>
      <c r="B33" s="198" t="str">
        <f>IFERROR(INDEX('Annex 1 LV, HV and UMS charges'!$B$13:$B$44,MATCH($A33,'Annex 1 LV, HV and UMS charges'!$A$13:$A$44,0)),IF(INDEX('Annex 4 LDNO charges'!$B$12:$B$202,MATCH($A33,'Annex 4 LDNO charges'!$A$12:$A$202,0))=0,"",INDEX('Annex 4 LDNO charges'!$B$12:$B$202,MATCH($A33,'Annex 4 LDNO charges'!$A$12:$A$202,0))))</f>
        <v>6C1</v>
      </c>
      <c r="C33" s="199">
        <f>IFERROR(INDEX('Annex 1 LV, HV and UMS charges'!$C$13:$C$44,MATCH($A33,'Annex 1 LV, HV and UMS charges'!$A$13:$A$44,0)),INDEX('Annex 4 LDNO charges'!$C$12:$C$202,MATCH($A33,'Annex 4 LDNO charges'!$A$12:$A$202,0)))</f>
        <v>0</v>
      </c>
      <c r="D33" s="183"/>
      <c r="E33" s="206">
        <v>0</v>
      </c>
    </row>
    <row r="34" spans="1:5" ht="27.75" customHeight="1" x14ac:dyDescent="0.25">
      <c r="A34" s="167" t="s">
        <v>466</v>
      </c>
      <c r="B34" s="198" t="str">
        <f>IFERROR(INDEX('Annex 1 LV, HV and UMS charges'!$B$13:$B$44,MATCH($A34,'Annex 1 LV, HV and UMS charges'!$A$13:$A$44,0)),IF(INDEX('Annex 4 LDNO charges'!$B$12:$B$202,MATCH($A34,'Annex 4 LDNO charges'!$A$12:$A$202,0))=0,"",INDEX('Annex 4 LDNO charges'!$B$12:$B$202,MATCH($A34,'Annex 4 LDNO charges'!$A$12:$A$202,0))))</f>
        <v>7C1</v>
      </c>
      <c r="C34" s="199">
        <f>IFERROR(INDEX('Annex 1 LV, HV and UMS charges'!$C$13:$C$44,MATCH($A34,'Annex 1 LV, HV and UMS charges'!$A$13:$A$44,0)),INDEX('Annex 4 LDNO charges'!$C$12:$C$202,MATCH($A34,'Annex 4 LDNO charges'!$A$12:$A$202,0)))</f>
        <v>0</v>
      </c>
      <c r="D34" s="183"/>
      <c r="E34" s="206">
        <v>0</v>
      </c>
    </row>
    <row r="35" spans="1:5" ht="27.75" customHeight="1" x14ac:dyDescent="0.25">
      <c r="A35" s="167" t="s">
        <v>467</v>
      </c>
      <c r="B35" s="198" t="str">
        <f>IFERROR(INDEX('Annex 1 LV, HV and UMS charges'!$B$13:$B$44,MATCH($A35,'Annex 1 LV, HV and UMS charges'!$A$13:$A$44,0)),IF(INDEX('Annex 4 LDNO charges'!$B$12:$B$202,MATCH($A35,'Annex 4 LDNO charges'!$A$12:$A$202,0))=0,"",INDEX('Annex 4 LDNO charges'!$B$12:$B$202,MATCH($A35,'Annex 4 LDNO charges'!$A$12:$A$202,0))))</f>
        <v>8C1</v>
      </c>
      <c r="C35" s="199">
        <f>IFERROR(INDEX('Annex 1 LV, HV and UMS charges'!$C$13:$C$44,MATCH($A35,'Annex 1 LV, HV and UMS charges'!$A$13:$A$44,0)),INDEX('Annex 4 LDNO charges'!$C$12:$C$202,MATCH($A35,'Annex 4 LDNO charges'!$A$12:$A$202,0)))</f>
        <v>0</v>
      </c>
      <c r="D35" s="183"/>
      <c r="E35" s="206">
        <v>0</v>
      </c>
    </row>
    <row r="36" spans="1:5" ht="27.75" customHeight="1" x14ac:dyDescent="0.25">
      <c r="A36" s="167" t="s">
        <v>468</v>
      </c>
      <c r="B36" s="198" t="str">
        <f>IFERROR(INDEX('Annex 1 LV, HV and UMS charges'!$B$13:$B$44,MATCH($A36,'Annex 1 LV, HV and UMS charges'!$A$13:$A$44,0)),IF(INDEX('Annex 4 LDNO charges'!$B$12:$B$202,MATCH($A36,'Annex 4 LDNO charges'!$A$12:$A$202,0))=0,"",INDEX('Annex 4 LDNO charges'!$B$12:$B$202,MATCH($A36,'Annex 4 LDNO charges'!$A$12:$A$202,0))))</f>
        <v>9C1</v>
      </c>
      <c r="C36" s="199">
        <f>IFERROR(INDEX('Annex 1 LV, HV and UMS charges'!$C$13:$C$44,MATCH($A36,'Annex 1 LV, HV and UMS charges'!$A$13:$A$44,0)),INDEX('Annex 4 LDNO charges'!$C$12:$C$202,MATCH($A36,'Annex 4 LDNO charges'!$A$12:$A$202,0)))</f>
        <v>0</v>
      </c>
      <c r="D36" s="183"/>
      <c r="E36" s="206">
        <v>0</v>
      </c>
    </row>
    <row r="37" spans="1:5" ht="27.75" customHeight="1" x14ac:dyDescent="0.25">
      <c r="A37" s="171" t="s">
        <v>589</v>
      </c>
      <c r="B37" s="198" t="str">
        <f>IFERROR(INDEX('Annex 1 LV, HV and UMS charges'!$B$13:$B$44,MATCH($A37,'Annex 1 LV, HV and UMS charges'!$A$13:$A$44,0)),IF(INDEX('Annex 4 LDNO charges'!$B$12:$B$202,MATCH($A37,'Annex 4 LDNO charges'!$A$12:$A$202,0))=0,"",INDEX('Annex 4 LDNO charges'!$B$12:$B$202,MATCH($A37,'Annex 4 LDNO charges'!$A$12:$A$202,0))))</f>
        <v>C02, C2H</v>
      </c>
      <c r="C37" s="199" t="str">
        <f>IFERROR(INDEX('Annex 1 LV, HV and UMS charges'!$C$13:$C$44,MATCH($A37,'Annex 1 LV, HV and UMS charges'!$A$13:$A$44,0)),INDEX('Annex 4 LDNO charges'!$C$12:$C$202,MATCH($A37,'Annex 4 LDNO charges'!$A$12:$A$202,0)))</f>
        <v>0, 1, 2</v>
      </c>
      <c r="D37" s="206">
        <v>0</v>
      </c>
      <c r="E37" s="206">
        <v>0</v>
      </c>
    </row>
    <row r="38" spans="1:5" ht="27.75" customHeight="1" x14ac:dyDescent="0.25">
      <c r="A38" s="167" t="s">
        <v>590</v>
      </c>
      <c r="B38" s="198" t="str">
        <f>IFERROR(INDEX('Annex 1 LV, HV and UMS charges'!$B$13:$B$44,MATCH($A38,'Annex 1 LV, HV and UMS charges'!$A$13:$A$44,0)),IF(INDEX('Annex 4 LDNO charges'!$B$12:$B$202,MATCH($A38,'Annex 4 LDNO charges'!$A$12:$A$202,0))=0,"",INDEX('Annex 4 LDNO charges'!$B$12:$B$202,MATCH($A38,'Annex 4 LDNO charges'!$A$12:$A$202,0))))</f>
        <v>C32, C3H</v>
      </c>
      <c r="C38" s="199" t="str">
        <f>IFERROR(INDEX('Annex 1 LV, HV and UMS charges'!$C$13:$C$44,MATCH($A38,'Annex 1 LV, HV and UMS charges'!$A$13:$A$44,0)),INDEX('Annex 4 LDNO charges'!$C$12:$C$202,MATCH($A38,'Annex 4 LDNO charges'!$A$12:$A$202,0)))</f>
        <v>0, 3, 4, 5-8</v>
      </c>
      <c r="D38" s="183"/>
      <c r="E38" s="206">
        <v>0</v>
      </c>
    </row>
    <row r="39" spans="1:5" ht="27.75" customHeight="1" x14ac:dyDescent="0.25">
      <c r="A39" s="167" t="s">
        <v>591</v>
      </c>
      <c r="B39" s="198" t="str">
        <f>IFERROR(INDEX('Annex 1 LV, HV and UMS charges'!$B$13:$B$44,MATCH($A39,'Annex 1 LV, HV and UMS charges'!$A$13:$A$44,0)),IF(INDEX('Annex 4 LDNO charges'!$B$12:$B$202,MATCH($A39,'Annex 4 LDNO charges'!$A$12:$A$202,0))=0,"",INDEX('Annex 4 LDNO charges'!$B$12:$B$202,MATCH($A39,'Annex 4 LDNO charges'!$A$12:$A$202,0))))</f>
        <v>1C2, 1CH</v>
      </c>
      <c r="C39" s="199" t="str">
        <f>IFERROR(INDEX('Annex 1 LV, HV and UMS charges'!$C$13:$C$44,MATCH($A39,'Annex 1 LV, HV and UMS charges'!$A$13:$A$44,0)),INDEX('Annex 4 LDNO charges'!$C$12:$C$202,MATCH($A39,'Annex 4 LDNO charges'!$A$12:$A$202,0)))</f>
        <v>0, 3, 4, 5-8</v>
      </c>
      <c r="D39" s="183"/>
      <c r="E39" s="206">
        <v>0</v>
      </c>
    </row>
    <row r="40" spans="1:5" ht="27.75" customHeight="1" x14ac:dyDescent="0.25">
      <c r="A40" s="167" t="s">
        <v>592</v>
      </c>
      <c r="B40" s="198" t="str">
        <f>IFERROR(INDEX('Annex 1 LV, HV and UMS charges'!$B$13:$B$44,MATCH($A40,'Annex 1 LV, HV and UMS charges'!$A$13:$A$44,0)),IF(INDEX('Annex 4 LDNO charges'!$B$12:$B$202,MATCH($A40,'Annex 4 LDNO charges'!$A$12:$A$202,0))=0,"",INDEX('Annex 4 LDNO charges'!$B$12:$B$202,MATCH($A40,'Annex 4 LDNO charges'!$A$12:$A$202,0))))</f>
        <v>2C2, 2CH</v>
      </c>
      <c r="C40" s="199" t="str">
        <f>IFERROR(INDEX('Annex 1 LV, HV and UMS charges'!$C$13:$C$44,MATCH($A40,'Annex 1 LV, HV and UMS charges'!$A$13:$A$44,0)),INDEX('Annex 4 LDNO charges'!$C$12:$C$202,MATCH($A40,'Annex 4 LDNO charges'!$A$12:$A$202,0)))</f>
        <v>0, 3, 4, 5-8</v>
      </c>
      <c r="D40" s="183"/>
      <c r="E40" s="206">
        <v>0</v>
      </c>
    </row>
    <row r="41" spans="1:5" ht="27.75" customHeight="1" x14ac:dyDescent="0.25">
      <c r="A41" s="167" t="s">
        <v>593</v>
      </c>
      <c r="B41" s="198" t="str">
        <f>IFERROR(INDEX('Annex 1 LV, HV and UMS charges'!$B$13:$B$44,MATCH($A41,'Annex 1 LV, HV and UMS charges'!$A$13:$A$44,0)),IF(INDEX('Annex 4 LDNO charges'!$B$12:$B$202,MATCH($A41,'Annex 4 LDNO charges'!$A$12:$A$202,0))=0,"",INDEX('Annex 4 LDNO charges'!$B$12:$B$202,MATCH($A41,'Annex 4 LDNO charges'!$A$12:$A$202,0))))</f>
        <v>3C2, 3CH</v>
      </c>
      <c r="C41" s="199" t="str">
        <f>IFERROR(INDEX('Annex 1 LV, HV and UMS charges'!$C$13:$C$44,MATCH($A41,'Annex 1 LV, HV and UMS charges'!$A$13:$A$44,0)),INDEX('Annex 4 LDNO charges'!$C$12:$C$202,MATCH($A41,'Annex 4 LDNO charges'!$A$12:$A$202,0)))</f>
        <v>0, 3, 4, 5-8</v>
      </c>
      <c r="D41" s="183"/>
      <c r="E41" s="206">
        <v>0</v>
      </c>
    </row>
    <row r="42" spans="1:5" ht="27.75" customHeight="1" x14ac:dyDescent="0.25">
      <c r="A42" s="167" t="s">
        <v>594</v>
      </c>
      <c r="B42" s="198" t="str">
        <f>IFERROR(INDEX('Annex 1 LV, HV and UMS charges'!$B$13:$B$44,MATCH($A42,'Annex 1 LV, HV and UMS charges'!$A$13:$A$44,0)),IF(INDEX('Annex 4 LDNO charges'!$B$12:$B$202,MATCH($A42,'Annex 4 LDNO charges'!$A$12:$A$202,0))=0,"",INDEX('Annex 4 LDNO charges'!$B$12:$B$202,MATCH($A42,'Annex 4 LDNO charges'!$A$12:$A$202,0))))</f>
        <v>4C2, 4CH</v>
      </c>
      <c r="C42" s="199" t="str">
        <f>IFERROR(INDEX('Annex 1 LV, HV and UMS charges'!$C$13:$C$44,MATCH($A42,'Annex 1 LV, HV and UMS charges'!$A$13:$A$44,0)),INDEX('Annex 4 LDNO charges'!$C$12:$C$202,MATCH($A42,'Annex 4 LDNO charges'!$A$12:$A$202,0)))</f>
        <v>0, 3, 4, 5-8</v>
      </c>
      <c r="D42" s="183"/>
      <c r="E42" s="206">
        <v>0</v>
      </c>
    </row>
    <row r="43" spans="1:5" ht="27.75" customHeight="1" x14ac:dyDescent="0.25">
      <c r="A43" s="167" t="s">
        <v>470</v>
      </c>
      <c r="B43" s="198" t="str">
        <f>IFERROR(INDEX('Annex 1 LV, HV and UMS charges'!$B$13:$B$44,MATCH($A43,'Annex 1 LV, HV and UMS charges'!$A$13:$A$44,0)),IF(INDEX('Annex 4 LDNO charges'!$B$12:$B$202,MATCH($A43,'Annex 4 LDNO charges'!$A$12:$A$202,0))=0,"",INDEX('Annex 4 LDNO charges'!$B$12:$B$202,MATCH($A43,'Annex 4 LDNO charges'!$A$12:$A$202,0))))</f>
        <v>5C2</v>
      </c>
      <c r="C43" s="199">
        <f>IFERROR(INDEX('Annex 1 LV, HV and UMS charges'!$C$13:$C$44,MATCH($A43,'Annex 1 LV, HV and UMS charges'!$A$13:$A$44,0)),INDEX('Annex 4 LDNO charges'!$C$12:$C$202,MATCH($A43,'Annex 4 LDNO charges'!$A$12:$A$202,0)))</f>
        <v>0</v>
      </c>
      <c r="D43" s="183"/>
      <c r="E43" s="206">
        <v>0</v>
      </c>
    </row>
    <row r="44" spans="1:5" ht="27.75" customHeight="1" x14ac:dyDescent="0.25">
      <c r="A44" s="167" t="s">
        <v>471</v>
      </c>
      <c r="B44" s="198" t="str">
        <f>IFERROR(INDEX('Annex 1 LV, HV and UMS charges'!$B$13:$B$44,MATCH($A44,'Annex 1 LV, HV and UMS charges'!$A$13:$A$44,0)),IF(INDEX('Annex 4 LDNO charges'!$B$12:$B$202,MATCH($A44,'Annex 4 LDNO charges'!$A$12:$A$202,0))=0,"",INDEX('Annex 4 LDNO charges'!$B$12:$B$202,MATCH($A44,'Annex 4 LDNO charges'!$A$12:$A$202,0))))</f>
        <v>6C2</v>
      </c>
      <c r="C44" s="199">
        <f>IFERROR(INDEX('Annex 1 LV, HV and UMS charges'!$C$13:$C$44,MATCH($A44,'Annex 1 LV, HV and UMS charges'!$A$13:$A$44,0)),INDEX('Annex 4 LDNO charges'!$C$12:$C$202,MATCH($A44,'Annex 4 LDNO charges'!$A$12:$A$202,0)))</f>
        <v>0</v>
      </c>
      <c r="D44" s="183"/>
      <c r="E44" s="206">
        <v>0</v>
      </c>
    </row>
    <row r="45" spans="1:5" ht="27.75" customHeight="1" x14ac:dyDescent="0.25">
      <c r="A45" s="167" t="s">
        <v>472</v>
      </c>
      <c r="B45" s="198" t="str">
        <f>IFERROR(INDEX('Annex 1 LV, HV and UMS charges'!$B$13:$B$44,MATCH($A45,'Annex 1 LV, HV and UMS charges'!$A$13:$A$44,0)),IF(INDEX('Annex 4 LDNO charges'!$B$12:$B$202,MATCH($A45,'Annex 4 LDNO charges'!$A$12:$A$202,0))=0,"",INDEX('Annex 4 LDNO charges'!$B$12:$B$202,MATCH($A45,'Annex 4 LDNO charges'!$A$12:$A$202,0))))</f>
        <v>7C2</v>
      </c>
      <c r="C45" s="199">
        <f>IFERROR(INDEX('Annex 1 LV, HV and UMS charges'!$C$13:$C$44,MATCH($A45,'Annex 1 LV, HV and UMS charges'!$A$13:$A$44,0)),INDEX('Annex 4 LDNO charges'!$C$12:$C$202,MATCH($A45,'Annex 4 LDNO charges'!$A$12:$A$202,0)))</f>
        <v>0</v>
      </c>
      <c r="D45" s="183"/>
      <c r="E45" s="206">
        <v>0</v>
      </c>
    </row>
    <row r="46" spans="1:5" ht="27.75" customHeight="1" x14ac:dyDescent="0.25">
      <c r="A46" s="167" t="s">
        <v>473</v>
      </c>
      <c r="B46" s="198" t="str">
        <f>IFERROR(INDEX('Annex 1 LV, HV and UMS charges'!$B$13:$B$44,MATCH($A46,'Annex 1 LV, HV and UMS charges'!$A$13:$A$44,0)),IF(INDEX('Annex 4 LDNO charges'!$B$12:$B$202,MATCH($A46,'Annex 4 LDNO charges'!$A$12:$A$202,0))=0,"",INDEX('Annex 4 LDNO charges'!$B$12:$B$202,MATCH($A46,'Annex 4 LDNO charges'!$A$12:$A$202,0))))</f>
        <v>8C2</v>
      </c>
      <c r="C46" s="199">
        <f>IFERROR(INDEX('Annex 1 LV, HV and UMS charges'!$C$13:$C$44,MATCH($A46,'Annex 1 LV, HV and UMS charges'!$A$13:$A$44,0)),INDEX('Annex 4 LDNO charges'!$C$12:$C$202,MATCH($A46,'Annex 4 LDNO charges'!$A$12:$A$202,0)))</f>
        <v>0</v>
      </c>
      <c r="D46" s="183"/>
      <c r="E46" s="206">
        <v>0</v>
      </c>
    </row>
    <row r="47" spans="1:5" ht="27.75" customHeight="1" x14ac:dyDescent="0.25">
      <c r="A47" s="167" t="s">
        <v>474</v>
      </c>
      <c r="B47" s="198" t="str">
        <f>IFERROR(INDEX('Annex 1 LV, HV and UMS charges'!$B$13:$B$44,MATCH($A47,'Annex 1 LV, HV and UMS charges'!$A$13:$A$44,0)),IF(INDEX('Annex 4 LDNO charges'!$B$12:$B$202,MATCH($A47,'Annex 4 LDNO charges'!$A$12:$A$202,0))=0,"",INDEX('Annex 4 LDNO charges'!$B$12:$B$202,MATCH($A47,'Annex 4 LDNO charges'!$A$12:$A$202,0))))</f>
        <v>9C2</v>
      </c>
      <c r="C47" s="199">
        <f>IFERROR(INDEX('Annex 1 LV, HV and UMS charges'!$C$13:$C$44,MATCH($A47,'Annex 1 LV, HV and UMS charges'!$A$13:$A$44,0)),INDEX('Annex 4 LDNO charges'!$C$12:$C$202,MATCH($A47,'Annex 4 LDNO charges'!$A$12:$A$202,0)))</f>
        <v>0</v>
      </c>
      <c r="D47" s="183"/>
      <c r="E47" s="206">
        <v>0</v>
      </c>
    </row>
    <row r="48" spans="1:5" ht="27.75" customHeight="1" x14ac:dyDescent="0.25">
      <c r="A48" s="167" t="s">
        <v>475</v>
      </c>
      <c r="B48" s="198" t="str">
        <f>IFERROR(INDEX('Annex 1 LV, HV and UMS charges'!$B$13:$B$44,MATCH($A48,'Annex 1 LV, HV and UMS charges'!$A$13:$A$44,0)),IF(INDEX('Annex 4 LDNO charges'!$B$12:$B$202,MATCH($A48,'Annex 4 LDNO charges'!$A$12:$A$202,0))=0,"",INDEX('Annex 4 LDNO charges'!$B$12:$B$202,MATCH($A48,'Annex 4 LDNO charges'!$A$12:$A$202,0))))</f>
        <v>2C</v>
      </c>
      <c r="C48" s="199">
        <f>IFERROR(INDEX('Annex 1 LV, HV and UMS charges'!$C$13:$C$44,MATCH($A48,'Annex 1 LV, HV and UMS charges'!$A$13:$A$44,0)),INDEX('Annex 4 LDNO charges'!$C$12:$C$202,MATCH($A48,'Annex 4 LDNO charges'!$A$12:$A$202,0)))</f>
        <v>0</v>
      </c>
      <c r="D48" s="183"/>
      <c r="E48" s="206">
        <v>0</v>
      </c>
    </row>
    <row r="49" spans="1:5" ht="27.75" customHeight="1" x14ac:dyDescent="0.25">
      <c r="A49" s="167" t="s">
        <v>476</v>
      </c>
      <c r="B49" s="198" t="str">
        <f>IFERROR(INDEX('Annex 1 LV, HV and UMS charges'!$B$13:$B$44,MATCH($A49,'Annex 1 LV, HV and UMS charges'!$A$13:$A$44,0)),IF(INDEX('Annex 4 LDNO charges'!$B$12:$B$202,MATCH($A49,'Annex 4 LDNO charges'!$A$12:$A$202,0))=0,"",INDEX('Annex 4 LDNO charges'!$B$12:$B$202,MATCH($A49,'Annex 4 LDNO charges'!$A$12:$A$202,0))))</f>
        <v>12C</v>
      </c>
      <c r="C49" s="199">
        <f>IFERROR(INDEX('Annex 1 LV, HV and UMS charges'!$C$13:$C$44,MATCH($A49,'Annex 1 LV, HV and UMS charges'!$A$13:$A$44,0)),INDEX('Annex 4 LDNO charges'!$C$12:$C$202,MATCH($A49,'Annex 4 LDNO charges'!$A$12:$A$202,0)))</f>
        <v>0</v>
      </c>
      <c r="D49" s="183"/>
      <c r="E49" s="206">
        <v>0</v>
      </c>
    </row>
    <row r="50" spans="1:5" ht="27.75" customHeight="1" x14ac:dyDescent="0.25">
      <c r="A50" s="167" t="s">
        <v>477</v>
      </c>
      <c r="B50" s="198" t="str">
        <f>IFERROR(INDEX('Annex 1 LV, HV and UMS charges'!$B$13:$B$44,MATCH($A50,'Annex 1 LV, HV and UMS charges'!$A$13:$A$44,0)),IF(INDEX('Annex 4 LDNO charges'!$B$12:$B$202,MATCH($A50,'Annex 4 LDNO charges'!$A$12:$A$202,0))=0,"",INDEX('Annex 4 LDNO charges'!$B$12:$B$202,MATCH($A50,'Annex 4 LDNO charges'!$A$12:$A$202,0))))</f>
        <v>22C</v>
      </c>
      <c r="C50" s="199">
        <f>IFERROR(INDEX('Annex 1 LV, HV and UMS charges'!$C$13:$C$44,MATCH($A50,'Annex 1 LV, HV and UMS charges'!$A$13:$A$44,0)),INDEX('Annex 4 LDNO charges'!$C$12:$C$202,MATCH($A50,'Annex 4 LDNO charges'!$A$12:$A$202,0)))</f>
        <v>0</v>
      </c>
      <c r="D50" s="183"/>
      <c r="E50" s="206">
        <v>0</v>
      </c>
    </row>
    <row r="51" spans="1:5" ht="27.75" customHeight="1" x14ac:dyDescent="0.25">
      <c r="A51" s="167" t="s">
        <v>478</v>
      </c>
      <c r="B51" s="198" t="str">
        <f>IFERROR(INDEX('Annex 1 LV, HV and UMS charges'!$B$13:$B$44,MATCH($A51,'Annex 1 LV, HV and UMS charges'!$A$13:$A$44,0)),IF(INDEX('Annex 4 LDNO charges'!$B$12:$B$202,MATCH($A51,'Annex 4 LDNO charges'!$A$12:$A$202,0))=0,"",INDEX('Annex 4 LDNO charges'!$B$12:$B$202,MATCH($A51,'Annex 4 LDNO charges'!$A$12:$A$202,0))))</f>
        <v>32C</v>
      </c>
      <c r="C51" s="199">
        <f>IFERROR(INDEX('Annex 1 LV, HV and UMS charges'!$C$13:$C$44,MATCH($A51,'Annex 1 LV, HV and UMS charges'!$A$13:$A$44,0)),INDEX('Annex 4 LDNO charges'!$C$12:$C$202,MATCH($A51,'Annex 4 LDNO charges'!$A$12:$A$202,0)))</f>
        <v>0</v>
      </c>
      <c r="D51" s="183"/>
      <c r="E51" s="206">
        <v>0</v>
      </c>
    </row>
    <row r="52" spans="1:5" ht="27.75" customHeight="1" x14ac:dyDescent="0.25">
      <c r="A52" s="167" t="s">
        <v>479</v>
      </c>
      <c r="B52" s="198" t="str">
        <f>IFERROR(INDEX('Annex 1 LV, HV and UMS charges'!$B$13:$B$44,MATCH($A52,'Annex 1 LV, HV and UMS charges'!$A$13:$A$44,0)),IF(INDEX('Annex 4 LDNO charges'!$B$12:$B$202,MATCH($A52,'Annex 4 LDNO charges'!$A$12:$A$202,0))=0,"",INDEX('Annex 4 LDNO charges'!$B$12:$B$202,MATCH($A52,'Annex 4 LDNO charges'!$A$12:$A$202,0))))</f>
        <v>42C</v>
      </c>
      <c r="C52" s="199">
        <f>IFERROR(INDEX('Annex 1 LV, HV and UMS charges'!$C$13:$C$44,MATCH($A52,'Annex 1 LV, HV and UMS charges'!$A$13:$A$44,0)),INDEX('Annex 4 LDNO charges'!$C$12:$C$202,MATCH($A52,'Annex 4 LDNO charges'!$A$12:$A$202,0)))</f>
        <v>0</v>
      </c>
      <c r="D52" s="183"/>
      <c r="E52" s="206">
        <v>0</v>
      </c>
    </row>
    <row r="53" spans="1:5" ht="27.75" customHeight="1" x14ac:dyDescent="0.25">
      <c r="A53" s="167" t="s">
        <v>480</v>
      </c>
      <c r="B53" s="198" t="str">
        <f>IFERROR(INDEX('Annex 1 LV, HV and UMS charges'!$B$13:$B$44,MATCH($A53,'Annex 1 LV, HV and UMS charges'!$A$13:$A$44,0)),IF(INDEX('Annex 4 LDNO charges'!$B$12:$B$202,MATCH($A53,'Annex 4 LDNO charges'!$A$12:$A$202,0))=0,"",INDEX('Annex 4 LDNO charges'!$B$12:$B$202,MATCH($A53,'Annex 4 LDNO charges'!$A$12:$A$202,0))))</f>
        <v>52C</v>
      </c>
      <c r="C53" s="199">
        <f>IFERROR(INDEX('Annex 1 LV, HV and UMS charges'!$C$13:$C$44,MATCH($A53,'Annex 1 LV, HV and UMS charges'!$A$13:$A$44,0)),INDEX('Annex 4 LDNO charges'!$C$12:$C$202,MATCH($A53,'Annex 4 LDNO charges'!$A$12:$A$202,0)))</f>
        <v>0</v>
      </c>
      <c r="D53" s="183"/>
      <c r="E53" s="206">
        <v>0</v>
      </c>
    </row>
    <row r="54" spans="1:5" ht="27.75" customHeight="1" x14ac:dyDescent="0.25">
      <c r="A54" s="167" t="s">
        <v>481</v>
      </c>
      <c r="B54" s="198" t="str">
        <f>IFERROR(INDEX('Annex 1 LV, HV and UMS charges'!$B$13:$B$44,MATCH($A54,'Annex 1 LV, HV and UMS charges'!$A$13:$A$44,0)),IF(INDEX('Annex 4 LDNO charges'!$B$12:$B$202,MATCH($A54,'Annex 4 LDNO charges'!$A$12:$A$202,0))=0,"",INDEX('Annex 4 LDNO charges'!$B$12:$B$202,MATCH($A54,'Annex 4 LDNO charges'!$A$12:$A$202,0))))</f>
        <v>62C</v>
      </c>
      <c r="C54" s="199">
        <f>IFERROR(INDEX('Annex 1 LV, HV and UMS charges'!$C$13:$C$44,MATCH($A54,'Annex 1 LV, HV and UMS charges'!$A$13:$A$44,0)),INDEX('Annex 4 LDNO charges'!$C$12:$C$202,MATCH($A54,'Annex 4 LDNO charges'!$A$12:$A$202,0)))</f>
        <v>0</v>
      </c>
      <c r="D54" s="183"/>
      <c r="E54" s="206">
        <v>0</v>
      </c>
    </row>
    <row r="55" spans="1:5" ht="27.75" customHeight="1" x14ac:dyDescent="0.25">
      <c r="A55" s="167" t="s">
        <v>482</v>
      </c>
      <c r="B55" s="198" t="str">
        <f>IFERROR(INDEX('Annex 1 LV, HV and UMS charges'!$B$13:$B$44,MATCH($A55,'Annex 1 LV, HV and UMS charges'!$A$13:$A$44,0)),IF(INDEX('Annex 4 LDNO charges'!$B$12:$B$202,MATCH($A55,'Annex 4 LDNO charges'!$A$12:$A$202,0))=0,"",INDEX('Annex 4 LDNO charges'!$B$12:$B$202,MATCH($A55,'Annex 4 LDNO charges'!$A$12:$A$202,0))))</f>
        <v>72C</v>
      </c>
      <c r="C55" s="199">
        <f>IFERROR(INDEX('Annex 1 LV, HV and UMS charges'!$C$13:$C$44,MATCH($A55,'Annex 1 LV, HV and UMS charges'!$A$13:$A$44,0)),INDEX('Annex 4 LDNO charges'!$C$12:$C$202,MATCH($A55,'Annex 4 LDNO charges'!$A$12:$A$202,0)))</f>
        <v>0</v>
      </c>
      <c r="D55" s="183"/>
      <c r="E55" s="206">
        <v>0</v>
      </c>
    </row>
    <row r="56" spans="1:5" ht="27.75" customHeight="1" x14ac:dyDescent="0.25">
      <c r="A56" s="167" t="s">
        <v>483</v>
      </c>
      <c r="B56" s="198" t="str">
        <f>IFERROR(INDEX('Annex 1 LV, HV and UMS charges'!$B$13:$B$44,MATCH($A56,'Annex 1 LV, HV and UMS charges'!$A$13:$A$44,0)),IF(INDEX('Annex 4 LDNO charges'!$B$12:$B$202,MATCH($A56,'Annex 4 LDNO charges'!$A$12:$A$202,0))=0,"",INDEX('Annex 4 LDNO charges'!$B$12:$B$202,MATCH($A56,'Annex 4 LDNO charges'!$A$12:$A$202,0))))</f>
        <v>82C</v>
      </c>
      <c r="C56" s="199">
        <f>IFERROR(INDEX('Annex 1 LV, HV and UMS charges'!$C$13:$C$44,MATCH($A56,'Annex 1 LV, HV and UMS charges'!$A$13:$A$44,0)),INDEX('Annex 4 LDNO charges'!$C$12:$C$202,MATCH($A56,'Annex 4 LDNO charges'!$A$12:$A$202,0)))</f>
        <v>0</v>
      </c>
      <c r="D56" s="183"/>
      <c r="E56" s="206">
        <v>0</v>
      </c>
    </row>
    <row r="57" spans="1:5" ht="27.75" customHeight="1" x14ac:dyDescent="0.25">
      <c r="A57" s="167" t="s">
        <v>484</v>
      </c>
      <c r="B57" s="198" t="str">
        <f>IFERROR(INDEX('Annex 1 LV, HV and UMS charges'!$B$13:$B$44,MATCH($A57,'Annex 1 LV, HV and UMS charges'!$A$13:$A$44,0)),IF(INDEX('Annex 4 LDNO charges'!$B$12:$B$202,MATCH($A57,'Annex 4 LDNO charges'!$A$12:$A$202,0))=0,"",INDEX('Annex 4 LDNO charges'!$B$12:$B$202,MATCH($A57,'Annex 4 LDNO charges'!$A$12:$A$202,0))))</f>
        <v>92C</v>
      </c>
      <c r="C57" s="199">
        <f>IFERROR(INDEX('Annex 1 LV, HV and UMS charges'!$C$13:$C$44,MATCH($A57,'Annex 1 LV, HV and UMS charges'!$A$13:$A$44,0)),INDEX('Annex 4 LDNO charges'!$C$12:$C$202,MATCH($A57,'Annex 4 LDNO charges'!$A$12:$A$202,0)))</f>
        <v>0</v>
      </c>
      <c r="D57" s="183"/>
      <c r="E57" s="206">
        <v>0</v>
      </c>
    </row>
    <row r="58" spans="1:5" ht="27.75" customHeight="1" x14ac:dyDescent="0.25">
      <c r="A58" s="167" t="s">
        <v>595</v>
      </c>
      <c r="B58" s="198" t="str">
        <f>IFERROR(INDEX('Annex 1 LV, HV and UMS charges'!$B$13:$B$44,MATCH($A58,'Annex 1 LV, HV and UMS charges'!$A$13:$A$44,0)),IF(INDEX('Annex 4 LDNO charges'!$B$12:$B$202,MATCH($A58,'Annex 4 LDNO charges'!$A$12:$A$202,0))=0,"",INDEX('Annex 4 LDNO charges'!$B$12:$B$202,MATCH($A58,'Annex 4 LDNO charges'!$A$12:$A$202,0))))</f>
        <v/>
      </c>
      <c r="C58" s="199" t="str">
        <f>IFERROR(INDEX('Annex 1 LV, HV and UMS charges'!$C$13:$C$44,MATCH($A58,'Annex 1 LV, HV and UMS charges'!$A$13:$A$44,0)),INDEX('Annex 4 LDNO charges'!$C$12:$C$202,MATCH($A58,'Annex 4 LDNO charges'!$A$12:$A$202,0)))</f>
        <v>0, 1, 2</v>
      </c>
      <c r="D58" s="206">
        <v>0</v>
      </c>
      <c r="E58" s="206">
        <v>0</v>
      </c>
    </row>
    <row r="59" spans="1:5" ht="27.75" customHeight="1" x14ac:dyDescent="0.25">
      <c r="A59" s="167" t="s">
        <v>596</v>
      </c>
      <c r="B59" s="198" t="str">
        <f>IFERROR(INDEX('Annex 1 LV, HV and UMS charges'!$B$13:$B$44,MATCH($A59,'Annex 1 LV, HV and UMS charges'!$A$13:$A$44,0)),IF(INDEX('Annex 4 LDNO charges'!$B$12:$B$202,MATCH($A59,'Annex 4 LDNO charges'!$A$12:$A$202,0))=0,"",INDEX('Annex 4 LDNO charges'!$B$12:$B$202,MATCH($A59,'Annex 4 LDNO charges'!$A$12:$A$202,0))))</f>
        <v/>
      </c>
      <c r="C59" s="199" t="str">
        <f>IFERROR(INDEX('Annex 1 LV, HV and UMS charges'!$C$13:$C$44,MATCH($A59,'Annex 1 LV, HV and UMS charges'!$A$13:$A$44,0)),INDEX('Annex 4 LDNO charges'!$C$12:$C$202,MATCH($A59,'Annex 4 LDNO charges'!$A$12:$A$202,0)))</f>
        <v>0, 3, 4, 5-8</v>
      </c>
      <c r="D59" s="183"/>
      <c r="E59" s="206">
        <v>0</v>
      </c>
    </row>
    <row r="60" spans="1:5" ht="27.75" customHeight="1" x14ac:dyDescent="0.25">
      <c r="A60" s="167" t="s">
        <v>597</v>
      </c>
      <c r="B60" s="198" t="str">
        <f>IFERROR(INDEX('Annex 1 LV, HV and UMS charges'!$B$13:$B$44,MATCH($A60,'Annex 1 LV, HV and UMS charges'!$A$13:$A$44,0)),IF(INDEX('Annex 4 LDNO charges'!$B$12:$B$202,MATCH($A60,'Annex 4 LDNO charges'!$A$12:$A$202,0))=0,"",INDEX('Annex 4 LDNO charges'!$B$12:$B$202,MATCH($A60,'Annex 4 LDNO charges'!$A$12:$A$202,0))))</f>
        <v/>
      </c>
      <c r="C60" s="199" t="str">
        <f>IFERROR(INDEX('Annex 1 LV, HV and UMS charges'!$C$13:$C$44,MATCH($A60,'Annex 1 LV, HV and UMS charges'!$A$13:$A$44,0)),INDEX('Annex 4 LDNO charges'!$C$12:$C$202,MATCH($A60,'Annex 4 LDNO charges'!$A$12:$A$202,0)))</f>
        <v>0, 3, 4, 5-8</v>
      </c>
      <c r="D60" s="183"/>
      <c r="E60" s="206">
        <v>0</v>
      </c>
    </row>
    <row r="61" spans="1:5" ht="27.75" customHeight="1" x14ac:dyDescent="0.25">
      <c r="A61" s="167" t="s">
        <v>598</v>
      </c>
      <c r="B61" s="198" t="str">
        <f>IFERROR(INDEX('Annex 1 LV, HV and UMS charges'!$B$13:$B$44,MATCH($A61,'Annex 1 LV, HV and UMS charges'!$A$13:$A$44,0)),IF(INDEX('Annex 4 LDNO charges'!$B$12:$B$202,MATCH($A61,'Annex 4 LDNO charges'!$A$12:$A$202,0))=0,"",INDEX('Annex 4 LDNO charges'!$B$12:$B$202,MATCH($A61,'Annex 4 LDNO charges'!$A$12:$A$202,0))))</f>
        <v/>
      </c>
      <c r="C61" s="199" t="str">
        <f>IFERROR(INDEX('Annex 1 LV, HV and UMS charges'!$C$13:$C$44,MATCH($A61,'Annex 1 LV, HV and UMS charges'!$A$13:$A$44,0)),INDEX('Annex 4 LDNO charges'!$C$12:$C$202,MATCH($A61,'Annex 4 LDNO charges'!$A$12:$A$202,0)))</f>
        <v>0, 3, 4, 5-8</v>
      </c>
      <c r="D61" s="183"/>
      <c r="E61" s="206">
        <v>0</v>
      </c>
    </row>
    <row r="62" spans="1:5" ht="27.75" customHeight="1" x14ac:dyDescent="0.25">
      <c r="A62" s="167" t="s">
        <v>599</v>
      </c>
      <c r="B62" s="198" t="str">
        <f>IFERROR(INDEX('Annex 1 LV, HV and UMS charges'!$B$13:$B$44,MATCH($A62,'Annex 1 LV, HV and UMS charges'!$A$13:$A$44,0)),IF(INDEX('Annex 4 LDNO charges'!$B$12:$B$202,MATCH($A62,'Annex 4 LDNO charges'!$A$12:$A$202,0))=0,"",INDEX('Annex 4 LDNO charges'!$B$12:$B$202,MATCH($A62,'Annex 4 LDNO charges'!$A$12:$A$202,0))))</f>
        <v/>
      </c>
      <c r="C62" s="199" t="str">
        <f>IFERROR(INDEX('Annex 1 LV, HV and UMS charges'!$C$13:$C$44,MATCH($A62,'Annex 1 LV, HV and UMS charges'!$A$13:$A$44,0)),INDEX('Annex 4 LDNO charges'!$C$12:$C$202,MATCH($A62,'Annex 4 LDNO charges'!$A$12:$A$202,0)))</f>
        <v>0, 3, 4, 5-8</v>
      </c>
      <c r="D62" s="183"/>
      <c r="E62" s="206">
        <v>0</v>
      </c>
    </row>
    <row r="63" spans="1:5" ht="27.75" customHeight="1" x14ac:dyDescent="0.25">
      <c r="A63" s="167" t="s">
        <v>600</v>
      </c>
      <c r="B63" s="198" t="str">
        <f>IFERROR(INDEX('Annex 1 LV, HV and UMS charges'!$B$13:$B$44,MATCH($A63,'Annex 1 LV, HV and UMS charges'!$A$13:$A$44,0)),IF(INDEX('Annex 4 LDNO charges'!$B$12:$B$202,MATCH($A63,'Annex 4 LDNO charges'!$A$12:$A$202,0))=0,"",INDEX('Annex 4 LDNO charges'!$B$12:$B$202,MATCH($A63,'Annex 4 LDNO charges'!$A$12:$A$202,0))))</f>
        <v/>
      </c>
      <c r="C63" s="199" t="str">
        <f>IFERROR(INDEX('Annex 1 LV, HV and UMS charges'!$C$13:$C$44,MATCH($A63,'Annex 1 LV, HV and UMS charges'!$A$13:$A$44,0)),INDEX('Annex 4 LDNO charges'!$C$12:$C$202,MATCH($A63,'Annex 4 LDNO charges'!$A$12:$A$202,0)))</f>
        <v>0, 3, 4, 5-8</v>
      </c>
      <c r="D63" s="183"/>
      <c r="E63" s="206">
        <v>0</v>
      </c>
    </row>
    <row r="64" spans="1:5" ht="27.75" customHeight="1" x14ac:dyDescent="0.25">
      <c r="A64" s="167" t="s">
        <v>545</v>
      </c>
      <c r="B64" s="198" t="str">
        <f>IFERROR(INDEX('Annex 1 LV, HV and UMS charges'!$B$13:$B$44,MATCH($A64,'Annex 1 LV, HV and UMS charges'!$A$13:$A$44,0)),IF(INDEX('Annex 4 LDNO charges'!$B$12:$B$202,MATCH($A64,'Annex 4 LDNO charges'!$A$12:$A$202,0))=0,"",INDEX('Annex 4 LDNO charges'!$B$12:$B$202,MATCH($A64,'Annex 4 LDNO charges'!$A$12:$A$202,0))))</f>
        <v/>
      </c>
      <c r="C64" s="199">
        <f>IFERROR(INDEX('Annex 1 LV, HV and UMS charges'!$C$13:$C$44,MATCH($A64,'Annex 1 LV, HV and UMS charges'!$A$13:$A$44,0)),INDEX('Annex 4 LDNO charges'!$C$12:$C$202,MATCH($A64,'Annex 4 LDNO charges'!$A$12:$A$202,0)))</f>
        <v>0</v>
      </c>
      <c r="D64" s="183"/>
      <c r="E64" s="206">
        <v>0</v>
      </c>
    </row>
    <row r="65" spans="1:5" ht="27.75" customHeight="1" x14ac:dyDescent="0.25">
      <c r="A65" s="167" t="s">
        <v>546</v>
      </c>
      <c r="B65" s="198" t="str">
        <f>IFERROR(INDEX('Annex 1 LV, HV and UMS charges'!$B$13:$B$44,MATCH($A65,'Annex 1 LV, HV and UMS charges'!$A$13:$A$44,0)),IF(INDEX('Annex 4 LDNO charges'!$B$12:$B$202,MATCH($A65,'Annex 4 LDNO charges'!$A$12:$A$202,0))=0,"",INDEX('Annex 4 LDNO charges'!$B$12:$B$202,MATCH($A65,'Annex 4 LDNO charges'!$A$12:$A$202,0))))</f>
        <v/>
      </c>
      <c r="C65" s="199">
        <f>IFERROR(INDEX('Annex 1 LV, HV and UMS charges'!$C$13:$C$44,MATCH($A65,'Annex 1 LV, HV and UMS charges'!$A$13:$A$44,0)),INDEX('Annex 4 LDNO charges'!$C$12:$C$202,MATCH($A65,'Annex 4 LDNO charges'!$A$12:$A$202,0)))</f>
        <v>0</v>
      </c>
      <c r="D65" s="183"/>
      <c r="E65" s="206">
        <v>0</v>
      </c>
    </row>
    <row r="66" spans="1:5" ht="27.75" customHeight="1" x14ac:dyDescent="0.25">
      <c r="A66" s="167" t="s">
        <v>547</v>
      </c>
      <c r="B66" s="198" t="str">
        <f>IFERROR(INDEX('Annex 1 LV, HV and UMS charges'!$B$13:$B$44,MATCH($A66,'Annex 1 LV, HV and UMS charges'!$A$13:$A$44,0)),IF(INDEX('Annex 4 LDNO charges'!$B$12:$B$202,MATCH($A66,'Annex 4 LDNO charges'!$A$12:$A$202,0))=0,"",INDEX('Annex 4 LDNO charges'!$B$12:$B$202,MATCH($A66,'Annex 4 LDNO charges'!$A$12:$A$202,0))))</f>
        <v/>
      </c>
      <c r="C66" s="199">
        <f>IFERROR(INDEX('Annex 1 LV, HV and UMS charges'!$C$13:$C$44,MATCH($A66,'Annex 1 LV, HV and UMS charges'!$A$13:$A$44,0)),INDEX('Annex 4 LDNO charges'!$C$12:$C$202,MATCH($A66,'Annex 4 LDNO charges'!$A$12:$A$202,0)))</f>
        <v>0</v>
      </c>
      <c r="D66" s="183"/>
      <c r="E66" s="206">
        <v>0</v>
      </c>
    </row>
    <row r="67" spans="1:5" ht="27.75" customHeight="1" x14ac:dyDescent="0.25">
      <c r="A67" s="167" t="s">
        <v>548</v>
      </c>
      <c r="B67" s="198" t="str">
        <f>IFERROR(INDEX('Annex 1 LV, HV and UMS charges'!$B$13:$B$44,MATCH($A67,'Annex 1 LV, HV and UMS charges'!$A$13:$A$44,0)),IF(INDEX('Annex 4 LDNO charges'!$B$12:$B$202,MATCH($A67,'Annex 4 LDNO charges'!$A$12:$A$202,0))=0,"",INDEX('Annex 4 LDNO charges'!$B$12:$B$202,MATCH($A67,'Annex 4 LDNO charges'!$A$12:$A$202,0))))</f>
        <v/>
      </c>
      <c r="C67" s="199">
        <f>IFERROR(INDEX('Annex 1 LV, HV and UMS charges'!$C$13:$C$44,MATCH($A67,'Annex 1 LV, HV and UMS charges'!$A$13:$A$44,0)),INDEX('Annex 4 LDNO charges'!$C$12:$C$202,MATCH($A67,'Annex 4 LDNO charges'!$A$12:$A$202,0)))</f>
        <v>0</v>
      </c>
      <c r="D67" s="183"/>
      <c r="E67" s="206">
        <v>0</v>
      </c>
    </row>
    <row r="68" spans="1:5" ht="27.75" customHeight="1" x14ac:dyDescent="0.25">
      <c r="A68" s="167" t="s">
        <v>549</v>
      </c>
      <c r="B68" s="198" t="str">
        <f>IFERROR(INDEX('Annex 1 LV, HV and UMS charges'!$B$13:$B$44,MATCH($A68,'Annex 1 LV, HV and UMS charges'!$A$13:$A$44,0)),IF(INDEX('Annex 4 LDNO charges'!$B$12:$B$202,MATCH($A68,'Annex 4 LDNO charges'!$A$12:$A$202,0))=0,"",INDEX('Annex 4 LDNO charges'!$B$12:$B$202,MATCH($A68,'Annex 4 LDNO charges'!$A$12:$A$202,0))))</f>
        <v/>
      </c>
      <c r="C68" s="199">
        <f>IFERROR(INDEX('Annex 1 LV, HV and UMS charges'!$C$13:$C$44,MATCH($A68,'Annex 1 LV, HV and UMS charges'!$A$13:$A$44,0)),INDEX('Annex 4 LDNO charges'!$C$12:$C$202,MATCH($A68,'Annex 4 LDNO charges'!$A$12:$A$202,0)))</f>
        <v>0</v>
      </c>
      <c r="D68" s="183"/>
      <c r="E68" s="206">
        <v>0</v>
      </c>
    </row>
    <row r="69" spans="1:5" ht="27.75" customHeight="1" x14ac:dyDescent="0.25">
      <c r="A69" s="167" t="s">
        <v>550</v>
      </c>
      <c r="B69" s="198" t="str">
        <f>IFERROR(INDEX('Annex 1 LV, HV and UMS charges'!$B$13:$B$44,MATCH($A69,'Annex 1 LV, HV and UMS charges'!$A$13:$A$44,0)),IF(INDEX('Annex 4 LDNO charges'!$B$12:$B$202,MATCH($A69,'Annex 4 LDNO charges'!$A$12:$A$202,0))=0,"",INDEX('Annex 4 LDNO charges'!$B$12:$B$202,MATCH($A69,'Annex 4 LDNO charges'!$A$12:$A$202,0))))</f>
        <v/>
      </c>
      <c r="C69" s="199">
        <f>IFERROR(INDEX('Annex 1 LV, HV and UMS charges'!$C$13:$C$44,MATCH($A69,'Annex 1 LV, HV and UMS charges'!$A$13:$A$44,0)),INDEX('Annex 4 LDNO charges'!$C$12:$C$202,MATCH($A69,'Annex 4 LDNO charges'!$A$12:$A$202,0)))</f>
        <v>0</v>
      </c>
      <c r="D69" s="183"/>
      <c r="E69" s="206">
        <v>0</v>
      </c>
    </row>
    <row r="70" spans="1:5" ht="27.75" customHeight="1" x14ac:dyDescent="0.25">
      <c r="A70" s="167" t="s">
        <v>551</v>
      </c>
      <c r="B70" s="198" t="str">
        <f>IFERROR(INDEX('Annex 1 LV, HV and UMS charges'!$B$13:$B$44,MATCH($A70,'Annex 1 LV, HV and UMS charges'!$A$13:$A$44,0)),IF(INDEX('Annex 4 LDNO charges'!$B$12:$B$202,MATCH($A70,'Annex 4 LDNO charges'!$A$12:$A$202,0))=0,"",INDEX('Annex 4 LDNO charges'!$B$12:$B$202,MATCH($A70,'Annex 4 LDNO charges'!$A$12:$A$202,0))))</f>
        <v/>
      </c>
      <c r="C70" s="199">
        <f>IFERROR(INDEX('Annex 1 LV, HV and UMS charges'!$C$13:$C$44,MATCH($A70,'Annex 1 LV, HV and UMS charges'!$A$13:$A$44,0)),INDEX('Annex 4 LDNO charges'!$C$12:$C$202,MATCH($A70,'Annex 4 LDNO charges'!$A$12:$A$202,0)))</f>
        <v>0</v>
      </c>
      <c r="D70" s="183"/>
      <c r="E70" s="206">
        <v>0</v>
      </c>
    </row>
    <row r="71" spans="1:5" ht="27.75" customHeight="1" x14ac:dyDescent="0.25">
      <c r="A71" s="167" t="s">
        <v>552</v>
      </c>
      <c r="B71" s="198" t="str">
        <f>IFERROR(INDEX('Annex 1 LV, HV and UMS charges'!$B$13:$B$44,MATCH($A71,'Annex 1 LV, HV and UMS charges'!$A$13:$A$44,0)),IF(INDEX('Annex 4 LDNO charges'!$B$12:$B$202,MATCH($A71,'Annex 4 LDNO charges'!$A$12:$A$202,0))=0,"",INDEX('Annex 4 LDNO charges'!$B$12:$B$202,MATCH($A71,'Annex 4 LDNO charges'!$A$12:$A$202,0))))</f>
        <v/>
      </c>
      <c r="C71" s="199">
        <f>IFERROR(INDEX('Annex 1 LV, HV and UMS charges'!$C$13:$C$44,MATCH($A71,'Annex 1 LV, HV and UMS charges'!$A$13:$A$44,0)),INDEX('Annex 4 LDNO charges'!$C$12:$C$202,MATCH($A71,'Annex 4 LDNO charges'!$A$12:$A$202,0)))</f>
        <v>0</v>
      </c>
      <c r="D71" s="183"/>
      <c r="E71" s="206">
        <v>0</v>
      </c>
    </row>
    <row r="72" spans="1:5" ht="27.75" customHeight="1" x14ac:dyDescent="0.25">
      <c r="A72" s="167" t="s">
        <v>553</v>
      </c>
      <c r="B72" s="198" t="str">
        <f>IFERROR(INDEX('Annex 1 LV, HV and UMS charges'!$B$13:$B$44,MATCH($A72,'Annex 1 LV, HV and UMS charges'!$A$13:$A$44,0)),IF(INDEX('Annex 4 LDNO charges'!$B$12:$B$202,MATCH($A72,'Annex 4 LDNO charges'!$A$12:$A$202,0))=0,"",INDEX('Annex 4 LDNO charges'!$B$12:$B$202,MATCH($A72,'Annex 4 LDNO charges'!$A$12:$A$202,0))))</f>
        <v/>
      </c>
      <c r="C72" s="199">
        <f>IFERROR(INDEX('Annex 1 LV, HV and UMS charges'!$C$13:$C$44,MATCH($A72,'Annex 1 LV, HV and UMS charges'!$A$13:$A$44,0)),INDEX('Annex 4 LDNO charges'!$C$12:$C$202,MATCH($A72,'Annex 4 LDNO charges'!$A$12:$A$202,0)))</f>
        <v>0</v>
      </c>
      <c r="D72" s="183"/>
      <c r="E72" s="206">
        <v>0</v>
      </c>
    </row>
    <row r="73" spans="1:5" ht="27.75" customHeight="1" x14ac:dyDescent="0.25">
      <c r="A73" s="167" t="s">
        <v>554</v>
      </c>
      <c r="B73" s="198" t="str">
        <f>IFERROR(INDEX('Annex 1 LV, HV and UMS charges'!$B$13:$B$44,MATCH($A73,'Annex 1 LV, HV and UMS charges'!$A$13:$A$44,0)),IF(INDEX('Annex 4 LDNO charges'!$B$12:$B$202,MATCH($A73,'Annex 4 LDNO charges'!$A$12:$A$202,0))=0,"",INDEX('Annex 4 LDNO charges'!$B$12:$B$202,MATCH($A73,'Annex 4 LDNO charges'!$A$12:$A$202,0))))</f>
        <v/>
      </c>
      <c r="C73" s="199">
        <f>IFERROR(INDEX('Annex 1 LV, HV and UMS charges'!$C$13:$C$44,MATCH($A73,'Annex 1 LV, HV and UMS charges'!$A$13:$A$44,0)),INDEX('Annex 4 LDNO charges'!$C$12:$C$202,MATCH($A73,'Annex 4 LDNO charges'!$A$12:$A$202,0)))</f>
        <v>0</v>
      </c>
      <c r="D73" s="183"/>
      <c r="E73" s="206">
        <v>0</v>
      </c>
    </row>
    <row r="74" spans="1:5" ht="27.75" customHeight="1" x14ac:dyDescent="0.25">
      <c r="A74" s="167" t="s">
        <v>555</v>
      </c>
      <c r="B74" s="198" t="str">
        <f>IFERROR(INDEX('Annex 1 LV, HV and UMS charges'!$B$13:$B$44,MATCH($A74,'Annex 1 LV, HV and UMS charges'!$A$13:$A$44,0)),IF(INDEX('Annex 4 LDNO charges'!$B$12:$B$202,MATCH($A74,'Annex 4 LDNO charges'!$A$12:$A$202,0))=0,"",INDEX('Annex 4 LDNO charges'!$B$12:$B$202,MATCH($A74,'Annex 4 LDNO charges'!$A$12:$A$202,0))))</f>
        <v/>
      </c>
      <c r="C74" s="199">
        <f>IFERROR(INDEX('Annex 1 LV, HV and UMS charges'!$C$13:$C$44,MATCH($A74,'Annex 1 LV, HV and UMS charges'!$A$13:$A$44,0)),INDEX('Annex 4 LDNO charges'!$C$12:$C$202,MATCH($A74,'Annex 4 LDNO charges'!$A$12:$A$202,0)))</f>
        <v>0</v>
      </c>
      <c r="D74" s="183"/>
      <c r="E74" s="206">
        <v>0</v>
      </c>
    </row>
    <row r="75" spans="1:5" ht="27.75" customHeight="1" x14ac:dyDescent="0.25">
      <c r="A75" s="167" t="s">
        <v>556</v>
      </c>
      <c r="B75" s="198" t="str">
        <f>IFERROR(INDEX('Annex 1 LV, HV and UMS charges'!$B$13:$B$44,MATCH($A75,'Annex 1 LV, HV and UMS charges'!$A$13:$A$44,0)),IF(INDEX('Annex 4 LDNO charges'!$B$12:$B$202,MATCH($A75,'Annex 4 LDNO charges'!$A$12:$A$202,0))=0,"",INDEX('Annex 4 LDNO charges'!$B$12:$B$202,MATCH($A75,'Annex 4 LDNO charges'!$A$12:$A$202,0))))</f>
        <v/>
      </c>
      <c r="C75" s="199">
        <f>IFERROR(INDEX('Annex 1 LV, HV and UMS charges'!$C$13:$C$44,MATCH($A75,'Annex 1 LV, HV and UMS charges'!$A$13:$A$44,0)),INDEX('Annex 4 LDNO charges'!$C$12:$C$202,MATCH($A75,'Annex 4 LDNO charges'!$A$12:$A$202,0)))</f>
        <v>0</v>
      </c>
      <c r="D75" s="183"/>
      <c r="E75" s="206">
        <v>0</v>
      </c>
    </row>
    <row r="76" spans="1:5" ht="27.75" customHeight="1" x14ac:dyDescent="0.25">
      <c r="A76" s="167" t="s">
        <v>557</v>
      </c>
      <c r="B76" s="198" t="str">
        <f>IFERROR(INDEX('Annex 1 LV, HV and UMS charges'!$B$13:$B$44,MATCH($A76,'Annex 1 LV, HV and UMS charges'!$A$13:$A$44,0)),IF(INDEX('Annex 4 LDNO charges'!$B$12:$B$202,MATCH($A76,'Annex 4 LDNO charges'!$A$12:$A$202,0))=0,"",INDEX('Annex 4 LDNO charges'!$B$12:$B$202,MATCH($A76,'Annex 4 LDNO charges'!$A$12:$A$202,0))))</f>
        <v/>
      </c>
      <c r="C76" s="199">
        <f>IFERROR(INDEX('Annex 1 LV, HV and UMS charges'!$C$13:$C$44,MATCH($A76,'Annex 1 LV, HV and UMS charges'!$A$13:$A$44,0)),INDEX('Annex 4 LDNO charges'!$C$12:$C$202,MATCH($A76,'Annex 4 LDNO charges'!$A$12:$A$202,0)))</f>
        <v>0</v>
      </c>
      <c r="D76" s="183"/>
      <c r="E76" s="206">
        <v>0</v>
      </c>
    </row>
    <row r="77" spans="1:5" ht="27.75" customHeight="1" x14ac:dyDescent="0.25">
      <c r="A77" s="167" t="s">
        <v>558</v>
      </c>
      <c r="B77" s="198" t="str">
        <f>IFERROR(INDEX('Annex 1 LV, HV and UMS charges'!$B$13:$B$44,MATCH($A77,'Annex 1 LV, HV and UMS charges'!$A$13:$A$44,0)),IF(INDEX('Annex 4 LDNO charges'!$B$12:$B$202,MATCH($A77,'Annex 4 LDNO charges'!$A$12:$A$202,0))=0,"",INDEX('Annex 4 LDNO charges'!$B$12:$B$202,MATCH($A77,'Annex 4 LDNO charges'!$A$12:$A$202,0))))</f>
        <v/>
      </c>
      <c r="C77" s="199">
        <f>IFERROR(INDEX('Annex 1 LV, HV and UMS charges'!$C$13:$C$44,MATCH($A77,'Annex 1 LV, HV and UMS charges'!$A$13:$A$44,0)),INDEX('Annex 4 LDNO charges'!$C$12:$C$202,MATCH($A77,'Annex 4 LDNO charges'!$A$12:$A$202,0)))</f>
        <v>0</v>
      </c>
      <c r="D77" s="183"/>
      <c r="E77" s="206">
        <v>0</v>
      </c>
    </row>
    <row r="78" spans="1:5" ht="27.75" customHeight="1" x14ac:dyDescent="0.25">
      <c r="A78" s="167" t="s">
        <v>559</v>
      </c>
      <c r="B78" s="198" t="str">
        <f>IFERROR(INDEX('Annex 1 LV, HV and UMS charges'!$B$13:$B$44,MATCH($A78,'Annex 1 LV, HV and UMS charges'!$A$13:$A$44,0)),IF(INDEX('Annex 4 LDNO charges'!$B$12:$B$202,MATCH($A78,'Annex 4 LDNO charges'!$A$12:$A$202,0))=0,"",INDEX('Annex 4 LDNO charges'!$B$12:$B$202,MATCH($A78,'Annex 4 LDNO charges'!$A$12:$A$202,0))))</f>
        <v/>
      </c>
      <c r="C78" s="199">
        <f>IFERROR(INDEX('Annex 1 LV, HV and UMS charges'!$C$13:$C$44,MATCH($A78,'Annex 1 LV, HV and UMS charges'!$A$13:$A$44,0)),INDEX('Annex 4 LDNO charges'!$C$12:$C$202,MATCH($A78,'Annex 4 LDNO charges'!$A$12:$A$202,0)))</f>
        <v>0</v>
      </c>
      <c r="D78" s="183"/>
      <c r="E78" s="206">
        <v>0</v>
      </c>
    </row>
    <row r="79" spans="1:5" ht="27.75" customHeight="1" x14ac:dyDescent="0.25">
      <c r="A79" s="167" t="s">
        <v>601</v>
      </c>
      <c r="B79" s="198" t="str">
        <f>IFERROR(INDEX('Annex 1 LV, HV and UMS charges'!$B$13:$B$44,MATCH($A79,'Annex 1 LV, HV and UMS charges'!$A$13:$A$44,0)),IF(INDEX('Annex 4 LDNO charges'!$B$12:$B$202,MATCH($A79,'Annex 4 LDNO charges'!$A$12:$A$202,0))=0,"",INDEX('Annex 4 LDNO charges'!$B$12:$B$202,MATCH($A79,'Annex 4 LDNO charges'!$A$12:$A$202,0))))</f>
        <v/>
      </c>
      <c r="C79" s="199" t="str">
        <f>IFERROR(INDEX('Annex 1 LV, HV and UMS charges'!$C$13:$C$44,MATCH($A79,'Annex 1 LV, HV and UMS charges'!$A$13:$A$44,0)),INDEX('Annex 4 LDNO charges'!$C$12:$C$202,MATCH($A79,'Annex 4 LDNO charges'!$A$12:$A$202,0)))</f>
        <v>0, 1, 2</v>
      </c>
      <c r="D79" s="206">
        <v>0</v>
      </c>
      <c r="E79" s="206">
        <v>0</v>
      </c>
    </row>
    <row r="80" spans="1:5" ht="27.75" customHeight="1" x14ac:dyDescent="0.25">
      <c r="A80" s="167" t="s">
        <v>602</v>
      </c>
      <c r="B80" s="198" t="str">
        <f>IFERROR(INDEX('Annex 1 LV, HV and UMS charges'!$B$13:$B$44,MATCH($A80,'Annex 1 LV, HV and UMS charges'!$A$13:$A$44,0)),IF(INDEX('Annex 4 LDNO charges'!$B$12:$B$202,MATCH($A80,'Annex 4 LDNO charges'!$A$12:$A$202,0))=0,"",INDEX('Annex 4 LDNO charges'!$B$12:$B$202,MATCH($A80,'Annex 4 LDNO charges'!$A$12:$A$202,0))))</f>
        <v/>
      </c>
      <c r="C80" s="199" t="str">
        <f>IFERROR(INDEX('Annex 1 LV, HV and UMS charges'!$C$13:$C$44,MATCH($A80,'Annex 1 LV, HV and UMS charges'!$A$13:$A$44,0)),INDEX('Annex 4 LDNO charges'!$C$12:$C$202,MATCH($A80,'Annex 4 LDNO charges'!$A$12:$A$202,0)))</f>
        <v>0, 3, 4, 5-8</v>
      </c>
      <c r="D80" s="183"/>
      <c r="E80" s="206">
        <v>0</v>
      </c>
    </row>
    <row r="81" spans="1:5" ht="27.75" customHeight="1" x14ac:dyDescent="0.25">
      <c r="A81" s="167" t="s">
        <v>603</v>
      </c>
      <c r="B81" s="198" t="str">
        <f>IFERROR(INDEX('Annex 1 LV, HV and UMS charges'!$B$13:$B$44,MATCH($A81,'Annex 1 LV, HV and UMS charges'!$A$13:$A$44,0)),IF(INDEX('Annex 4 LDNO charges'!$B$12:$B$202,MATCH($A81,'Annex 4 LDNO charges'!$A$12:$A$202,0))=0,"",INDEX('Annex 4 LDNO charges'!$B$12:$B$202,MATCH($A81,'Annex 4 LDNO charges'!$A$12:$A$202,0))))</f>
        <v/>
      </c>
      <c r="C81" s="199" t="str">
        <f>IFERROR(INDEX('Annex 1 LV, HV and UMS charges'!$C$13:$C$44,MATCH($A81,'Annex 1 LV, HV and UMS charges'!$A$13:$A$44,0)),INDEX('Annex 4 LDNO charges'!$C$12:$C$202,MATCH($A81,'Annex 4 LDNO charges'!$A$12:$A$202,0)))</f>
        <v>0, 3, 4, 5-8</v>
      </c>
      <c r="D81" s="183"/>
      <c r="E81" s="206">
        <v>0</v>
      </c>
    </row>
    <row r="82" spans="1:5" ht="27.75" customHeight="1" x14ac:dyDescent="0.25">
      <c r="A82" s="167" t="s">
        <v>604</v>
      </c>
      <c r="B82" s="198" t="str">
        <f>IFERROR(INDEX('Annex 1 LV, HV and UMS charges'!$B$13:$B$44,MATCH($A82,'Annex 1 LV, HV and UMS charges'!$A$13:$A$44,0)),IF(INDEX('Annex 4 LDNO charges'!$B$12:$B$202,MATCH($A82,'Annex 4 LDNO charges'!$A$12:$A$202,0))=0,"",INDEX('Annex 4 LDNO charges'!$B$12:$B$202,MATCH($A82,'Annex 4 LDNO charges'!$A$12:$A$202,0))))</f>
        <v/>
      </c>
      <c r="C82" s="199" t="str">
        <f>IFERROR(INDEX('Annex 1 LV, HV and UMS charges'!$C$13:$C$44,MATCH($A82,'Annex 1 LV, HV and UMS charges'!$A$13:$A$44,0)),INDEX('Annex 4 LDNO charges'!$C$12:$C$202,MATCH($A82,'Annex 4 LDNO charges'!$A$12:$A$202,0)))</f>
        <v>0, 3, 4, 5-8</v>
      </c>
      <c r="D82" s="183"/>
      <c r="E82" s="206">
        <v>0</v>
      </c>
    </row>
    <row r="83" spans="1:5" ht="27.75" customHeight="1" x14ac:dyDescent="0.25">
      <c r="A83" s="167" t="s">
        <v>605</v>
      </c>
      <c r="B83" s="198" t="str">
        <f>IFERROR(INDEX('Annex 1 LV, HV and UMS charges'!$B$13:$B$44,MATCH($A83,'Annex 1 LV, HV and UMS charges'!$A$13:$A$44,0)),IF(INDEX('Annex 4 LDNO charges'!$B$12:$B$202,MATCH($A83,'Annex 4 LDNO charges'!$A$12:$A$202,0))=0,"",INDEX('Annex 4 LDNO charges'!$B$12:$B$202,MATCH($A83,'Annex 4 LDNO charges'!$A$12:$A$202,0))))</f>
        <v/>
      </c>
      <c r="C83" s="199" t="str">
        <f>IFERROR(INDEX('Annex 1 LV, HV and UMS charges'!$C$13:$C$44,MATCH($A83,'Annex 1 LV, HV and UMS charges'!$A$13:$A$44,0)),INDEX('Annex 4 LDNO charges'!$C$12:$C$202,MATCH($A83,'Annex 4 LDNO charges'!$A$12:$A$202,0)))</f>
        <v>0, 3, 4, 5-8</v>
      </c>
      <c r="D83" s="183"/>
      <c r="E83" s="206">
        <v>0</v>
      </c>
    </row>
    <row r="84" spans="1:5" ht="27.75" customHeight="1" x14ac:dyDescent="0.25">
      <c r="A84" s="167" t="s">
        <v>606</v>
      </c>
      <c r="B84" s="198" t="str">
        <f>IFERROR(INDEX('Annex 1 LV, HV and UMS charges'!$B$13:$B$44,MATCH($A84,'Annex 1 LV, HV and UMS charges'!$A$13:$A$44,0)),IF(INDEX('Annex 4 LDNO charges'!$B$12:$B$202,MATCH($A84,'Annex 4 LDNO charges'!$A$12:$A$202,0))=0,"",INDEX('Annex 4 LDNO charges'!$B$12:$B$202,MATCH($A84,'Annex 4 LDNO charges'!$A$12:$A$202,0))))</f>
        <v/>
      </c>
      <c r="C84" s="199" t="str">
        <f>IFERROR(INDEX('Annex 1 LV, HV and UMS charges'!$C$13:$C$44,MATCH($A84,'Annex 1 LV, HV and UMS charges'!$A$13:$A$44,0)),INDEX('Annex 4 LDNO charges'!$C$12:$C$202,MATCH($A84,'Annex 4 LDNO charges'!$A$12:$A$202,0)))</f>
        <v>0, 3, 4, 5-8</v>
      </c>
      <c r="D84" s="183"/>
      <c r="E84" s="206">
        <v>0</v>
      </c>
    </row>
    <row r="85" spans="1:5" ht="27.75" customHeight="1" x14ac:dyDescent="0.25">
      <c r="A85" s="167" t="s">
        <v>530</v>
      </c>
      <c r="B85" s="198" t="str">
        <f>IFERROR(INDEX('Annex 1 LV, HV and UMS charges'!$B$13:$B$44,MATCH($A85,'Annex 1 LV, HV and UMS charges'!$A$13:$A$44,0)),IF(INDEX('Annex 4 LDNO charges'!$B$12:$B$202,MATCH($A85,'Annex 4 LDNO charges'!$A$12:$A$202,0))=0,"",INDEX('Annex 4 LDNO charges'!$B$12:$B$202,MATCH($A85,'Annex 4 LDNO charges'!$A$12:$A$202,0))))</f>
        <v/>
      </c>
      <c r="C85" s="199">
        <f>IFERROR(INDEX('Annex 1 LV, HV and UMS charges'!$C$13:$C$44,MATCH($A85,'Annex 1 LV, HV and UMS charges'!$A$13:$A$44,0)),INDEX('Annex 4 LDNO charges'!$C$12:$C$202,MATCH($A85,'Annex 4 LDNO charges'!$A$12:$A$202,0)))</f>
        <v>0</v>
      </c>
      <c r="D85" s="183"/>
      <c r="E85" s="206">
        <v>0</v>
      </c>
    </row>
    <row r="86" spans="1:5" ht="27.75" customHeight="1" x14ac:dyDescent="0.25">
      <c r="A86" s="167" t="s">
        <v>531</v>
      </c>
      <c r="B86" s="198" t="str">
        <f>IFERROR(INDEX('Annex 1 LV, HV and UMS charges'!$B$13:$B$44,MATCH($A86,'Annex 1 LV, HV and UMS charges'!$A$13:$A$44,0)),IF(INDEX('Annex 4 LDNO charges'!$B$12:$B$202,MATCH($A86,'Annex 4 LDNO charges'!$A$12:$A$202,0))=0,"",INDEX('Annex 4 LDNO charges'!$B$12:$B$202,MATCH($A86,'Annex 4 LDNO charges'!$A$12:$A$202,0))))</f>
        <v/>
      </c>
      <c r="C86" s="199">
        <f>IFERROR(INDEX('Annex 1 LV, HV and UMS charges'!$C$13:$C$44,MATCH($A86,'Annex 1 LV, HV and UMS charges'!$A$13:$A$44,0)),INDEX('Annex 4 LDNO charges'!$C$12:$C$202,MATCH($A86,'Annex 4 LDNO charges'!$A$12:$A$202,0)))</f>
        <v>0</v>
      </c>
      <c r="D86" s="183"/>
      <c r="E86" s="206">
        <v>0</v>
      </c>
    </row>
    <row r="87" spans="1:5" ht="27.75" customHeight="1" x14ac:dyDescent="0.25">
      <c r="A87" s="167" t="s">
        <v>532</v>
      </c>
      <c r="B87" s="198" t="str">
        <f>IFERROR(INDEX('Annex 1 LV, HV and UMS charges'!$B$13:$B$44,MATCH($A87,'Annex 1 LV, HV and UMS charges'!$A$13:$A$44,0)),IF(INDEX('Annex 4 LDNO charges'!$B$12:$B$202,MATCH($A87,'Annex 4 LDNO charges'!$A$12:$A$202,0))=0,"",INDEX('Annex 4 LDNO charges'!$B$12:$B$202,MATCH($A87,'Annex 4 LDNO charges'!$A$12:$A$202,0))))</f>
        <v/>
      </c>
      <c r="C87" s="199">
        <f>IFERROR(INDEX('Annex 1 LV, HV and UMS charges'!$C$13:$C$44,MATCH($A87,'Annex 1 LV, HV and UMS charges'!$A$13:$A$44,0)),INDEX('Annex 4 LDNO charges'!$C$12:$C$202,MATCH($A87,'Annex 4 LDNO charges'!$A$12:$A$202,0)))</f>
        <v>0</v>
      </c>
      <c r="D87" s="183"/>
      <c r="E87" s="206">
        <v>0</v>
      </c>
    </row>
    <row r="88" spans="1:5" ht="27.75" customHeight="1" x14ac:dyDescent="0.25">
      <c r="A88" s="167" t="s">
        <v>533</v>
      </c>
      <c r="B88" s="198" t="str">
        <f>IFERROR(INDEX('Annex 1 LV, HV and UMS charges'!$B$13:$B$44,MATCH($A88,'Annex 1 LV, HV and UMS charges'!$A$13:$A$44,0)),IF(INDEX('Annex 4 LDNO charges'!$B$12:$B$202,MATCH($A88,'Annex 4 LDNO charges'!$A$12:$A$202,0))=0,"",INDEX('Annex 4 LDNO charges'!$B$12:$B$202,MATCH($A88,'Annex 4 LDNO charges'!$A$12:$A$202,0))))</f>
        <v/>
      </c>
      <c r="C88" s="199">
        <f>IFERROR(INDEX('Annex 1 LV, HV and UMS charges'!$C$13:$C$44,MATCH($A88,'Annex 1 LV, HV and UMS charges'!$A$13:$A$44,0)),INDEX('Annex 4 LDNO charges'!$C$12:$C$202,MATCH($A88,'Annex 4 LDNO charges'!$A$12:$A$202,0)))</f>
        <v>0</v>
      </c>
      <c r="D88" s="183"/>
      <c r="E88" s="206">
        <v>0</v>
      </c>
    </row>
    <row r="89" spans="1:5" ht="27.75" customHeight="1" x14ac:dyDescent="0.25">
      <c r="A89" s="167" t="s">
        <v>534</v>
      </c>
      <c r="B89" s="198" t="str">
        <f>IFERROR(INDEX('Annex 1 LV, HV and UMS charges'!$B$13:$B$44,MATCH($A89,'Annex 1 LV, HV and UMS charges'!$A$13:$A$44,0)),IF(INDEX('Annex 4 LDNO charges'!$B$12:$B$202,MATCH($A89,'Annex 4 LDNO charges'!$A$12:$A$202,0))=0,"",INDEX('Annex 4 LDNO charges'!$B$12:$B$202,MATCH($A89,'Annex 4 LDNO charges'!$A$12:$A$202,0))))</f>
        <v/>
      </c>
      <c r="C89" s="199">
        <f>IFERROR(INDEX('Annex 1 LV, HV and UMS charges'!$C$13:$C$44,MATCH($A89,'Annex 1 LV, HV and UMS charges'!$A$13:$A$44,0)),INDEX('Annex 4 LDNO charges'!$C$12:$C$202,MATCH($A89,'Annex 4 LDNO charges'!$A$12:$A$202,0)))</f>
        <v>0</v>
      </c>
      <c r="D89" s="183"/>
      <c r="E89" s="206">
        <v>0</v>
      </c>
    </row>
    <row r="90" spans="1:5" ht="27.75" customHeight="1" x14ac:dyDescent="0.25">
      <c r="A90" s="167" t="s">
        <v>535</v>
      </c>
      <c r="B90" s="198" t="str">
        <f>IFERROR(INDEX('Annex 1 LV, HV and UMS charges'!$B$13:$B$44,MATCH($A90,'Annex 1 LV, HV and UMS charges'!$A$13:$A$44,0)),IF(INDEX('Annex 4 LDNO charges'!$B$12:$B$202,MATCH($A90,'Annex 4 LDNO charges'!$A$12:$A$202,0))=0,"",INDEX('Annex 4 LDNO charges'!$B$12:$B$202,MATCH($A90,'Annex 4 LDNO charges'!$A$12:$A$202,0))))</f>
        <v/>
      </c>
      <c r="C90" s="199">
        <f>IFERROR(INDEX('Annex 1 LV, HV and UMS charges'!$C$13:$C$44,MATCH($A90,'Annex 1 LV, HV and UMS charges'!$A$13:$A$44,0)),INDEX('Annex 4 LDNO charges'!$C$12:$C$202,MATCH($A90,'Annex 4 LDNO charges'!$A$12:$A$202,0)))</f>
        <v>0</v>
      </c>
      <c r="D90" s="183"/>
      <c r="E90" s="206">
        <v>0</v>
      </c>
    </row>
    <row r="91" spans="1:5" ht="27.75" customHeight="1" x14ac:dyDescent="0.25">
      <c r="A91" s="167" t="s">
        <v>536</v>
      </c>
      <c r="B91" s="198" t="str">
        <f>IFERROR(INDEX('Annex 1 LV, HV and UMS charges'!$B$13:$B$44,MATCH($A91,'Annex 1 LV, HV and UMS charges'!$A$13:$A$44,0)),IF(INDEX('Annex 4 LDNO charges'!$B$12:$B$202,MATCH($A91,'Annex 4 LDNO charges'!$A$12:$A$202,0))=0,"",INDEX('Annex 4 LDNO charges'!$B$12:$B$202,MATCH($A91,'Annex 4 LDNO charges'!$A$12:$A$202,0))))</f>
        <v/>
      </c>
      <c r="C91" s="199">
        <f>IFERROR(INDEX('Annex 1 LV, HV and UMS charges'!$C$13:$C$44,MATCH($A91,'Annex 1 LV, HV and UMS charges'!$A$13:$A$44,0)),INDEX('Annex 4 LDNO charges'!$C$12:$C$202,MATCH($A91,'Annex 4 LDNO charges'!$A$12:$A$202,0)))</f>
        <v>0</v>
      </c>
      <c r="D91" s="183"/>
      <c r="E91" s="206">
        <v>0</v>
      </c>
    </row>
    <row r="92" spans="1:5" ht="27.75" customHeight="1" x14ac:dyDescent="0.25">
      <c r="A92" s="167" t="s">
        <v>537</v>
      </c>
      <c r="B92" s="198" t="str">
        <f>IFERROR(INDEX('Annex 1 LV, HV and UMS charges'!$B$13:$B$44,MATCH($A92,'Annex 1 LV, HV and UMS charges'!$A$13:$A$44,0)),IF(INDEX('Annex 4 LDNO charges'!$B$12:$B$202,MATCH($A92,'Annex 4 LDNO charges'!$A$12:$A$202,0))=0,"",INDEX('Annex 4 LDNO charges'!$B$12:$B$202,MATCH($A92,'Annex 4 LDNO charges'!$A$12:$A$202,0))))</f>
        <v/>
      </c>
      <c r="C92" s="199">
        <f>IFERROR(INDEX('Annex 1 LV, HV and UMS charges'!$C$13:$C$44,MATCH($A92,'Annex 1 LV, HV and UMS charges'!$A$13:$A$44,0)),INDEX('Annex 4 LDNO charges'!$C$12:$C$202,MATCH($A92,'Annex 4 LDNO charges'!$A$12:$A$202,0)))</f>
        <v>0</v>
      </c>
      <c r="D92" s="183"/>
      <c r="E92" s="206">
        <v>0</v>
      </c>
    </row>
    <row r="93" spans="1:5" ht="27.75" customHeight="1" x14ac:dyDescent="0.25">
      <c r="A93" s="167" t="s">
        <v>538</v>
      </c>
      <c r="B93" s="198" t="str">
        <f>IFERROR(INDEX('Annex 1 LV, HV and UMS charges'!$B$13:$B$44,MATCH($A93,'Annex 1 LV, HV and UMS charges'!$A$13:$A$44,0)),IF(INDEX('Annex 4 LDNO charges'!$B$12:$B$202,MATCH($A93,'Annex 4 LDNO charges'!$A$12:$A$202,0))=0,"",INDEX('Annex 4 LDNO charges'!$B$12:$B$202,MATCH($A93,'Annex 4 LDNO charges'!$A$12:$A$202,0))))</f>
        <v/>
      </c>
      <c r="C93" s="199">
        <f>IFERROR(INDEX('Annex 1 LV, HV and UMS charges'!$C$13:$C$44,MATCH($A93,'Annex 1 LV, HV and UMS charges'!$A$13:$A$44,0)),INDEX('Annex 4 LDNO charges'!$C$12:$C$202,MATCH($A93,'Annex 4 LDNO charges'!$A$12:$A$202,0)))</f>
        <v>0</v>
      </c>
      <c r="D93" s="183"/>
      <c r="E93" s="206">
        <v>0</v>
      </c>
    </row>
    <row r="94" spans="1:5" ht="27.75" customHeight="1" x14ac:dyDescent="0.25">
      <c r="A94" s="167" t="s">
        <v>539</v>
      </c>
      <c r="B94" s="198" t="str">
        <f>IFERROR(INDEX('Annex 1 LV, HV and UMS charges'!$B$13:$B$44,MATCH($A94,'Annex 1 LV, HV and UMS charges'!$A$13:$A$44,0)),IF(INDEX('Annex 4 LDNO charges'!$B$12:$B$202,MATCH($A94,'Annex 4 LDNO charges'!$A$12:$A$202,0))=0,"",INDEX('Annex 4 LDNO charges'!$B$12:$B$202,MATCH($A94,'Annex 4 LDNO charges'!$A$12:$A$202,0))))</f>
        <v/>
      </c>
      <c r="C94" s="199">
        <f>IFERROR(INDEX('Annex 1 LV, HV and UMS charges'!$C$13:$C$44,MATCH($A94,'Annex 1 LV, HV and UMS charges'!$A$13:$A$44,0)),INDEX('Annex 4 LDNO charges'!$C$12:$C$202,MATCH($A94,'Annex 4 LDNO charges'!$A$12:$A$202,0)))</f>
        <v>0</v>
      </c>
      <c r="D94" s="183"/>
      <c r="E94" s="206">
        <v>0</v>
      </c>
    </row>
    <row r="95" spans="1:5" ht="27.75" customHeight="1" x14ac:dyDescent="0.25">
      <c r="A95" s="167" t="s">
        <v>540</v>
      </c>
      <c r="B95" s="198" t="str">
        <f>IFERROR(INDEX('Annex 1 LV, HV and UMS charges'!$B$13:$B$44,MATCH($A95,'Annex 1 LV, HV and UMS charges'!$A$13:$A$44,0)),IF(INDEX('Annex 4 LDNO charges'!$B$12:$B$202,MATCH($A95,'Annex 4 LDNO charges'!$A$12:$A$202,0))=0,"",INDEX('Annex 4 LDNO charges'!$B$12:$B$202,MATCH($A95,'Annex 4 LDNO charges'!$A$12:$A$202,0))))</f>
        <v/>
      </c>
      <c r="C95" s="199">
        <f>IFERROR(INDEX('Annex 1 LV, HV and UMS charges'!$C$13:$C$44,MATCH($A95,'Annex 1 LV, HV and UMS charges'!$A$13:$A$44,0)),INDEX('Annex 4 LDNO charges'!$C$12:$C$202,MATCH($A95,'Annex 4 LDNO charges'!$A$12:$A$202,0)))</f>
        <v>0</v>
      </c>
      <c r="D95" s="183"/>
      <c r="E95" s="206">
        <v>0</v>
      </c>
    </row>
    <row r="96" spans="1:5" ht="27.75" customHeight="1" x14ac:dyDescent="0.25">
      <c r="A96" s="167" t="s">
        <v>541</v>
      </c>
      <c r="B96" s="198" t="str">
        <f>IFERROR(INDEX('Annex 1 LV, HV and UMS charges'!$B$13:$B$44,MATCH($A96,'Annex 1 LV, HV and UMS charges'!$A$13:$A$44,0)),IF(INDEX('Annex 4 LDNO charges'!$B$12:$B$202,MATCH($A96,'Annex 4 LDNO charges'!$A$12:$A$202,0))=0,"",INDEX('Annex 4 LDNO charges'!$B$12:$B$202,MATCH($A96,'Annex 4 LDNO charges'!$A$12:$A$202,0))))</f>
        <v/>
      </c>
      <c r="C96" s="199">
        <f>IFERROR(INDEX('Annex 1 LV, HV and UMS charges'!$C$13:$C$44,MATCH($A96,'Annex 1 LV, HV and UMS charges'!$A$13:$A$44,0)),INDEX('Annex 4 LDNO charges'!$C$12:$C$202,MATCH($A96,'Annex 4 LDNO charges'!$A$12:$A$202,0)))</f>
        <v>0</v>
      </c>
      <c r="D96" s="183"/>
      <c r="E96" s="206">
        <v>0</v>
      </c>
    </row>
    <row r="97" spans="1:5" ht="27.75" customHeight="1" x14ac:dyDescent="0.25">
      <c r="A97" s="167" t="s">
        <v>542</v>
      </c>
      <c r="B97" s="198" t="str">
        <f>IFERROR(INDEX('Annex 1 LV, HV and UMS charges'!$B$13:$B$44,MATCH($A97,'Annex 1 LV, HV and UMS charges'!$A$13:$A$44,0)),IF(INDEX('Annex 4 LDNO charges'!$B$12:$B$202,MATCH($A97,'Annex 4 LDNO charges'!$A$12:$A$202,0))=0,"",INDEX('Annex 4 LDNO charges'!$B$12:$B$202,MATCH($A97,'Annex 4 LDNO charges'!$A$12:$A$202,0))))</f>
        <v/>
      </c>
      <c r="C97" s="199">
        <f>IFERROR(INDEX('Annex 1 LV, HV and UMS charges'!$C$13:$C$44,MATCH($A97,'Annex 1 LV, HV and UMS charges'!$A$13:$A$44,0)),INDEX('Annex 4 LDNO charges'!$C$12:$C$202,MATCH($A97,'Annex 4 LDNO charges'!$A$12:$A$202,0)))</f>
        <v>0</v>
      </c>
      <c r="D97" s="183"/>
      <c r="E97" s="206">
        <v>0</v>
      </c>
    </row>
    <row r="98" spans="1:5" ht="27.75" customHeight="1" x14ac:dyDescent="0.25">
      <c r="A98" s="167" t="s">
        <v>543</v>
      </c>
      <c r="B98" s="198" t="str">
        <f>IFERROR(INDEX('Annex 1 LV, HV and UMS charges'!$B$13:$B$44,MATCH($A98,'Annex 1 LV, HV and UMS charges'!$A$13:$A$44,0)),IF(INDEX('Annex 4 LDNO charges'!$B$12:$B$202,MATCH($A98,'Annex 4 LDNO charges'!$A$12:$A$202,0))=0,"",INDEX('Annex 4 LDNO charges'!$B$12:$B$202,MATCH($A98,'Annex 4 LDNO charges'!$A$12:$A$202,0))))</f>
        <v/>
      </c>
      <c r="C98" s="199">
        <f>IFERROR(INDEX('Annex 1 LV, HV and UMS charges'!$C$13:$C$44,MATCH($A98,'Annex 1 LV, HV and UMS charges'!$A$13:$A$44,0)),INDEX('Annex 4 LDNO charges'!$C$12:$C$202,MATCH($A98,'Annex 4 LDNO charges'!$A$12:$A$202,0)))</f>
        <v>0</v>
      </c>
      <c r="D98" s="183"/>
      <c r="E98" s="206">
        <v>0</v>
      </c>
    </row>
    <row r="99" spans="1:5" ht="27.75" customHeight="1" x14ac:dyDescent="0.25">
      <c r="A99" s="167" t="s">
        <v>544</v>
      </c>
      <c r="B99" s="198" t="str">
        <f>IFERROR(INDEX('Annex 1 LV, HV and UMS charges'!$B$13:$B$44,MATCH($A99,'Annex 1 LV, HV and UMS charges'!$A$13:$A$44,0)),IF(INDEX('Annex 4 LDNO charges'!$B$12:$B$202,MATCH($A99,'Annex 4 LDNO charges'!$A$12:$A$202,0))=0,"",INDEX('Annex 4 LDNO charges'!$B$12:$B$202,MATCH($A99,'Annex 4 LDNO charges'!$A$12:$A$202,0))))</f>
        <v/>
      </c>
      <c r="C99" s="199">
        <f>IFERROR(INDEX('Annex 1 LV, HV and UMS charges'!$C$13:$C$44,MATCH($A99,'Annex 1 LV, HV and UMS charges'!$A$13:$A$44,0)),INDEX('Annex 4 LDNO charges'!$C$12:$C$202,MATCH($A99,'Annex 4 LDNO charges'!$A$12:$A$202,0)))</f>
        <v>0</v>
      </c>
      <c r="D99" s="183"/>
      <c r="E99" s="206">
        <v>0</v>
      </c>
    </row>
    <row r="100" spans="1:5" ht="27.75" customHeight="1" x14ac:dyDescent="0.25">
      <c r="A100" s="167" t="s">
        <v>607</v>
      </c>
      <c r="B100" s="198" t="str">
        <f>IFERROR(INDEX('Annex 1 LV, HV and UMS charges'!$B$13:$B$44,MATCH($A100,'Annex 1 LV, HV and UMS charges'!$A$13:$A$44,0)),IF(INDEX('Annex 4 LDNO charges'!$B$12:$B$202,MATCH($A100,'Annex 4 LDNO charges'!$A$12:$A$202,0))=0,"",INDEX('Annex 4 LDNO charges'!$B$12:$B$202,MATCH($A100,'Annex 4 LDNO charges'!$A$12:$A$202,0))))</f>
        <v/>
      </c>
      <c r="C100" s="199" t="str">
        <f>IFERROR(INDEX('Annex 1 LV, HV and UMS charges'!$C$13:$C$44,MATCH($A100,'Annex 1 LV, HV and UMS charges'!$A$13:$A$44,0)),INDEX('Annex 4 LDNO charges'!$C$12:$C$202,MATCH($A100,'Annex 4 LDNO charges'!$A$12:$A$202,0)))</f>
        <v>0, 1, 2</v>
      </c>
      <c r="D100" s="206">
        <v>0</v>
      </c>
      <c r="E100" s="206">
        <v>0</v>
      </c>
    </row>
    <row r="101" spans="1:5" ht="27.75" customHeight="1" x14ac:dyDescent="0.25">
      <c r="A101" s="167" t="s">
        <v>608</v>
      </c>
      <c r="B101" s="198" t="str">
        <f>IFERROR(INDEX('Annex 1 LV, HV and UMS charges'!$B$13:$B$44,MATCH($A101,'Annex 1 LV, HV and UMS charges'!$A$13:$A$44,0)),IF(INDEX('Annex 4 LDNO charges'!$B$12:$B$202,MATCH($A101,'Annex 4 LDNO charges'!$A$12:$A$202,0))=0,"",INDEX('Annex 4 LDNO charges'!$B$12:$B$202,MATCH($A101,'Annex 4 LDNO charges'!$A$12:$A$202,0))))</f>
        <v/>
      </c>
      <c r="C101" s="199" t="str">
        <f>IFERROR(INDEX('Annex 1 LV, HV and UMS charges'!$C$13:$C$44,MATCH($A101,'Annex 1 LV, HV and UMS charges'!$A$13:$A$44,0)),INDEX('Annex 4 LDNO charges'!$C$12:$C$202,MATCH($A101,'Annex 4 LDNO charges'!$A$12:$A$202,0)))</f>
        <v>0, 3, 4, 5-8</v>
      </c>
      <c r="D101" s="183"/>
      <c r="E101" s="206">
        <v>0</v>
      </c>
    </row>
    <row r="102" spans="1:5" ht="27.75" customHeight="1" x14ac:dyDescent="0.25">
      <c r="A102" s="167" t="s">
        <v>609</v>
      </c>
      <c r="B102" s="198" t="str">
        <f>IFERROR(INDEX('Annex 1 LV, HV and UMS charges'!$B$13:$B$44,MATCH($A102,'Annex 1 LV, HV and UMS charges'!$A$13:$A$44,0)),IF(INDEX('Annex 4 LDNO charges'!$B$12:$B$202,MATCH($A102,'Annex 4 LDNO charges'!$A$12:$A$202,0))=0,"",INDEX('Annex 4 LDNO charges'!$B$12:$B$202,MATCH($A102,'Annex 4 LDNO charges'!$A$12:$A$202,0))))</f>
        <v/>
      </c>
      <c r="C102" s="199" t="str">
        <f>IFERROR(INDEX('Annex 1 LV, HV and UMS charges'!$C$13:$C$44,MATCH($A102,'Annex 1 LV, HV and UMS charges'!$A$13:$A$44,0)),INDEX('Annex 4 LDNO charges'!$C$12:$C$202,MATCH($A102,'Annex 4 LDNO charges'!$A$12:$A$202,0)))</f>
        <v>0, 3, 4, 5-8</v>
      </c>
      <c r="D102" s="183"/>
      <c r="E102" s="206">
        <v>0</v>
      </c>
    </row>
    <row r="103" spans="1:5" ht="27.75" customHeight="1" x14ac:dyDescent="0.25">
      <c r="A103" s="167" t="s">
        <v>610</v>
      </c>
      <c r="B103" s="198" t="str">
        <f>IFERROR(INDEX('Annex 1 LV, HV and UMS charges'!$B$13:$B$44,MATCH($A103,'Annex 1 LV, HV and UMS charges'!$A$13:$A$44,0)),IF(INDEX('Annex 4 LDNO charges'!$B$12:$B$202,MATCH($A103,'Annex 4 LDNO charges'!$A$12:$A$202,0))=0,"",INDEX('Annex 4 LDNO charges'!$B$12:$B$202,MATCH($A103,'Annex 4 LDNO charges'!$A$12:$A$202,0))))</f>
        <v/>
      </c>
      <c r="C103" s="199" t="str">
        <f>IFERROR(INDEX('Annex 1 LV, HV and UMS charges'!$C$13:$C$44,MATCH($A103,'Annex 1 LV, HV and UMS charges'!$A$13:$A$44,0)),INDEX('Annex 4 LDNO charges'!$C$12:$C$202,MATCH($A103,'Annex 4 LDNO charges'!$A$12:$A$202,0)))</f>
        <v>0, 3, 4, 5-8</v>
      </c>
      <c r="D103" s="183"/>
      <c r="E103" s="206">
        <v>0</v>
      </c>
    </row>
    <row r="104" spans="1:5" ht="27.75" customHeight="1" x14ac:dyDescent="0.25">
      <c r="A104" s="167" t="s">
        <v>611</v>
      </c>
      <c r="B104" s="198" t="str">
        <f>IFERROR(INDEX('Annex 1 LV, HV and UMS charges'!$B$13:$B$44,MATCH($A104,'Annex 1 LV, HV and UMS charges'!$A$13:$A$44,0)),IF(INDEX('Annex 4 LDNO charges'!$B$12:$B$202,MATCH($A104,'Annex 4 LDNO charges'!$A$12:$A$202,0))=0,"",INDEX('Annex 4 LDNO charges'!$B$12:$B$202,MATCH($A104,'Annex 4 LDNO charges'!$A$12:$A$202,0))))</f>
        <v/>
      </c>
      <c r="C104" s="199" t="str">
        <f>IFERROR(INDEX('Annex 1 LV, HV and UMS charges'!$C$13:$C$44,MATCH($A104,'Annex 1 LV, HV and UMS charges'!$A$13:$A$44,0)),INDEX('Annex 4 LDNO charges'!$C$12:$C$202,MATCH($A104,'Annex 4 LDNO charges'!$A$12:$A$202,0)))</f>
        <v>0, 3, 4, 5-8</v>
      </c>
      <c r="D104" s="183"/>
      <c r="E104" s="206">
        <v>0</v>
      </c>
    </row>
    <row r="105" spans="1:5" ht="27.75" customHeight="1" x14ac:dyDescent="0.25">
      <c r="A105" s="167" t="s">
        <v>612</v>
      </c>
      <c r="B105" s="198" t="str">
        <f>IFERROR(INDEX('Annex 1 LV, HV and UMS charges'!$B$13:$B$44,MATCH($A105,'Annex 1 LV, HV and UMS charges'!$A$13:$A$44,0)),IF(INDEX('Annex 4 LDNO charges'!$B$12:$B$202,MATCH($A105,'Annex 4 LDNO charges'!$A$12:$A$202,0))=0,"",INDEX('Annex 4 LDNO charges'!$B$12:$B$202,MATCH($A105,'Annex 4 LDNO charges'!$A$12:$A$202,0))))</f>
        <v/>
      </c>
      <c r="C105" s="199" t="str">
        <f>IFERROR(INDEX('Annex 1 LV, HV and UMS charges'!$C$13:$C$44,MATCH($A105,'Annex 1 LV, HV and UMS charges'!$A$13:$A$44,0)),INDEX('Annex 4 LDNO charges'!$C$12:$C$202,MATCH($A105,'Annex 4 LDNO charges'!$A$12:$A$202,0)))</f>
        <v>0, 3, 4, 5-8</v>
      </c>
      <c r="D105" s="183"/>
      <c r="E105" s="206">
        <v>0</v>
      </c>
    </row>
    <row r="106" spans="1:5" ht="27.75" customHeight="1" x14ac:dyDescent="0.25">
      <c r="A106" s="167" t="s">
        <v>515</v>
      </c>
      <c r="B106" s="198" t="str">
        <f>IFERROR(INDEX('Annex 1 LV, HV and UMS charges'!$B$13:$B$44,MATCH($A106,'Annex 1 LV, HV and UMS charges'!$A$13:$A$44,0)),IF(INDEX('Annex 4 LDNO charges'!$B$12:$B$202,MATCH($A106,'Annex 4 LDNO charges'!$A$12:$A$202,0))=0,"",INDEX('Annex 4 LDNO charges'!$B$12:$B$202,MATCH($A106,'Annex 4 LDNO charges'!$A$12:$A$202,0))))</f>
        <v/>
      </c>
      <c r="C106" s="199">
        <f>IFERROR(INDEX('Annex 1 LV, HV and UMS charges'!$C$13:$C$44,MATCH($A106,'Annex 1 LV, HV and UMS charges'!$A$13:$A$44,0)),INDEX('Annex 4 LDNO charges'!$C$12:$C$202,MATCH($A106,'Annex 4 LDNO charges'!$A$12:$A$202,0)))</f>
        <v>0</v>
      </c>
      <c r="D106" s="183"/>
      <c r="E106" s="206">
        <v>0</v>
      </c>
    </row>
    <row r="107" spans="1:5" ht="27.75" customHeight="1" x14ac:dyDescent="0.25">
      <c r="A107" s="167" t="s">
        <v>516</v>
      </c>
      <c r="B107" s="198" t="str">
        <f>IFERROR(INDEX('Annex 1 LV, HV and UMS charges'!$B$13:$B$44,MATCH($A107,'Annex 1 LV, HV and UMS charges'!$A$13:$A$44,0)),IF(INDEX('Annex 4 LDNO charges'!$B$12:$B$202,MATCH($A107,'Annex 4 LDNO charges'!$A$12:$A$202,0))=0,"",INDEX('Annex 4 LDNO charges'!$B$12:$B$202,MATCH($A107,'Annex 4 LDNO charges'!$A$12:$A$202,0))))</f>
        <v/>
      </c>
      <c r="C107" s="199">
        <f>IFERROR(INDEX('Annex 1 LV, HV and UMS charges'!$C$13:$C$44,MATCH($A107,'Annex 1 LV, HV and UMS charges'!$A$13:$A$44,0)),INDEX('Annex 4 LDNO charges'!$C$12:$C$202,MATCH($A107,'Annex 4 LDNO charges'!$A$12:$A$202,0)))</f>
        <v>0</v>
      </c>
      <c r="D107" s="183"/>
      <c r="E107" s="206">
        <v>0</v>
      </c>
    </row>
    <row r="108" spans="1:5" ht="27.75" customHeight="1" x14ac:dyDescent="0.25">
      <c r="A108" s="167" t="s">
        <v>517</v>
      </c>
      <c r="B108" s="198" t="str">
        <f>IFERROR(INDEX('Annex 1 LV, HV and UMS charges'!$B$13:$B$44,MATCH($A108,'Annex 1 LV, HV and UMS charges'!$A$13:$A$44,0)),IF(INDEX('Annex 4 LDNO charges'!$B$12:$B$202,MATCH($A108,'Annex 4 LDNO charges'!$A$12:$A$202,0))=0,"",INDEX('Annex 4 LDNO charges'!$B$12:$B$202,MATCH($A108,'Annex 4 LDNO charges'!$A$12:$A$202,0))))</f>
        <v/>
      </c>
      <c r="C108" s="199">
        <f>IFERROR(INDEX('Annex 1 LV, HV and UMS charges'!$C$13:$C$44,MATCH($A108,'Annex 1 LV, HV and UMS charges'!$A$13:$A$44,0)),INDEX('Annex 4 LDNO charges'!$C$12:$C$202,MATCH($A108,'Annex 4 LDNO charges'!$A$12:$A$202,0)))</f>
        <v>0</v>
      </c>
      <c r="D108" s="183"/>
      <c r="E108" s="206">
        <v>0</v>
      </c>
    </row>
    <row r="109" spans="1:5" ht="27.75" customHeight="1" x14ac:dyDescent="0.25">
      <c r="A109" s="167" t="s">
        <v>518</v>
      </c>
      <c r="B109" s="198" t="str">
        <f>IFERROR(INDEX('Annex 1 LV, HV and UMS charges'!$B$13:$B$44,MATCH($A109,'Annex 1 LV, HV and UMS charges'!$A$13:$A$44,0)),IF(INDEX('Annex 4 LDNO charges'!$B$12:$B$202,MATCH($A109,'Annex 4 LDNO charges'!$A$12:$A$202,0))=0,"",INDEX('Annex 4 LDNO charges'!$B$12:$B$202,MATCH($A109,'Annex 4 LDNO charges'!$A$12:$A$202,0))))</f>
        <v/>
      </c>
      <c r="C109" s="199">
        <f>IFERROR(INDEX('Annex 1 LV, HV and UMS charges'!$C$13:$C$44,MATCH($A109,'Annex 1 LV, HV and UMS charges'!$A$13:$A$44,0)),INDEX('Annex 4 LDNO charges'!$C$12:$C$202,MATCH($A109,'Annex 4 LDNO charges'!$A$12:$A$202,0)))</f>
        <v>0</v>
      </c>
      <c r="D109" s="183"/>
      <c r="E109" s="206">
        <v>0</v>
      </c>
    </row>
    <row r="110" spans="1:5" ht="27.75" customHeight="1" x14ac:dyDescent="0.25">
      <c r="A110" s="167" t="s">
        <v>519</v>
      </c>
      <c r="B110" s="198" t="str">
        <f>IFERROR(INDEX('Annex 1 LV, HV and UMS charges'!$B$13:$B$44,MATCH($A110,'Annex 1 LV, HV and UMS charges'!$A$13:$A$44,0)),IF(INDEX('Annex 4 LDNO charges'!$B$12:$B$202,MATCH($A110,'Annex 4 LDNO charges'!$A$12:$A$202,0))=0,"",INDEX('Annex 4 LDNO charges'!$B$12:$B$202,MATCH($A110,'Annex 4 LDNO charges'!$A$12:$A$202,0))))</f>
        <v/>
      </c>
      <c r="C110" s="199">
        <f>IFERROR(INDEX('Annex 1 LV, HV and UMS charges'!$C$13:$C$44,MATCH($A110,'Annex 1 LV, HV and UMS charges'!$A$13:$A$44,0)),INDEX('Annex 4 LDNO charges'!$C$12:$C$202,MATCH($A110,'Annex 4 LDNO charges'!$A$12:$A$202,0)))</f>
        <v>0</v>
      </c>
      <c r="D110" s="183"/>
      <c r="E110" s="206">
        <v>0</v>
      </c>
    </row>
    <row r="111" spans="1:5" ht="27.75" customHeight="1" x14ac:dyDescent="0.25">
      <c r="A111" s="167" t="s">
        <v>520</v>
      </c>
      <c r="B111" s="198" t="str">
        <f>IFERROR(INDEX('Annex 1 LV, HV and UMS charges'!$B$13:$B$44,MATCH($A111,'Annex 1 LV, HV and UMS charges'!$A$13:$A$44,0)),IF(INDEX('Annex 4 LDNO charges'!$B$12:$B$202,MATCH($A111,'Annex 4 LDNO charges'!$A$12:$A$202,0))=0,"",INDEX('Annex 4 LDNO charges'!$B$12:$B$202,MATCH($A111,'Annex 4 LDNO charges'!$A$12:$A$202,0))))</f>
        <v/>
      </c>
      <c r="C111" s="199">
        <f>IFERROR(INDEX('Annex 1 LV, HV and UMS charges'!$C$13:$C$44,MATCH($A111,'Annex 1 LV, HV and UMS charges'!$A$13:$A$44,0)),INDEX('Annex 4 LDNO charges'!$C$12:$C$202,MATCH($A111,'Annex 4 LDNO charges'!$A$12:$A$202,0)))</f>
        <v>0</v>
      </c>
      <c r="D111" s="183"/>
      <c r="E111" s="206">
        <v>0</v>
      </c>
    </row>
    <row r="112" spans="1:5" ht="27.75" customHeight="1" x14ac:dyDescent="0.25">
      <c r="A112" s="167" t="s">
        <v>521</v>
      </c>
      <c r="B112" s="198" t="str">
        <f>IFERROR(INDEX('Annex 1 LV, HV and UMS charges'!$B$13:$B$44,MATCH($A112,'Annex 1 LV, HV and UMS charges'!$A$13:$A$44,0)),IF(INDEX('Annex 4 LDNO charges'!$B$12:$B$202,MATCH($A112,'Annex 4 LDNO charges'!$A$12:$A$202,0))=0,"",INDEX('Annex 4 LDNO charges'!$B$12:$B$202,MATCH($A112,'Annex 4 LDNO charges'!$A$12:$A$202,0))))</f>
        <v/>
      </c>
      <c r="C112" s="199">
        <f>IFERROR(INDEX('Annex 1 LV, HV and UMS charges'!$C$13:$C$44,MATCH($A112,'Annex 1 LV, HV and UMS charges'!$A$13:$A$44,0)),INDEX('Annex 4 LDNO charges'!$C$12:$C$202,MATCH($A112,'Annex 4 LDNO charges'!$A$12:$A$202,0)))</f>
        <v>0</v>
      </c>
      <c r="D112" s="183"/>
      <c r="E112" s="206">
        <v>0</v>
      </c>
    </row>
    <row r="113" spans="1:5" ht="27.75" customHeight="1" x14ac:dyDescent="0.25">
      <c r="A113" s="167" t="s">
        <v>522</v>
      </c>
      <c r="B113" s="198" t="str">
        <f>IFERROR(INDEX('Annex 1 LV, HV and UMS charges'!$B$13:$B$44,MATCH($A113,'Annex 1 LV, HV and UMS charges'!$A$13:$A$44,0)),IF(INDEX('Annex 4 LDNO charges'!$B$12:$B$202,MATCH($A113,'Annex 4 LDNO charges'!$A$12:$A$202,0))=0,"",INDEX('Annex 4 LDNO charges'!$B$12:$B$202,MATCH($A113,'Annex 4 LDNO charges'!$A$12:$A$202,0))))</f>
        <v/>
      </c>
      <c r="C113" s="199">
        <f>IFERROR(INDEX('Annex 1 LV, HV and UMS charges'!$C$13:$C$44,MATCH($A113,'Annex 1 LV, HV and UMS charges'!$A$13:$A$44,0)),INDEX('Annex 4 LDNO charges'!$C$12:$C$202,MATCH($A113,'Annex 4 LDNO charges'!$A$12:$A$202,0)))</f>
        <v>0</v>
      </c>
      <c r="D113" s="183"/>
      <c r="E113" s="206">
        <v>0</v>
      </c>
    </row>
    <row r="114" spans="1:5" ht="27.75" customHeight="1" x14ac:dyDescent="0.25">
      <c r="A114" s="167" t="s">
        <v>523</v>
      </c>
      <c r="B114" s="198" t="str">
        <f>IFERROR(INDEX('Annex 1 LV, HV and UMS charges'!$B$13:$B$44,MATCH($A114,'Annex 1 LV, HV and UMS charges'!$A$13:$A$44,0)),IF(INDEX('Annex 4 LDNO charges'!$B$12:$B$202,MATCH($A114,'Annex 4 LDNO charges'!$A$12:$A$202,0))=0,"",INDEX('Annex 4 LDNO charges'!$B$12:$B$202,MATCH($A114,'Annex 4 LDNO charges'!$A$12:$A$202,0))))</f>
        <v/>
      </c>
      <c r="C114" s="199">
        <f>IFERROR(INDEX('Annex 1 LV, HV and UMS charges'!$C$13:$C$44,MATCH($A114,'Annex 1 LV, HV and UMS charges'!$A$13:$A$44,0)),INDEX('Annex 4 LDNO charges'!$C$12:$C$202,MATCH($A114,'Annex 4 LDNO charges'!$A$12:$A$202,0)))</f>
        <v>0</v>
      </c>
      <c r="D114" s="183"/>
      <c r="E114" s="206">
        <v>0</v>
      </c>
    </row>
    <row r="115" spans="1:5" ht="27.75" customHeight="1" x14ac:dyDescent="0.25">
      <c r="A115" s="167" t="s">
        <v>524</v>
      </c>
      <c r="B115" s="198" t="str">
        <f>IFERROR(INDEX('Annex 1 LV, HV and UMS charges'!$B$13:$B$44,MATCH($A115,'Annex 1 LV, HV and UMS charges'!$A$13:$A$44,0)),IF(INDEX('Annex 4 LDNO charges'!$B$12:$B$202,MATCH($A115,'Annex 4 LDNO charges'!$A$12:$A$202,0))=0,"",INDEX('Annex 4 LDNO charges'!$B$12:$B$202,MATCH($A115,'Annex 4 LDNO charges'!$A$12:$A$202,0))))</f>
        <v/>
      </c>
      <c r="C115" s="199">
        <f>IFERROR(INDEX('Annex 1 LV, HV and UMS charges'!$C$13:$C$44,MATCH($A115,'Annex 1 LV, HV and UMS charges'!$A$13:$A$44,0)),INDEX('Annex 4 LDNO charges'!$C$12:$C$202,MATCH($A115,'Annex 4 LDNO charges'!$A$12:$A$202,0)))</f>
        <v>0</v>
      </c>
      <c r="D115" s="183"/>
      <c r="E115" s="206">
        <v>0</v>
      </c>
    </row>
    <row r="116" spans="1:5" ht="27.75" customHeight="1" x14ac:dyDescent="0.25">
      <c r="A116" s="167" t="s">
        <v>525</v>
      </c>
      <c r="B116" s="198" t="str">
        <f>IFERROR(INDEX('Annex 1 LV, HV and UMS charges'!$B$13:$B$44,MATCH($A116,'Annex 1 LV, HV and UMS charges'!$A$13:$A$44,0)),IF(INDEX('Annex 4 LDNO charges'!$B$12:$B$202,MATCH($A116,'Annex 4 LDNO charges'!$A$12:$A$202,0))=0,"",INDEX('Annex 4 LDNO charges'!$B$12:$B$202,MATCH($A116,'Annex 4 LDNO charges'!$A$12:$A$202,0))))</f>
        <v/>
      </c>
      <c r="C116" s="199">
        <f>IFERROR(INDEX('Annex 1 LV, HV and UMS charges'!$C$13:$C$44,MATCH($A116,'Annex 1 LV, HV and UMS charges'!$A$13:$A$44,0)),INDEX('Annex 4 LDNO charges'!$C$12:$C$202,MATCH($A116,'Annex 4 LDNO charges'!$A$12:$A$202,0)))</f>
        <v>0</v>
      </c>
      <c r="D116" s="183"/>
      <c r="E116" s="206">
        <v>0</v>
      </c>
    </row>
    <row r="117" spans="1:5" ht="27.75" customHeight="1" x14ac:dyDescent="0.25">
      <c r="A117" s="167" t="s">
        <v>526</v>
      </c>
      <c r="B117" s="198" t="str">
        <f>IFERROR(INDEX('Annex 1 LV, HV and UMS charges'!$B$13:$B$44,MATCH($A117,'Annex 1 LV, HV and UMS charges'!$A$13:$A$44,0)),IF(INDEX('Annex 4 LDNO charges'!$B$12:$B$202,MATCH($A117,'Annex 4 LDNO charges'!$A$12:$A$202,0))=0,"",INDEX('Annex 4 LDNO charges'!$B$12:$B$202,MATCH($A117,'Annex 4 LDNO charges'!$A$12:$A$202,0))))</f>
        <v/>
      </c>
      <c r="C117" s="199">
        <f>IFERROR(INDEX('Annex 1 LV, HV and UMS charges'!$C$13:$C$44,MATCH($A117,'Annex 1 LV, HV and UMS charges'!$A$13:$A$44,0)),INDEX('Annex 4 LDNO charges'!$C$12:$C$202,MATCH($A117,'Annex 4 LDNO charges'!$A$12:$A$202,0)))</f>
        <v>0</v>
      </c>
      <c r="D117" s="183"/>
      <c r="E117" s="206">
        <v>0</v>
      </c>
    </row>
    <row r="118" spans="1:5" ht="27.75" customHeight="1" x14ac:dyDescent="0.25">
      <c r="A118" s="167" t="s">
        <v>527</v>
      </c>
      <c r="B118" s="198" t="str">
        <f>IFERROR(INDEX('Annex 1 LV, HV and UMS charges'!$B$13:$B$44,MATCH($A118,'Annex 1 LV, HV and UMS charges'!$A$13:$A$44,0)),IF(INDEX('Annex 4 LDNO charges'!$B$12:$B$202,MATCH($A118,'Annex 4 LDNO charges'!$A$12:$A$202,0))=0,"",INDEX('Annex 4 LDNO charges'!$B$12:$B$202,MATCH($A118,'Annex 4 LDNO charges'!$A$12:$A$202,0))))</f>
        <v/>
      </c>
      <c r="C118" s="199">
        <f>IFERROR(INDEX('Annex 1 LV, HV and UMS charges'!$C$13:$C$44,MATCH($A118,'Annex 1 LV, HV and UMS charges'!$A$13:$A$44,0)),INDEX('Annex 4 LDNO charges'!$C$12:$C$202,MATCH($A118,'Annex 4 LDNO charges'!$A$12:$A$202,0)))</f>
        <v>0</v>
      </c>
      <c r="D118" s="183"/>
      <c r="E118" s="206">
        <v>0</v>
      </c>
    </row>
    <row r="119" spans="1:5" ht="27.75" customHeight="1" x14ac:dyDescent="0.25">
      <c r="A119" s="167" t="s">
        <v>528</v>
      </c>
      <c r="B119" s="198" t="str">
        <f>IFERROR(INDEX('Annex 1 LV, HV and UMS charges'!$B$13:$B$44,MATCH($A119,'Annex 1 LV, HV and UMS charges'!$A$13:$A$44,0)),IF(INDEX('Annex 4 LDNO charges'!$B$12:$B$202,MATCH($A119,'Annex 4 LDNO charges'!$A$12:$A$202,0))=0,"",INDEX('Annex 4 LDNO charges'!$B$12:$B$202,MATCH($A119,'Annex 4 LDNO charges'!$A$12:$A$202,0))))</f>
        <v/>
      </c>
      <c r="C119" s="199">
        <f>IFERROR(INDEX('Annex 1 LV, HV and UMS charges'!$C$13:$C$44,MATCH($A119,'Annex 1 LV, HV and UMS charges'!$A$13:$A$44,0)),INDEX('Annex 4 LDNO charges'!$C$12:$C$202,MATCH($A119,'Annex 4 LDNO charges'!$A$12:$A$202,0)))</f>
        <v>0</v>
      </c>
      <c r="D119" s="183"/>
      <c r="E119" s="206">
        <v>0</v>
      </c>
    </row>
    <row r="120" spans="1:5" ht="27.75" customHeight="1" x14ac:dyDescent="0.25">
      <c r="A120" s="167" t="s">
        <v>529</v>
      </c>
      <c r="B120" s="198" t="str">
        <f>IFERROR(INDEX('Annex 1 LV, HV and UMS charges'!$B$13:$B$44,MATCH($A120,'Annex 1 LV, HV and UMS charges'!$A$13:$A$44,0)),IF(INDEX('Annex 4 LDNO charges'!$B$12:$B$202,MATCH($A120,'Annex 4 LDNO charges'!$A$12:$A$202,0))=0,"",INDEX('Annex 4 LDNO charges'!$B$12:$B$202,MATCH($A120,'Annex 4 LDNO charges'!$A$12:$A$202,0))))</f>
        <v/>
      </c>
      <c r="C120" s="199">
        <f>IFERROR(INDEX('Annex 1 LV, HV and UMS charges'!$C$13:$C$44,MATCH($A120,'Annex 1 LV, HV and UMS charges'!$A$13:$A$44,0)),INDEX('Annex 4 LDNO charges'!$C$12:$C$202,MATCH($A120,'Annex 4 LDNO charges'!$A$12:$A$202,0)))</f>
        <v>0</v>
      </c>
      <c r="D120" s="183"/>
      <c r="E120" s="206">
        <v>0</v>
      </c>
    </row>
    <row r="121" spans="1:5" ht="27.75" customHeight="1" x14ac:dyDescent="0.25">
      <c r="A121" s="167" t="s">
        <v>613</v>
      </c>
      <c r="B121" s="198" t="str">
        <f>IFERROR(INDEX('Annex 1 LV, HV and UMS charges'!$B$13:$B$44,MATCH($A121,'Annex 1 LV, HV and UMS charges'!$A$13:$A$44,0)),IF(INDEX('Annex 4 LDNO charges'!$B$12:$B$202,MATCH($A121,'Annex 4 LDNO charges'!$A$12:$A$202,0))=0,"",INDEX('Annex 4 LDNO charges'!$B$12:$B$202,MATCH($A121,'Annex 4 LDNO charges'!$A$12:$A$202,0))))</f>
        <v/>
      </c>
      <c r="C121" s="199" t="str">
        <f>IFERROR(INDEX('Annex 1 LV, HV and UMS charges'!$C$13:$C$44,MATCH($A121,'Annex 1 LV, HV and UMS charges'!$A$13:$A$44,0)),INDEX('Annex 4 LDNO charges'!$C$12:$C$202,MATCH($A121,'Annex 4 LDNO charges'!$A$12:$A$202,0)))</f>
        <v>0, 1, 2</v>
      </c>
      <c r="D121" s="206">
        <v>0</v>
      </c>
      <c r="E121" s="206">
        <v>0</v>
      </c>
    </row>
    <row r="122" spans="1:5" ht="27.75" customHeight="1" x14ac:dyDescent="0.25">
      <c r="A122" s="167" t="s">
        <v>614</v>
      </c>
      <c r="B122" s="198" t="str">
        <f>IFERROR(INDEX('Annex 1 LV, HV and UMS charges'!$B$13:$B$44,MATCH($A122,'Annex 1 LV, HV and UMS charges'!$A$13:$A$44,0)),IF(INDEX('Annex 4 LDNO charges'!$B$12:$B$202,MATCH($A122,'Annex 4 LDNO charges'!$A$12:$A$202,0))=0,"",INDEX('Annex 4 LDNO charges'!$B$12:$B$202,MATCH($A122,'Annex 4 LDNO charges'!$A$12:$A$202,0))))</f>
        <v/>
      </c>
      <c r="C122" s="199" t="str">
        <f>IFERROR(INDEX('Annex 1 LV, HV and UMS charges'!$C$13:$C$44,MATCH($A122,'Annex 1 LV, HV and UMS charges'!$A$13:$A$44,0)),INDEX('Annex 4 LDNO charges'!$C$12:$C$202,MATCH($A122,'Annex 4 LDNO charges'!$A$12:$A$202,0)))</f>
        <v>0, 3, 4, 5-8</v>
      </c>
      <c r="D122" s="183"/>
      <c r="E122" s="206">
        <v>0</v>
      </c>
    </row>
    <row r="123" spans="1:5" ht="27.75" customHeight="1" x14ac:dyDescent="0.25">
      <c r="A123" s="167" t="s">
        <v>615</v>
      </c>
      <c r="B123" s="198" t="str">
        <f>IFERROR(INDEX('Annex 1 LV, HV and UMS charges'!$B$13:$B$44,MATCH($A123,'Annex 1 LV, HV and UMS charges'!$A$13:$A$44,0)),IF(INDEX('Annex 4 LDNO charges'!$B$12:$B$202,MATCH($A123,'Annex 4 LDNO charges'!$A$12:$A$202,0))=0,"",INDEX('Annex 4 LDNO charges'!$B$12:$B$202,MATCH($A123,'Annex 4 LDNO charges'!$A$12:$A$202,0))))</f>
        <v/>
      </c>
      <c r="C123" s="199" t="str">
        <f>IFERROR(INDEX('Annex 1 LV, HV and UMS charges'!$C$13:$C$44,MATCH($A123,'Annex 1 LV, HV and UMS charges'!$A$13:$A$44,0)),INDEX('Annex 4 LDNO charges'!$C$12:$C$202,MATCH($A123,'Annex 4 LDNO charges'!$A$12:$A$202,0)))</f>
        <v>0, 3, 4, 5-8</v>
      </c>
      <c r="D123" s="183"/>
      <c r="E123" s="206">
        <v>0</v>
      </c>
    </row>
    <row r="124" spans="1:5" ht="27.75" customHeight="1" x14ac:dyDescent="0.25">
      <c r="A124" s="167" t="s">
        <v>616</v>
      </c>
      <c r="B124" s="198" t="str">
        <f>IFERROR(INDEX('Annex 1 LV, HV and UMS charges'!$B$13:$B$44,MATCH($A124,'Annex 1 LV, HV and UMS charges'!$A$13:$A$44,0)),IF(INDEX('Annex 4 LDNO charges'!$B$12:$B$202,MATCH($A124,'Annex 4 LDNO charges'!$A$12:$A$202,0))=0,"",INDEX('Annex 4 LDNO charges'!$B$12:$B$202,MATCH($A124,'Annex 4 LDNO charges'!$A$12:$A$202,0))))</f>
        <v/>
      </c>
      <c r="C124" s="199" t="str">
        <f>IFERROR(INDEX('Annex 1 LV, HV and UMS charges'!$C$13:$C$44,MATCH($A124,'Annex 1 LV, HV and UMS charges'!$A$13:$A$44,0)),INDEX('Annex 4 LDNO charges'!$C$12:$C$202,MATCH($A124,'Annex 4 LDNO charges'!$A$12:$A$202,0)))</f>
        <v>0, 3, 4, 5-8</v>
      </c>
      <c r="D124" s="183"/>
      <c r="E124" s="206">
        <v>0</v>
      </c>
    </row>
    <row r="125" spans="1:5" ht="27.75" customHeight="1" x14ac:dyDescent="0.25">
      <c r="A125" s="167" t="s">
        <v>617</v>
      </c>
      <c r="B125" s="198" t="str">
        <f>IFERROR(INDEX('Annex 1 LV, HV and UMS charges'!$B$13:$B$44,MATCH($A125,'Annex 1 LV, HV and UMS charges'!$A$13:$A$44,0)),IF(INDEX('Annex 4 LDNO charges'!$B$12:$B$202,MATCH($A125,'Annex 4 LDNO charges'!$A$12:$A$202,0))=0,"",INDEX('Annex 4 LDNO charges'!$B$12:$B$202,MATCH($A125,'Annex 4 LDNO charges'!$A$12:$A$202,0))))</f>
        <v/>
      </c>
      <c r="C125" s="199" t="str">
        <f>IFERROR(INDEX('Annex 1 LV, HV and UMS charges'!$C$13:$C$44,MATCH($A125,'Annex 1 LV, HV and UMS charges'!$A$13:$A$44,0)),INDEX('Annex 4 LDNO charges'!$C$12:$C$202,MATCH($A125,'Annex 4 LDNO charges'!$A$12:$A$202,0)))</f>
        <v>0, 3, 4, 5-8</v>
      </c>
      <c r="D125" s="183"/>
      <c r="E125" s="206">
        <v>0</v>
      </c>
    </row>
    <row r="126" spans="1:5" ht="27.75" customHeight="1" x14ac:dyDescent="0.25">
      <c r="A126" s="167" t="s">
        <v>618</v>
      </c>
      <c r="B126" s="198" t="str">
        <f>IFERROR(INDEX('Annex 1 LV, HV and UMS charges'!$B$13:$B$44,MATCH($A126,'Annex 1 LV, HV and UMS charges'!$A$13:$A$44,0)),IF(INDEX('Annex 4 LDNO charges'!$B$12:$B$202,MATCH($A126,'Annex 4 LDNO charges'!$A$12:$A$202,0))=0,"",INDEX('Annex 4 LDNO charges'!$B$12:$B$202,MATCH($A126,'Annex 4 LDNO charges'!$A$12:$A$202,0))))</f>
        <v/>
      </c>
      <c r="C126" s="199" t="str">
        <f>IFERROR(INDEX('Annex 1 LV, HV and UMS charges'!$C$13:$C$44,MATCH($A126,'Annex 1 LV, HV and UMS charges'!$A$13:$A$44,0)),INDEX('Annex 4 LDNO charges'!$C$12:$C$202,MATCH($A126,'Annex 4 LDNO charges'!$A$12:$A$202,0)))</f>
        <v>0, 3, 4, 5-8</v>
      </c>
      <c r="D126" s="183"/>
      <c r="E126" s="206">
        <v>0</v>
      </c>
    </row>
    <row r="127" spans="1:5" ht="27.75" customHeight="1" x14ac:dyDescent="0.25">
      <c r="A127" s="167" t="s">
        <v>500</v>
      </c>
      <c r="B127" s="198" t="str">
        <f>IFERROR(INDEX('Annex 1 LV, HV and UMS charges'!$B$13:$B$44,MATCH($A127,'Annex 1 LV, HV and UMS charges'!$A$13:$A$44,0)),IF(INDEX('Annex 4 LDNO charges'!$B$12:$B$202,MATCH($A127,'Annex 4 LDNO charges'!$A$12:$A$202,0))=0,"",INDEX('Annex 4 LDNO charges'!$B$12:$B$202,MATCH($A127,'Annex 4 LDNO charges'!$A$12:$A$202,0))))</f>
        <v/>
      </c>
      <c r="C127" s="199">
        <f>IFERROR(INDEX('Annex 1 LV, HV and UMS charges'!$C$13:$C$44,MATCH($A127,'Annex 1 LV, HV and UMS charges'!$A$13:$A$44,0)),INDEX('Annex 4 LDNO charges'!$C$12:$C$202,MATCH($A127,'Annex 4 LDNO charges'!$A$12:$A$202,0)))</f>
        <v>0</v>
      </c>
      <c r="D127" s="183"/>
      <c r="E127" s="206">
        <v>0</v>
      </c>
    </row>
    <row r="128" spans="1:5" ht="27.75" customHeight="1" x14ac:dyDescent="0.25">
      <c r="A128" s="167" t="s">
        <v>501</v>
      </c>
      <c r="B128" s="198" t="str">
        <f>IFERROR(INDEX('Annex 1 LV, HV and UMS charges'!$B$13:$B$44,MATCH($A128,'Annex 1 LV, HV and UMS charges'!$A$13:$A$44,0)),IF(INDEX('Annex 4 LDNO charges'!$B$12:$B$202,MATCH($A128,'Annex 4 LDNO charges'!$A$12:$A$202,0))=0,"",INDEX('Annex 4 LDNO charges'!$B$12:$B$202,MATCH($A128,'Annex 4 LDNO charges'!$A$12:$A$202,0))))</f>
        <v/>
      </c>
      <c r="C128" s="199">
        <f>IFERROR(INDEX('Annex 1 LV, HV and UMS charges'!$C$13:$C$44,MATCH($A128,'Annex 1 LV, HV and UMS charges'!$A$13:$A$44,0)),INDEX('Annex 4 LDNO charges'!$C$12:$C$202,MATCH($A128,'Annex 4 LDNO charges'!$A$12:$A$202,0)))</f>
        <v>0</v>
      </c>
      <c r="D128" s="183"/>
      <c r="E128" s="206">
        <v>0</v>
      </c>
    </row>
    <row r="129" spans="1:5" ht="27.75" customHeight="1" x14ac:dyDescent="0.25">
      <c r="A129" s="167" t="s">
        <v>502</v>
      </c>
      <c r="B129" s="198" t="str">
        <f>IFERROR(INDEX('Annex 1 LV, HV and UMS charges'!$B$13:$B$44,MATCH($A129,'Annex 1 LV, HV and UMS charges'!$A$13:$A$44,0)),IF(INDEX('Annex 4 LDNO charges'!$B$12:$B$202,MATCH($A129,'Annex 4 LDNO charges'!$A$12:$A$202,0))=0,"",INDEX('Annex 4 LDNO charges'!$B$12:$B$202,MATCH($A129,'Annex 4 LDNO charges'!$A$12:$A$202,0))))</f>
        <v/>
      </c>
      <c r="C129" s="199">
        <f>IFERROR(INDEX('Annex 1 LV, HV and UMS charges'!$C$13:$C$44,MATCH($A129,'Annex 1 LV, HV and UMS charges'!$A$13:$A$44,0)),INDEX('Annex 4 LDNO charges'!$C$12:$C$202,MATCH($A129,'Annex 4 LDNO charges'!$A$12:$A$202,0)))</f>
        <v>0</v>
      </c>
      <c r="D129" s="183"/>
      <c r="E129" s="206">
        <v>0</v>
      </c>
    </row>
    <row r="130" spans="1:5" ht="27.75" customHeight="1" x14ac:dyDescent="0.25">
      <c r="A130" s="167" t="s">
        <v>503</v>
      </c>
      <c r="B130" s="198" t="str">
        <f>IFERROR(INDEX('Annex 1 LV, HV and UMS charges'!$B$13:$B$44,MATCH($A130,'Annex 1 LV, HV and UMS charges'!$A$13:$A$44,0)),IF(INDEX('Annex 4 LDNO charges'!$B$12:$B$202,MATCH($A130,'Annex 4 LDNO charges'!$A$12:$A$202,0))=0,"",INDEX('Annex 4 LDNO charges'!$B$12:$B$202,MATCH($A130,'Annex 4 LDNO charges'!$A$12:$A$202,0))))</f>
        <v/>
      </c>
      <c r="C130" s="199">
        <f>IFERROR(INDEX('Annex 1 LV, HV and UMS charges'!$C$13:$C$44,MATCH($A130,'Annex 1 LV, HV and UMS charges'!$A$13:$A$44,0)),INDEX('Annex 4 LDNO charges'!$C$12:$C$202,MATCH($A130,'Annex 4 LDNO charges'!$A$12:$A$202,0)))</f>
        <v>0</v>
      </c>
      <c r="D130" s="183"/>
      <c r="E130" s="206">
        <v>0</v>
      </c>
    </row>
    <row r="131" spans="1:5" ht="27.75" customHeight="1" x14ac:dyDescent="0.25">
      <c r="A131" s="167" t="s">
        <v>504</v>
      </c>
      <c r="B131" s="198" t="str">
        <f>IFERROR(INDEX('Annex 1 LV, HV and UMS charges'!$B$13:$B$44,MATCH($A131,'Annex 1 LV, HV and UMS charges'!$A$13:$A$44,0)),IF(INDEX('Annex 4 LDNO charges'!$B$12:$B$202,MATCH($A131,'Annex 4 LDNO charges'!$A$12:$A$202,0))=0,"",INDEX('Annex 4 LDNO charges'!$B$12:$B$202,MATCH($A131,'Annex 4 LDNO charges'!$A$12:$A$202,0))))</f>
        <v/>
      </c>
      <c r="C131" s="199">
        <f>IFERROR(INDEX('Annex 1 LV, HV and UMS charges'!$C$13:$C$44,MATCH($A131,'Annex 1 LV, HV and UMS charges'!$A$13:$A$44,0)),INDEX('Annex 4 LDNO charges'!$C$12:$C$202,MATCH($A131,'Annex 4 LDNO charges'!$A$12:$A$202,0)))</f>
        <v>0</v>
      </c>
      <c r="D131" s="183"/>
      <c r="E131" s="206">
        <v>0</v>
      </c>
    </row>
    <row r="132" spans="1:5" ht="27.75" customHeight="1" x14ac:dyDescent="0.25">
      <c r="A132" s="167" t="s">
        <v>505</v>
      </c>
      <c r="B132" s="198" t="str">
        <f>IFERROR(INDEX('Annex 1 LV, HV and UMS charges'!$B$13:$B$44,MATCH($A132,'Annex 1 LV, HV and UMS charges'!$A$13:$A$44,0)),IF(INDEX('Annex 4 LDNO charges'!$B$12:$B$202,MATCH($A132,'Annex 4 LDNO charges'!$A$12:$A$202,0))=0,"",INDEX('Annex 4 LDNO charges'!$B$12:$B$202,MATCH($A132,'Annex 4 LDNO charges'!$A$12:$A$202,0))))</f>
        <v/>
      </c>
      <c r="C132" s="199">
        <f>IFERROR(INDEX('Annex 1 LV, HV and UMS charges'!$C$13:$C$44,MATCH($A132,'Annex 1 LV, HV and UMS charges'!$A$13:$A$44,0)),INDEX('Annex 4 LDNO charges'!$C$12:$C$202,MATCH($A132,'Annex 4 LDNO charges'!$A$12:$A$202,0)))</f>
        <v>0</v>
      </c>
      <c r="D132" s="183"/>
      <c r="E132" s="206">
        <v>0</v>
      </c>
    </row>
    <row r="133" spans="1:5" ht="27.75" customHeight="1" x14ac:dyDescent="0.25">
      <c r="A133" s="167" t="s">
        <v>506</v>
      </c>
      <c r="B133" s="198" t="str">
        <f>IFERROR(INDEX('Annex 1 LV, HV and UMS charges'!$B$13:$B$44,MATCH($A133,'Annex 1 LV, HV and UMS charges'!$A$13:$A$44,0)),IF(INDEX('Annex 4 LDNO charges'!$B$12:$B$202,MATCH($A133,'Annex 4 LDNO charges'!$A$12:$A$202,0))=0,"",INDEX('Annex 4 LDNO charges'!$B$12:$B$202,MATCH($A133,'Annex 4 LDNO charges'!$A$12:$A$202,0))))</f>
        <v/>
      </c>
      <c r="C133" s="199">
        <f>IFERROR(INDEX('Annex 1 LV, HV and UMS charges'!$C$13:$C$44,MATCH($A133,'Annex 1 LV, HV and UMS charges'!$A$13:$A$44,0)),INDEX('Annex 4 LDNO charges'!$C$12:$C$202,MATCH($A133,'Annex 4 LDNO charges'!$A$12:$A$202,0)))</f>
        <v>0</v>
      </c>
      <c r="D133" s="183"/>
      <c r="E133" s="206">
        <v>0</v>
      </c>
    </row>
    <row r="134" spans="1:5" ht="27.75" customHeight="1" x14ac:dyDescent="0.25">
      <c r="A134" s="167" t="s">
        <v>507</v>
      </c>
      <c r="B134" s="198" t="str">
        <f>IFERROR(INDEX('Annex 1 LV, HV and UMS charges'!$B$13:$B$44,MATCH($A134,'Annex 1 LV, HV and UMS charges'!$A$13:$A$44,0)),IF(INDEX('Annex 4 LDNO charges'!$B$12:$B$202,MATCH($A134,'Annex 4 LDNO charges'!$A$12:$A$202,0))=0,"",INDEX('Annex 4 LDNO charges'!$B$12:$B$202,MATCH($A134,'Annex 4 LDNO charges'!$A$12:$A$202,0))))</f>
        <v/>
      </c>
      <c r="C134" s="199">
        <f>IFERROR(INDEX('Annex 1 LV, HV and UMS charges'!$C$13:$C$44,MATCH($A134,'Annex 1 LV, HV and UMS charges'!$A$13:$A$44,0)),INDEX('Annex 4 LDNO charges'!$C$12:$C$202,MATCH($A134,'Annex 4 LDNO charges'!$A$12:$A$202,0)))</f>
        <v>0</v>
      </c>
      <c r="D134" s="183"/>
      <c r="E134" s="206">
        <v>0</v>
      </c>
    </row>
    <row r="135" spans="1:5" ht="27.75" customHeight="1" x14ac:dyDescent="0.25">
      <c r="A135" s="167" t="s">
        <v>508</v>
      </c>
      <c r="B135" s="198" t="str">
        <f>IFERROR(INDEX('Annex 1 LV, HV and UMS charges'!$B$13:$B$44,MATCH($A135,'Annex 1 LV, HV and UMS charges'!$A$13:$A$44,0)),IF(INDEX('Annex 4 LDNO charges'!$B$12:$B$202,MATCH($A135,'Annex 4 LDNO charges'!$A$12:$A$202,0))=0,"",INDEX('Annex 4 LDNO charges'!$B$12:$B$202,MATCH($A135,'Annex 4 LDNO charges'!$A$12:$A$202,0))))</f>
        <v/>
      </c>
      <c r="C135" s="199">
        <f>IFERROR(INDEX('Annex 1 LV, HV and UMS charges'!$C$13:$C$44,MATCH($A135,'Annex 1 LV, HV and UMS charges'!$A$13:$A$44,0)),INDEX('Annex 4 LDNO charges'!$C$12:$C$202,MATCH($A135,'Annex 4 LDNO charges'!$A$12:$A$202,0)))</f>
        <v>0</v>
      </c>
      <c r="D135" s="183"/>
      <c r="E135" s="206">
        <v>0</v>
      </c>
    </row>
    <row r="136" spans="1:5" ht="27.75" customHeight="1" x14ac:dyDescent="0.25">
      <c r="A136" s="167" t="s">
        <v>509</v>
      </c>
      <c r="B136" s="198" t="str">
        <f>IFERROR(INDEX('Annex 1 LV, HV and UMS charges'!$B$13:$B$44,MATCH($A136,'Annex 1 LV, HV and UMS charges'!$A$13:$A$44,0)),IF(INDEX('Annex 4 LDNO charges'!$B$12:$B$202,MATCH($A136,'Annex 4 LDNO charges'!$A$12:$A$202,0))=0,"",INDEX('Annex 4 LDNO charges'!$B$12:$B$202,MATCH($A136,'Annex 4 LDNO charges'!$A$12:$A$202,0))))</f>
        <v/>
      </c>
      <c r="C136" s="199">
        <f>IFERROR(INDEX('Annex 1 LV, HV and UMS charges'!$C$13:$C$44,MATCH($A136,'Annex 1 LV, HV and UMS charges'!$A$13:$A$44,0)),INDEX('Annex 4 LDNO charges'!$C$12:$C$202,MATCH($A136,'Annex 4 LDNO charges'!$A$12:$A$202,0)))</f>
        <v>0</v>
      </c>
      <c r="D136" s="183"/>
      <c r="E136" s="206">
        <v>0</v>
      </c>
    </row>
    <row r="137" spans="1:5" ht="27.75" customHeight="1" x14ac:dyDescent="0.25">
      <c r="A137" s="167" t="s">
        <v>510</v>
      </c>
      <c r="B137" s="198" t="str">
        <f>IFERROR(INDEX('Annex 1 LV, HV and UMS charges'!$B$13:$B$44,MATCH($A137,'Annex 1 LV, HV and UMS charges'!$A$13:$A$44,0)),IF(INDEX('Annex 4 LDNO charges'!$B$12:$B$202,MATCH($A137,'Annex 4 LDNO charges'!$A$12:$A$202,0))=0,"",INDEX('Annex 4 LDNO charges'!$B$12:$B$202,MATCH($A137,'Annex 4 LDNO charges'!$A$12:$A$202,0))))</f>
        <v/>
      </c>
      <c r="C137" s="199">
        <f>IFERROR(INDEX('Annex 1 LV, HV and UMS charges'!$C$13:$C$44,MATCH($A137,'Annex 1 LV, HV and UMS charges'!$A$13:$A$44,0)),INDEX('Annex 4 LDNO charges'!$C$12:$C$202,MATCH($A137,'Annex 4 LDNO charges'!$A$12:$A$202,0)))</f>
        <v>0</v>
      </c>
      <c r="D137" s="183"/>
      <c r="E137" s="206">
        <v>0</v>
      </c>
    </row>
    <row r="138" spans="1:5" ht="27.75" customHeight="1" x14ac:dyDescent="0.25">
      <c r="A138" s="167" t="s">
        <v>511</v>
      </c>
      <c r="B138" s="198" t="str">
        <f>IFERROR(INDEX('Annex 1 LV, HV and UMS charges'!$B$13:$B$44,MATCH($A138,'Annex 1 LV, HV and UMS charges'!$A$13:$A$44,0)),IF(INDEX('Annex 4 LDNO charges'!$B$12:$B$202,MATCH($A138,'Annex 4 LDNO charges'!$A$12:$A$202,0))=0,"",INDEX('Annex 4 LDNO charges'!$B$12:$B$202,MATCH($A138,'Annex 4 LDNO charges'!$A$12:$A$202,0))))</f>
        <v/>
      </c>
      <c r="C138" s="199">
        <f>IFERROR(INDEX('Annex 1 LV, HV and UMS charges'!$C$13:$C$44,MATCH($A138,'Annex 1 LV, HV and UMS charges'!$A$13:$A$44,0)),INDEX('Annex 4 LDNO charges'!$C$12:$C$202,MATCH($A138,'Annex 4 LDNO charges'!$A$12:$A$202,0)))</f>
        <v>0</v>
      </c>
      <c r="D138" s="183"/>
      <c r="E138" s="206">
        <v>0</v>
      </c>
    </row>
    <row r="139" spans="1:5" ht="27.75" customHeight="1" x14ac:dyDescent="0.25">
      <c r="A139" s="167" t="s">
        <v>512</v>
      </c>
      <c r="B139" s="198" t="str">
        <f>IFERROR(INDEX('Annex 1 LV, HV and UMS charges'!$B$13:$B$44,MATCH($A139,'Annex 1 LV, HV and UMS charges'!$A$13:$A$44,0)),IF(INDEX('Annex 4 LDNO charges'!$B$12:$B$202,MATCH($A139,'Annex 4 LDNO charges'!$A$12:$A$202,0))=0,"",INDEX('Annex 4 LDNO charges'!$B$12:$B$202,MATCH($A139,'Annex 4 LDNO charges'!$A$12:$A$202,0))))</f>
        <v/>
      </c>
      <c r="C139" s="199">
        <f>IFERROR(INDEX('Annex 1 LV, HV and UMS charges'!$C$13:$C$44,MATCH($A139,'Annex 1 LV, HV and UMS charges'!$A$13:$A$44,0)),INDEX('Annex 4 LDNO charges'!$C$12:$C$202,MATCH($A139,'Annex 4 LDNO charges'!$A$12:$A$202,0)))</f>
        <v>0</v>
      </c>
      <c r="D139" s="183"/>
      <c r="E139" s="206">
        <v>0</v>
      </c>
    </row>
    <row r="140" spans="1:5" ht="27.75" customHeight="1" x14ac:dyDescent="0.25">
      <c r="A140" s="167" t="s">
        <v>513</v>
      </c>
      <c r="B140" s="198" t="str">
        <f>IFERROR(INDEX('Annex 1 LV, HV and UMS charges'!$B$13:$B$44,MATCH($A140,'Annex 1 LV, HV and UMS charges'!$A$13:$A$44,0)),IF(INDEX('Annex 4 LDNO charges'!$B$12:$B$202,MATCH($A140,'Annex 4 LDNO charges'!$A$12:$A$202,0))=0,"",INDEX('Annex 4 LDNO charges'!$B$12:$B$202,MATCH($A140,'Annex 4 LDNO charges'!$A$12:$A$202,0))))</f>
        <v/>
      </c>
      <c r="C140" s="199">
        <f>IFERROR(INDEX('Annex 1 LV, HV and UMS charges'!$C$13:$C$44,MATCH($A140,'Annex 1 LV, HV and UMS charges'!$A$13:$A$44,0)),INDEX('Annex 4 LDNO charges'!$C$12:$C$202,MATCH($A140,'Annex 4 LDNO charges'!$A$12:$A$202,0)))</f>
        <v>0</v>
      </c>
      <c r="D140" s="183"/>
      <c r="E140" s="206">
        <v>0</v>
      </c>
    </row>
    <row r="141" spans="1:5" ht="27.75" customHeight="1" x14ac:dyDescent="0.25">
      <c r="A141" s="167" t="s">
        <v>514</v>
      </c>
      <c r="B141" s="198" t="str">
        <f>IFERROR(INDEX('Annex 1 LV, HV and UMS charges'!$B$13:$B$44,MATCH($A141,'Annex 1 LV, HV and UMS charges'!$A$13:$A$44,0)),IF(INDEX('Annex 4 LDNO charges'!$B$12:$B$202,MATCH($A141,'Annex 4 LDNO charges'!$A$12:$A$202,0))=0,"",INDEX('Annex 4 LDNO charges'!$B$12:$B$202,MATCH($A141,'Annex 4 LDNO charges'!$A$12:$A$202,0))))</f>
        <v/>
      </c>
      <c r="C141" s="199">
        <f>IFERROR(INDEX('Annex 1 LV, HV and UMS charges'!$C$13:$C$44,MATCH($A141,'Annex 1 LV, HV and UMS charges'!$A$13:$A$44,0)),INDEX('Annex 4 LDNO charges'!$C$12:$C$202,MATCH($A141,'Annex 4 LDNO charges'!$A$12:$A$202,0)))</f>
        <v>0</v>
      </c>
      <c r="D141" s="183"/>
      <c r="E141" s="206">
        <v>0</v>
      </c>
    </row>
    <row r="142" spans="1:5" ht="27.75" customHeight="1" x14ac:dyDescent="0.25">
      <c r="A142" s="167" t="s">
        <v>619</v>
      </c>
      <c r="B142" s="198" t="str">
        <f>IFERROR(INDEX('Annex 1 LV, HV and UMS charges'!$B$13:$B$44,MATCH($A142,'Annex 1 LV, HV and UMS charges'!$A$13:$A$44,0)),IF(INDEX('Annex 4 LDNO charges'!$B$12:$B$202,MATCH($A142,'Annex 4 LDNO charges'!$A$12:$A$202,0))=0,"",INDEX('Annex 4 LDNO charges'!$B$12:$B$202,MATCH($A142,'Annex 4 LDNO charges'!$A$12:$A$202,0))))</f>
        <v/>
      </c>
      <c r="C142" s="199" t="str">
        <f>IFERROR(INDEX('Annex 1 LV, HV and UMS charges'!$C$13:$C$44,MATCH($A142,'Annex 1 LV, HV and UMS charges'!$A$13:$A$44,0)),INDEX('Annex 4 LDNO charges'!$C$12:$C$202,MATCH($A142,'Annex 4 LDNO charges'!$A$12:$A$202,0)))</f>
        <v>0, 1, 2</v>
      </c>
      <c r="D142" s="206">
        <v>0</v>
      </c>
      <c r="E142" s="206">
        <v>0</v>
      </c>
    </row>
    <row r="143" spans="1:5" ht="27.75" customHeight="1" x14ac:dyDescent="0.25">
      <c r="A143" s="167" t="s">
        <v>620</v>
      </c>
      <c r="B143" s="198" t="str">
        <f>IFERROR(INDEX('Annex 1 LV, HV and UMS charges'!$B$13:$B$44,MATCH($A143,'Annex 1 LV, HV and UMS charges'!$A$13:$A$44,0)),IF(INDEX('Annex 4 LDNO charges'!$B$12:$B$202,MATCH($A143,'Annex 4 LDNO charges'!$A$12:$A$202,0))=0,"",INDEX('Annex 4 LDNO charges'!$B$12:$B$202,MATCH($A143,'Annex 4 LDNO charges'!$A$12:$A$202,0))))</f>
        <v/>
      </c>
      <c r="C143" s="199" t="str">
        <f>IFERROR(INDEX('Annex 1 LV, HV and UMS charges'!$C$13:$C$44,MATCH($A143,'Annex 1 LV, HV and UMS charges'!$A$13:$A$44,0)),INDEX('Annex 4 LDNO charges'!$C$12:$C$202,MATCH($A143,'Annex 4 LDNO charges'!$A$12:$A$202,0)))</f>
        <v>0, 3, 4, 5-8</v>
      </c>
      <c r="D143" s="183"/>
      <c r="E143" s="206">
        <v>0</v>
      </c>
    </row>
    <row r="144" spans="1:5" ht="27.75" customHeight="1" x14ac:dyDescent="0.25">
      <c r="A144" s="167" t="s">
        <v>621</v>
      </c>
      <c r="B144" s="198" t="str">
        <f>IFERROR(INDEX('Annex 1 LV, HV and UMS charges'!$B$13:$B$44,MATCH($A144,'Annex 1 LV, HV and UMS charges'!$A$13:$A$44,0)),IF(INDEX('Annex 4 LDNO charges'!$B$12:$B$202,MATCH($A144,'Annex 4 LDNO charges'!$A$12:$A$202,0))=0,"",INDEX('Annex 4 LDNO charges'!$B$12:$B$202,MATCH($A144,'Annex 4 LDNO charges'!$A$12:$A$202,0))))</f>
        <v/>
      </c>
      <c r="C144" s="199" t="str">
        <f>IFERROR(INDEX('Annex 1 LV, HV and UMS charges'!$C$13:$C$44,MATCH($A144,'Annex 1 LV, HV and UMS charges'!$A$13:$A$44,0)),INDEX('Annex 4 LDNO charges'!$C$12:$C$202,MATCH($A144,'Annex 4 LDNO charges'!$A$12:$A$202,0)))</f>
        <v>0, 3, 4, 5-8</v>
      </c>
      <c r="D144" s="183"/>
      <c r="E144" s="206">
        <v>0</v>
      </c>
    </row>
    <row r="145" spans="1:5" ht="27.75" customHeight="1" x14ac:dyDescent="0.25">
      <c r="A145" s="167" t="s">
        <v>622</v>
      </c>
      <c r="B145" s="198" t="str">
        <f>IFERROR(INDEX('Annex 1 LV, HV and UMS charges'!$B$13:$B$44,MATCH($A145,'Annex 1 LV, HV and UMS charges'!$A$13:$A$44,0)),IF(INDEX('Annex 4 LDNO charges'!$B$12:$B$202,MATCH($A145,'Annex 4 LDNO charges'!$A$12:$A$202,0))=0,"",INDEX('Annex 4 LDNO charges'!$B$12:$B$202,MATCH($A145,'Annex 4 LDNO charges'!$A$12:$A$202,0))))</f>
        <v/>
      </c>
      <c r="C145" s="199" t="str">
        <f>IFERROR(INDEX('Annex 1 LV, HV and UMS charges'!$C$13:$C$44,MATCH($A145,'Annex 1 LV, HV and UMS charges'!$A$13:$A$44,0)),INDEX('Annex 4 LDNO charges'!$C$12:$C$202,MATCH($A145,'Annex 4 LDNO charges'!$A$12:$A$202,0)))</f>
        <v>0, 3, 4, 5-8</v>
      </c>
      <c r="D145" s="183"/>
      <c r="E145" s="206">
        <v>0</v>
      </c>
    </row>
    <row r="146" spans="1:5" ht="27.75" customHeight="1" x14ac:dyDescent="0.25">
      <c r="A146" s="167" t="s">
        <v>623</v>
      </c>
      <c r="B146" s="198" t="str">
        <f>IFERROR(INDEX('Annex 1 LV, HV and UMS charges'!$B$13:$B$44,MATCH($A146,'Annex 1 LV, HV and UMS charges'!$A$13:$A$44,0)),IF(INDEX('Annex 4 LDNO charges'!$B$12:$B$202,MATCH($A146,'Annex 4 LDNO charges'!$A$12:$A$202,0))=0,"",INDEX('Annex 4 LDNO charges'!$B$12:$B$202,MATCH($A146,'Annex 4 LDNO charges'!$A$12:$A$202,0))))</f>
        <v/>
      </c>
      <c r="C146" s="199" t="str">
        <f>IFERROR(INDEX('Annex 1 LV, HV and UMS charges'!$C$13:$C$44,MATCH($A146,'Annex 1 LV, HV and UMS charges'!$A$13:$A$44,0)),INDEX('Annex 4 LDNO charges'!$C$12:$C$202,MATCH($A146,'Annex 4 LDNO charges'!$A$12:$A$202,0)))</f>
        <v>0, 3, 4, 5-8</v>
      </c>
      <c r="D146" s="183"/>
      <c r="E146" s="206">
        <v>0</v>
      </c>
    </row>
    <row r="147" spans="1:5" ht="27.75" customHeight="1" x14ac:dyDescent="0.25">
      <c r="A147" s="167" t="s">
        <v>624</v>
      </c>
      <c r="B147" s="198" t="str">
        <f>IFERROR(INDEX('Annex 1 LV, HV and UMS charges'!$B$13:$B$44,MATCH($A147,'Annex 1 LV, HV and UMS charges'!$A$13:$A$44,0)),IF(INDEX('Annex 4 LDNO charges'!$B$12:$B$202,MATCH($A147,'Annex 4 LDNO charges'!$A$12:$A$202,0))=0,"",INDEX('Annex 4 LDNO charges'!$B$12:$B$202,MATCH($A147,'Annex 4 LDNO charges'!$A$12:$A$202,0))))</f>
        <v/>
      </c>
      <c r="C147" s="199" t="str">
        <f>IFERROR(INDEX('Annex 1 LV, HV and UMS charges'!$C$13:$C$44,MATCH($A147,'Annex 1 LV, HV and UMS charges'!$A$13:$A$44,0)),INDEX('Annex 4 LDNO charges'!$C$12:$C$202,MATCH($A147,'Annex 4 LDNO charges'!$A$12:$A$202,0)))</f>
        <v>0, 3, 4, 5-8</v>
      </c>
      <c r="D147" s="183"/>
      <c r="E147" s="206">
        <v>0</v>
      </c>
    </row>
    <row r="148" spans="1:5" ht="27.75" customHeight="1" x14ac:dyDescent="0.25">
      <c r="A148" s="167" t="s">
        <v>485</v>
      </c>
      <c r="B148" s="198" t="str">
        <f>IFERROR(INDEX('Annex 1 LV, HV and UMS charges'!$B$13:$B$44,MATCH($A148,'Annex 1 LV, HV and UMS charges'!$A$13:$A$44,0)),IF(INDEX('Annex 4 LDNO charges'!$B$12:$B$202,MATCH($A148,'Annex 4 LDNO charges'!$A$12:$A$202,0))=0,"",INDEX('Annex 4 LDNO charges'!$B$12:$B$202,MATCH($A148,'Annex 4 LDNO charges'!$A$12:$A$202,0))))</f>
        <v/>
      </c>
      <c r="C148" s="199">
        <f>IFERROR(INDEX('Annex 1 LV, HV and UMS charges'!$C$13:$C$44,MATCH($A148,'Annex 1 LV, HV and UMS charges'!$A$13:$A$44,0)),INDEX('Annex 4 LDNO charges'!$C$12:$C$202,MATCH($A148,'Annex 4 LDNO charges'!$A$12:$A$202,0)))</f>
        <v>0</v>
      </c>
      <c r="D148" s="183"/>
      <c r="E148" s="206">
        <v>0</v>
      </c>
    </row>
    <row r="149" spans="1:5" ht="27.75" customHeight="1" x14ac:dyDescent="0.25">
      <c r="A149" s="167" t="s">
        <v>486</v>
      </c>
      <c r="B149" s="198" t="str">
        <f>IFERROR(INDEX('Annex 1 LV, HV and UMS charges'!$B$13:$B$44,MATCH($A149,'Annex 1 LV, HV and UMS charges'!$A$13:$A$44,0)),IF(INDEX('Annex 4 LDNO charges'!$B$12:$B$202,MATCH($A149,'Annex 4 LDNO charges'!$A$12:$A$202,0))=0,"",INDEX('Annex 4 LDNO charges'!$B$12:$B$202,MATCH($A149,'Annex 4 LDNO charges'!$A$12:$A$202,0))))</f>
        <v/>
      </c>
      <c r="C149" s="199">
        <f>IFERROR(INDEX('Annex 1 LV, HV and UMS charges'!$C$13:$C$44,MATCH($A149,'Annex 1 LV, HV and UMS charges'!$A$13:$A$44,0)),INDEX('Annex 4 LDNO charges'!$C$12:$C$202,MATCH($A149,'Annex 4 LDNO charges'!$A$12:$A$202,0)))</f>
        <v>0</v>
      </c>
      <c r="D149" s="183"/>
      <c r="E149" s="206">
        <v>0</v>
      </c>
    </row>
    <row r="150" spans="1:5" ht="27.75" customHeight="1" x14ac:dyDescent="0.25">
      <c r="A150" s="167" t="s">
        <v>487</v>
      </c>
      <c r="B150" s="198" t="str">
        <f>IFERROR(INDEX('Annex 1 LV, HV and UMS charges'!$B$13:$B$44,MATCH($A150,'Annex 1 LV, HV and UMS charges'!$A$13:$A$44,0)),IF(INDEX('Annex 4 LDNO charges'!$B$12:$B$202,MATCH($A150,'Annex 4 LDNO charges'!$A$12:$A$202,0))=0,"",INDEX('Annex 4 LDNO charges'!$B$12:$B$202,MATCH($A150,'Annex 4 LDNO charges'!$A$12:$A$202,0))))</f>
        <v/>
      </c>
      <c r="C150" s="199">
        <f>IFERROR(INDEX('Annex 1 LV, HV and UMS charges'!$C$13:$C$44,MATCH($A150,'Annex 1 LV, HV and UMS charges'!$A$13:$A$44,0)),INDEX('Annex 4 LDNO charges'!$C$12:$C$202,MATCH($A150,'Annex 4 LDNO charges'!$A$12:$A$202,0)))</f>
        <v>0</v>
      </c>
      <c r="D150" s="183"/>
      <c r="E150" s="206">
        <v>0</v>
      </c>
    </row>
    <row r="151" spans="1:5" ht="27.75" customHeight="1" x14ac:dyDescent="0.25">
      <c r="A151" s="167" t="s">
        <v>488</v>
      </c>
      <c r="B151" s="198" t="str">
        <f>IFERROR(INDEX('Annex 1 LV, HV and UMS charges'!$B$13:$B$44,MATCH($A151,'Annex 1 LV, HV and UMS charges'!$A$13:$A$44,0)),IF(INDEX('Annex 4 LDNO charges'!$B$12:$B$202,MATCH($A151,'Annex 4 LDNO charges'!$A$12:$A$202,0))=0,"",INDEX('Annex 4 LDNO charges'!$B$12:$B$202,MATCH($A151,'Annex 4 LDNO charges'!$A$12:$A$202,0))))</f>
        <v/>
      </c>
      <c r="C151" s="199">
        <f>IFERROR(INDEX('Annex 1 LV, HV and UMS charges'!$C$13:$C$44,MATCH($A151,'Annex 1 LV, HV and UMS charges'!$A$13:$A$44,0)),INDEX('Annex 4 LDNO charges'!$C$12:$C$202,MATCH($A151,'Annex 4 LDNO charges'!$A$12:$A$202,0)))</f>
        <v>0</v>
      </c>
      <c r="D151" s="183"/>
      <c r="E151" s="206">
        <v>0</v>
      </c>
    </row>
    <row r="152" spans="1:5" ht="27.75" customHeight="1" x14ac:dyDescent="0.25">
      <c r="A152" s="167" t="s">
        <v>489</v>
      </c>
      <c r="B152" s="198" t="str">
        <f>IFERROR(INDEX('Annex 1 LV, HV and UMS charges'!$B$13:$B$44,MATCH($A152,'Annex 1 LV, HV and UMS charges'!$A$13:$A$44,0)),IF(INDEX('Annex 4 LDNO charges'!$B$12:$B$202,MATCH($A152,'Annex 4 LDNO charges'!$A$12:$A$202,0))=0,"",INDEX('Annex 4 LDNO charges'!$B$12:$B$202,MATCH($A152,'Annex 4 LDNO charges'!$A$12:$A$202,0))))</f>
        <v/>
      </c>
      <c r="C152" s="199">
        <f>IFERROR(INDEX('Annex 1 LV, HV and UMS charges'!$C$13:$C$44,MATCH($A152,'Annex 1 LV, HV and UMS charges'!$A$13:$A$44,0)),INDEX('Annex 4 LDNO charges'!$C$12:$C$202,MATCH($A152,'Annex 4 LDNO charges'!$A$12:$A$202,0)))</f>
        <v>0</v>
      </c>
      <c r="D152" s="183"/>
      <c r="E152" s="206">
        <v>0</v>
      </c>
    </row>
    <row r="153" spans="1:5" ht="27.75" customHeight="1" x14ac:dyDescent="0.25">
      <c r="A153" s="167" t="s">
        <v>490</v>
      </c>
      <c r="B153" s="198" t="str">
        <f>IFERROR(INDEX('Annex 1 LV, HV and UMS charges'!$B$13:$B$44,MATCH($A153,'Annex 1 LV, HV and UMS charges'!$A$13:$A$44,0)),IF(INDEX('Annex 4 LDNO charges'!$B$12:$B$202,MATCH($A153,'Annex 4 LDNO charges'!$A$12:$A$202,0))=0,"",INDEX('Annex 4 LDNO charges'!$B$12:$B$202,MATCH($A153,'Annex 4 LDNO charges'!$A$12:$A$202,0))))</f>
        <v/>
      </c>
      <c r="C153" s="199">
        <f>IFERROR(INDEX('Annex 1 LV, HV and UMS charges'!$C$13:$C$44,MATCH($A153,'Annex 1 LV, HV and UMS charges'!$A$13:$A$44,0)),INDEX('Annex 4 LDNO charges'!$C$12:$C$202,MATCH($A153,'Annex 4 LDNO charges'!$A$12:$A$202,0)))</f>
        <v>0</v>
      </c>
      <c r="D153" s="183"/>
      <c r="E153" s="206">
        <v>0</v>
      </c>
    </row>
    <row r="154" spans="1:5" ht="27.75" customHeight="1" x14ac:dyDescent="0.25">
      <c r="A154" s="167" t="s">
        <v>491</v>
      </c>
      <c r="B154" s="198" t="str">
        <f>IFERROR(INDEX('Annex 1 LV, HV and UMS charges'!$B$13:$B$44,MATCH($A154,'Annex 1 LV, HV and UMS charges'!$A$13:$A$44,0)),IF(INDEX('Annex 4 LDNO charges'!$B$12:$B$202,MATCH($A154,'Annex 4 LDNO charges'!$A$12:$A$202,0))=0,"",INDEX('Annex 4 LDNO charges'!$B$12:$B$202,MATCH($A154,'Annex 4 LDNO charges'!$A$12:$A$202,0))))</f>
        <v/>
      </c>
      <c r="C154" s="199">
        <f>IFERROR(INDEX('Annex 1 LV, HV and UMS charges'!$C$13:$C$44,MATCH($A154,'Annex 1 LV, HV and UMS charges'!$A$13:$A$44,0)),INDEX('Annex 4 LDNO charges'!$C$12:$C$202,MATCH($A154,'Annex 4 LDNO charges'!$A$12:$A$202,0)))</f>
        <v>0</v>
      </c>
      <c r="D154" s="183"/>
      <c r="E154" s="206">
        <v>0</v>
      </c>
    </row>
    <row r="155" spans="1:5" ht="27.75" customHeight="1" x14ac:dyDescent="0.25">
      <c r="A155" s="167" t="s">
        <v>492</v>
      </c>
      <c r="B155" s="198" t="str">
        <f>IFERROR(INDEX('Annex 1 LV, HV and UMS charges'!$B$13:$B$44,MATCH($A155,'Annex 1 LV, HV and UMS charges'!$A$13:$A$44,0)),IF(INDEX('Annex 4 LDNO charges'!$B$12:$B$202,MATCH($A155,'Annex 4 LDNO charges'!$A$12:$A$202,0))=0,"",INDEX('Annex 4 LDNO charges'!$B$12:$B$202,MATCH($A155,'Annex 4 LDNO charges'!$A$12:$A$202,0))))</f>
        <v/>
      </c>
      <c r="C155" s="199">
        <f>IFERROR(INDEX('Annex 1 LV, HV and UMS charges'!$C$13:$C$44,MATCH($A155,'Annex 1 LV, HV and UMS charges'!$A$13:$A$44,0)),INDEX('Annex 4 LDNO charges'!$C$12:$C$202,MATCH($A155,'Annex 4 LDNO charges'!$A$12:$A$202,0)))</f>
        <v>0</v>
      </c>
      <c r="D155" s="183"/>
      <c r="E155" s="206">
        <v>0</v>
      </c>
    </row>
    <row r="156" spans="1:5" ht="27.75" customHeight="1" x14ac:dyDescent="0.25">
      <c r="A156" s="167" t="s">
        <v>493</v>
      </c>
      <c r="B156" s="198" t="str">
        <f>IFERROR(INDEX('Annex 1 LV, HV and UMS charges'!$B$13:$B$44,MATCH($A156,'Annex 1 LV, HV and UMS charges'!$A$13:$A$44,0)),IF(INDEX('Annex 4 LDNO charges'!$B$12:$B$202,MATCH($A156,'Annex 4 LDNO charges'!$A$12:$A$202,0))=0,"",INDEX('Annex 4 LDNO charges'!$B$12:$B$202,MATCH($A156,'Annex 4 LDNO charges'!$A$12:$A$202,0))))</f>
        <v/>
      </c>
      <c r="C156" s="199">
        <f>IFERROR(INDEX('Annex 1 LV, HV and UMS charges'!$C$13:$C$44,MATCH($A156,'Annex 1 LV, HV and UMS charges'!$A$13:$A$44,0)),INDEX('Annex 4 LDNO charges'!$C$12:$C$202,MATCH($A156,'Annex 4 LDNO charges'!$A$12:$A$202,0)))</f>
        <v>0</v>
      </c>
      <c r="D156" s="183"/>
      <c r="E156" s="206">
        <v>0</v>
      </c>
    </row>
    <row r="157" spans="1:5" ht="27.75" customHeight="1" x14ac:dyDescent="0.25">
      <c r="A157" s="167" t="s">
        <v>494</v>
      </c>
      <c r="B157" s="198" t="str">
        <f>IFERROR(INDEX('Annex 1 LV, HV and UMS charges'!$B$13:$B$44,MATCH($A157,'Annex 1 LV, HV and UMS charges'!$A$13:$A$44,0)),IF(INDEX('Annex 4 LDNO charges'!$B$12:$B$202,MATCH($A157,'Annex 4 LDNO charges'!$A$12:$A$202,0))=0,"",INDEX('Annex 4 LDNO charges'!$B$12:$B$202,MATCH($A157,'Annex 4 LDNO charges'!$A$12:$A$202,0))))</f>
        <v/>
      </c>
      <c r="C157" s="199">
        <f>IFERROR(INDEX('Annex 1 LV, HV and UMS charges'!$C$13:$C$44,MATCH($A157,'Annex 1 LV, HV and UMS charges'!$A$13:$A$44,0)),INDEX('Annex 4 LDNO charges'!$C$12:$C$202,MATCH($A157,'Annex 4 LDNO charges'!$A$12:$A$202,0)))</f>
        <v>0</v>
      </c>
      <c r="D157" s="183"/>
      <c r="E157" s="206">
        <v>0</v>
      </c>
    </row>
    <row r="158" spans="1:5" ht="27.75" customHeight="1" x14ac:dyDescent="0.25">
      <c r="A158" s="167" t="s">
        <v>495</v>
      </c>
      <c r="B158" s="198" t="str">
        <f>IFERROR(INDEX('Annex 1 LV, HV and UMS charges'!$B$13:$B$44,MATCH($A158,'Annex 1 LV, HV and UMS charges'!$A$13:$A$44,0)),IF(INDEX('Annex 4 LDNO charges'!$B$12:$B$202,MATCH($A158,'Annex 4 LDNO charges'!$A$12:$A$202,0))=0,"",INDEX('Annex 4 LDNO charges'!$B$12:$B$202,MATCH($A158,'Annex 4 LDNO charges'!$A$12:$A$202,0))))</f>
        <v/>
      </c>
      <c r="C158" s="199">
        <f>IFERROR(INDEX('Annex 1 LV, HV and UMS charges'!$C$13:$C$44,MATCH($A158,'Annex 1 LV, HV and UMS charges'!$A$13:$A$44,0)),INDEX('Annex 4 LDNO charges'!$C$12:$C$202,MATCH($A158,'Annex 4 LDNO charges'!$A$12:$A$202,0)))</f>
        <v>0</v>
      </c>
      <c r="D158" s="183"/>
      <c r="E158" s="206">
        <v>0</v>
      </c>
    </row>
    <row r="159" spans="1:5" ht="27.75" customHeight="1" x14ac:dyDescent="0.25">
      <c r="A159" s="167" t="s">
        <v>496</v>
      </c>
      <c r="B159" s="198" t="str">
        <f>IFERROR(INDEX('Annex 1 LV, HV and UMS charges'!$B$13:$B$44,MATCH($A159,'Annex 1 LV, HV and UMS charges'!$A$13:$A$44,0)),IF(INDEX('Annex 4 LDNO charges'!$B$12:$B$202,MATCH($A159,'Annex 4 LDNO charges'!$A$12:$A$202,0))=0,"",INDEX('Annex 4 LDNO charges'!$B$12:$B$202,MATCH($A159,'Annex 4 LDNO charges'!$A$12:$A$202,0))))</f>
        <v/>
      </c>
      <c r="C159" s="199">
        <f>IFERROR(INDEX('Annex 1 LV, HV and UMS charges'!$C$13:$C$44,MATCH($A159,'Annex 1 LV, HV and UMS charges'!$A$13:$A$44,0)),INDEX('Annex 4 LDNO charges'!$C$12:$C$202,MATCH($A159,'Annex 4 LDNO charges'!$A$12:$A$202,0)))</f>
        <v>0</v>
      </c>
      <c r="D159" s="183"/>
      <c r="E159" s="206">
        <v>0</v>
      </c>
    </row>
    <row r="160" spans="1:5" ht="27.75" customHeight="1" x14ac:dyDescent="0.25">
      <c r="A160" s="167" t="s">
        <v>497</v>
      </c>
      <c r="B160" s="198" t="str">
        <f>IFERROR(INDEX('Annex 1 LV, HV and UMS charges'!$B$13:$B$44,MATCH($A160,'Annex 1 LV, HV and UMS charges'!$A$13:$A$44,0)),IF(INDEX('Annex 4 LDNO charges'!$B$12:$B$202,MATCH($A160,'Annex 4 LDNO charges'!$A$12:$A$202,0))=0,"",INDEX('Annex 4 LDNO charges'!$B$12:$B$202,MATCH($A160,'Annex 4 LDNO charges'!$A$12:$A$202,0))))</f>
        <v/>
      </c>
      <c r="C160" s="199">
        <f>IFERROR(INDEX('Annex 1 LV, HV and UMS charges'!$C$13:$C$44,MATCH($A160,'Annex 1 LV, HV and UMS charges'!$A$13:$A$44,0)),INDEX('Annex 4 LDNO charges'!$C$12:$C$202,MATCH($A160,'Annex 4 LDNO charges'!$A$12:$A$202,0)))</f>
        <v>0</v>
      </c>
      <c r="D160" s="183"/>
      <c r="E160" s="206">
        <v>0</v>
      </c>
    </row>
    <row r="161" spans="1:5" ht="27.75" customHeight="1" x14ac:dyDescent="0.25">
      <c r="A161" s="167" t="s">
        <v>498</v>
      </c>
      <c r="B161" s="198" t="str">
        <f>IFERROR(INDEX('Annex 1 LV, HV and UMS charges'!$B$13:$B$44,MATCH($A161,'Annex 1 LV, HV and UMS charges'!$A$13:$A$44,0)),IF(INDEX('Annex 4 LDNO charges'!$B$12:$B$202,MATCH($A161,'Annex 4 LDNO charges'!$A$12:$A$202,0))=0,"",INDEX('Annex 4 LDNO charges'!$B$12:$B$202,MATCH($A161,'Annex 4 LDNO charges'!$A$12:$A$202,0))))</f>
        <v/>
      </c>
      <c r="C161" s="199">
        <f>IFERROR(INDEX('Annex 1 LV, HV and UMS charges'!$C$13:$C$44,MATCH($A161,'Annex 1 LV, HV and UMS charges'!$A$13:$A$44,0)),INDEX('Annex 4 LDNO charges'!$C$12:$C$202,MATCH($A161,'Annex 4 LDNO charges'!$A$12:$A$202,0)))</f>
        <v>0</v>
      </c>
      <c r="D161" s="183"/>
      <c r="E161" s="206">
        <v>0</v>
      </c>
    </row>
    <row r="162" spans="1:5" ht="27.75" customHeight="1" x14ac:dyDescent="0.25">
      <c r="A162" s="167" t="s">
        <v>499</v>
      </c>
      <c r="B162" s="198" t="str">
        <f>IFERROR(INDEX('Annex 1 LV, HV and UMS charges'!$B$13:$B$44,MATCH($A162,'Annex 1 LV, HV and UMS charges'!$A$13:$A$44,0)),IF(INDEX('Annex 4 LDNO charges'!$B$12:$B$202,MATCH($A162,'Annex 4 LDNO charges'!$A$12:$A$202,0))=0,"",INDEX('Annex 4 LDNO charges'!$B$12:$B$202,MATCH($A162,'Annex 4 LDNO charges'!$A$12:$A$202,0))))</f>
        <v/>
      </c>
      <c r="C162" s="199">
        <f>IFERROR(INDEX('Annex 1 LV, HV and UMS charges'!$C$13:$C$44,MATCH($A162,'Annex 1 LV, HV and UMS charges'!$A$13:$A$44,0)),INDEX('Annex 4 LDNO charges'!$C$12:$C$202,MATCH($A162,'Annex 4 LDNO charges'!$A$12:$A$202,0)))</f>
        <v>0</v>
      </c>
      <c r="D162" s="183"/>
      <c r="E162" s="206">
        <v>0</v>
      </c>
    </row>
    <row r="163" spans="1:5" ht="27.75" customHeight="1" x14ac:dyDescent="0.25">
      <c r="A163" s="2" t="s">
        <v>663</v>
      </c>
      <c r="B163" s="2"/>
      <c r="C163" s="3"/>
    </row>
    <row r="164" spans="1:5" ht="27.75" customHeight="1" x14ac:dyDescent="0.25">
      <c r="A164" s="2" t="s">
        <v>664</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8"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D303"/>
  <sheetViews>
    <sheetView zoomScale="90" zoomScaleNormal="90" zoomScaleSheetLayoutView="100" workbookViewId="0"/>
  </sheetViews>
  <sheetFormatPr defaultColWidth="9.109375" defaultRowHeight="27.75" customHeight="1" x14ac:dyDescent="0.25"/>
  <cols>
    <col min="1" max="1" width="18.88671875" style="2" bestFit="1" customWidth="1"/>
    <col min="2" max="2" width="48.5546875" style="2" customWidth="1"/>
    <col min="3" max="4" width="23.6640625" style="3" customWidth="1"/>
    <col min="5" max="16384" width="9.109375" style="2"/>
  </cols>
  <sheetData>
    <row r="1" spans="1:4" ht="27.75" customHeight="1" x14ac:dyDescent="0.25">
      <c r="A1" s="13" t="s">
        <v>15</v>
      </c>
      <c r="B1" s="3"/>
      <c r="C1" s="2"/>
    </row>
    <row r="2" spans="1:4" s="11" customFormat="1" ht="22.5" customHeight="1" x14ac:dyDescent="0.25">
      <c r="A2" s="236" t="str">
        <f>Overview!B4&amp; " - Effective from "&amp;Overview!D4&amp;" - "&amp;Overview!E4&amp;" Nodal/Zonal charges"</f>
        <v>Fulcrum Electricity Assets Ltd - GSP_C - Effective from 1 April 2026 - Final Nodal/Zonal charges</v>
      </c>
      <c r="B2" s="237"/>
      <c r="C2" s="237"/>
      <c r="D2" s="238"/>
    </row>
    <row r="3" spans="1:4" s="11" customFormat="1" ht="8.25" customHeight="1" x14ac:dyDescent="0.25"/>
    <row r="4" spans="1:4" ht="60.75" customHeight="1" x14ac:dyDescent="0.25">
      <c r="A4" s="20" t="s">
        <v>44</v>
      </c>
      <c r="B4" s="20" t="s">
        <v>0</v>
      </c>
      <c r="C4" s="20" t="s">
        <v>28</v>
      </c>
      <c r="D4" s="20" t="s">
        <v>29</v>
      </c>
    </row>
    <row r="5" spans="1:4" ht="18.75" customHeight="1" x14ac:dyDescent="0.25">
      <c r="A5" s="7" t="s">
        <v>731</v>
      </c>
      <c r="B5" s="8" t="s">
        <v>732</v>
      </c>
      <c r="C5" s="191">
        <v>5.855897394428708</v>
      </c>
      <c r="D5" s="191">
        <v>1.7400542629488385E-3</v>
      </c>
    </row>
    <row r="6" spans="1:4" ht="18.75" customHeight="1" x14ac:dyDescent="0.25">
      <c r="A6" s="7" t="s">
        <v>733</v>
      </c>
      <c r="B6" s="8" t="s">
        <v>732</v>
      </c>
      <c r="C6" s="191">
        <v>0.66724961819937512</v>
      </c>
      <c r="D6" s="191">
        <v>-2.7367533196155256E-4</v>
      </c>
    </row>
    <row r="7" spans="1:4" ht="18.75" customHeight="1" x14ac:dyDescent="0.25">
      <c r="A7" s="7" t="s">
        <v>734</v>
      </c>
      <c r="B7" s="8" t="s">
        <v>735</v>
      </c>
      <c r="C7" s="191">
        <v>2.422053759911563</v>
      </c>
      <c r="D7" s="191">
        <v>-1.9590758727446833E-4</v>
      </c>
    </row>
    <row r="8" spans="1:4" ht="18.75" customHeight="1" x14ac:dyDescent="0.25">
      <c r="A8" s="7" t="s">
        <v>736</v>
      </c>
      <c r="B8" s="8" t="s">
        <v>737</v>
      </c>
      <c r="C8" s="191">
        <v>0</v>
      </c>
      <c r="D8" s="191">
        <v>0</v>
      </c>
    </row>
    <row r="9" spans="1:4" ht="18.75" customHeight="1" x14ac:dyDescent="0.25">
      <c r="A9" s="7" t="s">
        <v>738</v>
      </c>
      <c r="B9" s="8" t="s">
        <v>739</v>
      </c>
      <c r="C9" s="191">
        <v>0</v>
      </c>
      <c r="D9" s="191">
        <v>7.9482073401227413E-3</v>
      </c>
    </row>
    <row r="10" spans="1:4" ht="18.75" customHeight="1" x14ac:dyDescent="0.25">
      <c r="A10" s="7" t="s">
        <v>740</v>
      </c>
      <c r="B10" s="8" t="s">
        <v>739</v>
      </c>
      <c r="C10" s="191">
        <v>0</v>
      </c>
      <c r="D10" s="191">
        <v>4.7963578403767675E-3</v>
      </c>
    </row>
    <row r="11" spans="1:4" ht="18.75" customHeight="1" x14ac:dyDescent="0.25">
      <c r="A11" s="7" t="s">
        <v>741</v>
      </c>
      <c r="B11" s="8" t="s">
        <v>742</v>
      </c>
      <c r="C11" s="191">
        <v>3.454674810601392</v>
      </c>
      <c r="D11" s="191">
        <v>12.753246970952134</v>
      </c>
    </row>
    <row r="12" spans="1:4" ht="18.75" customHeight="1" x14ac:dyDescent="0.25">
      <c r="A12" s="7" t="s">
        <v>743</v>
      </c>
      <c r="B12" s="8" t="s">
        <v>742</v>
      </c>
      <c r="C12" s="191">
        <v>2.1446989775277521</v>
      </c>
      <c r="D12" s="191">
        <v>7.8899293531048329</v>
      </c>
    </row>
    <row r="13" spans="1:4" ht="18.75" customHeight="1" x14ac:dyDescent="0.25">
      <c r="A13" s="7" t="s">
        <v>744</v>
      </c>
      <c r="B13" s="8" t="s">
        <v>745</v>
      </c>
      <c r="C13" s="191">
        <v>0</v>
      </c>
      <c r="D13" s="191">
        <v>0.28476060383766411</v>
      </c>
    </row>
    <row r="14" spans="1:4" ht="18.75" customHeight="1" x14ac:dyDescent="0.25">
      <c r="A14" s="7" t="s">
        <v>746</v>
      </c>
      <c r="B14" s="8" t="s">
        <v>745</v>
      </c>
      <c r="C14" s="191">
        <v>0.19664126302947044</v>
      </c>
      <c r="D14" s="191">
        <v>0.26430136500093715</v>
      </c>
    </row>
    <row r="15" spans="1:4" ht="18.75" customHeight="1" x14ac:dyDescent="0.25">
      <c r="A15" s="7" t="s">
        <v>747</v>
      </c>
      <c r="B15" s="8" t="s">
        <v>748</v>
      </c>
      <c r="C15" s="191">
        <v>0</v>
      </c>
      <c r="D15" s="191">
        <v>0.77037494645222404</v>
      </c>
    </row>
    <row r="16" spans="1:4" ht="18.75" customHeight="1" x14ac:dyDescent="0.25">
      <c r="A16" s="7" t="s">
        <v>749</v>
      </c>
      <c r="B16" s="8" t="s">
        <v>748</v>
      </c>
      <c r="C16" s="191">
        <v>0</v>
      </c>
      <c r="D16" s="191">
        <v>0.76869247026057841</v>
      </c>
    </row>
    <row r="17" spans="1:4" ht="18.75" customHeight="1" x14ac:dyDescent="0.25">
      <c r="A17" s="7" t="s">
        <v>750</v>
      </c>
      <c r="B17" s="8" t="s">
        <v>748</v>
      </c>
      <c r="C17" s="191">
        <v>0</v>
      </c>
      <c r="D17" s="191">
        <v>0.77255434765760689</v>
      </c>
    </row>
    <row r="18" spans="1:4" ht="18.75" customHeight="1" x14ac:dyDescent="0.25">
      <c r="A18" s="7" t="s">
        <v>751</v>
      </c>
      <c r="B18" s="8" t="s">
        <v>748</v>
      </c>
      <c r="C18" s="191">
        <v>0</v>
      </c>
      <c r="D18" s="191">
        <v>0.77154172416823708</v>
      </c>
    </row>
    <row r="19" spans="1:4" ht="18.75" customHeight="1" x14ac:dyDescent="0.25">
      <c r="A19" s="7" t="s">
        <v>752</v>
      </c>
      <c r="B19" s="8" t="s">
        <v>753</v>
      </c>
      <c r="C19" s="191">
        <v>0</v>
      </c>
      <c r="D19" s="191">
        <v>1.0719537807371766</v>
      </c>
    </row>
    <row r="20" spans="1:4" ht="18.75" customHeight="1" x14ac:dyDescent="0.25">
      <c r="A20" s="7" t="s">
        <v>754</v>
      </c>
      <c r="B20" s="8" t="s">
        <v>753</v>
      </c>
      <c r="C20" s="191">
        <v>0</v>
      </c>
      <c r="D20" s="191">
        <v>0.79702091045487433</v>
      </c>
    </row>
    <row r="21" spans="1:4" ht="18.75" customHeight="1" x14ac:dyDescent="0.25">
      <c r="A21" s="7" t="s">
        <v>755</v>
      </c>
      <c r="B21" s="8" t="s">
        <v>756</v>
      </c>
      <c r="C21" s="191">
        <v>0</v>
      </c>
      <c r="D21" s="191">
        <v>-2.8642090549309173E-2</v>
      </c>
    </row>
    <row r="22" spans="1:4" ht="18.75" customHeight="1" x14ac:dyDescent="0.25">
      <c r="A22" s="7" t="s">
        <v>757</v>
      </c>
      <c r="B22" s="8" t="s">
        <v>758</v>
      </c>
      <c r="C22" s="191">
        <v>2.2010222066118104</v>
      </c>
      <c r="D22" s="191">
        <v>1.0303010960420547</v>
      </c>
    </row>
    <row r="23" spans="1:4" ht="18.75" customHeight="1" x14ac:dyDescent="0.25">
      <c r="A23" s="7" t="s">
        <v>759</v>
      </c>
      <c r="B23" s="8" t="s">
        <v>758</v>
      </c>
      <c r="C23" s="191">
        <v>1.0394612785514239</v>
      </c>
      <c r="D23" s="191">
        <v>2.1678983983767219</v>
      </c>
    </row>
    <row r="24" spans="1:4" ht="18.75" customHeight="1" x14ac:dyDescent="0.25">
      <c r="A24" s="7" t="s">
        <v>760</v>
      </c>
      <c r="B24" s="8" t="s">
        <v>761</v>
      </c>
      <c r="C24" s="191">
        <v>0</v>
      </c>
      <c r="D24" s="191">
        <v>-3.5878104421851038E-4</v>
      </c>
    </row>
    <row r="25" spans="1:4" ht="18.75" customHeight="1" x14ac:dyDescent="0.25">
      <c r="A25" s="7" t="s">
        <v>762</v>
      </c>
      <c r="B25" s="8" t="s">
        <v>763</v>
      </c>
      <c r="C25" s="191">
        <v>7.8157107981675022E-2</v>
      </c>
      <c r="D25" s="191">
        <v>4.024686460448434</v>
      </c>
    </row>
    <row r="26" spans="1:4" ht="18.75" customHeight="1" x14ac:dyDescent="0.25">
      <c r="A26" s="7" t="s">
        <v>764</v>
      </c>
      <c r="B26" s="8" t="s">
        <v>763</v>
      </c>
      <c r="C26" s="191">
        <v>2.3415221434536962E-2</v>
      </c>
      <c r="D26" s="191">
        <v>4.6591530625652897</v>
      </c>
    </row>
    <row r="27" spans="1:4" ht="18.75" customHeight="1" x14ac:dyDescent="0.25">
      <c r="A27" s="7" t="s">
        <v>765</v>
      </c>
      <c r="B27" s="8" t="s">
        <v>766</v>
      </c>
      <c r="C27" s="191">
        <v>0.14851201415108026</v>
      </c>
      <c r="D27" s="191">
        <v>1.8236540310117579</v>
      </c>
    </row>
    <row r="28" spans="1:4" ht="18.75" customHeight="1" x14ac:dyDescent="0.25">
      <c r="A28" s="7" t="s">
        <v>767</v>
      </c>
      <c r="B28" s="8" t="s">
        <v>768</v>
      </c>
      <c r="C28" s="191">
        <v>0</v>
      </c>
      <c r="D28" s="191">
        <v>1.7197898691233133E-2</v>
      </c>
    </row>
    <row r="29" spans="1:4" ht="18.75" customHeight="1" x14ac:dyDescent="0.25">
      <c r="A29" s="7" t="s">
        <v>769</v>
      </c>
      <c r="B29" s="8" t="s">
        <v>768</v>
      </c>
      <c r="C29" s="191">
        <v>0</v>
      </c>
      <c r="D29" s="191">
        <v>9.4054790077188095E-3</v>
      </c>
    </row>
    <row r="30" spans="1:4" ht="18.75" customHeight="1" x14ac:dyDescent="0.25">
      <c r="A30" s="7" t="s">
        <v>770</v>
      </c>
      <c r="B30" s="8" t="s">
        <v>768</v>
      </c>
      <c r="C30" s="191">
        <v>0</v>
      </c>
      <c r="D30" s="191">
        <v>3.1558357065648119E-3</v>
      </c>
    </row>
    <row r="31" spans="1:4" ht="18.75" customHeight="1" x14ac:dyDescent="0.25">
      <c r="A31" s="7" t="s">
        <v>771</v>
      </c>
      <c r="B31" s="8" t="s">
        <v>772</v>
      </c>
      <c r="C31" s="191">
        <v>0.8510135063828892</v>
      </c>
      <c r="D31" s="191">
        <v>3.1030574487292566</v>
      </c>
    </row>
    <row r="32" spans="1:4" ht="18.75" customHeight="1" x14ac:dyDescent="0.25">
      <c r="A32" s="7" t="s">
        <v>773</v>
      </c>
      <c r="B32" s="8" t="s">
        <v>772</v>
      </c>
      <c r="C32" s="191">
        <v>0.5463664943333788</v>
      </c>
      <c r="D32" s="191">
        <v>3.042101214134469</v>
      </c>
    </row>
    <row r="33" spans="1:4" ht="18.75" customHeight="1" x14ac:dyDescent="0.25">
      <c r="A33" s="7" t="s">
        <v>774</v>
      </c>
      <c r="B33" s="8" t="s">
        <v>775</v>
      </c>
      <c r="C33" s="191">
        <v>6.1144714993756653</v>
      </c>
      <c r="D33" s="191">
        <v>2.2835079000953202</v>
      </c>
    </row>
    <row r="34" spans="1:4" ht="18.75" customHeight="1" x14ac:dyDescent="0.25">
      <c r="A34" s="7" t="s">
        <v>776</v>
      </c>
      <c r="B34" s="8" t="s">
        <v>775</v>
      </c>
      <c r="C34" s="191">
        <v>0.11248663539320145</v>
      </c>
      <c r="D34" s="191">
        <v>2.309321092949399</v>
      </c>
    </row>
    <row r="35" spans="1:4" ht="18.75" customHeight="1" x14ac:dyDescent="0.25">
      <c r="A35" s="7" t="s">
        <v>777</v>
      </c>
      <c r="B35" s="8" t="s">
        <v>778</v>
      </c>
      <c r="C35" s="191">
        <v>0</v>
      </c>
      <c r="D35" s="191">
        <v>4.383314508658801E-3</v>
      </c>
    </row>
    <row r="36" spans="1:4" ht="18.75" customHeight="1" x14ac:dyDescent="0.25">
      <c r="A36" s="7" t="s">
        <v>779</v>
      </c>
      <c r="B36" s="8" t="s">
        <v>778</v>
      </c>
      <c r="C36" s="191">
        <v>0</v>
      </c>
      <c r="D36" s="191">
        <v>4.3842279419565129E-3</v>
      </c>
    </row>
    <row r="37" spans="1:4" ht="18.75" customHeight="1" x14ac:dyDescent="0.25">
      <c r="A37" s="7" t="s">
        <v>780</v>
      </c>
      <c r="B37" s="8" t="s">
        <v>781</v>
      </c>
      <c r="C37" s="191">
        <v>8.7717568364853946</v>
      </c>
      <c r="D37" s="191">
        <v>4.4797656650145248E-2</v>
      </c>
    </row>
    <row r="38" spans="1:4" ht="18.75" customHeight="1" x14ac:dyDescent="0.25">
      <c r="A38" s="7" t="s">
        <v>782</v>
      </c>
      <c r="B38" s="8" t="s">
        <v>781</v>
      </c>
      <c r="C38" s="191">
        <v>7.8058148954184698</v>
      </c>
      <c r="D38" s="191">
        <v>0.61819277002683726</v>
      </c>
    </row>
    <row r="39" spans="1:4" ht="18.75" customHeight="1" x14ac:dyDescent="0.25">
      <c r="A39" s="7" t="s">
        <v>783</v>
      </c>
      <c r="B39" s="8" t="s">
        <v>784</v>
      </c>
      <c r="C39" s="191">
        <v>0</v>
      </c>
      <c r="D39" s="191">
        <v>0.34333991997136803</v>
      </c>
    </row>
    <row r="40" spans="1:4" ht="18.75" customHeight="1" x14ac:dyDescent="0.25">
      <c r="A40" s="7" t="s">
        <v>785</v>
      </c>
      <c r="B40" s="8" t="s">
        <v>784</v>
      </c>
      <c r="C40" s="191">
        <v>0</v>
      </c>
      <c r="D40" s="191">
        <v>0.16418655412282415</v>
      </c>
    </row>
    <row r="41" spans="1:4" ht="18.75" customHeight="1" x14ac:dyDescent="0.25">
      <c r="A41" s="7" t="s">
        <v>786</v>
      </c>
      <c r="B41" s="8" t="s">
        <v>787</v>
      </c>
      <c r="C41" s="191">
        <v>3.4065803722703061</v>
      </c>
      <c r="D41" s="191">
        <v>6.6551062249134993</v>
      </c>
    </row>
    <row r="42" spans="1:4" ht="18.75" customHeight="1" x14ac:dyDescent="0.25">
      <c r="A42" s="7" t="s">
        <v>788</v>
      </c>
      <c r="B42" s="8" t="s">
        <v>787</v>
      </c>
      <c r="C42" s="191">
        <v>3.3681322165491707</v>
      </c>
      <c r="D42" s="191">
        <v>7.1192009041588999</v>
      </c>
    </row>
    <row r="43" spans="1:4" ht="18.75" customHeight="1" x14ac:dyDescent="0.25">
      <c r="A43" s="7" t="s">
        <v>789</v>
      </c>
      <c r="B43" s="8" t="s">
        <v>790</v>
      </c>
      <c r="C43" s="191">
        <v>2.6896774186279084</v>
      </c>
      <c r="D43" s="191">
        <v>17.122366570400963</v>
      </c>
    </row>
    <row r="44" spans="1:4" ht="18.75" customHeight="1" x14ac:dyDescent="0.25">
      <c r="A44" s="7" t="s">
        <v>791</v>
      </c>
      <c r="B44" s="8" t="s">
        <v>790</v>
      </c>
      <c r="C44" s="191">
        <v>3.4836804477604435</v>
      </c>
      <c r="D44" s="191">
        <v>20.196461793082406</v>
      </c>
    </row>
    <row r="45" spans="1:4" ht="18.75" customHeight="1" x14ac:dyDescent="0.25">
      <c r="A45" s="7" t="s">
        <v>792</v>
      </c>
      <c r="B45" s="8" t="s">
        <v>793</v>
      </c>
      <c r="C45" s="191">
        <v>2.7059999810317317</v>
      </c>
      <c r="D45" s="191">
        <v>1.6297416982345783</v>
      </c>
    </row>
    <row r="46" spans="1:4" ht="18.75" customHeight="1" x14ac:dyDescent="0.25">
      <c r="A46" s="7" t="s">
        <v>794</v>
      </c>
      <c r="B46" s="8" t="s">
        <v>793</v>
      </c>
      <c r="C46" s="191">
        <v>1.2445347825052211</v>
      </c>
      <c r="D46" s="191">
        <v>1.5467102224075355</v>
      </c>
    </row>
    <row r="47" spans="1:4" ht="18.75" customHeight="1" x14ac:dyDescent="0.25">
      <c r="A47" s="7" t="s">
        <v>795</v>
      </c>
      <c r="B47" s="8" t="s">
        <v>796</v>
      </c>
      <c r="C47" s="191">
        <v>6.6955924579509496</v>
      </c>
      <c r="D47" s="191">
        <v>8.1595632503827282</v>
      </c>
    </row>
    <row r="48" spans="1:4" ht="18.75" customHeight="1" x14ac:dyDescent="0.25">
      <c r="A48" s="7" t="s">
        <v>797</v>
      </c>
      <c r="B48" s="8" t="s">
        <v>796</v>
      </c>
      <c r="C48" s="191">
        <v>7.5151889175234885</v>
      </c>
      <c r="D48" s="191">
        <v>8.9857814627036845</v>
      </c>
    </row>
    <row r="49" spans="1:4" ht="18.75" customHeight="1" x14ac:dyDescent="0.25">
      <c r="A49" s="7" t="s">
        <v>798</v>
      </c>
      <c r="B49" s="8" t="s">
        <v>799</v>
      </c>
      <c r="C49" s="191">
        <v>4.0956677439015383</v>
      </c>
      <c r="D49" s="191">
        <v>4.6752097651164446</v>
      </c>
    </row>
    <row r="50" spans="1:4" ht="18.75" customHeight="1" x14ac:dyDescent="0.25">
      <c r="A50" s="7" t="s">
        <v>800</v>
      </c>
      <c r="B50" s="8" t="s">
        <v>799</v>
      </c>
      <c r="C50" s="191">
        <v>0.30410452631247131</v>
      </c>
      <c r="D50" s="191">
        <v>4.5426938977379026</v>
      </c>
    </row>
    <row r="51" spans="1:4" ht="18.75" customHeight="1" x14ac:dyDescent="0.25">
      <c r="A51" s="7" t="s">
        <v>801</v>
      </c>
      <c r="B51" s="8" t="s">
        <v>802</v>
      </c>
      <c r="C51" s="191">
        <v>0</v>
      </c>
      <c r="D51" s="191">
        <v>4.5777674720299498E-3</v>
      </c>
    </row>
    <row r="52" spans="1:4" ht="18.75" customHeight="1" x14ac:dyDescent="0.25">
      <c r="A52" s="7" t="s">
        <v>803</v>
      </c>
      <c r="B52" s="8" t="s">
        <v>802</v>
      </c>
      <c r="C52" s="191">
        <v>0</v>
      </c>
      <c r="D52" s="191">
        <v>2.8620652250845482E-3</v>
      </c>
    </row>
    <row r="53" spans="1:4" ht="18.75" customHeight="1" x14ac:dyDescent="0.25">
      <c r="A53" s="7" t="s">
        <v>804</v>
      </c>
      <c r="B53" s="8" t="s">
        <v>805</v>
      </c>
      <c r="C53" s="191">
        <v>0</v>
      </c>
      <c r="D53" s="191">
        <v>6.1990399814129624</v>
      </c>
    </row>
    <row r="54" spans="1:4" ht="18.75" customHeight="1" x14ac:dyDescent="0.25">
      <c r="A54" s="7" t="s">
        <v>806</v>
      </c>
      <c r="B54" s="8" t="s">
        <v>807</v>
      </c>
      <c r="C54" s="191">
        <v>5.7244357877994156</v>
      </c>
      <c r="D54" s="191">
        <v>4.3245115101524227</v>
      </c>
    </row>
    <row r="55" spans="1:4" ht="18.75" customHeight="1" x14ac:dyDescent="0.25">
      <c r="A55" s="7" t="s">
        <v>808</v>
      </c>
      <c r="B55" s="8" t="s">
        <v>807</v>
      </c>
      <c r="C55" s="191">
        <v>7.7845379257142664</v>
      </c>
      <c r="D55" s="191">
        <v>4.0747808586329413</v>
      </c>
    </row>
    <row r="56" spans="1:4" ht="18.75" customHeight="1" x14ac:dyDescent="0.25">
      <c r="A56" s="7" t="s">
        <v>809</v>
      </c>
      <c r="B56" s="8" t="s">
        <v>810</v>
      </c>
      <c r="C56" s="191">
        <v>3.1469046526138662</v>
      </c>
      <c r="D56" s="191">
        <v>1.5779141702778725</v>
      </c>
    </row>
    <row r="57" spans="1:4" ht="18.75" customHeight="1" x14ac:dyDescent="0.25">
      <c r="A57" s="7" t="s">
        <v>811</v>
      </c>
      <c r="B57" s="8" t="s">
        <v>810</v>
      </c>
      <c r="C57" s="191">
        <v>3.5956112697920011</v>
      </c>
      <c r="D57" s="191">
        <v>1.5458440197668222</v>
      </c>
    </row>
    <row r="58" spans="1:4" ht="18.75" customHeight="1" x14ac:dyDescent="0.25">
      <c r="A58" s="7" t="s">
        <v>812</v>
      </c>
      <c r="B58" s="8" t="s">
        <v>813</v>
      </c>
      <c r="C58" s="191">
        <v>3.4168863049543492</v>
      </c>
      <c r="D58" s="191">
        <v>4.6950614552945655</v>
      </c>
    </row>
    <row r="59" spans="1:4" ht="18.75" customHeight="1" x14ac:dyDescent="0.25">
      <c r="A59" s="7" t="s">
        <v>814</v>
      </c>
      <c r="B59" s="8" t="s">
        <v>813</v>
      </c>
      <c r="C59" s="191">
        <v>3.9865530522749464</v>
      </c>
      <c r="D59" s="191">
        <v>5.1666960649582023</v>
      </c>
    </row>
    <row r="60" spans="1:4" ht="18.75" customHeight="1" x14ac:dyDescent="0.25">
      <c r="A60" s="7" t="s">
        <v>815</v>
      </c>
      <c r="B60" s="8" t="s">
        <v>816</v>
      </c>
      <c r="C60" s="191">
        <v>0</v>
      </c>
      <c r="D60" s="191">
        <v>1.4043063839337172E-2</v>
      </c>
    </row>
    <row r="61" spans="1:4" ht="18.75" customHeight="1" x14ac:dyDescent="0.25">
      <c r="A61" s="7" t="s">
        <v>817</v>
      </c>
      <c r="B61" s="8" t="s">
        <v>816</v>
      </c>
      <c r="C61" s="191">
        <v>0</v>
      </c>
      <c r="D61" s="191">
        <v>8.7197479609062573E-3</v>
      </c>
    </row>
    <row r="62" spans="1:4" ht="18.75" customHeight="1" x14ac:dyDescent="0.25">
      <c r="A62" s="7" t="s">
        <v>818</v>
      </c>
      <c r="B62" s="8" t="s">
        <v>819</v>
      </c>
      <c r="C62" s="191">
        <v>0</v>
      </c>
      <c r="D62" s="191">
        <v>1.3112900557136554E-3</v>
      </c>
    </row>
    <row r="63" spans="1:4" ht="18.75" customHeight="1" x14ac:dyDescent="0.25">
      <c r="A63" s="7" t="s">
        <v>820</v>
      </c>
      <c r="B63" s="8" t="s">
        <v>821</v>
      </c>
      <c r="C63" s="191">
        <v>3.5330451282904232</v>
      </c>
      <c r="D63" s="191">
        <v>8.4383757207596091</v>
      </c>
    </row>
    <row r="64" spans="1:4" ht="18.75" customHeight="1" x14ac:dyDescent="0.25">
      <c r="A64" s="7" t="s">
        <v>822</v>
      </c>
      <c r="B64" s="8" t="s">
        <v>821</v>
      </c>
      <c r="C64" s="191">
        <v>3.0523995141151765</v>
      </c>
      <c r="D64" s="191">
        <v>7.1135713811922763</v>
      </c>
    </row>
    <row r="65" spans="1:4" ht="18.75" customHeight="1" x14ac:dyDescent="0.25">
      <c r="A65" s="7" t="s">
        <v>823</v>
      </c>
      <c r="B65" s="8" t="s">
        <v>824</v>
      </c>
      <c r="C65" s="191">
        <v>2.9707465282972212</v>
      </c>
      <c r="D65" s="191">
        <v>10.431911681860598</v>
      </c>
    </row>
    <row r="66" spans="1:4" ht="18.75" customHeight="1" x14ac:dyDescent="0.25">
      <c r="A66" s="7" t="s">
        <v>825</v>
      </c>
      <c r="B66" s="8" t="s">
        <v>824</v>
      </c>
      <c r="C66" s="191">
        <v>2.9609719312146208</v>
      </c>
      <c r="D66" s="191">
        <v>10.42119425221466</v>
      </c>
    </row>
    <row r="67" spans="1:4" ht="18.75" customHeight="1" x14ac:dyDescent="0.25">
      <c r="A67" s="7" t="s">
        <v>826</v>
      </c>
      <c r="B67" s="8" t="s">
        <v>827</v>
      </c>
      <c r="C67" s="191">
        <v>3.93037068441742</v>
      </c>
      <c r="D67" s="191">
        <v>8.1806201737863962</v>
      </c>
    </row>
    <row r="68" spans="1:4" ht="18.75" customHeight="1" x14ac:dyDescent="0.25">
      <c r="A68" s="7" t="s">
        <v>828</v>
      </c>
      <c r="B68" s="8" t="s">
        <v>827</v>
      </c>
      <c r="C68" s="191">
        <v>3.9456070701594625</v>
      </c>
      <c r="D68" s="191">
        <v>7.2030322604240231</v>
      </c>
    </row>
    <row r="69" spans="1:4" ht="18.75" customHeight="1" x14ac:dyDescent="0.25">
      <c r="A69" s="7" t="s">
        <v>829</v>
      </c>
      <c r="B69" s="8" t="s">
        <v>830</v>
      </c>
      <c r="C69" s="191">
        <v>3.3695199893344308</v>
      </c>
      <c r="D69" s="191">
        <v>3.2842070274723456</v>
      </c>
    </row>
    <row r="70" spans="1:4" ht="18.75" customHeight="1" x14ac:dyDescent="0.25">
      <c r="A70" s="7" t="s">
        <v>831</v>
      </c>
      <c r="B70" s="8" t="s">
        <v>832</v>
      </c>
      <c r="C70" s="191">
        <v>5.5871350375287738</v>
      </c>
      <c r="D70" s="191">
        <v>2.113323640938638</v>
      </c>
    </row>
    <row r="71" spans="1:4" ht="18.75" customHeight="1" x14ac:dyDescent="0.25">
      <c r="A71" s="7" t="s">
        <v>833</v>
      </c>
      <c r="B71" s="8" t="s">
        <v>832</v>
      </c>
      <c r="C71" s="191">
        <v>5.5853788873842252</v>
      </c>
      <c r="D71" s="191">
        <v>0.99485012808799922</v>
      </c>
    </row>
    <row r="72" spans="1:4" ht="18.75" customHeight="1" x14ac:dyDescent="0.25">
      <c r="A72" s="7" t="s">
        <v>834</v>
      </c>
      <c r="B72" s="8" t="s">
        <v>835</v>
      </c>
      <c r="C72" s="191">
        <v>0</v>
      </c>
      <c r="D72" s="191">
        <v>0.38587156752445712</v>
      </c>
    </row>
    <row r="73" spans="1:4" ht="18.75" customHeight="1" x14ac:dyDescent="0.25">
      <c r="A73" s="7" t="s">
        <v>836</v>
      </c>
      <c r="B73" s="8" t="s">
        <v>835</v>
      </c>
      <c r="C73" s="191">
        <v>0</v>
      </c>
      <c r="D73" s="191">
        <v>0.38038225426024819</v>
      </c>
    </row>
    <row r="74" spans="1:4" ht="18.75" customHeight="1" x14ac:dyDescent="0.25">
      <c r="A74" s="7" t="s">
        <v>837</v>
      </c>
      <c r="B74" s="8" t="s">
        <v>835</v>
      </c>
      <c r="C74" s="191">
        <v>0</v>
      </c>
      <c r="D74" s="191">
        <v>0.37485890027798546</v>
      </c>
    </row>
    <row r="75" spans="1:4" ht="18.75" customHeight="1" x14ac:dyDescent="0.25">
      <c r="A75" s="7" t="s">
        <v>838</v>
      </c>
      <c r="B75" s="8" t="s">
        <v>839</v>
      </c>
      <c r="C75" s="191">
        <v>1.8345070036490863</v>
      </c>
      <c r="D75" s="191">
        <v>2.9343912198112214</v>
      </c>
    </row>
    <row r="76" spans="1:4" ht="18.75" customHeight="1" x14ac:dyDescent="0.25">
      <c r="A76" s="7" t="s">
        <v>840</v>
      </c>
      <c r="B76" s="8" t="s">
        <v>841</v>
      </c>
      <c r="C76" s="191">
        <v>0</v>
      </c>
      <c r="D76" s="191">
        <v>2.0602870016256741E-2</v>
      </c>
    </row>
    <row r="77" spans="1:4" ht="18.75" customHeight="1" x14ac:dyDescent="0.25">
      <c r="A77" s="7" t="s">
        <v>842</v>
      </c>
      <c r="B77" s="8" t="s">
        <v>841</v>
      </c>
      <c r="C77" s="191">
        <v>0</v>
      </c>
      <c r="D77" s="191">
        <v>1.2965522650667817E-2</v>
      </c>
    </row>
    <row r="78" spans="1:4" ht="18.75" customHeight="1" x14ac:dyDescent="0.25">
      <c r="A78" s="7" t="s">
        <v>843</v>
      </c>
      <c r="B78" s="8" t="s">
        <v>841</v>
      </c>
      <c r="C78" s="191">
        <v>0</v>
      </c>
      <c r="D78" s="191">
        <v>4.59381409299518E-3</v>
      </c>
    </row>
    <row r="79" spans="1:4" ht="18.75" customHeight="1" x14ac:dyDescent="0.25">
      <c r="A79" s="7" t="s">
        <v>844</v>
      </c>
      <c r="B79" s="8" t="s">
        <v>845</v>
      </c>
      <c r="C79" s="191">
        <v>0</v>
      </c>
      <c r="D79" s="191">
        <v>5.5409635882846524E-2</v>
      </c>
    </row>
    <row r="80" spans="1:4" ht="18.75" customHeight="1" x14ac:dyDescent="0.25">
      <c r="A80" s="7" t="s">
        <v>846</v>
      </c>
      <c r="B80" s="8" t="s">
        <v>845</v>
      </c>
      <c r="C80" s="191">
        <v>0</v>
      </c>
      <c r="D80" s="191">
        <v>9.5066563659227721E-2</v>
      </c>
    </row>
    <row r="81" spans="1:4" ht="18.75" customHeight="1" x14ac:dyDescent="0.25">
      <c r="A81" s="7" t="s">
        <v>847</v>
      </c>
      <c r="B81" s="8" t="s">
        <v>845</v>
      </c>
      <c r="C81" s="191">
        <v>0</v>
      </c>
      <c r="D81" s="191">
        <v>4.6348591344435947E-2</v>
      </c>
    </row>
    <row r="82" spans="1:4" ht="18.75" customHeight="1" x14ac:dyDescent="0.25">
      <c r="A82" s="7" t="s">
        <v>848</v>
      </c>
      <c r="B82" s="8" t="s">
        <v>849</v>
      </c>
      <c r="C82" s="191">
        <v>1.4024495298684048</v>
      </c>
      <c r="D82" s="191">
        <v>4.2353132587487492</v>
      </c>
    </row>
    <row r="83" spans="1:4" ht="18.75" customHeight="1" x14ac:dyDescent="0.25">
      <c r="A83" s="7" t="s">
        <v>850</v>
      </c>
      <c r="B83" s="8" t="s">
        <v>851</v>
      </c>
      <c r="C83" s="191">
        <v>4.2034363769470362</v>
      </c>
      <c r="D83" s="191">
        <v>4.4117864836095322</v>
      </c>
    </row>
    <row r="84" spans="1:4" ht="18.75" customHeight="1" x14ac:dyDescent="0.25">
      <c r="A84" s="7" t="s">
        <v>852</v>
      </c>
      <c r="B84" s="8" t="s">
        <v>851</v>
      </c>
      <c r="C84" s="191">
        <v>4.2039122481666276</v>
      </c>
      <c r="D84" s="191">
        <v>4.4270226499753624</v>
      </c>
    </row>
    <row r="85" spans="1:4" ht="18.75" customHeight="1" x14ac:dyDescent="0.25">
      <c r="A85" s="7" t="s">
        <v>853</v>
      </c>
      <c r="B85" s="8" t="s">
        <v>854</v>
      </c>
      <c r="C85" s="191">
        <v>0</v>
      </c>
      <c r="D85" s="191">
        <v>0.80105233322002212</v>
      </c>
    </row>
    <row r="86" spans="1:4" ht="18.75" customHeight="1" x14ac:dyDescent="0.25">
      <c r="A86" s="7" t="s">
        <v>855</v>
      </c>
      <c r="B86" s="8" t="s">
        <v>854</v>
      </c>
      <c r="C86" s="191">
        <v>0</v>
      </c>
      <c r="D86" s="191">
        <v>0.14051404486712527</v>
      </c>
    </row>
    <row r="87" spans="1:4" ht="18.75" customHeight="1" x14ac:dyDescent="0.25">
      <c r="A87" s="7" t="s">
        <v>856</v>
      </c>
      <c r="B87" s="8" t="s">
        <v>854</v>
      </c>
      <c r="C87" s="191">
        <v>0</v>
      </c>
      <c r="D87" s="191">
        <v>0.23261095060911796</v>
      </c>
    </row>
    <row r="88" spans="1:4" ht="18.75" customHeight="1" x14ac:dyDescent="0.25">
      <c r="A88" s="7" t="s">
        <v>857</v>
      </c>
      <c r="B88" s="8" t="s">
        <v>858</v>
      </c>
      <c r="C88" s="191">
        <v>3.1665913473600455</v>
      </c>
      <c r="D88" s="191">
        <v>1.8311548866760998</v>
      </c>
    </row>
    <row r="89" spans="1:4" ht="18.75" customHeight="1" x14ac:dyDescent="0.25">
      <c r="A89" s="7" t="s">
        <v>859</v>
      </c>
      <c r="B89" s="8" t="s">
        <v>858</v>
      </c>
      <c r="C89" s="191">
        <v>4.1636442403857341</v>
      </c>
      <c r="D89" s="191">
        <v>1.2954922197567091</v>
      </c>
    </row>
    <row r="90" spans="1:4" ht="18.75" customHeight="1" x14ac:dyDescent="0.25">
      <c r="A90" s="7" t="s">
        <v>860</v>
      </c>
      <c r="B90" s="8" t="s">
        <v>858</v>
      </c>
      <c r="C90" s="191">
        <v>2.2279682004258081</v>
      </c>
      <c r="D90" s="191">
        <v>1.2690633110547909</v>
      </c>
    </row>
    <row r="91" spans="1:4" ht="18.75" customHeight="1" x14ac:dyDescent="0.25">
      <c r="A91" s="7" t="s">
        <v>861</v>
      </c>
      <c r="B91" s="8" t="s">
        <v>862</v>
      </c>
      <c r="C91" s="191">
        <v>3.2510304675686665</v>
      </c>
      <c r="D91" s="191">
        <v>0.53607522483280168</v>
      </c>
    </row>
    <row r="92" spans="1:4" ht="18.75" customHeight="1" x14ac:dyDescent="0.25">
      <c r="A92" s="7" t="s">
        <v>863</v>
      </c>
      <c r="B92" s="8" t="s">
        <v>862</v>
      </c>
      <c r="C92" s="191">
        <v>3.0888507737772284</v>
      </c>
      <c r="D92" s="191">
        <v>0.55795477805022631</v>
      </c>
    </row>
    <row r="93" spans="1:4" ht="18.75" customHeight="1" x14ac:dyDescent="0.25">
      <c r="A93" s="7" t="s">
        <v>864</v>
      </c>
      <c r="B93" s="8" t="s">
        <v>865</v>
      </c>
      <c r="C93" s="191">
        <v>2.1846292113526431</v>
      </c>
      <c r="D93" s="191">
        <v>2.8950445070367623</v>
      </c>
    </row>
    <row r="94" spans="1:4" ht="18.75" customHeight="1" x14ac:dyDescent="0.25">
      <c r="A94" s="7" t="s">
        <v>866</v>
      </c>
      <c r="B94" s="8" t="s">
        <v>867</v>
      </c>
      <c r="C94" s="191">
        <v>2.9708229837194802</v>
      </c>
      <c r="D94" s="191">
        <v>6.0434150107672515</v>
      </c>
    </row>
    <row r="95" spans="1:4" ht="18.75" customHeight="1" x14ac:dyDescent="0.25">
      <c r="A95" s="7" t="s">
        <v>868</v>
      </c>
      <c r="B95" s="8" t="s">
        <v>867</v>
      </c>
      <c r="C95" s="191">
        <v>3.386458609662113</v>
      </c>
      <c r="D95" s="191">
        <v>5.9430971722023731</v>
      </c>
    </row>
    <row r="96" spans="1:4" ht="18.75" customHeight="1" x14ac:dyDescent="0.25">
      <c r="A96" s="7" t="s">
        <v>869</v>
      </c>
      <c r="B96" s="8" t="s">
        <v>870</v>
      </c>
      <c r="C96" s="191">
        <v>0.27617661131002685</v>
      </c>
      <c r="D96" s="191">
        <v>26.750459485651142</v>
      </c>
    </row>
    <row r="97" spans="1:4" ht="18.75" customHeight="1" x14ac:dyDescent="0.25">
      <c r="A97" s="7" t="s">
        <v>871</v>
      </c>
      <c r="B97" s="8" t="s">
        <v>870</v>
      </c>
      <c r="C97" s="191">
        <v>4.8210008478377107E-2</v>
      </c>
      <c r="D97" s="191">
        <v>19.382831520779668</v>
      </c>
    </row>
    <row r="98" spans="1:4" ht="18.75" customHeight="1" x14ac:dyDescent="0.25">
      <c r="A98" s="7" t="s">
        <v>872</v>
      </c>
      <c r="B98" s="8" t="s">
        <v>873</v>
      </c>
      <c r="C98" s="191">
        <v>5.2068715616626129</v>
      </c>
      <c r="D98" s="191">
        <v>2.0701787462601748</v>
      </c>
    </row>
    <row r="99" spans="1:4" ht="18.75" customHeight="1" x14ac:dyDescent="0.25">
      <c r="A99" s="7" t="s">
        <v>874</v>
      </c>
      <c r="B99" s="8" t="s">
        <v>873</v>
      </c>
      <c r="C99" s="191">
        <v>6.5238671631498244</v>
      </c>
      <c r="D99" s="191">
        <v>2.2516055428628614</v>
      </c>
    </row>
    <row r="100" spans="1:4" ht="18.75" customHeight="1" x14ac:dyDescent="0.25">
      <c r="A100" s="7" t="s">
        <v>875</v>
      </c>
      <c r="B100" s="8" t="s">
        <v>876</v>
      </c>
      <c r="C100" s="191">
        <v>3.7069614712717991</v>
      </c>
      <c r="D100" s="191">
        <v>9.3062017544253592</v>
      </c>
    </row>
    <row r="101" spans="1:4" ht="18.75" customHeight="1" x14ac:dyDescent="0.25">
      <c r="A101" s="7" t="s">
        <v>877</v>
      </c>
      <c r="B101" s="8" t="s">
        <v>876</v>
      </c>
      <c r="C101" s="191">
        <v>3.7557231790466505</v>
      </c>
      <c r="D101" s="191">
        <v>9.4521838447910671</v>
      </c>
    </row>
    <row r="102" spans="1:4" ht="18.75" customHeight="1" x14ac:dyDescent="0.25">
      <c r="A102" s="7" t="s">
        <v>878</v>
      </c>
      <c r="B102" s="8" t="s">
        <v>879</v>
      </c>
      <c r="C102" s="191">
        <v>3.2642260248488668</v>
      </c>
      <c r="D102" s="191">
        <v>4.4830347128832395</v>
      </c>
    </row>
    <row r="103" spans="1:4" ht="18.75" customHeight="1" x14ac:dyDescent="0.25">
      <c r="A103" s="7" t="s">
        <v>880</v>
      </c>
      <c r="B103" s="8" t="s">
        <v>879</v>
      </c>
      <c r="C103" s="191">
        <v>2.2764570434895077</v>
      </c>
      <c r="D103" s="191">
        <v>5.2633079520665156</v>
      </c>
    </row>
    <row r="104" spans="1:4" ht="18.75" customHeight="1" x14ac:dyDescent="0.25">
      <c r="A104" s="7" t="s">
        <v>881</v>
      </c>
      <c r="B104" s="8" t="s">
        <v>882</v>
      </c>
      <c r="C104" s="191">
        <v>1.0169850854323932</v>
      </c>
      <c r="D104" s="191">
        <v>1.1129792155158484</v>
      </c>
    </row>
    <row r="105" spans="1:4" ht="18.75" customHeight="1" x14ac:dyDescent="0.25">
      <c r="A105" s="7" t="s">
        <v>883</v>
      </c>
      <c r="B105" s="8" t="s">
        <v>882</v>
      </c>
      <c r="C105" s="191">
        <v>8.0452610537041253E-2</v>
      </c>
      <c r="D105" s="191">
        <v>3.5492801374024099</v>
      </c>
    </row>
    <row r="106" spans="1:4" ht="18.75" customHeight="1" x14ac:dyDescent="0.25">
      <c r="A106" s="7" t="s">
        <v>884</v>
      </c>
      <c r="B106" s="8" t="s">
        <v>885</v>
      </c>
      <c r="C106" s="191">
        <v>0.14131967414399499</v>
      </c>
      <c r="D106" s="191">
        <v>3.6871639513699908</v>
      </c>
    </row>
    <row r="107" spans="1:4" ht="18.75" customHeight="1" x14ac:dyDescent="0.25">
      <c r="A107" s="7" t="s">
        <v>886</v>
      </c>
      <c r="B107" s="8" t="s">
        <v>887</v>
      </c>
      <c r="C107" s="191">
        <v>0</v>
      </c>
      <c r="D107" s="191">
        <v>0.40907890824755538</v>
      </c>
    </row>
    <row r="108" spans="1:4" ht="18.75" customHeight="1" x14ac:dyDescent="0.25">
      <c r="A108" s="7" t="s">
        <v>888</v>
      </c>
      <c r="B108" s="8" t="s">
        <v>887</v>
      </c>
      <c r="C108" s="191">
        <v>0</v>
      </c>
      <c r="D108" s="191">
        <v>0.40265914948142378</v>
      </c>
    </row>
    <row r="109" spans="1:4" ht="18.75" customHeight="1" x14ac:dyDescent="0.25">
      <c r="A109" s="7" t="s">
        <v>889</v>
      </c>
      <c r="B109" s="8" t="s">
        <v>887</v>
      </c>
      <c r="C109" s="191">
        <v>0</v>
      </c>
      <c r="D109" s="191">
        <v>0.11532126567946561</v>
      </c>
    </row>
    <row r="110" spans="1:4" ht="18.75" customHeight="1" x14ac:dyDescent="0.25">
      <c r="A110" s="7" t="s">
        <v>890</v>
      </c>
      <c r="B110" s="8" t="s">
        <v>891</v>
      </c>
      <c r="C110" s="191">
        <v>0</v>
      </c>
      <c r="D110" s="191">
        <v>1.1318688256299947</v>
      </c>
    </row>
    <row r="111" spans="1:4" ht="18.75" customHeight="1" x14ac:dyDescent="0.25">
      <c r="A111" s="7" t="s">
        <v>892</v>
      </c>
      <c r="B111" s="8" t="s">
        <v>891</v>
      </c>
      <c r="C111" s="191">
        <v>0</v>
      </c>
      <c r="D111" s="191">
        <v>0.7653676175400731</v>
      </c>
    </row>
    <row r="112" spans="1:4" ht="18.75" customHeight="1" x14ac:dyDescent="0.25">
      <c r="A112" s="7" t="s">
        <v>893</v>
      </c>
      <c r="B112" s="8" t="s">
        <v>894</v>
      </c>
      <c r="C112" s="191">
        <v>1.0858700771744019</v>
      </c>
      <c r="D112" s="191">
        <v>5.0499050183500866</v>
      </c>
    </row>
    <row r="113" spans="1:4" ht="18.75" customHeight="1" x14ac:dyDescent="0.25">
      <c r="A113" s="7" t="s">
        <v>895</v>
      </c>
      <c r="B113" s="8" t="s">
        <v>896</v>
      </c>
      <c r="C113" s="191">
        <v>-2.9481962717171206E-4</v>
      </c>
      <c r="D113" s="191">
        <v>-0.42046779147966684</v>
      </c>
    </row>
    <row r="114" spans="1:4" ht="18.75" customHeight="1" x14ac:dyDescent="0.25">
      <c r="A114" s="7" t="s">
        <v>897</v>
      </c>
      <c r="B114" s="8" t="s">
        <v>896</v>
      </c>
      <c r="C114" s="191">
        <v>2.8276680093912139E-4</v>
      </c>
      <c r="D114" s="191">
        <v>0.35167994151004761</v>
      </c>
    </row>
    <row r="115" spans="1:4" ht="18.75" customHeight="1" x14ac:dyDescent="0.25">
      <c r="A115" s="7" t="s">
        <v>898</v>
      </c>
      <c r="B115" s="8" t="s">
        <v>896</v>
      </c>
      <c r="C115" s="191">
        <v>2.6922659654754342E-4</v>
      </c>
      <c r="D115" s="191">
        <v>0.36654026066037099</v>
      </c>
    </row>
    <row r="116" spans="1:4" ht="18.75" customHeight="1" x14ac:dyDescent="0.25">
      <c r="A116" s="7" t="s">
        <v>899</v>
      </c>
      <c r="B116" s="8" t="s">
        <v>900</v>
      </c>
      <c r="C116" s="191">
        <v>0</v>
      </c>
      <c r="D116" s="191">
        <v>9.463349518791285E-2</v>
      </c>
    </row>
    <row r="117" spans="1:4" ht="18.75" customHeight="1" x14ac:dyDescent="0.25">
      <c r="A117" s="7" t="s">
        <v>901</v>
      </c>
      <c r="B117" s="8" t="s">
        <v>900</v>
      </c>
      <c r="C117" s="191">
        <v>0</v>
      </c>
      <c r="D117" s="191">
        <v>4.3760901213220703E-2</v>
      </c>
    </row>
    <row r="118" spans="1:4" ht="18.75" customHeight="1" x14ac:dyDescent="0.25">
      <c r="A118" s="7" t="s">
        <v>902</v>
      </c>
      <c r="B118" s="8" t="s">
        <v>900</v>
      </c>
      <c r="C118" s="191">
        <v>0</v>
      </c>
      <c r="D118" s="191">
        <v>1.1030140934955203E-2</v>
      </c>
    </row>
    <row r="119" spans="1:4" ht="18.75" customHeight="1" x14ac:dyDescent="0.25">
      <c r="A119" s="7" t="s">
        <v>903</v>
      </c>
      <c r="B119" s="8" t="s">
        <v>904</v>
      </c>
      <c r="C119" s="191">
        <v>-2.947913002350794E-4</v>
      </c>
      <c r="D119" s="191">
        <v>-0.24164897860663759</v>
      </c>
    </row>
    <row r="120" spans="1:4" ht="18.75" customHeight="1" x14ac:dyDescent="0.25">
      <c r="A120" s="7" t="s">
        <v>905</v>
      </c>
      <c r="B120" s="8" t="s">
        <v>904</v>
      </c>
      <c r="C120" s="191">
        <v>-2.8004480863233418E-4</v>
      </c>
      <c r="D120" s="191">
        <v>-0.56707989030717487</v>
      </c>
    </row>
    <row r="121" spans="1:4" ht="18.75" customHeight="1" x14ac:dyDescent="0.25">
      <c r="A121" s="7" t="s">
        <v>906</v>
      </c>
      <c r="B121" s="8" t="s">
        <v>904</v>
      </c>
      <c r="C121" s="191">
        <v>2.6272117389612417E-4</v>
      </c>
      <c r="D121" s="191">
        <v>0.34145677383054301</v>
      </c>
    </row>
    <row r="122" spans="1:4" ht="18.75" customHeight="1" x14ac:dyDescent="0.25">
      <c r="A122" s="7" t="s">
        <v>907</v>
      </c>
      <c r="B122" s="8" t="s">
        <v>908</v>
      </c>
      <c r="C122" s="191">
        <v>0.3962732336899864</v>
      </c>
      <c r="D122" s="191">
        <v>2.7802640140702959</v>
      </c>
    </row>
    <row r="123" spans="1:4" ht="18.75" customHeight="1" x14ac:dyDescent="0.25">
      <c r="A123" s="7" t="s">
        <v>909</v>
      </c>
      <c r="B123" s="8" t="s">
        <v>910</v>
      </c>
      <c r="C123" s="191">
        <v>3.40979266165363</v>
      </c>
      <c r="D123" s="191">
        <v>4.3363096900030174</v>
      </c>
    </row>
    <row r="124" spans="1:4" ht="18.75" customHeight="1" x14ac:dyDescent="0.25">
      <c r="A124" s="7" t="s">
        <v>911</v>
      </c>
      <c r="B124" s="8" t="s">
        <v>910</v>
      </c>
      <c r="C124" s="191">
        <v>2.4754420153347012</v>
      </c>
      <c r="D124" s="191">
        <v>4.610510790641106</v>
      </c>
    </row>
    <row r="125" spans="1:4" ht="18.75" customHeight="1" x14ac:dyDescent="0.25">
      <c r="A125" s="7" t="s">
        <v>912</v>
      </c>
      <c r="B125" s="8" t="s">
        <v>913</v>
      </c>
      <c r="C125" s="191">
        <v>4.0666893807157107</v>
      </c>
      <c r="D125" s="191">
        <v>10.067833852823176</v>
      </c>
    </row>
    <row r="126" spans="1:4" ht="18.75" customHeight="1" x14ac:dyDescent="0.25">
      <c r="A126" s="7" t="s">
        <v>914</v>
      </c>
      <c r="B126" s="8" t="s">
        <v>913</v>
      </c>
      <c r="C126" s="191">
        <v>4.046536971192948</v>
      </c>
      <c r="D126" s="191">
        <v>10.10161075808556</v>
      </c>
    </row>
    <row r="127" spans="1:4" ht="18.75" customHeight="1" x14ac:dyDescent="0.25">
      <c r="A127" s="7" t="s">
        <v>915</v>
      </c>
      <c r="B127" s="8" t="s">
        <v>916</v>
      </c>
      <c r="C127" s="191">
        <v>0.32819758773671742</v>
      </c>
      <c r="D127" s="191">
        <v>0.90862297527738112</v>
      </c>
    </row>
    <row r="128" spans="1:4" ht="18.75" customHeight="1" x14ac:dyDescent="0.25">
      <c r="A128" s="7" t="s">
        <v>917</v>
      </c>
      <c r="B128" s="8" t="s">
        <v>916</v>
      </c>
      <c r="C128" s="191">
        <v>8.1701357656843304E-2</v>
      </c>
      <c r="D128" s="191">
        <v>0.91203350215174128</v>
      </c>
    </row>
    <row r="129" spans="1:4" ht="18.75" customHeight="1" x14ac:dyDescent="0.25">
      <c r="A129" s="7" t="s">
        <v>918</v>
      </c>
      <c r="B129" s="8" t="s">
        <v>916</v>
      </c>
      <c r="C129" s="191">
        <v>6.9307604801979228E-2</v>
      </c>
      <c r="D129" s="191">
        <v>0.91908603236003517</v>
      </c>
    </row>
    <row r="130" spans="1:4" ht="18.75" customHeight="1" x14ac:dyDescent="0.25">
      <c r="A130" s="7" t="s">
        <v>919</v>
      </c>
      <c r="B130" s="8" t="s">
        <v>920</v>
      </c>
      <c r="C130" s="191">
        <v>5.4111766537333068</v>
      </c>
      <c r="D130" s="191">
        <v>18.801606296022836</v>
      </c>
    </row>
    <row r="131" spans="1:4" ht="18.75" customHeight="1" x14ac:dyDescent="0.25">
      <c r="A131" s="7" t="s">
        <v>921</v>
      </c>
      <c r="B131" s="8" t="s">
        <v>920</v>
      </c>
      <c r="C131" s="191">
        <v>6.1989663724169262</v>
      </c>
      <c r="D131" s="191">
        <v>20.989515273357277</v>
      </c>
    </row>
    <row r="132" spans="1:4" ht="18.75" customHeight="1" x14ac:dyDescent="0.25">
      <c r="A132" s="7" t="s">
        <v>922</v>
      </c>
      <c r="B132" s="8" t="s">
        <v>923</v>
      </c>
      <c r="C132" s="191">
        <v>2.6552406869752483</v>
      </c>
      <c r="D132" s="191">
        <v>1.5349115362408117</v>
      </c>
    </row>
    <row r="133" spans="1:4" ht="18.75" customHeight="1" x14ac:dyDescent="0.25">
      <c r="A133" s="7" t="s">
        <v>924</v>
      </c>
      <c r="B133" s="8" t="s">
        <v>925</v>
      </c>
      <c r="C133" s="191">
        <v>0</v>
      </c>
      <c r="D133" s="191">
        <v>9.6593252815712419E-2</v>
      </c>
    </row>
    <row r="134" spans="1:4" ht="18.75" customHeight="1" x14ac:dyDescent="0.25">
      <c r="A134" s="7" t="s">
        <v>926</v>
      </c>
      <c r="B134" s="8" t="s">
        <v>925</v>
      </c>
      <c r="C134" s="191">
        <v>0</v>
      </c>
      <c r="D134" s="191">
        <v>6.9085124570366863E-2</v>
      </c>
    </row>
    <row r="135" spans="1:4" ht="18.75" customHeight="1" x14ac:dyDescent="0.25">
      <c r="A135" s="7" t="s">
        <v>927</v>
      </c>
      <c r="B135" s="8" t="s">
        <v>928</v>
      </c>
      <c r="C135" s="191">
        <v>0</v>
      </c>
      <c r="D135" s="191">
        <v>0.62907510389834709</v>
      </c>
    </row>
    <row r="136" spans="1:4" ht="18.75" customHeight="1" x14ac:dyDescent="0.25">
      <c r="A136" s="7" t="s">
        <v>929</v>
      </c>
      <c r="B136" s="8" t="s">
        <v>928</v>
      </c>
      <c r="C136" s="191">
        <v>0</v>
      </c>
      <c r="D136" s="191">
        <v>0.79981785565900043</v>
      </c>
    </row>
    <row r="137" spans="1:4" ht="18.75" customHeight="1" x14ac:dyDescent="0.25">
      <c r="A137" s="7" t="s">
        <v>930</v>
      </c>
      <c r="B137" s="8" t="s">
        <v>931</v>
      </c>
      <c r="C137" s="191">
        <v>4.6435318626888371</v>
      </c>
      <c r="D137" s="191">
        <v>8.2022441930925645</v>
      </c>
    </row>
    <row r="138" spans="1:4" ht="18.75" customHeight="1" x14ac:dyDescent="0.25">
      <c r="A138" s="7" t="s">
        <v>932</v>
      </c>
      <c r="B138" s="8" t="s">
        <v>931</v>
      </c>
      <c r="C138" s="191">
        <v>4.7384018166056459</v>
      </c>
      <c r="D138" s="191">
        <v>10.360501520953578</v>
      </c>
    </row>
    <row r="139" spans="1:4" ht="18.75" customHeight="1" x14ac:dyDescent="0.25">
      <c r="A139" s="7" t="s">
        <v>933</v>
      </c>
      <c r="B139" s="8" t="s">
        <v>934</v>
      </c>
      <c r="C139" s="191">
        <v>5.2067694930419712</v>
      </c>
      <c r="D139" s="191">
        <v>10.513578354274184</v>
      </c>
    </row>
    <row r="140" spans="1:4" ht="18.75" customHeight="1" x14ac:dyDescent="0.25">
      <c r="A140" s="7" t="s">
        <v>935</v>
      </c>
      <c r="B140" s="8" t="s">
        <v>934</v>
      </c>
      <c r="C140" s="191">
        <v>6.6843261738881274</v>
      </c>
      <c r="D140" s="191">
        <v>7.9814146085220781</v>
      </c>
    </row>
    <row r="141" spans="1:4" ht="18.75" customHeight="1" x14ac:dyDescent="0.25">
      <c r="A141" s="7" t="s">
        <v>936</v>
      </c>
      <c r="B141" s="8" t="s">
        <v>937</v>
      </c>
      <c r="C141" s="191">
        <v>5.3679590050999799</v>
      </c>
      <c r="D141" s="191">
        <v>25.048774554716434</v>
      </c>
    </row>
    <row r="142" spans="1:4" ht="18.75" customHeight="1" x14ac:dyDescent="0.25">
      <c r="A142" s="7" t="s">
        <v>938</v>
      </c>
      <c r="B142" s="8" t="s">
        <v>937</v>
      </c>
      <c r="C142" s="191">
        <v>1.295989526981483</v>
      </c>
      <c r="D142" s="191">
        <v>17.557794657226868</v>
      </c>
    </row>
    <row r="143" spans="1:4" ht="18.75" customHeight="1" x14ac:dyDescent="0.25">
      <c r="A143" s="7" t="s">
        <v>939</v>
      </c>
      <c r="B143" s="8" t="s">
        <v>940</v>
      </c>
      <c r="C143" s="191">
        <v>2.5768739737425284</v>
      </c>
      <c r="D143" s="191">
        <v>8.5025175695426487</v>
      </c>
    </row>
    <row r="144" spans="1:4" ht="18.75" customHeight="1" x14ac:dyDescent="0.25">
      <c r="A144" s="7" t="s">
        <v>941</v>
      </c>
      <c r="B144" s="8" t="s">
        <v>940</v>
      </c>
      <c r="C144" s="191">
        <v>3.0401001670254781</v>
      </c>
      <c r="D144" s="191">
        <v>16.98336009297136</v>
      </c>
    </row>
    <row r="145" spans="1:4" ht="18.75" customHeight="1" x14ac:dyDescent="0.25">
      <c r="A145" s="7" t="s">
        <v>942</v>
      </c>
      <c r="B145" s="8" t="s">
        <v>943</v>
      </c>
      <c r="C145" s="191">
        <v>0.87204512099780795</v>
      </c>
      <c r="D145" s="191">
        <v>1.3408802699119617</v>
      </c>
    </row>
    <row r="146" spans="1:4" ht="18.75" customHeight="1" x14ac:dyDescent="0.25">
      <c r="A146" s="7" t="s">
        <v>944</v>
      </c>
      <c r="B146" s="8" t="s">
        <v>943</v>
      </c>
      <c r="C146" s="191">
        <v>0.2414711816143674</v>
      </c>
      <c r="D146" s="191">
        <v>1.339193023168894</v>
      </c>
    </row>
    <row r="147" spans="1:4" ht="18.75" customHeight="1" x14ac:dyDescent="0.25">
      <c r="A147" s="7" t="s">
        <v>945</v>
      </c>
      <c r="B147" s="8" t="s">
        <v>946</v>
      </c>
      <c r="C147" s="191">
        <v>0</v>
      </c>
      <c r="D147" s="191">
        <v>5.5753505667546478E-2</v>
      </c>
    </row>
    <row r="148" spans="1:4" ht="18.75" customHeight="1" x14ac:dyDescent="0.25">
      <c r="A148" s="7" t="s">
        <v>947</v>
      </c>
      <c r="B148" s="8" t="s">
        <v>946</v>
      </c>
      <c r="C148" s="191">
        <v>0</v>
      </c>
      <c r="D148" s="191">
        <v>3.8862518734309966E-2</v>
      </c>
    </row>
    <row r="149" spans="1:4" ht="18.75" customHeight="1" x14ac:dyDescent="0.25">
      <c r="A149" s="7" t="s">
        <v>948</v>
      </c>
      <c r="B149" s="8" t="s">
        <v>949</v>
      </c>
      <c r="C149" s="191">
        <v>0</v>
      </c>
      <c r="D149" s="191">
        <v>6.1141183685336521E-4</v>
      </c>
    </row>
    <row r="150" spans="1:4" ht="18.75" customHeight="1" x14ac:dyDescent="0.25">
      <c r="A150" s="7" t="s">
        <v>950</v>
      </c>
      <c r="B150" s="8" t="s">
        <v>951</v>
      </c>
      <c r="C150" s="191">
        <v>2.6795743260782934E-3</v>
      </c>
      <c r="D150" s="191">
        <v>0</v>
      </c>
    </row>
    <row r="151" spans="1:4" ht="18.75" customHeight="1" x14ac:dyDescent="0.25">
      <c r="A151" s="7" t="s">
        <v>952</v>
      </c>
      <c r="B151" s="8" t="s">
        <v>951</v>
      </c>
      <c r="C151" s="191">
        <v>1.307223257494935E-2</v>
      </c>
      <c r="D151" s="191">
        <v>0</v>
      </c>
    </row>
    <row r="152" spans="1:4" ht="18.75" customHeight="1" x14ac:dyDescent="0.25">
      <c r="A152" s="7" t="s">
        <v>953</v>
      </c>
      <c r="B152" s="8" t="s">
        <v>954</v>
      </c>
      <c r="C152" s="191">
        <v>3.6601840955881846</v>
      </c>
      <c r="D152" s="191">
        <v>9.4406127335645351</v>
      </c>
    </row>
    <row r="153" spans="1:4" ht="18.75" customHeight="1" x14ac:dyDescent="0.25">
      <c r="A153" s="7" t="s">
        <v>955</v>
      </c>
      <c r="B153" s="8" t="s">
        <v>954</v>
      </c>
      <c r="C153" s="191">
        <v>3.6221027601138092</v>
      </c>
      <c r="D153" s="191">
        <v>10.371834314315572</v>
      </c>
    </row>
    <row r="154" spans="1:4" ht="18.75" customHeight="1" x14ac:dyDescent="0.25">
      <c r="A154" s="7" t="s">
        <v>956</v>
      </c>
      <c r="B154" s="8" t="s">
        <v>957</v>
      </c>
      <c r="C154" s="191">
        <v>1.468798059086184</v>
      </c>
      <c r="D154" s="191">
        <v>9.6762784116994432E-2</v>
      </c>
    </row>
    <row r="155" spans="1:4" ht="18.75" customHeight="1" x14ac:dyDescent="0.25">
      <c r="A155" s="7" t="s">
        <v>958</v>
      </c>
      <c r="B155" s="8" t="s">
        <v>959</v>
      </c>
      <c r="C155" s="191">
        <v>0</v>
      </c>
      <c r="D155" s="191">
        <v>9.0015248198833733E-2</v>
      </c>
    </row>
    <row r="156" spans="1:4" ht="18.75" customHeight="1" x14ac:dyDescent="0.25">
      <c r="A156" s="7" t="s">
        <v>960</v>
      </c>
      <c r="B156" s="8" t="s">
        <v>959</v>
      </c>
      <c r="C156" s="191">
        <v>0</v>
      </c>
      <c r="D156" s="191">
        <v>0.10168823779541743</v>
      </c>
    </row>
    <row r="157" spans="1:4" ht="18.75" customHeight="1" x14ac:dyDescent="0.25">
      <c r="A157" s="7" t="s">
        <v>961</v>
      </c>
      <c r="B157" s="8" t="s">
        <v>959</v>
      </c>
      <c r="C157" s="191">
        <v>0</v>
      </c>
      <c r="D157" s="191">
        <v>8.2660406094831981E-2</v>
      </c>
    </row>
    <row r="158" spans="1:4" ht="18.75" customHeight="1" x14ac:dyDescent="0.25">
      <c r="A158" s="7" t="s">
        <v>962</v>
      </c>
      <c r="B158" s="8" t="s">
        <v>963</v>
      </c>
      <c r="C158" s="191">
        <v>3.4879971316664546</v>
      </c>
      <c r="D158" s="191">
        <v>6.0480272932338908</v>
      </c>
    </row>
    <row r="159" spans="1:4" ht="18.75" customHeight="1" x14ac:dyDescent="0.25">
      <c r="A159" s="7" t="s">
        <v>964</v>
      </c>
      <c r="B159" s="8" t="s">
        <v>963</v>
      </c>
      <c r="C159" s="191">
        <v>3.4846787614612644</v>
      </c>
      <c r="D159" s="191">
        <v>4.0234241068792373</v>
      </c>
    </row>
    <row r="160" spans="1:4" ht="18.75" customHeight="1" x14ac:dyDescent="0.25">
      <c r="A160" s="7" t="s">
        <v>965</v>
      </c>
      <c r="B160" s="8" t="s">
        <v>966</v>
      </c>
      <c r="C160" s="191">
        <v>0</v>
      </c>
      <c r="D160" s="191">
        <v>0.57146510819212393</v>
      </c>
    </row>
    <row r="161" spans="1:4" ht="18.75" customHeight="1" x14ac:dyDescent="0.25">
      <c r="A161" s="7" t="s">
        <v>967</v>
      </c>
      <c r="B161" s="8" t="s">
        <v>966</v>
      </c>
      <c r="C161" s="191">
        <v>0</v>
      </c>
      <c r="D161" s="191">
        <v>0.53979135164459258</v>
      </c>
    </row>
    <row r="162" spans="1:4" ht="18.75" customHeight="1" x14ac:dyDescent="0.25">
      <c r="A162" s="7" t="s">
        <v>968</v>
      </c>
      <c r="B162" s="8" t="s">
        <v>966</v>
      </c>
      <c r="C162" s="191">
        <v>0</v>
      </c>
      <c r="D162" s="191">
        <v>0.54640233729624921</v>
      </c>
    </row>
    <row r="163" spans="1:4" ht="18.75" customHeight="1" x14ac:dyDescent="0.25">
      <c r="A163" s="7" t="s">
        <v>969</v>
      </c>
      <c r="B163" s="8" t="s">
        <v>970</v>
      </c>
      <c r="C163" s="191">
        <v>3.9230403784135186</v>
      </c>
      <c r="D163" s="191">
        <v>18.160491984760249</v>
      </c>
    </row>
    <row r="164" spans="1:4" ht="18.75" customHeight="1" x14ac:dyDescent="0.25">
      <c r="A164" s="7" t="s">
        <v>971</v>
      </c>
      <c r="B164" s="8" t="s">
        <v>970</v>
      </c>
      <c r="C164" s="191">
        <v>5.8659488346355939</v>
      </c>
      <c r="D164" s="191">
        <v>27.160347503689376</v>
      </c>
    </row>
    <row r="165" spans="1:4" ht="18.75" customHeight="1" x14ac:dyDescent="0.25">
      <c r="A165" s="7" t="s">
        <v>972</v>
      </c>
      <c r="B165" s="8" t="s">
        <v>973</v>
      </c>
      <c r="C165" s="191">
        <v>5.108885746978741</v>
      </c>
      <c r="D165" s="191">
        <v>4.4971073401012784</v>
      </c>
    </row>
    <row r="166" spans="1:4" ht="18.75" customHeight="1" x14ac:dyDescent="0.25">
      <c r="A166" s="7" t="s">
        <v>974</v>
      </c>
      <c r="B166" s="8" t="s">
        <v>973</v>
      </c>
      <c r="C166" s="191">
        <v>8.7147433348590209</v>
      </c>
      <c r="D166" s="191">
        <v>4.4948811132206883</v>
      </c>
    </row>
    <row r="167" spans="1:4" ht="18.75" customHeight="1" x14ac:dyDescent="0.25">
      <c r="A167" s="7" t="s">
        <v>975</v>
      </c>
      <c r="B167" s="8" t="s">
        <v>976</v>
      </c>
      <c r="C167" s="191">
        <v>0</v>
      </c>
      <c r="D167" s="191">
        <v>1.4561634767695317</v>
      </c>
    </row>
    <row r="168" spans="1:4" ht="18.75" customHeight="1" x14ac:dyDescent="0.25">
      <c r="A168" s="7" t="s">
        <v>977</v>
      </c>
      <c r="B168" s="8" t="s">
        <v>976</v>
      </c>
      <c r="C168" s="191">
        <v>0</v>
      </c>
      <c r="D168" s="191">
        <v>1.3298254209855489</v>
      </c>
    </row>
    <row r="169" spans="1:4" ht="18.75" customHeight="1" x14ac:dyDescent="0.25">
      <c r="A169" s="7" t="s">
        <v>978</v>
      </c>
      <c r="B169" s="8" t="s">
        <v>976</v>
      </c>
      <c r="C169" s="191">
        <v>0</v>
      </c>
      <c r="D169" s="191">
        <v>1.3641610626532255</v>
      </c>
    </row>
    <row r="170" spans="1:4" ht="18.75" customHeight="1" x14ac:dyDescent="0.25">
      <c r="A170" s="7" t="s">
        <v>979</v>
      </c>
      <c r="B170" s="8" t="s">
        <v>980</v>
      </c>
      <c r="C170" s="191">
        <v>0</v>
      </c>
      <c r="D170" s="191">
        <v>-1.5611593281650399E-2</v>
      </c>
    </row>
    <row r="171" spans="1:4" ht="18.75" customHeight="1" x14ac:dyDescent="0.25">
      <c r="A171" s="7" t="s">
        <v>981</v>
      </c>
      <c r="B171" s="8" t="s">
        <v>982</v>
      </c>
      <c r="C171" s="191">
        <v>0</v>
      </c>
      <c r="D171" s="191">
        <v>4.3631616939389809E-3</v>
      </c>
    </row>
    <row r="172" spans="1:4" ht="18.75" customHeight="1" x14ac:dyDescent="0.25">
      <c r="A172" s="7" t="s">
        <v>983</v>
      </c>
      <c r="B172" s="8" t="s">
        <v>982</v>
      </c>
      <c r="C172" s="191">
        <v>0</v>
      </c>
      <c r="D172" s="191">
        <v>4.363908782594606E-3</v>
      </c>
    </row>
    <row r="173" spans="1:4" ht="18.75" customHeight="1" x14ac:dyDescent="0.25">
      <c r="A173" s="7" t="s">
        <v>984</v>
      </c>
      <c r="B173" s="8" t="s">
        <v>985</v>
      </c>
      <c r="C173" s="191">
        <v>0</v>
      </c>
      <c r="D173" s="191">
        <v>-7.563805877548852E-4</v>
      </c>
    </row>
    <row r="174" spans="1:4" ht="18.75" customHeight="1" x14ac:dyDescent="0.25">
      <c r="A174" s="7" t="s">
        <v>986</v>
      </c>
      <c r="B174" s="8" t="s">
        <v>987</v>
      </c>
      <c r="C174" s="191">
        <v>0</v>
      </c>
      <c r="D174" s="191">
        <v>0</v>
      </c>
    </row>
    <row r="175" spans="1:4" ht="18.75" customHeight="1" x14ac:dyDescent="0.25">
      <c r="A175" s="7" t="s">
        <v>988</v>
      </c>
      <c r="B175" s="8" t="s">
        <v>989</v>
      </c>
      <c r="C175" s="191">
        <v>0</v>
      </c>
      <c r="D175" s="191">
        <v>0</v>
      </c>
    </row>
    <row r="176" spans="1:4" ht="18.75" customHeight="1" x14ac:dyDescent="0.25">
      <c r="A176" s="7" t="s">
        <v>990</v>
      </c>
      <c r="B176" s="8" t="s">
        <v>991</v>
      </c>
      <c r="C176" s="191">
        <v>0</v>
      </c>
      <c r="D176" s="191">
        <v>2.0495387632802689E-2</v>
      </c>
    </row>
    <row r="177" spans="1:4" ht="18.75" customHeight="1" x14ac:dyDescent="0.25">
      <c r="A177" s="7" t="s">
        <v>992</v>
      </c>
      <c r="B177" s="8" t="s">
        <v>993</v>
      </c>
      <c r="C177" s="191">
        <v>0</v>
      </c>
      <c r="D177" s="191">
        <v>1.0814204089553825</v>
      </c>
    </row>
    <row r="178" spans="1:4" ht="18.75" customHeight="1" x14ac:dyDescent="0.25">
      <c r="A178" s="7" t="s">
        <v>994</v>
      </c>
      <c r="B178" s="8" t="s">
        <v>995</v>
      </c>
      <c r="C178" s="191">
        <v>0.77017540677947693</v>
      </c>
      <c r="D178" s="191">
        <v>0.81565638085108949</v>
      </c>
    </row>
    <row r="179" spans="1:4" ht="18.75" customHeight="1" x14ac:dyDescent="0.25">
      <c r="A179" s="7" t="s">
        <v>996</v>
      </c>
      <c r="B179" s="8" t="s">
        <v>997</v>
      </c>
      <c r="C179" s="191">
        <v>0.77018104357450945</v>
      </c>
      <c r="D179" s="191">
        <v>0.81569832156274913</v>
      </c>
    </row>
    <row r="180" spans="1:4" ht="18.75" customHeight="1" x14ac:dyDescent="0.25">
      <c r="A180" s="7" t="s">
        <v>998</v>
      </c>
      <c r="B180" s="8" t="s">
        <v>999</v>
      </c>
      <c r="C180" s="191">
        <v>0.77053597685468622</v>
      </c>
      <c r="D180" s="191">
        <v>0.81636852125394688</v>
      </c>
    </row>
    <row r="181" spans="1:4" ht="18.75" customHeight="1" x14ac:dyDescent="0.25">
      <c r="A181" s="7" t="s">
        <v>1000</v>
      </c>
      <c r="B181" s="8" t="s">
        <v>1001</v>
      </c>
      <c r="C181" s="191">
        <v>0.80274494004850783</v>
      </c>
      <c r="D181" s="191">
        <v>0.89661918201891311</v>
      </c>
    </row>
    <row r="182" spans="1:4" ht="18.75" customHeight="1" x14ac:dyDescent="0.25">
      <c r="A182" s="7" t="s">
        <v>1002</v>
      </c>
      <c r="B182" s="8" t="s">
        <v>1003</v>
      </c>
      <c r="C182" s="191">
        <v>0.80312870404521719</v>
      </c>
      <c r="D182" s="191">
        <v>0.91841511226370753</v>
      </c>
    </row>
    <row r="183" spans="1:4" ht="18.75" customHeight="1" x14ac:dyDescent="0.25">
      <c r="A183" s="7" t="s">
        <v>1004</v>
      </c>
      <c r="B183" s="8" t="s">
        <v>1005</v>
      </c>
      <c r="C183" s="191">
        <v>0.81543904254478272</v>
      </c>
      <c r="D183" s="191">
        <v>1.4713226457740594</v>
      </c>
    </row>
    <row r="184" spans="1:4" ht="18.75" customHeight="1" x14ac:dyDescent="0.25">
      <c r="A184" s="7" t="s">
        <v>1006</v>
      </c>
      <c r="B184" s="8" t="s">
        <v>1007</v>
      </c>
      <c r="C184" s="191">
        <v>0.81135065842230392</v>
      </c>
      <c r="D184" s="191">
        <v>1.2178581028953588</v>
      </c>
    </row>
    <row r="185" spans="1:4" ht="18.75" customHeight="1" x14ac:dyDescent="0.25">
      <c r="A185" s="7" t="s">
        <v>1008</v>
      </c>
      <c r="B185" s="8" t="s">
        <v>1009</v>
      </c>
      <c r="C185" s="191">
        <v>0</v>
      </c>
      <c r="D185" s="191">
        <v>2.6007190253745448E-2</v>
      </c>
    </row>
    <row r="186" spans="1:4" ht="18.75" customHeight="1" x14ac:dyDescent="0.25">
      <c r="A186" s="7" t="s">
        <v>1010</v>
      </c>
      <c r="B186" s="8" t="s">
        <v>1009</v>
      </c>
      <c r="C186" s="191">
        <v>0</v>
      </c>
      <c r="D186" s="191">
        <v>2.6007190215992154E-2</v>
      </c>
    </row>
    <row r="187" spans="1:4" ht="18.75" customHeight="1" x14ac:dyDescent="0.25">
      <c r="A187" s="7" t="s">
        <v>1011</v>
      </c>
      <c r="B187" s="8" t="s">
        <v>1012</v>
      </c>
      <c r="C187" s="191">
        <v>0.53183107518857831</v>
      </c>
      <c r="D187" s="191">
        <v>0.23371265160000745</v>
      </c>
    </row>
    <row r="188" spans="1:4" ht="18.75" customHeight="1" x14ac:dyDescent="0.25">
      <c r="A188" s="7" t="s">
        <v>1013</v>
      </c>
      <c r="B188" s="8" t="s">
        <v>1014</v>
      </c>
      <c r="C188" s="191">
        <v>4.1902167990148239E-4</v>
      </c>
      <c r="D188" s="191">
        <v>-0.59252650678124263</v>
      </c>
    </row>
    <row r="189" spans="1:4" ht="18.75" customHeight="1" x14ac:dyDescent="0.25">
      <c r="A189" s="7" t="s">
        <v>1015</v>
      </c>
      <c r="B189" s="8" t="s">
        <v>1016</v>
      </c>
      <c r="C189" s="191">
        <v>0</v>
      </c>
      <c r="D189" s="191">
        <v>-1.662173212764716E-4</v>
      </c>
    </row>
    <row r="190" spans="1:4" ht="18.75" customHeight="1" x14ac:dyDescent="0.25">
      <c r="A190" s="7" t="s">
        <v>1017</v>
      </c>
      <c r="B190" s="8" t="s">
        <v>1018</v>
      </c>
      <c r="C190" s="191">
        <v>0.81777436736974196</v>
      </c>
      <c r="D190" s="191">
        <v>1.4526407597954982</v>
      </c>
    </row>
    <row r="191" spans="1:4" ht="18.75" customHeight="1" x14ac:dyDescent="0.25">
      <c r="A191" s="7" t="s">
        <v>1019</v>
      </c>
      <c r="B191" s="8" t="s">
        <v>1020</v>
      </c>
      <c r="C191" s="191">
        <v>0.80202450244826895</v>
      </c>
      <c r="D191" s="191">
        <v>0.94546184347465845</v>
      </c>
    </row>
    <row r="192" spans="1:4" ht="18.75" customHeight="1" x14ac:dyDescent="0.25">
      <c r="A192" s="7" t="s">
        <v>1021</v>
      </c>
      <c r="B192" s="8" t="s">
        <v>1022</v>
      </c>
      <c r="C192" s="191">
        <v>0.80107779041176141</v>
      </c>
      <c r="D192" s="191">
        <v>0.88908531189868789</v>
      </c>
    </row>
    <row r="193" spans="1:4" ht="18.75" customHeight="1" x14ac:dyDescent="0.25">
      <c r="A193" s="7" t="s">
        <v>1023</v>
      </c>
      <c r="B193" s="8" t="s">
        <v>1024</v>
      </c>
      <c r="C193" s="191">
        <v>0</v>
      </c>
      <c r="D193" s="191">
        <v>4.1291735185926192E-3</v>
      </c>
    </row>
    <row r="194" spans="1:4" ht="18.75" customHeight="1" x14ac:dyDescent="0.25">
      <c r="A194" s="7" t="s">
        <v>1025</v>
      </c>
      <c r="B194" s="8" t="s">
        <v>1024</v>
      </c>
      <c r="C194" s="191">
        <v>0</v>
      </c>
      <c r="D194" s="191">
        <v>4.1291735185926192E-3</v>
      </c>
    </row>
    <row r="195" spans="1:4" ht="18.75" customHeight="1" x14ac:dyDescent="0.25">
      <c r="A195" s="7" t="s">
        <v>1026</v>
      </c>
      <c r="B195" s="8" t="s">
        <v>1027</v>
      </c>
      <c r="C195" s="191">
        <v>0</v>
      </c>
      <c r="D195" s="191">
        <v>0</v>
      </c>
    </row>
    <row r="196" spans="1:4" ht="18.75" customHeight="1" x14ac:dyDescent="0.25">
      <c r="A196" s="7" t="s">
        <v>1028</v>
      </c>
      <c r="B196" s="8" t="s">
        <v>1029</v>
      </c>
      <c r="C196" s="191">
        <v>0</v>
      </c>
      <c r="D196" s="191">
        <v>1.040655284787307</v>
      </c>
    </row>
    <row r="197" spans="1:4" ht="18.75" customHeight="1" x14ac:dyDescent="0.25">
      <c r="A197" s="7" t="s">
        <v>1030</v>
      </c>
      <c r="B197" s="8" t="s">
        <v>1029</v>
      </c>
      <c r="C197" s="191">
        <v>0</v>
      </c>
      <c r="D197" s="191">
        <v>1.0438070025418016</v>
      </c>
    </row>
    <row r="198" spans="1:4" ht="18.75" customHeight="1" x14ac:dyDescent="0.25">
      <c r="A198" s="7" t="s">
        <v>1031</v>
      </c>
      <c r="B198" s="8" t="s">
        <v>1032</v>
      </c>
      <c r="C198" s="191">
        <v>-1.893861393426032E-4</v>
      </c>
      <c r="D198" s="191">
        <v>-8.780597166204171E-2</v>
      </c>
    </row>
    <row r="199" spans="1:4" ht="18.75" customHeight="1" x14ac:dyDescent="0.25">
      <c r="A199" s="7" t="s">
        <v>1033</v>
      </c>
      <c r="B199" s="8" t="s">
        <v>1032</v>
      </c>
      <c r="C199" s="191">
        <v>1.8635511389405855E-4</v>
      </c>
      <c r="D199" s="191">
        <v>0.26083506848419147</v>
      </c>
    </row>
    <row r="200" spans="1:4" ht="18.75" customHeight="1" x14ac:dyDescent="0.25">
      <c r="A200" s="7" t="s">
        <v>1034</v>
      </c>
      <c r="B200" s="8" t="s">
        <v>1035</v>
      </c>
      <c r="C200" s="191">
        <v>0</v>
      </c>
      <c r="D200" s="191">
        <v>9.8336512432263698E-2</v>
      </c>
    </row>
    <row r="201" spans="1:4" ht="18.75" customHeight="1" x14ac:dyDescent="0.25">
      <c r="A201" s="7" t="s">
        <v>1036</v>
      </c>
      <c r="B201" s="8" t="s">
        <v>1035</v>
      </c>
      <c r="C201" s="191">
        <v>0</v>
      </c>
      <c r="D201" s="191">
        <v>-0.26321002929053022</v>
      </c>
    </row>
    <row r="202" spans="1:4" ht="18.75" customHeight="1" x14ac:dyDescent="0.25">
      <c r="A202" s="7" t="s">
        <v>1037</v>
      </c>
      <c r="B202" s="8" t="s">
        <v>1038</v>
      </c>
      <c r="C202" s="191">
        <v>0</v>
      </c>
      <c r="D202" s="191">
        <v>0</v>
      </c>
    </row>
    <row r="203" spans="1:4" ht="18.75" customHeight="1" x14ac:dyDescent="0.25">
      <c r="A203" s="7" t="s">
        <v>1039</v>
      </c>
      <c r="B203" s="8" t="s">
        <v>1040</v>
      </c>
      <c r="C203" s="191">
        <v>0</v>
      </c>
      <c r="D203" s="191">
        <v>0.90654837233580954</v>
      </c>
    </row>
    <row r="204" spans="1:4" ht="18.75" customHeight="1" x14ac:dyDescent="0.25">
      <c r="A204" s="7" t="s">
        <v>1041</v>
      </c>
      <c r="B204" s="8" t="s">
        <v>1042</v>
      </c>
      <c r="C204" s="191">
        <v>0</v>
      </c>
      <c r="D204" s="191">
        <v>2.091730163563042E-3</v>
      </c>
    </row>
    <row r="205" spans="1:4" ht="18.75" customHeight="1" x14ac:dyDescent="0.25">
      <c r="A205" s="7" t="s">
        <v>1043</v>
      </c>
      <c r="B205" s="8" t="s">
        <v>1044</v>
      </c>
      <c r="C205" s="191">
        <v>0</v>
      </c>
      <c r="D205" s="191">
        <v>0.27285582478384446</v>
      </c>
    </row>
    <row r="206" spans="1:4" ht="18.75" customHeight="1" x14ac:dyDescent="0.25">
      <c r="A206" s="7" t="s">
        <v>1045</v>
      </c>
      <c r="B206" s="8" t="s">
        <v>1046</v>
      </c>
      <c r="C206" s="191">
        <v>0.81907603919603833</v>
      </c>
      <c r="D206" s="191">
        <v>0.97593845497258158</v>
      </c>
    </row>
    <row r="207" spans="1:4" ht="18.75" customHeight="1" x14ac:dyDescent="0.25">
      <c r="A207" s="7" t="s">
        <v>1047</v>
      </c>
      <c r="B207" s="8" t="s">
        <v>1048</v>
      </c>
      <c r="C207" s="191">
        <v>0.8203790485822543</v>
      </c>
      <c r="D207" s="191">
        <v>1.045085181490951</v>
      </c>
    </row>
    <row r="208" spans="1:4" ht="18.75" customHeight="1" x14ac:dyDescent="0.25">
      <c r="A208" s="7" t="s">
        <v>1049</v>
      </c>
      <c r="B208" s="8" t="s">
        <v>1050</v>
      </c>
      <c r="C208" s="191">
        <v>0.85801887450465386</v>
      </c>
      <c r="D208" s="191">
        <v>0.97802525759415915</v>
      </c>
    </row>
    <row r="209" spans="1:4" ht="18.75" customHeight="1" x14ac:dyDescent="0.25">
      <c r="A209" s="7" t="s">
        <v>1051</v>
      </c>
      <c r="B209" s="8" t="s">
        <v>1052</v>
      </c>
      <c r="C209" s="191">
        <v>0.82103381411308951</v>
      </c>
      <c r="D209" s="191">
        <v>0.98669914949047721</v>
      </c>
    </row>
    <row r="210" spans="1:4" ht="18.75" customHeight="1" x14ac:dyDescent="0.25">
      <c r="A210" s="7" t="s">
        <v>1053</v>
      </c>
      <c r="B210" s="8" t="s">
        <v>1054</v>
      </c>
      <c r="C210" s="191">
        <v>0.60370496691703457</v>
      </c>
      <c r="D210" s="191">
        <v>0.98255069614224977</v>
      </c>
    </row>
    <row r="211" spans="1:4" ht="18.75" customHeight="1" x14ac:dyDescent="0.25">
      <c r="A211" s="7" t="s">
        <v>1055</v>
      </c>
      <c r="B211" s="8" t="s">
        <v>1056</v>
      </c>
      <c r="C211" s="191">
        <v>0.6036524187797625</v>
      </c>
      <c r="D211" s="191">
        <v>0.98253023925493732</v>
      </c>
    </row>
    <row r="212" spans="1:4" ht="18.75" customHeight="1" x14ac:dyDescent="0.25">
      <c r="A212" s="7" t="s">
        <v>1057</v>
      </c>
      <c r="B212" s="8" t="s">
        <v>1058</v>
      </c>
      <c r="C212" s="191">
        <v>0.6042620399788976</v>
      </c>
      <c r="D212" s="191">
        <v>0.98284447329241986</v>
      </c>
    </row>
    <row r="213" spans="1:4" ht="18.75" customHeight="1" x14ac:dyDescent="0.25">
      <c r="A213" s="7" t="s">
        <v>1059</v>
      </c>
      <c r="B213" s="8" t="s">
        <v>1060</v>
      </c>
      <c r="C213" s="191">
        <v>0.60425760774026627</v>
      </c>
      <c r="D213" s="191">
        <v>0.98284447424901855</v>
      </c>
    </row>
    <row r="214" spans="1:4" ht="18.75" customHeight="1" x14ac:dyDescent="0.25">
      <c r="A214" s="7" t="s">
        <v>1061</v>
      </c>
      <c r="B214" s="8" t="s">
        <v>1062</v>
      </c>
      <c r="C214" s="191">
        <v>0.60423198965857794</v>
      </c>
      <c r="D214" s="191">
        <v>0.98284281424513342</v>
      </c>
    </row>
    <row r="215" spans="1:4" ht="18.75" customHeight="1" x14ac:dyDescent="0.25">
      <c r="A215" s="7" t="s">
        <v>1063</v>
      </c>
      <c r="B215" s="8" t="s">
        <v>1064</v>
      </c>
      <c r="C215" s="191">
        <v>0.60419966095504418</v>
      </c>
      <c r="D215" s="191">
        <v>0.98284076414911203</v>
      </c>
    </row>
    <row r="216" spans="1:4" ht="18.75" customHeight="1" x14ac:dyDescent="0.25">
      <c r="A216" s="7" t="s">
        <v>1065</v>
      </c>
      <c r="B216" s="8" t="s">
        <v>1066</v>
      </c>
      <c r="C216" s="191">
        <v>9.6736427369969075E-5</v>
      </c>
      <c r="D216" s="191">
        <v>1.2512632134865874E-3</v>
      </c>
    </row>
    <row r="217" spans="1:4" ht="18.75" customHeight="1" x14ac:dyDescent="0.25">
      <c r="A217" s="7" t="s">
        <v>1067</v>
      </c>
      <c r="B217" s="8" t="s">
        <v>1068</v>
      </c>
      <c r="C217" s="191">
        <v>0.8080772875587624</v>
      </c>
      <c r="D217" s="191">
        <v>0.9618909114987465</v>
      </c>
    </row>
    <row r="218" spans="1:4" ht="18.75" customHeight="1" x14ac:dyDescent="0.25">
      <c r="A218" s="7" t="s">
        <v>1069</v>
      </c>
      <c r="B218" s="8" t="s">
        <v>1070</v>
      </c>
      <c r="C218" s="191">
        <v>0.80658889059511496</v>
      </c>
      <c r="D218" s="191">
        <v>0.94998186837077658</v>
      </c>
    </row>
    <row r="219" spans="1:4" ht="18.75" customHeight="1" x14ac:dyDescent="0.25">
      <c r="A219" s="7" t="s">
        <v>1071</v>
      </c>
      <c r="B219" s="8" t="s">
        <v>1072</v>
      </c>
      <c r="C219" s="191">
        <v>0.80918741044696652</v>
      </c>
      <c r="D219" s="191">
        <v>0.98335606795640906</v>
      </c>
    </row>
    <row r="220" spans="1:4" ht="18.75" customHeight="1" x14ac:dyDescent="0.25">
      <c r="A220" s="7" t="s">
        <v>1073</v>
      </c>
      <c r="B220" s="8" t="s">
        <v>1074</v>
      </c>
      <c r="C220" s="191">
        <v>0.77021396932155184</v>
      </c>
      <c r="D220" s="191">
        <v>0.81563209339162501</v>
      </c>
    </row>
    <row r="221" spans="1:4" ht="18.75" customHeight="1" x14ac:dyDescent="0.25">
      <c r="A221" s="7" t="s">
        <v>1075</v>
      </c>
      <c r="B221" s="8" t="s">
        <v>1076</v>
      </c>
      <c r="C221" s="191">
        <v>2.1685856051148124E-6</v>
      </c>
      <c r="D221" s="191">
        <v>4.9916497474548827</v>
      </c>
    </row>
    <row r="222" spans="1:4" ht="18.75" customHeight="1" x14ac:dyDescent="0.25">
      <c r="A222" s="7" t="s">
        <v>1077</v>
      </c>
      <c r="B222" s="8" t="s">
        <v>1078</v>
      </c>
      <c r="C222" s="191">
        <v>0.80696241776087396</v>
      </c>
      <c r="D222" s="191">
        <v>0.95651261628712148</v>
      </c>
    </row>
    <row r="223" spans="1:4" ht="18.75" customHeight="1" x14ac:dyDescent="0.25">
      <c r="A223" s="7" t="s">
        <v>1079</v>
      </c>
      <c r="B223" s="8" t="s">
        <v>1080</v>
      </c>
      <c r="C223" s="191">
        <v>0.80037684617891736</v>
      </c>
      <c r="D223" s="191">
        <v>0.8765582131065961</v>
      </c>
    </row>
    <row r="224" spans="1:4" ht="18.75" customHeight="1" x14ac:dyDescent="0.25">
      <c r="A224" s="7" t="s">
        <v>1081</v>
      </c>
      <c r="B224" s="8" t="s">
        <v>1082</v>
      </c>
      <c r="C224" s="191">
        <v>0.79831717870675711</v>
      </c>
      <c r="D224" s="191">
        <v>0.84770615431527285</v>
      </c>
    </row>
    <row r="225" spans="1:4" ht="18.75" customHeight="1" x14ac:dyDescent="0.25">
      <c r="A225" s="7" t="s">
        <v>1083</v>
      </c>
      <c r="B225" s="8" t="s">
        <v>1084</v>
      </c>
      <c r="C225" s="191">
        <v>0</v>
      </c>
      <c r="D225" s="191">
        <v>4.4001595895389444E-3</v>
      </c>
    </row>
    <row r="226" spans="1:4" ht="18.75" customHeight="1" x14ac:dyDescent="0.25">
      <c r="A226" s="7" t="s">
        <v>1085</v>
      </c>
      <c r="B226" s="8" t="s">
        <v>1084</v>
      </c>
      <c r="C226" s="191">
        <v>0</v>
      </c>
      <c r="D226" s="191">
        <v>4.4001282005892914E-3</v>
      </c>
    </row>
    <row r="227" spans="1:4" ht="18.75" customHeight="1" x14ac:dyDescent="0.25">
      <c r="A227" s="7" t="s">
        <v>1086</v>
      </c>
      <c r="B227" s="8" t="s">
        <v>1087</v>
      </c>
      <c r="C227" s="191">
        <v>0.41426869965735591</v>
      </c>
      <c r="D227" s="191">
        <v>0.97622302814787953</v>
      </c>
    </row>
    <row r="228" spans="1:4" ht="18.75" customHeight="1" x14ac:dyDescent="0.25">
      <c r="A228" s="7" t="s">
        <v>1088</v>
      </c>
      <c r="B228" s="8" t="s">
        <v>1087</v>
      </c>
      <c r="C228" s="191">
        <v>0.41426792662999284</v>
      </c>
      <c r="D228" s="191">
        <v>0.97622178643207369</v>
      </c>
    </row>
    <row r="229" spans="1:4" ht="18.75" customHeight="1" x14ac:dyDescent="0.25">
      <c r="A229" s="7" t="s">
        <v>1089</v>
      </c>
      <c r="B229" s="8" t="s">
        <v>1090</v>
      </c>
      <c r="C229" s="191">
        <v>0.60406535460931898</v>
      </c>
      <c r="D229" s="191">
        <v>0.98277398727989729</v>
      </c>
    </row>
    <row r="230" spans="1:4" ht="18.75" customHeight="1" x14ac:dyDescent="0.25">
      <c r="A230" s="7" t="s">
        <v>1091</v>
      </c>
      <c r="B230" s="8" t="s">
        <v>1092</v>
      </c>
      <c r="C230" s="191">
        <v>0.603938847064728</v>
      </c>
      <c r="D230" s="191">
        <v>0.9827531766951767</v>
      </c>
    </row>
    <row r="231" spans="1:4" ht="18.75" customHeight="1" x14ac:dyDescent="0.25">
      <c r="A231" s="7" t="s">
        <v>1093</v>
      </c>
      <c r="B231" s="8" t="s">
        <v>1094</v>
      </c>
      <c r="C231" s="191">
        <v>1.0095221378340364</v>
      </c>
      <c r="D231" s="191">
        <v>0.97958345219558707</v>
      </c>
    </row>
    <row r="232" spans="1:4" ht="18.75" customHeight="1" x14ac:dyDescent="0.25">
      <c r="A232" s="7" t="s">
        <v>1095</v>
      </c>
      <c r="B232" s="8" t="s">
        <v>1096</v>
      </c>
      <c r="C232" s="191">
        <v>2.6881964020764171</v>
      </c>
      <c r="D232" s="191">
        <v>5.768117367864491</v>
      </c>
    </row>
    <row r="233" spans="1:4" ht="18.75" customHeight="1" x14ac:dyDescent="0.25">
      <c r="A233" s="7" t="s">
        <v>1097</v>
      </c>
      <c r="B233" s="8" t="s">
        <v>1096</v>
      </c>
      <c r="C233" s="191">
        <v>3.023841864065349</v>
      </c>
      <c r="D233" s="191">
        <v>5.2656538692434944</v>
      </c>
    </row>
    <row r="234" spans="1:4" ht="18.75" customHeight="1" x14ac:dyDescent="0.25">
      <c r="A234" s="7" t="s">
        <v>1098</v>
      </c>
      <c r="B234" s="8" t="s">
        <v>1099</v>
      </c>
      <c r="C234" s="191">
        <v>3.73300621107437</v>
      </c>
      <c r="D234" s="191">
        <v>14.625649579495839</v>
      </c>
    </row>
    <row r="235" spans="1:4" ht="18.75" customHeight="1" x14ac:dyDescent="0.25">
      <c r="A235" s="7" t="s">
        <v>1100</v>
      </c>
      <c r="B235" s="8" t="s">
        <v>1099</v>
      </c>
      <c r="C235" s="191">
        <v>1.9007813840975127</v>
      </c>
      <c r="D235" s="191">
        <v>17.287440972099269</v>
      </c>
    </row>
    <row r="236" spans="1:4" ht="18.75" customHeight="1" x14ac:dyDescent="0.25">
      <c r="A236" s="7" t="s">
        <v>1101</v>
      </c>
      <c r="B236" s="8" t="s">
        <v>1099</v>
      </c>
      <c r="C236" s="191">
        <v>1.2954540457986403E-2</v>
      </c>
      <c r="D236" s="191">
        <v>9.0151099693598393</v>
      </c>
    </row>
    <row r="237" spans="1:4" ht="18.75" customHeight="1" x14ac:dyDescent="0.25">
      <c r="A237" s="7" t="s">
        <v>1102</v>
      </c>
      <c r="B237" s="8" t="s">
        <v>1099</v>
      </c>
      <c r="C237" s="191">
        <v>2.8813326500881854E-3</v>
      </c>
      <c r="D237" s="191">
        <v>5.9162591277806396</v>
      </c>
    </row>
    <row r="238" spans="1:4" ht="18.75" customHeight="1" x14ac:dyDescent="0.25">
      <c r="A238" s="7" t="s">
        <v>1103</v>
      </c>
      <c r="B238" s="8" t="s">
        <v>1104</v>
      </c>
      <c r="C238" s="191">
        <v>1.3638652198240933</v>
      </c>
      <c r="D238" s="191">
        <v>11.943171824977069</v>
      </c>
    </row>
    <row r="239" spans="1:4" ht="18.75" customHeight="1" x14ac:dyDescent="0.25">
      <c r="A239" s="7" t="s">
        <v>1105</v>
      </c>
      <c r="B239" s="8" t="s">
        <v>1104</v>
      </c>
      <c r="C239" s="191">
        <v>1.079810879462737</v>
      </c>
      <c r="D239" s="191">
        <v>12.753613867960587</v>
      </c>
    </row>
    <row r="240" spans="1:4" ht="18.75" customHeight="1" x14ac:dyDescent="0.25">
      <c r="A240" s="7" t="s">
        <v>1106</v>
      </c>
      <c r="B240" s="8" t="s">
        <v>1104</v>
      </c>
      <c r="C240" s="191">
        <v>0</v>
      </c>
      <c r="D240" s="191">
        <v>0.37964690452195848</v>
      </c>
    </row>
    <row r="241" spans="1:4" ht="18.75" customHeight="1" x14ac:dyDescent="0.25">
      <c r="A241" s="7" t="s">
        <v>1107</v>
      </c>
      <c r="B241" s="8" t="s">
        <v>1104</v>
      </c>
      <c r="C241" s="191">
        <v>0</v>
      </c>
      <c r="D241" s="191">
        <v>0.30343935484209827</v>
      </c>
    </row>
    <row r="242" spans="1:4" ht="18.75" customHeight="1" x14ac:dyDescent="0.25">
      <c r="A242" s="7" t="s">
        <v>1108</v>
      </c>
      <c r="B242" s="8" t="s">
        <v>1109</v>
      </c>
      <c r="C242" s="191">
        <v>2.2916455859046447</v>
      </c>
      <c r="D242" s="191">
        <v>14.932860397550492</v>
      </c>
    </row>
    <row r="243" spans="1:4" ht="18.75" customHeight="1" x14ac:dyDescent="0.25">
      <c r="A243" s="7" t="s">
        <v>1110</v>
      </c>
      <c r="B243" s="8" t="s">
        <v>1109</v>
      </c>
      <c r="C243" s="191">
        <v>2.2658620717051141</v>
      </c>
      <c r="D243" s="191">
        <v>14.93897969421913</v>
      </c>
    </row>
    <row r="244" spans="1:4" ht="18.75" customHeight="1" x14ac:dyDescent="0.25">
      <c r="A244" s="7" t="s">
        <v>1111</v>
      </c>
      <c r="B244" s="8" t="s">
        <v>1112</v>
      </c>
      <c r="C244" s="191">
        <v>3.4090561642683039</v>
      </c>
      <c r="D244" s="191">
        <v>4.7006449157636156</v>
      </c>
    </row>
    <row r="245" spans="1:4" ht="18.75" customHeight="1" x14ac:dyDescent="0.25">
      <c r="A245" s="7" t="s">
        <v>1113</v>
      </c>
      <c r="B245" s="8" t="s">
        <v>1112</v>
      </c>
      <c r="C245" s="191">
        <v>1.0431972041233668</v>
      </c>
      <c r="D245" s="191">
        <v>4.613827761630179</v>
      </c>
    </row>
    <row r="246" spans="1:4" ht="18.75" customHeight="1" x14ac:dyDescent="0.25">
      <c r="A246" s="7" t="s">
        <v>1114</v>
      </c>
      <c r="B246" s="8" t="s">
        <v>1115</v>
      </c>
      <c r="C246" s="191">
        <v>5.8612156051529185</v>
      </c>
      <c r="D246" s="191">
        <v>30.940212002252871</v>
      </c>
    </row>
    <row r="247" spans="1:4" ht="18.75" customHeight="1" x14ac:dyDescent="0.25">
      <c r="A247" s="7" t="s">
        <v>1116</v>
      </c>
      <c r="B247" s="8" t="s">
        <v>1117</v>
      </c>
      <c r="C247" s="191">
        <v>0</v>
      </c>
      <c r="D247" s="191">
        <v>1.6284340627528928</v>
      </c>
    </row>
    <row r="248" spans="1:4" ht="18.75" customHeight="1" x14ac:dyDescent="0.25">
      <c r="A248" s="7" t="s">
        <v>1118</v>
      </c>
      <c r="B248" s="8" t="s">
        <v>1117</v>
      </c>
      <c r="C248" s="191">
        <v>0</v>
      </c>
      <c r="D248" s="191">
        <v>1.9518474234352829</v>
      </c>
    </row>
    <row r="249" spans="1:4" ht="18.75" customHeight="1" x14ac:dyDescent="0.25">
      <c r="A249" s="7" t="s">
        <v>1119</v>
      </c>
      <c r="B249" s="8" t="s">
        <v>1120</v>
      </c>
      <c r="C249" s="191">
        <v>2.1497497559841232</v>
      </c>
      <c r="D249" s="191">
        <v>5.5950631377173377</v>
      </c>
    </row>
    <row r="250" spans="1:4" ht="18.75" customHeight="1" x14ac:dyDescent="0.25">
      <c r="A250" s="7" t="s">
        <v>1121</v>
      </c>
      <c r="B250" s="8" t="s">
        <v>1122</v>
      </c>
      <c r="C250" s="191">
        <v>0</v>
      </c>
      <c r="D250" s="191">
        <v>0.20042522179398212</v>
      </c>
    </row>
    <row r="251" spans="1:4" ht="18.75" customHeight="1" x14ac:dyDescent="0.25">
      <c r="A251" s="7" t="s">
        <v>1123</v>
      </c>
      <c r="B251" s="8" t="s">
        <v>1122</v>
      </c>
      <c r="C251" s="191">
        <v>0</v>
      </c>
      <c r="D251" s="191">
        <v>0.45221632918267735</v>
      </c>
    </row>
    <row r="252" spans="1:4" ht="18.75" customHeight="1" x14ac:dyDescent="0.25">
      <c r="A252" s="7" t="s">
        <v>1124</v>
      </c>
      <c r="B252" s="8" t="s">
        <v>1122</v>
      </c>
      <c r="C252" s="191">
        <v>0</v>
      </c>
      <c r="D252" s="191">
        <v>2.553036719740091E-2</v>
      </c>
    </row>
    <row r="253" spans="1:4" ht="18.75" customHeight="1" x14ac:dyDescent="0.25">
      <c r="A253" s="7" t="s">
        <v>1125</v>
      </c>
      <c r="B253" s="8" t="s">
        <v>1126</v>
      </c>
      <c r="C253" s="191">
        <v>0</v>
      </c>
      <c r="D253" s="191">
        <v>4.7066284445010887E-3</v>
      </c>
    </row>
    <row r="254" spans="1:4" ht="18.75" customHeight="1" x14ac:dyDescent="0.25">
      <c r="A254" s="7" t="s">
        <v>1127</v>
      </c>
      <c r="B254" s="8" t="s">
        <v>1126</v>
      </c>
      <c r="C254" s="191">
        <v>0</v>
      </c>
      <c r="D254" s="191">
        <v>4.5339945296451337E-3</v>
      </c>
    </row>
    <row r="255" spans="1:4" ht="18.75" customHeight="1" x14ac:dyDescent="0.25">
      <c r="A255" s="7" t="s">
        <v>1128</v>
      </c>
      <c r="B255" s="8" t="s">
        <v>1129</v>
      </c>
      <c r="C255" s="191">
        <v>0</v>
      </c>
      <c r="D255" s="191">
        <v>-0.14706300568400058</v>
      </c>
    </row>
    <row r="256" spans="1:4" ht="18.75" customHeight="1" x14ac:dyDescent="0.25">
      <c r="A256" s="7" t="s">
        <v>1130</v>
      </c>
      <c r="B256" s="8" t="s">
        <v>1129</v>
      </c>
      <c r="C256" s="191">
        <v>0</v>
      </c>
      <c r="D256" s="191">
        <v>-0.37609638369007808</v>
      </c>
    </row>
    <row r="257" spans="1:4" ht="18.75" customHeight="1" x14ac:dyDescent="0.25">
      <c r="A257" s="7" t="s">
        <v>1131</v>
      </c>
      <c r="B257" s="8" t="s">
        <v>1129</v>
      </c>
      <c r="C257" s="191">
        <v>0</v>
      </c>
      <c r="D257" s="191">
        <v>-0.77202258439319571</v>
      </c>
    </row>
    <row r="258" spans="1:4" ht="18.75" customHeight="1" x14ac:dyDescent="0.25">
      <c r="A258" s="7" t="s">
        <v>1132</v>
      </c>
      <c r="B258" s="8" t="s">
        <v>1133</v>
      </c>
      <c r="C258" s="191">
        <v>0</v>
      </c>
      <c r="D258" s="191">
        <v>0.78412629973378001</v>
      </c>
    </row>
    <row r="259" spans="1:4" ht="18.75" customHeight="1" x14ac:dyDescent="0.25">
      <c r="A259" s="7" t="s">
        <v>1134</v>
      </c>
      <c r="B259" s="8" t="s">
        <v>1133</v>
      </c>
      <c r="C259" s="191">
        <v>6.3081424185920804E-2</v>
      </c>
      <c r="D259" s="191">
        <v>1.8030122042176928</v>
      </c>
    </row>
    <row r="260" spans="1:4" ht="18.75" customHeight="1" x14ac:dyDescent="0.25">
      <c r="A260" s="7" t="s">
        <v>1135</v>
      </c>
      <c r="B260" s="8" t="s">
        <v>1136</v>
      </c>
      <c r="C260" s="191">
        <v>3.0745343818500617</v>
      </c>
      <c r="D260" s="191">
        <v>5.9102658597417275</v>
      </c>
    </row>
    <row r="261" spans="1:4" ht="18.75" customHeight="1" x14ac:dyDescent="0.25">
      <c r="A261" s="7" t="s">
        <v>1137</v>
      </c>
      <c r="B261" s="8" t="s">
        <v>1136</v>
      </c>
      <c r="C261" s="191">
        <v>3.04693814302613</v>
      </c>
      <c r="D261" s="191">
        <v>5.9189540819833972</v>
      </c>
    </row>
    <row r="262" spans="1:4" ht="18.75" customHeight="1" x14ac:dyDescent="0.25">
      <c r="A262" s="7" t="s">
        <v>1138</v>
      </c>
      <c r="B262" s="8" t="s">
        <v>1139</v>
      </c>
      <c r="C262" s="191">
        <v>0.41920783913829668</v>
      </c>
      <c r="D262" s="191">
        <v>16.272989220278497</v>
      </c>
    </row>
    <row r="263" spans="1:4" ht="18.75" customHeight="1" x14ac:dyDescent="0.25">
      <c r="A263" s="7" t="s">
        <v>1140</v>
      </c>
      <c r="B263" s="8" t="s">
        <v>1141</v>
      </c>
      <c r="C263" s="191">
        <v>2.7725359606612763</v>
      </c>
      <c r="D263" s="191">
        <v>2.8052170562572094</v>
      </c>
    </row>
    <row r="264" spans="1:4" ht="18.75" customHeight="1" x14ac:dyDescent="0.25">
      <c r="A264" s="7" t="s">
        <v>1142</v>
      </c>
      <c r="B264" s="8" t="s">
        <v>1141</v>
      </c>
      <c r="C264" s="191">
        <v>6.3932382932809269</v>
      </c>
      <c r="D264" s="191">
        <v>2.8476781672620963</v>
      </c>
    </row>
    <row r="265" spans="1:4" ht="18.75" customHeight="1" x14ac:dyDescent="0.25">
      <c r="A265" s="7" t="s">
        <v>1143</v>
      </c>
      <c r="B265" s="8" t="s">
        <v>1144</v>
      </c>
      <c r="C265" s="191">
        <v>0</v>
      </c>
      <c r="D265" s="191">
        <v>0.79337657710532206</v>
      </c>
    </row>
    <row r="266" spans="1:4" ht="18.75" customHeight="1" x14ac:dyDescent="0.25">
      <c r="A266" s="7" t="s">
        <v>1145</v>
      </c>
      <c r="B266" s="8" t="s">
        <v>1146</v>
      </c>
      <c r="C266" s="191">
        <v>3.154221781399662</v>
      </c>
      <c r="D266" s="191">
        <v>1.7536905033491261E-3</v>
      </c>
    </row>
    <row r="267" spans="1:4" ht="18.75" customHeight="1" x14ac:dyDescent="0.25">
      <c r="A267" s="7" t="s">
        <v>1147</v>
      </c>
      <c r="B267" s="8" t="s">
        <v>1146</v>
      </c>
      <c r="C267" s="191">
        <v>3.2423224612449402</v>
      </c>
      <c r="D267" s="191">
        <v>1.759457063559763E-3</v>
      </c>
    </row>
    <row r="268" spans="1:4" ht="18.75" customHeight="1" x14ac:dyDescent="0.25">
      <c r="A268" s="7" t="s">
        <v>1148</v>
      </c>
      <c r="B268" s="8" t="s">
        <v>1149</v>
      </c>
      <c r="C268" s="191">
        <v>0</v>
      </c>
      <c r="D268" s="191">
        <v>8.1513035093652654E-4</v>
      </c>
    </row>
    <row r="269" spans="1:4" ht="18.75" customHeight="1" x14ac:dyDescent="0.25">
      <c r="A269" s="7" t="s">
        <v>1150</v>
      </c>
      <c r="B269" s="8" t="s">
        <v>1149</v>
      </c>
      <c r="C269" s="191">
        <v>0</v>
      </c>
      <c r="D269" s="191">
        <v>7.6729159120321228E-4</v>
      </c>
    </row>
    <row r="270" spans="1:4" ht="18.75" customHeight="1" x14ac:dyDescent="0.25">
      <c r="A270" s="7" t="s">
        <v>1151</v>
      </c>
      <c r="B270" s="8" t="s">
        <v>1152</v>
      </c>
      <c r="C270" s="191">
        <v>1.4137550315301812</v>
      </c>
      <c r="D270" s="191">
        <v>1.8658785495997718</v>
      </c>
    </row>
    <row r="271" spans="1:4" ht="18.75" customHeight="1" x14ac:dyDescent="0.25">
      <c r="A271" s="7" t="s">
        <v>1153</v>
      </c>
      <c r="B271" s="8" t="s">
        <v>1152</v>
      </c>
      <c r="C271" s="191">
        <v>0.9549556801909832</v>
      </c>
      <c r="D271" s="191">
        <v>1.9182536231091265</v>
      </c>
    </row>
    <row r="272" spans="1:4" ht="18.75" customHeight="1" x14ac:dyDescent="0.25">
      <c r="A272" s="7" t="s">
        <v>1154</v>
      </c>
      <c r="B272" s="8" t="s">
        <v>1155</v>
      </c>
      <c r="C272" s="191">
        <v>0.2159916722500127</v>
      </c>
      <c r="D272" s="191">
        <v>-0.66100204524757578</v>
      </c>
    </row>
    <row r="273" spans="1:4" ht="18.75" customHeight="1" x14ac:dyDescent="0.25">
      <c r="A273" s="7" t="s">
        <v>1156</v>
      </c>
      <c r="B273" s="8" t="s">
        <v>1157</v>
      </c>
      <c r="C273" s="191">
        <v>0.3158355941024551</v>
      </c>
      <c r="D273" s="191">
        <v>4.4273763547075724</v>
      </c>
    </row>
    <row r="274" spans="1:4" ht="18.75" customHeight="1" x14ac:dyDescent="0.25">
      <c r="A274" s="7" t="s">
        <v>1158</v>
      </c>
      <c r="B274" s="8" t="s">
        <v>1157</v>
      </c>
      <c r="C274" s="191">
        <v>0.319728375480206</v>
      </c>
      <c r="D274" s="191">
        <v>4.3551071433642763</v>
      </c>
    </row>
    <row r="275" spans="1:4" ht="18.75" customHeight="1" x14ac:dyDescent="0.25">
      <c r="A275" s="7" t="s">
        <v>1159</v>
      </c>
      <c r="B275" s="8" t="s">
        <v>1157</v>
      </c>
      <c r="C275" s="191">
        <v>7.9637085946937886E-2</v>
      </c>
      <c r="D275" s="191">
        <v>4.335110982428092</v>
      </c>
    </row>
    <row r="276" spans="1:4" ht="18.75" customHeight="1" x14ac:dyDescent="0.25">
      <c r="A276" s="7" t="s">
        <v>1160</v>
      </c>
      <c r="B276" s="8" t="s">
        <v>1161</v>
      </c>
      <c r="C276" s="191">
        <v>3.4928411054368769</v>
      </c>
      <c r="D276" s="191">
        <v>4.6687498505846445</v>
      </c>
    </row>
    <row r="277" spans="1:4" ht="18.75" customHeight="1" x14ac:dyDescent="0.25">
      <c r="A277" s="7" t="s">
        <v>1162</v>
      </c>
      <c r="B277" s="8" t="s">
        <v>1161</v>
      </c>
      <c r="C277" s="191">
        <v>3.9905334366765253</v>
      </c>
      <c r="D277" s="191">
        <v>4.6382383498801607</v>
      </c>
    </row>
    <row r="278" spans="1:4" ht="18.75" customHeight="1" x14ac:dyDescent="0.25">
      <c r="A278" s="7" t="s">
        <v>1163</v>
      </c>
      <c r="B278" s="8" t="s">
        <v>1164</v>
      </c>
      <c r="C278" s="191">
        <v>7.9144074394848829</v>
      </c>
      <c r="D278" s="191">
        <v>3.3742760465571782</v>
      </c>
    </row>
    <row r="279" spans="1:4" ht="18.75" customHeight="1" x14ac:dyDescent="0.25">
      <c r="A279" s="7" t="s">
        <v>1165</v>
      </c>
      <c r="B279" s="8" t="s">
        <v>1164</v>
      </c>
      <c r="C279" s="191">
        <v>9.4286444888606731</v>
      </c>
      <c r="D279" s="191">
        <v>3.9672425746257343</v>
      </c>
    </row>
    <row r="280" spans="1:4" ht="18.75" customHeight="1" x14ac:dyDescent="0.25">
      <c r="A280" s="7" t="s">
        <v>1166</v>
      </c>
      <c r="B280" s="8" t="s">
        <v>1167</v>
      </c>
      <c r="C280" s="191">
        <v>3.6530048807531825</v>
      </c>
      <c r="D280" s="191">
        <v>9.0366597872240995</v>
      </c>
    </row>
    <row r="281" spans="1:4" ht="18.75" customHeight="1" x14ac:dyDescent="0.25">
      <c r="A281" s="7" t="s">
        <v>1168</v>
      </c>
      <c r="B281" s="8" t="s">
        <v>1167</v>
      </c>
      <c r="C281" s="191">
        <v>4.5898136019463607</v>
      </c>
      <c r="D281" s="191">
        <v>10.731264196541208</v>
      </c>
    </row>
    <row r="282" spans="1:4" ht="18.75" customHeight="1" x14ac:dyDescent="0.25">
      <c r="A282" s="7" t="s">
        <v>1169</v>
      </c>
      <c r="B282" s="8" t="s">
        <v>1170</v>
      </c>
      <c r="C282" s="191">
        <v>0</v>
      </c>
      <c r="D282" s="191">
        <v>0.30961303756857705</v>
      </c>
    </row>
    <row r="283" spans="1:4" ht="18.75" customHeight="1" x14ac:dyDescent="0.25">
      <c r="A283" s="7" t="s">
        <v>1171</v>
      </c>
      <c r="B283" s="8" t="s">
        <v>1170</v>
      </c>
      <c r="C283" s="191">
        <v>0</v>
      </c>
      <c r="D283" s="191">
        <v>0.37325962025113124</v>
      </c>
    </row>
    <row r="284" spans="1:4" ht="18.75" customHeight="1" x14ac:dyDescent="0.25">
      <c r="A284" s="7" t="s">
        <v>1172</v>
      </c>
      <c r="B284" s="8" t="s">
        <v>1173</v>
      </c>
      <c r="C284" s="191">
        <v>6.8400114713958651</v>
      </c>
      <c r="D284" s="191">
        <v>4.6183281898328392</v>
      </c>
    </row>
    <row r="285" spans="1:4" ht="18.75" customHeight="1" x14ac:dyDescent="0.25">
      <c r="A285" s="7" t="s">
        <v>1174</v>
      </c>
      <c r="B285" s="8" t="s">
        <v>1173</v>
      </c>
      <c r="C285" s="191">
        <v>6.8419363312420849</v>
      </c>
      <c r="D285" s="191">
        <v>4.6209673643041143</v>
      </c>
    </row>
    <row r="286" spans="1:4" ht="18.75" customHeight="1" x14ac:dyDescent="0.25">
      <c r="A286" s="7" t="s">
        <v>1175</v>
      </c>
      <c r="B286" s="8" t="s">
        <v>1176</v>
      </c>
      <c r="C286" s="191">
        <v>4.4208306422153045</v>
      </c>
      <c r="D286" s="191">
        <v>14.091986288956168</v>
      </c>
    </row>
    <row r="287" spans="1:4" ht="18.75" customHeight="1" x14ac:dyDescent="0.25">
      <c r="A287" s="7" t="s">
        <v>1177</v>
      </c>
      <c r="B287" s="8" t="s">
        <v>1176</v>
      </c>
      <c r="C287" s="191">
        <v>5.5077712316793033</v>
      </c>
      <c r="D287" s="191">
        <v>17.027705709860882</v>
      </c>
    </row>
    <row r="288" spans="1:4" ht="18.75" customHeight="1" x14ac:dyDescent="0.25">
      <c r="A288" s="7" t="s">
        <v>1178</v>
      </c>
      <c r="B288" s="8" t="s">
        <v>1179</v>
      </c>
      <c r="C288" s="191">
        <v>0</v>
      </c>
      <c r="D288" s="191">
        <v>0.23024030393640355</v>
      </c>
    </row>
    <row r="289" spans="1:4" ht="18.75" customHeight="1" x14ac:dyDescent="0.25">
      <c r="A289" s="7" t="s">
        <v>1180</v>
      </c>
      <c r="B289" s="8" t="s">
        <v>1179</v>
      </c>
      <c r="C289" s="191">
        <v>0</v>
      </c>
      <c r="D289" s="191">
        <v>0.2148789840204107</v>
      </c>
    </row>
    <row r="290" spans="1:4" ht="18.75" customHeight="1" x14ac:dyDescent="0.25">
      <c r="A290" s="7" t="s">
        <v>1181</v>
      </c>
      <c r="B290" s="8" t="s">
        <v>1179</v>
      </c>
      <c r="C290" s="191">
        <v>0</v>
      </c>
      <c r="D290" s="191">
        <v>2.3775855263078093E-2</v>
      </c>
    </row>
    <row r="291" spans="1:4" ht="18.75" customHeight="1" x14ac:dyDescent="0.25">
      <c r="A291" s="7" t="s">
        <v>1182</v>
      </c>
      <c r="B291" s="8" t="s">
        <v>1179</v>
      </c>
      <c r="C291" s="191">
        <v>0</v>
      </c>
      <c r="D291" s="191">
        <v>5.7914028347102785E-3</v>
      </c>
    </row>
    <row r="292" spans="1:4" ht="18.75" customHeight="1" x14ac:dyDescent="0.25">
      <c r="A292" s="7" t="s">
        <v>1183</v>
      </c>
      <c r="B292" s="8" t="s">
        <v>1184</v>
      </c>
      <c r="C292" s="191">
        <v>0</v>
      </c>
      <c r="D292" s="191">
        <v>6.0980940881909092E-2</v>
      </c>
    </row>
    <row r="293" spans="1:4" ht="18.75" customHeight="1" x14ac:dyDescent="0.25">
      <c r="A293" s="7" t="s">
        <v>1185</v>
      </c>
      <c r="B293" s="8" t="s">
        <v>1184</v>
      </c>
      <c r="C293" s="191">
        <v>0</v>
      </c>
      <c r="D293" s="191">
        <v>5.5327505465599364E-2</v>
      </c>
    </row>
    <row r="294" spans="1:4" ht="18.75" customHeight="1" x14ac:dyDescent="0.25">
      <c r="A294" s="7" t="s">
        <v>1186</v>
      </c>
      <c r="B294" s="8" t="s">
        <v>1184</v>
      </c>
      <c r="C294" s="191">
        <v>0.10791110178647595</v>
      </c>
      <c r="D294" s="191">
        <v>1.0607104404537688</v>
      </c>
    </row>
    <row r="295" spans="1:4" ht="18.75" customHeight="1" x14ac:dyDescent="0.25">
      <c r="A295" s="7" t="s">
        <v>1187</v>
      </c>
      <c r="B295" s="8" t="s">
        <v>1184</v>
      </c>
      <c r="C295" s="191">
        <v>0.10812341158400245</v>
      </c>
      <c r="D295" s="191">
        <v>1.0570919453285237</v>
      </c>
    </row>
    <row r="296" spans="1:4" ht="18.75" customHeight="1" x14ac:dyDescent="0.25">
      <c r="A296" s="7" t="s">
        <v>1188</v>
      </c>
      <c r="B296" s="8" t="s">
        <v>1189</v>
      </c>
      <c r="C296" s="191">
        <v>3.524865246249147</v>
      </c>
      <c r="D296" s="191">
        <v>4.6234768583356542</v>
      </c>
    </row>
    <row r="297" spans="1:4" ht="18.75" customHeight="1" x14ac:dyDescent="0.25">
      <c r="A297" s="7" t="s">
        <v>1190</v>
      </c>
      <c r="B297" s="8" t="s">
        <v>1189</v>
      </c>
      <c r="C297" s="191">
        <v>4.0274791350076748</v>
      </c>
      <c r="D297" s="191">
        <v>4.4168620187758041</v>
      </c>
    </row>
    <row r="298" spans="1:4" ht="18.75" customHeight="1" x14ac:dyDescent="0.25">
      <c r="A298" s="7" t="s">
        <v>1191</v>
      </c>
      <c r="B298" s="8" t="s">
        <v>1192</v>
      </c>
      <c r="C298" s="191">
        <v>2.78090999441693</v>
      </c>
      <c r="D298" s="191">
        <v>34.195736222804058</v>
      </c>
    </row>
    <row r="299" spans="1:4" ht="18.75" customHeight="1" x14ac:dyDescent="0.25">
      <c r="A299" s="7" t="s">
        <v>1193</v>
      </c>
      <c r="B299" s="8" t="s">
        <v>1192</v>
      </c>
      <c r="C299" s="191">
        <v>1.1536119317282671</v>
      </c>
      <c r="D299" s="191">
        <v>6.7271175494283089</v>
      </c>
    </row>
    <row r="300" spans="1:4" ht="18.75" customHeight="1" x14ac:dyDescent="0.25">
      <c r="A300" s="7" t="s">
        <v>1194</v>
      </c>
      <c r="B300" s="8" t="s">
        <v>1195</v>
      </c>
      <c r="C300" s="191">
        <v>2.4081304650123583</v>
      </c>
      <c r="D300" s="191">
        <v>5.1166137541921302</v>
      </c>
    </row>
    <row r="301" spans="1:4" ht="18.75" customHeight="1" x14ac:dyDescent="0.25">
      <c r="A301" s="7" t="s">
        <v>1196</v>
      </c>
      <c r="B301" s="8" t="s">
        <v>1195</v>
      </c>
      <c r="C301" s="191">
        <v>4.1423497236302573</v>
      </c>
      <c r="D301" s="191">
        <v>6.779853141284236</v>
      </c>
    </row>
    <row r="302" spans="1:4" ht="18.75" customHeight="1" x14ac:dyDescent="0.25">
      <c r="A302" s="7" t="s">
        <v>1197</v>
      </c>
      <c r="B302" s="8" t="s">
        <v>1198</v>
      </c>
      <c r="C302" s="191">
        <v>2.8593672011187152E-2</v>
      </c>
      <c r="D302" s="191">
        <v>-1.2958256260463983E-3</v>
      </c>
    </row>
    <row r="303" spans="1:4" ht="18.75" customHeight="1" x14ac:dyDescent="0.25">
      <c r="A303" s="7" t="s">
        <v>1199</v>
      </c>
      <c r="B303" s="8" t="s">
        <v>1200</v>
      </c>
      <c r="C303" s="191">
        <v>1.7714051051389659</v>
      </c>
      <c r="D303" s="191">
        <v>8.7844753211289284</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85"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55" customWidth="1"/>
    <col min="2" max="2" width="37.44140625" style="155" bestFit="1" customWidth="1"/>
    <col min="3" max="3" width="19" style="156" customWidth="1"/>
    <col min="4" max="4" width="5.33203125" style="155" bestFit="1" customWidth="1"/>
    <col min="5" max="5" width="4.6640625" style="155" customWidth="1"/>
    <col min="6" max="6" width="29.109375" style="155" bestFit="1" customWidth="1"/>
    <col min="7" max="7" width="11.5546875" style="155"/>
    <col min="8" max="8" width="64.5546875" style="155" bestFit="1" customWidth="1"/>
    <col min="9" max="16384" width="11.5546875" style="155"/>
  </cols>
  <sheetData>
    <row r="1" spans="1:8" ht="26.25" customHeight="1" x14ac:dyDescent="0.4">
      <c r="A1" s="158" t="s">
        <v>15</v>
      </c>
      <c r="H1" s="157"/>
    </row>
    <row r="2" spans="1:8" ht="12.75" customHeight="1" x14ac:dyDescent="0.25">
      <c r="A2" s="158"/>
    </row>
    <row r="3" spans="1:8" ht="12.75" customHeight="1" x14ac:dyDescent="0.25">
      <c r="A3" s="158"/>
    </row>
    <row r="4" spans="1:8" ht="12.75" customHeight="1" x14ac:dyDescent="0.25">
      <c r="A4" s="158"/>
    </row>
    <row r="5" spans="1:8" ht="12.75" customHeight="1" x14ac:dyDescent="0.25">
      <c r="A5" s="158"/>
    </row>
    <row r="6" spans="1:8" ht="12.75" customHeight="1" x14ac:dyDescent="0.25">
      <c r="A6" s="158"/>
    </row>
    <row r="7" spans="1:8" ht="12.75" customHeight="1" x14ac:dyDescent="0.25">
      <c r="A7" s="158"/>
    </row>
    <row r="8" spans="1:8" ht="12.75" customHeight="1" x14ac:dyDescent="0.25">
      <c r="A8" s="158"/>
    </row>
    <row r="9" spans="1:8" ht="12.75" customHeight="1" x14ac:dyDescent="0.25">
      <c r="A9" s="158"/>
    </row>
    <row r="10" spans="1:8" ht="12.75" customHeight="1" x14ac:dyDescent="0.25">
      <c r="A10" s="158"/>
    </row>
    <row r="11" spans="1:8" ht="12.75" customHeight="1" x14ac:dyDescent="0.25">
      <c r="A11" s="158"/>
    </row>
    <row r="12" spans="1:8" ht="12.75" customHeight="1" x14ac:dyDescent="0.25">
      <c r="A12" s="158"/>
    </row>
    <row r="13" spans="1:8" ht="12.75" customHeight="1" x14ac:dyDescent="0.25">
      <c r="A13" s="158"/>
    </row>
    <row r="14" spans="1:8" ht="12.75" customHeight="1" x14ac:dyDescent="0.25">
      <c r="A14" s="158"/>
    </row>
    <row r="15" spans="1:8" ht="12.75" customHeight="1" x14ac:dyDescent="0.25">
      <c r="A15" s="158"/>
    </row>
    <row r="16" spans="1:8" ht="12.75" customHeight="1" x14ac:dyDescent="0.25">
      <c r="A16" s="158"/>
    </row>
    <row r="17" spans="1:8" ht="12.75" customHeight="1" x14ac:dyDescent="0.25">
      <c r="A17" s="158"/>
    </row>
    <row r="18" spans="1:8" ht="12.75" customHeight="1" x14ac:dyDescent="0.25">
      <c r="A18" s="158"/>
    </row>
    <row r="19" spans="1:8" ht="12.75" customHeight="1" x14ac:dyDescent="0.25">
      <c r="A19" s="158"/>
    </row>
    <row r="20" spans="1:8" ht="12.75" customHeight="1" x14ac:dyDescent="0.25">
      <c r="A20" s="158"/>
    </row>
    <row r="21" spans="1:8" ht="12.75" customHeight="1" x14ac:dyDescent="0.25">
      <c r="A21" s="158"/>
    </row>
    <row r="22" spans="1:8" ht="12.75" customHeight="1" x14ac:dyDescent="0.25">
      <c r="A22" s="158"/>
    </row>
    <row r="23" spans="1:8" ht="12.75" customHeight="1" x14ac:dyDescent="0.25">
      <c r="A23" s="158"/>
    </row>
    <row r="24" spans="1:8" ht="12.75" customHeight="1" x14ac:dyDescent="0.25">
      <c r="A24" s="158"/>
    </row>
    <row r="25" spans="1:8" ht="12.75" customHeight="1" x14ac:dyDescent="0.25">
      <c r="A25" s="158"/>
    </row>
    <row r="26" spans="1:8" ht="12.75" customHeight="1" x14ac:dyDescent="0.25">
      <c r="A26" s="158"/>
    </row>
    <row r="27" spans="1:8" ht="12.75" customHeight="1" x14ac:dyDescent="0.25">
      <c r="A27" s="158"/>
    </row>
    <row r="28" spans="1:8" s="160" customFormat="1" ht="52.8" x14ac:dyDescent="0.25">
      <c r="A28" s="56" t="s">
        <v>156</v>
      </c>
      <c r="B28" s="56" t="s">
        <v>157</v>
      </c>
      <c r="C28" s="56" t="s">
        <v>384</v>
      </c>
      <c r="D28" s="159"/>
      <c r="E28" s="159"/>
      <c r="F28" s="56" t="s">
        <v>385</v>
      </c>
      <c r="G28" s="56" t="s">
        <v>386</v>
      </c>
      <c r="H28" s="56" t="s">
        <v>387</v>
      </c>
    </row>
    <row r="29" spans="1:8" x14ac:dyDescent="0.25">
      <c r="A29" s="165">
        <v>3</v>
      </c>
      <c r="B29" s="161" t="s">
        <v>158</v>
      </c>
      <c r="C29" s="164" t="s">
        <v>393</v>
      </c>
      <c r="F29" s="155" t="s">
        <v>390</v>
      </c>
      <c r="G29" s="162">
        <v>43626</v>
      </c>
      <c r="H29" s="155" t="s">
        <v>391</v>
      </c>
    </row>
    <row r="30" spans="1:8" x14ac:dyDescent="0.25">
      <c r="A30" s="165">
        <v>4</v>
      </c>
      <c r="B30" s="161" t="s">
        <v>158</v>
      </c>
      <c r="C30" s="164" t="s">
        <v>393</v>
      </c>
      <c r="F30" s="155" t="s">
        <v>395</v>
      </c>
      <c r="G30" s="162">
        <v>43626</v>
      </c>
      <c r="H30" s="155" t="s">
        <v>391</v>
      </c>
    </row>
    <row r="31" spans="1:8" x14ac:dyDescent="0.25">
      <c r="A31" s="165">
        <v>5</v>
      </c>
      <c r="B31" s="161" t="s">
        <v>159</v>
      </c>
      <c r="C31" s="164" t="s">
        <v>393</v>
      </c>
      <c r="F31" s="155" t="s">
        <v>394</v>
      </c>
      <c r="G31" s="162">
        <v>43626</v>
      </c>
      <c r="H31" s="155" t="s">
        <v>391</v>
      </c>
    </row>
    <row r="32" spans="1:8" x14ac:dyDescent="0.25">
      <c r="A32" s="165">
        <v>6</v>
      </c>
      <c r="B32" s="161" t="s">
        <v>160</v>
      </c>
      <c r="C32" s="164" t="s">
        <v>393</v>
      </c>
      <c r="F32" s="155" t="s">
        <v>396</v>
      </c>
      <c r="G32" s="162">
        <v>43626</v>
      </c>
      <c r="H32" s="155" t="s">
        <v>397</v>
      </c>
    </row>
    <row r="33" spans="1:8" x14ac:dyDescent="0.25">
      <c r="A33" s="165">
        <v>7</v>
      </c>
      <c r="B33" s="161" t="s">
        <v>160</v>
      </c>
      <c r="C33" s="164" t="s">
        <v>393</v>
      </c>
      <c r="G33" s="162"/>
      <c r="H33" s="163"/>
    </row>
    <row r="34" spans="1:8" x14ac:dyDescent="0.25">
      <c r="A34" s="165">
        <v>8</v>
      </c>
      <c r="B34" s="161" t="s">
        <v>160</v>
      </c>
      <c r="C34" s="164" t="s">
        <v>393</v>
      </c>
      <c r="F34" s="163"/>
      <c r="G34" s="162"/>
    </row>
    <row r="35" spans="1:8" x14ac:dyDescent="0.25">
      <c r="A35" s="165">
        <v>9</v>
      </c>
      <c r="B35" s="161" t="s">
        <v>160</v>
      </c>
      <c r="C35" s="164" t="s">
        <v>393</v>
      </c>
      <c r="G35" s="162"/>
      <c r="H35" s="163"/>
    </row>
    <row r="36" spans="1:8" x14ac:dyDescent="0.25">
      <c r="A36" s="165">
        <v>10</v>
      </c>
      <c r="B36" s="161" t="s">
        <v>160</v>
      </c>
      <c r="C36" s="164" t="s">
        <v>393</v>
      </c>
      <c r="G36" s="162"/>
      <c r="H36" s="163"/>
    </row>
    <row r="37" spans="1:8" x14ac:dyDescent="0.25">
      <c r="A37" s="165">
        <v>11</v>
      </c>
      <c r="B37" s="161" t="s">
        <v>160</v>
      </c>
      <c r="C37" s="164" t="s">
        <v>393</v>
      </c>
      <c r="G37" s="162"/>
    </row>
    <row r="38" spans="1:8" x14ac:dyDescent="0.25">
      <c r="A38" s="165">
        <v>12</v>
      </c>
      <c r="B38" s="161" t="s">
        <v>160</v>
      </c>
      <c r="C38" s="164" t="s">
        <v>393</v>
      </c>
      <c r="G38" s="162"/>
    </row>
    <row r="39" spans="1:8" x14ac:dyDescent="0.25">
      <c r="A39" s="165">
        <v>13</v>
      </c>
      <c r="B39" s="161" t="s">
        <v>161</v>
      </c>
      <c r="C39" s="164" t="s">
        <v>393</v>
      </c>
      <c r="G39" s="162"/>
    </row>
    <row r="40" spans="1:8" x14ac:dyDescent="0.25">
      <c r="A40" s="165">
        <v>15</v>
      </c>
      <c r="B40" s="161" t="s">
        <v>161</v>
      </c>
      <c r="C40" s="164" t="s">
        <v>393</v>
      </c>
      <c r="F40" s="163"/>
      <c r="G40" s="162"/>
      <c r="H40" s="163"/>
    </row>
    <row r="41" spans="1:8" x14ac:dyDescent="0.25">
      <c r="A41" s="165">
        <v>16</v>
      </c>
      <c r="B41" s="161" t="s">
        <v>162</v>
      </c>
      <c r="C41" s="164" t="s">
        <v>393</v>
      </c>
      <c r="G41" s="162"/>
      <c r="H41" s="163"/>
    </row>
    <row r="42" spans="1:8" x14ac:dyDescent="0.25">
      <c r="A42" s="165">
        <v>17</v>
      </c>
      <c r="B42" s="161" t="s">
        <v>162</v>
      </c>
      <c r="C42" s="164" t="s">
        <v>393</v>
      </c>
      <c r="G42" s="162"/>
    </row>
    <row r="43" spans="1:8" x14ac:dyDescent="0.25">
      <c r="A43" s="165">
        <v>18</v>
      </c>
      <c r="B43" s="161" t="s">
        <v>162</v>
      </c>
      <c r="C43" s="164" t="s">
        <v>393</v>
      </c>
      <c r="G43" s="162"/>
    </row>
    <row r="44" spans="1:8" x14ac:dyDescent="0.25">
      <c r="A44" s="165">
        <v>19</v>
      </c>
      <c r="B44" s="161" t="s">
        <v>162</v>
      </c>
      <c r="C44" s="164" t="s">
        <v>393</v>
      </c>
      <c r="G44" s="162"/>
    </row>
    <row r="45" spans="1:8" x14ac:dyDescent="0.25">
      <c r="A45" s="165">
        <v>20</v>
      </c>
      <c r="B45" s="161" t="s">
        <v>162</v>
      </c>
      <c r="C45" s="164" t="s">
        <v>393</v>
      </c>
      <c r="G45" s="162"/>
    </row>
    <row r="46" spans="1:8" x14ac:dyDescent="0.25">
      <c r="A46" s="165">
        <v>21</v>
      </c>
      <c r="B46" s="161" t="s">
        <v>162</v>
      </c>
      <c r="C46" s="164" t="s">
        <v>393</v>
      </c>
      <c r="G46" s="162"/>
    </row>
    <row r="47" spans="1:8" x14ac:dyDescent="0.25">
      <c r="A47" s="165">
        <v>22</v>
      </c>
      <c r="B47" s="161" t="s">
        <v>162</v>
      </c>
      <c r="C47" s="164" t="s">
        <v>393</v>
      </c>
      <c r="G47" s="162"/>
    </row>
    <row r="48" spans="1:8" x14ac:dyDescent="0.25">
      <c r="A48" s="165">
        <v>23</v>
      </c>
      <c r="B48" s="161" t="s">
        <v>163</v>
      </c>
      <c r="C48" s="164" t="s">
        <v>393</v>
      </c>
      <c r="G48" s="162"/>
    </row>
    <row r="49" spans="1:8" x14ac:dyDescent="0.25">
      <c r="A49" s="165">
        <v>24</v>
      </c>
      <c r="B49" s="161" t="s">
        <v>163</v>
      </c>
      <c r="C49" s="164" t="s">
        <v>393</v>
      </c>
      <c r="G49" s="162"/>
    </row>
    <row r="50" spans="1:8" x14ac:dyDescent="0.25">
      <c r="A50" s="165">
        <v>25</v>
      </c>
      <c r="B50" s="161" t="s">
        <v>163</v>
      </c>
      <c r="C50" s="164" t="s">
        <v>393</v>
      </c>
      <c r="G50" s="162"/>
    </row>
    <row r="51" spans="1:8" x14ac:dyDescent="0.25">
      <c r="A51" s="165">
        <v>26</v>
      </c>
      <c r="B51" s="161" t="s">
        <v>163</v>
      </c>
      <c r="C51" s="164" t="s">
        <v>393</v>
      </c>
      <c r="G51" s="162"/>
    </row>
    <row r="52" spans="1:8" x14ac:dyDescent="0.25">
      <c r="A52" s="165">
        <v>28</v>
      </c>
      <c r="B52" s="161" t="s">
        <v>163</v>
      </c>
      <c r="C52" s="164" t="s">
        <v>393</v>
      </c>
      <c r="G52" s="162"/>
    </row>
    <row r="53" spans="1:8" x14ac:dyDescent="0.25">
      <c r="A53" s="165">
        <v>29</v>
      </c>
      <c r="B53" s="161" t="s">
        <v>163</v>
      </c>
      <c r="C53" s="164" t="s">
        <v>393</v>
      </c>
      <c r="G53" s="162"/>
    </row>
    <row r="54" spans="1:8" x14ac:dyDescent="0.25">
      <c r="A54" s="165">
        <v>30</v>
      </c>
      <c r="B54" s="161" t="s">
        <v>163</v>
      </c>
      <c r="C54" s="164" t="s">
        <v>393</v>
      </c>
      <c r="G54" s="162"/>
    </row>
    <row r="55" spans="1:8" x14ac:dyDescent="0.25">
      <c r="A55" s="165">
        <v>31</v>
      </c>
      <c r="B55" s="161" t="s">
        <v>163</v>
      </c>
      <c r="C55" s="164" t="s">
        <v>393</v>
      </c>
      <c r="G55" s="162"/>
    </row>
    <row r="56" spans="1:8" x14ac:dyDescent="0.25">
      <c r="A56" s="165">
        <v>32</v>
      </c>
      <c r="B56" s="161" t="s">
        <v>163</v>
      </c>
      <c r="C56" s="164" t="s">
        <v>393</v>
      </c>
      <c r="F56" s="163"/>
      <c r="G56" s="162"/>
      <c r="H56" s="163"/>
    </row>
    <row r="57" spans="1:8" x14ac:dyDescent="0.25">
      <c r="A57" s="165">
        <v>33</v>
      </c>
      <c r="B57" s="161" t="s">
        <v>163</v>
      </c>
      <c r="C57" s="164" t="s">
        <v>393</v>
      </c>
      <c r="F57" s="163"/>
      <c r="G57" s="162"/>
      <c r="H57" s="163"/>
    </row>
    <row r="58" spans="1:8" x14ac:dyDescent="0.25">
      <c r="A58" s="165">
        <v>34</v>
      </c>
      <c r="B58" s="161" t="s">
        <v>163</v>
      </c>
      <c r="C58" s="164" t="s">
        <v>393</v>
      </c>
      <c r="F58" s="163"/>
      <c r="G58" s="162"/>
      <c r="H58" s="163"/>
    </row>
    <row r="59" spans="1:8" x14ac:dyDescent="0.25">
      <c r="A59" s="165">
        <v>35</v>
      </c>
      <c r="B59" s="161" t="s">
        <v>163</v>
      </c>
      <c r="C59" s="164" t="s">
        <v>393</v>
      </c>
      <c r="F59" s="163"/>
      <c r="G59" s="162"/>
      <c r="H59" s="163"/>
    </row>
    <row r="60" spans="1:8" x14ac:dyDescent="0.25">
      <c r="A60" s="165">
        <v>36</v>
      </c>
      <c r="B60" s="161" t="s">
        <v>163</v>
      </c>
      <c r="C60" s="164" t="s">
        <v>393</v>
      </c>
      <c r="F60" s="163"/>
      <c r="G60" s="162"/>
      <c r="H60" s="163"/>
    </row>
    <row r="61" spans="1:8" x14ac:dyDescent="0.25">
      <c r="A61" s="165">
        <v>37</v>
      </c>
      <c r="B61" s="161" t="s">
        <v>163</v>
      </c>
      <c r="C61" s="164" t="s">
        <v>393</v>
      </c>
      <c r="F61" s="163"/>
      <c r="G61" s="162"/>
      <c r="H61" s="163"/>
    </row>
    <row r="62" spans="1:8" x14ac:dyDescent="0.25">
      <c r="A62" s="165">
        <v>38</v>
      </c>
      <c r="B62" s="161" t="s">
        <v>163</v>
      </c>
      <c r="C62" s="164" t="s">
        <v>393</v>
      </c>
      <c r="F62" s="163"/>
      <c r="G62" s="162"/>
      <c r="H62" s="163"/>
    </row>
    <row r="63" spans="1:8" x14ac:dyDescent="0.25">
      <c r="A63" s="165">
        <v>39</v>
      </c>
      <c r="B63" s="161" t="s">
        <v>163</v>
      </c>
      <c r="C63" s="164" t="s">
        <v>393</v>
      </c>
      <c r="F63" s="163"/>
      <c r="G63" s="162"/>
      <c r="H63" s="163"/>
    </row>
    <row r="64" spans="1:8" x14ac:dyDescent="0.25">
      <c r="A64" s="165">
        <v>40</v>
      </c>
      <c r="B64" s="161" t="s">
        <v>162</v>
      </c>
      <c r="C64" s="164" t="s">
        <v>393</v>
      </c>
      <c r="F64" s="163"/>
      <c r="G64" s="162"/>
      <c r="H64" s="163"/>
    </row>
    <row r="65" spans="1:8" x14ac:dyDescent="0.25">
      <c r="A65" s="165">
        <v>41</v>
      </c>
      <c r="B65" s="161" t="s">
        <v>164</v>
      </c>
      <c r="C65" s="164" t="s">
        <v>393</v>
      </c>
      <c r="F65" s="163"/>
      <c r="G65" s="162"/>
      <c r="H65" s="163"/>
    </row>
    <row r="66" spans="1:8" x14ac:dyDescent="0.25">
      <c r="A66" s="165">
        <v>42</v>
      </c>
      <c r="B66" s="161" t="s">
        <v>165</v>
      </c>
      <c r="C66" s="164" t="s">
        <v>393</v>
      </c>
      <c r="F66" s="163"/>
      <c r="G66" s="162"/>
      <c r="H66" s="163"/>
    </row>
    <row r="67" spans="1:8" x14ac:dyDescent="0.25">
      <c r="A67" s="165">
        <v>43</v>
      </c>
      <c r="B67" s="161" t="s">
        <v>165</v>
      </c>
      <c r="C67" s="164" t="s">
        <v>393</v>
      </c>
      <c r="F67" s="163"/>
      <c r="G67" s="162"/>
      <c r="H67" s="163"/>
    </row>
    <row r="68" spans="1:8" x14ac:dyDescent="0.25">
      <c r="A68" s="165">
        <v>44</v>
      </c>
      <c r="B68" s="161" t="s">
        <v>164</v>
      </c>
      <c r="C68" s="164" t="s">
        <v>393</v>
      </c>
      <c r="F68" s="163"/>
      <c r="G68" s="162"/>
      <c r="H68" s="163"/>
    </row>
    <row r="69" spans="1:8" x14ac:dyDescent="0.25">
      <c r="A69" s="165">
        <v>45</v>
      </c>
      <c r="B69" s="161" t="s">
        <v>166</v>
      </c>
      <c r="C69" s="164" t="s">
        <v>393</v>
      </c>
      <c r="F69" s="163"/>
      <c r="G69" s="162"/>
      <c r="H69" s="163"/>
    </row>
    <row r="70" spans="1:8" x14ac:dyDescent="0.25">
      <c r="A70" s="165">
        <v>46</v>
      </c>
      <c r="B70" s="161" t="s">
        <v>167</v>
      </c>
      <c r="C70" s="164" t="s">
        <v>393</v>
      </c>
      <c r="F70" s="163"/>
      <c r="G70" s="162"/>
      <c r="H70" s="163"/>
    </row>
    <row r="71" spans="1:8" x14ac:dyDescent="0.25">
      <c r="A71" s="165">
        <v>47</v>
      </c>
      <c r="B71" s="161" t="s">
        <v>168</v>
      </c>
      <c r="C71" s="164" t="s">
        <v>393</v>
      </c>
      <c r="F71" s="163"/>
      <c r="G71" s="162"/>
      <c r="H71" s="163"/>
    </row>
    <row r="72" spans="1:8" x14ac:dyDescent="0.25">
      <c r="A72" s="165">
        <v>48</v>
      </c>
      <c r="B72" s="161" t="s">
        <v>169</v>
      </c>
      <c r="C72" s="164" t="s">
        <v>393</v>
      </c>
      <c r="F72" s="163"/>
      <c r="G72" s="162"/>
      <c r="H72" s="163"/>
    </row>
    <row r="73" spans="1:8" x14ac:dyDescent="0.25">
      <c r="A73" s="165">
        <v>49</v>
      </c>
      <c r="B73" s="161" t="s">
        <v>162</v>
      </c>
      <c r="C73" s="164" t="s">
        <v>393</v>
      </c>
      <c r="F73" s="163"/>
      <c r="G73" s="162"/>
      <c r="H73" s="163"/>
    </row>
    <row r="74" spans="1:8" x14ac:dyDescent="0.25">
      <c r="A74" s="165">
        <v>50</v>
      </c>
      <c r="B74" s="161" t="s">
        <v>170</v>
      </c>
      <c r="C74" s="164" t="s">
        <v>393</v>
      </c>
      <c r="F74" s="163"/>
      <c r="G74" s="162"/>
      <c r="H74" s="163"/>
    </row>
    <row r="75" spans="1:8" x14ac:dyDescent="0.25">
      <c r="A75" s="165">
        <v>51</v>
      </c>
      <c r="B75" s="161" t="s">
        <v>171</v>
      </c>
      <c r="C75" s="164" t="s">
        <v>392</v>
      </c>
      <c r="F75" s="163"/>
      <c r="G75" s="162"/>
      <c r="H75" s="163"/>
    </row>
    <row r="76" spans="1:8" x14ac:dyDescent="0.25">
      <c r="A76" s="165">
        <v>52</v>
      </c>
      <c r="B76" s="161" t="s">
        <v>172</v>
      </c>
      <c r="C76" s="164" t="s">
        <v>393</v>
      </c>
      <c r="F76" s="163"/>
      <c r="G76" s="162"/>
      <c r="H76" s="163"/>
    </row>
    <row r="77" spans="1:8" x14ac:dyDescent="0.25">
      <c r="A77" s="165">
        <v>53</v>
      </c>
      <c r="B77" s="161" t="s">
        <v>172</v>
      </c>
      <c r="C77" s="164" t="s">
        <v>393</v>
      </c>
      <c r="F77" s="163"/>
      <c r="G77" s="162"/>
      <c r="H77" s="163"/>
    </row>
    <row r="78" spans="1:8" x14ac:dyDescent="0.25">
      <c r="A78" s="165">
        <v>55</v>
      </c>
      <c r="B78" s="161" t="s">
        <v>172</v>
      </c>
      <c r="C78" s="164" t="s">
        <v>393</v>
      </c>
      <c r="F78" s="163"/>
      <c r="G78" s="162"/>
      <c r="H78" s="163"/>
    </row>
    <row r="79" spans="1:8" x14ac:dyDescent="0.25">
      <c r="A79" s="165">
        <v>56</v>
      </c>
      <c r="B79" s="161" t="s">
        <v>172</v>
      </c>
      <c r="C79" s="164" t="s">
        <v>393</v>
      </c>
      <c r="F79" s="163"/>
      <c r="G79" s="162"/>
      <c r="H79" s="163"/>
    </row>
    <row r="80" spans="1:8" x14ac:dyDescent="0.25">
      <c r="A80" s="165">
        <v>57</v>
      </c>
      <c r="B80" s="161" t="s">
        <v>172</v>
      </c>
      <c r="C80" s="164" t="s">
        <v>393</v>
      </c>
      <c r="F80" s="163"/>
      <c r="G80" s="162"/>
      <c r="H80" s="163"/>
    </row>
    <row r="81" spans="1:8" x14ac:dyDescent="0.25">
      <c r="A81" s="165">
        <v>58</v>
      </c>
      <c r="B81" s="161" t="s">
        <v>173</v>
      </c>
      <c r="C81" s="164" t="s">
        <v>392</v>
      </c>
      <c r="F81" s="163"/>
      <c r="G81" s="162"/>
      <c r="H81" s="163"/>
    </row>
    <row r="82" spans="1:8" x14ac:dyDescent="0.25">
      <c r="A82" s="165">
        <v>59</v>
      </c>
      <c r="B82" s="161" t="s">
        <v>172</v>
      </c>
      <c r="C82" s="164" t="s">
        <v>393</v>
      </c>
      <c r="F82" s="163"/>
      <c r="G82" s="162"/>
      <c r="H82" s="163"/>
    </row>
    <row r="83" spans="1:8" x14ac:dyDescent="0.25">
      <c r="A83" s="165">
        <v>60</v>
      </c>
      <c r="B83" s="161" t="s">
        <v>172</v>
      </c>
      <c r="C83" s="164" t="s">
        <v>393</v>
      </c>
      <c r="F83" s="163"/>
      <c r="G83" s="162"/>
      <c r="H83" s="163"/>
    </row>
    <row r="84" spans="1:8" x14ac:dyDescent="0.25">
      <c r="A84" s="165">
        <v>62</v>
      </c>
      <c r="B84" s="161" t="s">
        <v>174</v>
      </c>
      <c r="C84" s="164" t="s">
        <v>392</v>
      </c>
    </row>
    <row r="85" spans="1:8" x14ac:dyDescent="0.25">
      <c r="A85" s="165">
        <v>63</v>
      </c>
      <c r="B85" s="161" t="s">
        <v>165</v>
      </c>
      <c r="C85" s="164" t="s">
        <v>393</v>
      </c>
    </row>
    <row r="86" spans="1:8" x14ac:dyDescent="0.25">
      <c r="A86" s="165">
        <v>64</v>
      </c>
      <c r="B86" s="161" t="s">
        <v>172</v>
      </c>
      <c r="C86" s="164" t="s">
        <v>393</v>
      </c>
    </row>
    <row r="87" spans="1:8" x14ac:dyDescent="0.25">
      <c r="A87" s="165">
        <v>65</v>
      </c>
      <c r="B87" s="161" t="s">
        <v>175</v>
      </c>
      <c r="C87" s="164" t="s">
        <v>393</v>
      </c>
    </row>
    <row r="88" spans="1:8" x14ac:dyDescent="0.25">
      <c r="A88" s="165">
        <v>66</v>
      </c>
      <c r="B88" s="161" t="s">
        <v>175</v>
      </c>
      <c r="C88" s="164" t="s">
        <v>393</v>
      </c>
    </row>
    <row r="89" spans="1:8" x14ac:dyDescent="0.25">
      <c r="A89" s="165">
        <v>67</v>
      </c>
      <c r="B89" s="161" t="s">
        <v>176</v>
      </c>
      <c r="C89" s="164" t="s">
        <v>393</v>
      </c>
    </row>
    <row r="90" spans="1:8" x14ac:dyDescent="0.25">
      <c r="A90" s="165">
        <v>71</v>
      </c>
      <c r="B90" s="161" t="s">
        <v>176</v>
      </c>
      <c r="C90" s="164" t="s">
        <v>393</v>
      </c>
    </row>
    <row r="91" spans="1:8" x14ac:dyDescent="0.25">
      <c r="A91" s="165">
        <v>72</v>
      </c>
      <c r="B91" s="161" t="s">
        <v>176</v>
      </c>
      <c r="C91" s="164" t="s">
        <v>393</v>
      </c>
    </row>
    <row r="92" spans="1:8" x14ac:dyDescent="0.25">
      <c r="A92" s="165">
        <v>73</v>
      </c>
      <c r="B92" s="161" t="s">
        <v>176</v>
      </c>
      <c r="C92" s="164" t="s">
        <v>393</v>
      </c>
    </row>
    <row r="93" spans="1:8" x14ac:dyDescent="0.25">
      <c r="A93" s="165">
        <v>74</v>
      </c>
      <c r="B93" s="161" t="s">
        <v>177</v>
      </c>
      <c r="C93" s="164" t="s">
        <v>393</v>
      </c>
    </row>
    <row r="94" spans="1:8" x14ac:dyDescent="0.25">
      <c r="A94" s="165">
        <v>75</v>
      </c>
      <c r="B94" s="161" t="s">
        <v>178</v>
      </c>
      <c r="C94" s="164" t="s">
        <v>393</v>
      </c>
    </row>
    <row r="95" spans="1:8" x14ac:dyDescent="0.25">
      <c r="A95" s="165">
        <v>76</v>
      </c>
      <c r="B95" s="161" t="s">
        <v>178</v>
      </c>
      <c r="C95" s="164" t="s">
        <v>393</v>
      </c>
    </row>
    <row r="96" spans="1:8" x14ac:dyDescent="0.25">
      <c r="A96" s="165">
        <v>77</v>
      </c>
      <c r="B96" s="161" t="s">
        <v>178</v>
      </c>
      <c r="C96" s="164" t="s">
        <v>393</v>
      </c>
    </row>
    <row r="97" spans="1:3" x14ac:dyDescent="0.25">
      <c r="A97" s="165">
        <v>78</v>
      </c>
      <c r="B97" s="161" t="s">
        <v>179</v>
      </c>
      <c r="C97" s="164" t="s">
        <v>393</v>
      </c>
    </row>
    <row r="98" spans="1:3" x14ac:dyDescent="0.25">
      <c r="A98" s="165">
        <v>79</v>
      </c>
      <c r="B98" s="161" t="s">
        <v>180</v>
      </c>
      <c r="C98" s="164" t="s">
        <v>392</v>
      </c>
    </row>
    <row r="99" spans="1:3" x14ac:dyDescent="0.25">
      <c r="A99" s="165">
        <v>80</v>
      </c>
      <c r="B99" s="161" t="s">
        <v>181</v>
      </c>
      <c r="C99" s="164" t="s">
        <v>393</v>
      </c>
    </row>
    <row r="100" spans="1:3" x14ac:dyDescent="0.25">
      <c r="A100" s="165">
        <v>81</v>
      </c>
      <c r="B100" s="161" t="s">
        <v>182</v>
      </c>
      <c r="C100" s="164" t="s">
        <v>393</v>
      </c>
    </row>
    <row r="101" spans="1:3" x14ac:dyDescent="0.25">
      <c r="A101" s="165">
        <v>82</v>
      </c>
      <c r="B101" s="161" t="s">
        <v>183</v>
      </c>
      <c r="C101" s="164" t="s">
        <v>393</v>
      </c>
    </row>
    <row r="102" spans="1:3" x14ac:dyDescent="0.25">
      <c r="A102" s="165">
        <v>83</v>
      </c>
      <c r="B102" s="161" t="s">
        <v>183</v>
      </c>
      <c r="C102" s="164" t="s">
        <v>393</v>
      </c>
    </row>
    <row r="103" spans="1:3" x14ac:dyDescent="0.25">
      <c r="A103" s="165">
        <v>84</v>
      </c>
      <c r="B103" s="161" t="s">
        <v>183</v>
      </c>
      <c r="C103" s="164" t="s">
        <v>393</v>
      </c>
    </row>
    <row r="104" spans="1:3" x14ac:dyDescent="0.25">
      <c r="A104" s="165">
        <v>85</v>
      </c>
      <c r="B104" s="161" t="s">
        <v>183</v>
      </c>
      <c r="C104" s="164" t="s">
        <v>393</v>
      </c>
    </row>
    <row r="105" spans="1:3" x14ac:dyDescent="0.25">
      <c r="A105" s="165">
        <v>86</v>
      </c>
      <c r="B105" s="161" t="s">
        <v>183</v>
      </c>
      <c r="C105" s="164" t="s">
        <v>393</v>
      </c>
    </row>
    <row r="106" spans="1:3" x14ac:dyDescent="0.25">
      <c r="A106" s="165">
        <v>87</v>
      </c>
      <c r="B106" s="161" t="s">
        <v>183</v>
      </c>
      <c r="C106" s="164" t="s">
        <v>393</v>
      </c>
    </row>
    <row r="107" spans="1:3" x14ac:dyDescent="0.25">
      <c r="A107" s="165">
        <v>88</v>
      </c>
      <c r="B107" s="161" t="s">
        <v>183</v>
      </c>
      <c r="C107" s="164" t="s">
        <v>393</v>
      </c>
    </row>
    <row r="108" spans="1:3" x14ac:dyDescent="0.25">
      <c r="A108" s="165">
        <v>91</v>
      </c>
      <c r="B108" s="161" t="s">
        <v>184</v>
      </c>
      <c r="C108" s="164" t="s">
        <v>393</v>
      </c>
    </row>
    <row r="109" spans="1:3" x14ac:dyDescent="0.25">
      <c r="A109" s="165">
        <v>92</v>
      </c>
      <c r="B109" s="161" t="s">
        <v>184</v>
      </c>
      <c r="C109" s="164" t="s">
        <v>393</v>
      </c>
    </row>
    <row r="110" spans="1:3" x14ac:dyDescent="0.25">
      <c r="A110" s="165">
        <v>93</v>
      </c>
      <c r="B110" s="161" t="s">
        <v>185</v>
      </c>
      <c r="C110" s="164" t="s">
        <v>392</v>
      </c>
    </row>
    <row r="111" spans="1:3" x14ac:dyDescent="0.25">
      <c r="A111" s="165">
        <v>94</v>
      </c>
      <c r="B111" s="161" t="s">
        <v>184</v>
      </c>
      <c r="C111" s="164" t="s">
        <v>393</v>
      </c>
    </row>
    <row r="112" spans="1:3" x14ac:dyDescent="0.25">
      <c r="A112" s="165">
        <v>95</v>
      </c>
      <c r="B112" s="161" t="s">
        <v>184</v>
      </c>
      <c r="C112" s="164" t="s">
        <v>393</v>
      </c>
    </row>
    <row r="113" spans="1:3" x14ac:dyDescent="0.25">
      <c r="A113" s="165">
        <v>96</v>
      </c>
      <c r="B113" s="161" t="s">
        <v>184</v>
      </c>
      <c r="C113" s="164" t="s">
        <v>393</v>
      </c>
    </row>
    <row r="114" spans="1:3" x14ac:dyDescent="0.25">
      <c r="A114" s="165">
        <v>97</v>
      </c>
      <c r="B114" s="161" t="s">
        <v>186</v>
      </c>
      <c r="C114" s="164" t="s">
        <v>393</v>
      </c>
    </row>
    <row r="115" spans="1:3" x14ac:dyDescent="0.25">
      <c r="A115" s="165">
        <v>98</v>
      </c>
      <c r="B115" s="161" t="s">
        <v>187</v>
      </c>
      <c r="C115" s="164" t="s">
        <v>393</v>
      </c>
    </row>
    <row r="116" spans="1:3" x14ac:dyDescent="0.25">
      <c r="A116" s="165">
        <v>99</v>
      </c>
      <c r="B116" s="161" t="s">
        <v>188</v>
      </c>
      <c r="C116" s="164" t="s">
        <v>393</v>
      </c>
    </row>
    <row r="117" spans="1:3" x14ac:dyDescent="0.25">
      <c r="A117" s="165">
        <v>100</v>
      </c>
      <c r="B117" s="161" t="s">
        <v>188</v>
      </c>
      <c r="C117" s="164" t="s">
        <v>393</v>
      </c>
    </row>
    <row r="118" spans="1:3" x14ac:dyDescent="0.25">
      <c r="A118" s="165">
        <v>101</v>
      </c>
      <c r="B118" s="161" t="s">
        <v>189</v>
      </c>
      <c r="C118" s="164" t="s">
        <v>393</v>
      </c>
    </row>
    <row r="119" spans="1:3" x14ac:dyDescent="0.25">
      <c r="A119" s="165">
        <v>102</v>
      </c>
      <c r="B119" s="161" t="s">
        <v>189</v>
      </c>
      <c r="C119" s="164" t="s">
        <v>393</v>
      </c>
    </row>
    <row r="120" spans="1:3" x14ac:dyDescent="0.25">
      <c r="A120" s="165">
        <v>103</v>
      </c>
      <c r="B120" s="161" t="s">
        <v>189</v>
      </c>
      <c r="C120" s="164" t="s">
        <v>393</v>
      </c>
    </row>
    <row r="121" spans="1:3" x14ac:dyDescent="0.25">
      <c r="A121" s="165">
        <v>104</v>
      </c>
      <c r="B121" s="161" t="s">
        <v>190</v>
      </c>
      <c r="C121" s="164" t="s">
        <v>393</v>
      </c>
    </row>
    <row r="122" spans="1:3" x14ac:dyDescent="0.25">
      <c r="A122" s="165">
        <v>105</v>
      </c>
      <c r="B122" s="161" t="s">
        <v>190</v>
      </c>
      <c r="C122" s="164" t="s">
        <v>393</v>
      </c>
    </row>
    <row r="123" spans="1:3" x14ac:dyDescent="0.25">
      <c r="A123" s="165">
        <v>106</v>
      </c>
      <c r="B123" s="161" t="s">
        <v>190</v>
      </c>
      <c r="C123" s="164" t="s">
        <v>393</v>
      </c>
    </row>
    <row r="124" spans="1:3" x14ac:dyDescent="0.25">
      <c r="A124" s="165">
        <v>107</v>
      </c>
      <c r="B124" s="161" t="s">
        <v>190</v>
      </c>
      <c r="C124" s="164" t="s">
        <v>393</v>
      </c>
    </row>
    <row r="125" spans="1:3" x14ac:dyDescent="0.25">
      <c r="A125" s="165">
        <v>108</v>
      </c>
      <c r="B125" s="161" t="s">
        <v>190</v>
      </c>
      <c r="C125" s="164" t="s">
        <v>393</v>
      </c>
    </row>
    <row r="126" spans="1:3" x14ac:dyDescent="0.25">
      <c r="A126" s="165">
        <v>109</v>
      </c>
      <c r="B126" s="161" t="s">
        <v>190</v>
      </c>
      <c r="C126" s="164" t="s">
        <v>393</v>
      </c>
    </row>
    <row r="127" spans="1:3" x14ac:dyDescent="0.25">
      <c r="A127" s="165">
        <v>110</v>
      </c>
      <c r="B127" s="161" t="s">
        <v>190</v>
      </c>
      <c r="C127" s="164" t="s">
        <v>393</v>
      </c>
    </row>
    <row r="128" spans="1:3" x14ac:dyDescent="0.25">
      <c r="A128" s="165">
        <v>111</v>
      </c>
      <c r="B128" s="161" t="s">
        <v>191</v>
      </c>
      <c r="C128" s="164" t="s">
        <v>393</v>
      </c>
    </row>
    <row r="129" spans="1:3" x14ac:dyDescent="0.25">
      <c r="A129" s="165">
        <v>112</v>
      </c>
      <c r="B129" s="161" t="s">
        <v>192</v>
      </c>
      <c r="C129" s="164" t="s">
        <v>393</v>
      </c>
    </row>
    <row r="130" spans="1:3" x14ac:dyDescent="0.25">
      <c r="A130" s="165">
        <v>113</v>
      </c>
      <c r="B130" s="161" t="s">
        <v>192</v>
      </c>
      <c r="C130" s="164" t="s">
        <v>393</v>
      </c>
    </row>
    <row r="131" spans="1:3" x14ac:dyDescent="0.25">
      <c r="A131" s="165">
        <v>115</v>
      </c>
      <c r="B131" s="161" t="s">
        <v>192</v>
      </c>
      <c r="C131" s="164" t="s">
        <v>393</v>
      </c>
    </row>
    <row r="132" spans="1:3" x14ac:dyDescent="0.25">
      <c r="A132" s="165">
        <v>116</v>
      </c>
      <c r="B132" s="161" t="s">
        <v>192</v>
      </c>
      <c r="C132" s="164" t="s">
        <v>393</v>
      </c>
    </row>
    <row r="133" spans="1:3" x14ac:dyDescent="0.25">
      <c r="A133" s="165">
        <v>117</v>
      </c>
      <c r="B133" s="161" t="s">
        <v>192</v>
      </c>
      <c r="C133" s="164" t="s">
        <v>393</v>
      </c>
    </row>
    <row r="134" spans="1:3" x14ac:dyDescent="0.25">
      <c r="A134" s="165">
        <v>118</v>
      </c>
      <c r="B134" s="161" t="s">
        <v>193</v>
      </c>
      <c r="C134" s="164" t="s">
        <v>393</v>
      </c>
    </row>
    <row r="135" spans="1:3" x14ac:dyDescent="0.25">
      <c r="A135" s="165">
        <v>119</v>
      </c>
      <c r="B135" s="161" t="s">
        <v>193</v>
      </c>
      <c r="C135" s="164" t="s">
        <v>393</v>
      </c>
    </row>
    <row r="136" spans="1:3" x14ac:dyDescent="0.25">
      <c r="A136" s="165">
        <v>120</v>
      </c>
      <c r="B136" s="161" t="s">
        <v>165</v>
      </c>
      <c r="C136" s="164" t="s">
        <v>393</v>
      </c>
    </row>
    <row r="137" spans="1:3" x14ac:dyDescent="0.25">
      <c r="A137" s="165">
        <v>121</v>
      </c>
      <c r="B137" s="161" t="s">
        <v>194</v>
      </c>
      <c r="C137" s="164" t="s">
        <v>392</v>
      </c>
    </row>
    <row r="138" spans="1:3" x14ac:dyDescent="0.25">
      <c r="A138" s="165">
        <v>122</v>
      </c>
      <c r="B138" s="161" t="s">
        <v>195</v>
      </c>
      <c r="C138" s="164" t="s">
        <v>392</v>
      </c>
    </row>
    <row r="139" spans="1:3" x14ac:dyDescent="0.25">
      <c r="A139" s="165">
        <v>123</v>
      </c>
      <c r="B139" s="161" t="s">
        <v>196</v>
      </c>
      <c r="C139" s="164" t="s">
        <v>392</v>
      </c>
    </row>
    <row r="140" spans="1:3" x14ac:dyDescent="0.25">
      <c r="A140" s="165">
        <v>124</v>
      </c>
      <c r="B140" s="161" t="s">
        <v>196</v>
      </c>
      <c r="C140" s="164" t="s">
        <v>392</v>
      </c>
    </row>
    <row r="141" spans="1:3" x14ac:dyDescent="0.25">
      <c r="A141" s="165">
        <v>125</v>
      </c>
      <c r="B141" s="161" t="s">
        <v>196</v>
      </c>
      <c r="C141" s="164" t="s">
        <v>392</v>
      </c>
    </row>
    <row r="142" spans="1:3" x14ac:dyDescent="0.25">
      <c r="A142" s="165">
        <v>126</v>
      </c>
      <c r="B142" s="161" t="s">
        <v>197</v>
      </c>
      <c r="C142" s="164" t="s">
        <v>392</v>
      </c>
    </row>
    <row r="143" spans="1:3" x14ac:dyDescent="0.25">
      <c r="A143" s="165">
        <v>127</v>
      </c>
      <c r="B143" s="161" t="s">
        <v>198</v>
      </c>
      <c r="C143" s="164" t="s">
        <v>392</v>
      </c>
    </row>
    <row r="144" spans="1:3" x14ac:dyDescent="0.25">
      <c r="A144" s="165">
        <v>128</v>
      </c>
      <c r="B144" s="161" t="s">
        <v>199</v>
      </c>
      <c r="C144" s="164" t="s">
        <v>392</v>
      </c>
    </row>
    <row r="145" spans="1:3" x14ac:dyDescent="0.25">
      <c r="A145" s="165">
        <v>129</v>
      </c>
      <c r="B145" s="161" t="s">
        <v>198</v>
      </c>
      <c r="C145" s="164" t="s">
        <v>392</v>
      </c>
    </row>
    <row r="146" spans="1:3" x14ac:dyDescent="0.25">
      <c r="A146" s="165">
        <v>130</v>
      </c>
      <c r="B146" s="161" t="s">
        <v>200</v>
      </c>
      <c r="C146" s="164" t="s">
        <v>392</v>
      </c>
    </row>
    <row r="147" spans="1:3" x14ac:dyDescent="0.25">
      <c r="A147" s="165">
        <v>131</v>
      </c>
      <c r="B147" s="161" t="s">
        <v>200</v>
      </c>
      <c r="C147" s="164" t="s">
        <v>392</v>
      </c>
    </row>
    <row r="148" spans="1:3" x14ac:dyDescent="0.25">
      <c r="A148" s="165">
        <v>132</v>
      </c>
      <c r="B148" s="161" t="s">
        <v>201</v>
      </c>
      <c r="C148" s="164" t="s">
        <v>392</v>
      </c>
    </row>
    <row r="149" spans="1:3" x14ac:dyDescent="0.25">
      <c r="A149" s="165">
        <v>133</v>
      </c>
      <c r="B149" s="161" t="s">
        <v>201</v>
      </c>
      <c r="C149" s="164" t="s">
        <v>392</v>
      </c>
    </row>
    <row r="150" spans="1:3" x14ac:dyDescent="0.25">
      <c r="A150" s="165">
        <v>134</v>
      </c>
      <c r="B150" s="161" t="s">
        <v>201</v>
      </c>
      <c r="C150" s="164" t="s">
        <v>392</v>
      </c>
    </row>
    <row r="151" spans="1:3" x14ac:dyDescent="0.25">
      <c r="A151" s="165">
        <v>135</v>
      </c>
      <c r="B151" s="161" t="s">
        <v>201</v>
      </c>
      <c r="C151" s="164" t="s">
        <v>392</v>
      </c>
    </row>
    <row r="152" spans="1:3" x14ac:dyDescent="0.25">
      <c r="A152" s="165">
        <v>136</v>
      </c>
      <c r="B152" s="161" t="s">
        <v>201</v>
      </c>
      <c r="C152" s="164" t="s">
        <v>392</v>
      </c>
    </row>
    <row r="153" spans="1:3" x14ac:dyDescent="0.25">
      <c r="A153" s="165">
        <v>137</v>
      </c>
      <c r="B153" s="161" t="s">
        <v>201</v>
      </c>
      <c r="C153" s="164" t="s">
        <v>392</v>
      </c>
    </row>
    <row r="154" spans="1:3" x14ac:dyDescent="0.25">
      <c r="A154" s="165">
        <v>138</v>
      </c>
      <c r="B154" s="161" t="s">
        <v>201</v>
      </c>
      <c r="C154" s="164" t="s">
        <v>392</v>
      </c>
    </row>
    <row r="155" spans="1:3" x14ac:dyDescent="0.25">
      <c r="A155" s="165">
        <v>140</v>
      </c>
      <c r="B155" s="161" t="s">
        <v>185</v>
      </c>
      <c r="C155" s="164" t="s">
        <v>392</v>
      </c>
    </row>
    <row r="156" spans="1:3" x14ac:dyDescent="0.25">
      <c r="A156" s="165">
        <v>141</v>
      </c>
      <c r="B156" s="161" t="s">
        <v>202</v>
      </c>
      <c r="C156" s="164" t="s">
        <v>392</v>
      </c>
    </row>
    <row r="157" spans="1:3" x14ac:dyDescent="0.25">
      <c r="A157" s="165">
        <v>142</v>
      </c>
      <c r="B157" s="161" t="s">
        <v>202</v>
      </c>
      <c r="C157" s="164" t="s">
        <v>392</v>
      </c>
    </row>
    <row r="158" spans="1:3" x14ac:dyDescent="0.25">
      <c r="A158" s="165">
        <v>143</v>
      </c>
      <c r="B158" s="161" t="s">
        <v>188</v>
      </c>
      <c r="C158" s="164" t="s">
        <v>393</v>
      </c>
    </row>
    <row r="159" spans="1:3" x14ac:dyDescent="0.25">
      <c r="A159" s="165">
        <v>144</v>
      </c>
      <c r="B159" s="161" t="s">
        <v>203</v>
      </c>
      <c r="C159" s="164" t="s">
        <v>392</v>
      </c>
    </row>
    <row r="160" spans="1:3" x14ac:dyDescent="0.25">
      <c r="A160" s="165">
        <v>145</v>
      </c>
      <c r="B160" s="161" t="s">
        <v>203</v>
      </c>
      <c r="C160" s="164" t="s">
        <v>392</v>
      </c>
    </row>
    <row r="161" spans="1:3" x14ac:dyDescent="0.25">
      <c r="A161" s="165">
        <v>146</v>
      </c>
      <c r="B161" s="161" t="s">
        <v>203</v>
      </c>
      <c r="C161" s="164" t="s">
        <v>392</v>
      </c>
    </row>
    <row r="162" spans="1:3" x14ac:dyDescent="0.25">
      <c r="A162" s="165">
        <v>147</v>
      </c>
      <c r="B162" s="161" t="s">
        <v>203</v>
      </c>
      <c r="C162" s="164" t="s">
        <v>392</v>
      </c>
    </row>
    <row r="163" spans="1:3" x14ac:dyDescent="0.25">
      <c r="A163" s="165">
        <v>148</v>
      </c>
      <c r="B163" s="161" t="s">
        <v>204</v>
      </c>
      <c r="C163" s="164" t="s">
        <v>392</v>
      </c>
    </row>
    <row r="164" spans="1:3" x14ac:dyDescent="0.25">
      <c r="A164" s="165">
        <v>149</v>
      </c>
      <c r="B164" s="161" t="s">
        <v>205</v>
      </c>
      <c r="C164" s="164" t="s">
        <v>392</v>
      </c>
    </row>
    <row r="165" spans="1:3" x14ac:dyDescent="0.25">
      <c r="A165" s="165">
        <v>150</v>
      </c>
      <c r="B165" s="161" t="s">
        <v>197</v>
      </c>
      <c r="C165" s="164" t="s">
        <v>392</v>
      </c>
    </row>
    <row r="166" spans="1:3" x14ac:dyDescent="0.25">
      <c r="A166" s="165">
        <v>151</v>
      </c>
      <c r="B166" s="161" t="s">
        <v>197</v>
      </c>
      <c r="C166" s="164" t="s">
        <v>392</v>
      </c>
    </row>
    <row r="167" spans="1:3" x14ac:dyDescent="0.25">
      <c r="A167" s="165">
        <v>152</v>
      </c>
      <c r="B167" s="161" t="s">
        <v>197</v>
      </c>
      <c r="C167" s="164" t="s">
        <v>392</v>
      </c>
    </row>
    <row r="168" spans="1:3" x14ac:dyDescent="0.25">
      <c r="A168" s="165">
        <v>153</v>
      </c>
      <c r="B168" s="161" t="s">
        <v>197</v>
      </c>
      <c r="C168" s="164" t="s">
        <v>392</v>
      </c>
    </row>
    <row r="169" spans="1:3" x14ac:dyDescent="0.25">
      <c r="A169" s="165">
        <v>154</v>
      </c>
      <c r="B169" s="161" t="s">
        <v>197</v>
      </c>
      <c r="C169" s="164" t="s">
        <v>392</v>
      </c>
    </row>
    <row r="170" spans="1:3" x14ac:dyDescent="0.25">
      <c r="A170" s="165">
        <v>155</v>
      </c>
      <c r="B170" s="161" t="s">
        <v>185</v>
      </c>
      <c r="C170" s="164" t="s">
        <v>393</v>
      </c>
    </row>
    <row r="171" spans="1:3" x14ac:dyDescent="0.25">
      <c r="A171" s="165">
        <v>156</v>
      </c>
      <c r="B171" s="161" t="s">
        <v>197</v>
      </c>
      <c r="C171" s="164" t="s">
        <v>392</v>
      </c>
    </row>
    <row r="172" spans="1:3" x14ac:dyDescent="0.25">
      <c r="A172" s="165">
        <v>157</v>
      </c>
      <c r="B172" s="161" t="s">
        <v>197</v>
      </c>
      <c r="C172" s="164" t="s">
        <v>392</v>
      </c>
    </row>
    <row r="173" spans="1:3" x14ac:dyDescent="0.25">
      <c r="A173" s="165">
        <v>158</v>
      </c>
      <c r="B173" s="161" t="s">
        <v>197</v>
      </c>
      <c r="C173" s="164" t="s">
        <v>392</v>
      </c>
    </row>
    <row r="174" spans="1:3" x14ac:dyDescent="0.25">
      <c r="A174" s="165">
        <v>159</v>
      </c>
      <c r="B174" s="161" t="s">
        <v>172</v>
      </c>
      <c r="C174" s="164" t="s">
        <v>393</v>
      </c>
    </row>
    <row r="175" spans="1:3" x14ac:dyDescent="0.25">
      <c r="A175" s="165">
        <v>160</v>
      </c>
      <c r="B175" s="161" t="s">
        <v>197</v>
      </c>
      <c r="C175" s="164" t="s">
        <v>392</v>
      </c>
    </row>
    <row r="176" spans="1:3" x14ac:dyDescent="0.25">
      <c r="A176" s="165">
        <v>161</v>
      </c>
      <c r="B176" s="161" t="s">
        <v>197</v>
      </c>
      <c r="C176" s="164" t="s">
        <v>392</v>
      </c>
    </row>
    <row r="177" spans="1:3" x14ac:dyDescent="0.25">
      <c r="A177" s="165">
        <v>162</v>
      </c>
      <c r="B177" s="161" t="s">
        <v>197</v>
      </c>
      <c r="C177" s="164" t="s">
        <v>392</v>
      </c>
    </row>
    <row r="178" spans="1:3" x14ac:dyDescent="0.25">
      <c r="A178" s="165">
        <v>163</v>
      </c>
      <c r="B178" s="161" t="s">
        <v>197</v>
      </c>
      <c r="C178" s="164" t="s">
        <v>392</v>
      </c>
    </row>
    <row r="179" spans="1:3" x14ac:dyDescent="0.25">
      <c r="A179" s="165">
        <v>164</v>
      </c>
      <c r="B179" s="161" t="s">
        <v>197</v>
      </c>
      <c r="C179" s="164" t="s">
        <v>392</v>
      </c>
    </row>
    <row r="180" spans="1:3" x14ac:dyDescent="0.25">
      <c r="A180" s="165">
        <v>165</v>
      </c>
      <c r="B180" s="161" t="s">
        <v>197</v>
      </c>
      <c r="C180" s="164" t="s">
        <v>392</v>
      </c>
    </row>
    <row r="181" spans="1:3" x14ac:dyDescent="0.25">
      <c r="A181" s="165">
        <v>166</v>
      </c>
      <c r="B181" s="161" t="s">
        <v>197</v>
      </c>
      <c r="C181" s="164" t="s">
        <v>392</v>
      </c>
    </row>
    <row r="182" spans="1:3" x14ac:dyDescent="0.25">
      <c r="A182" s="165">
        <v>167</v>
      </c>
      <c r="B182" s="161" t="s">
        <v>197</v>
      </c>
      <c r="C182" s="164" t="s">
        <v>392</v>
      </c>
    </row>
    <row r="183" spans="1:3" x14ac:dyDescent="0.25">
      <c r="A183" s="165">
        <v>168</v>
      </c>
      <c r="B183" s="161" t="s">
        <v>197</v>
      </c>
      <c r="C183" s="164" t="s">
        <v>392</v>
      </c>
    </row>
    <row r="184" spans="1:3" x14ac:dyDescent="0.25">
      <c r="A184" s="165">
        <v>169</v>
      </c>
      <c r="B184" s="161" t="s">
        <v>197</v>
      </c>
      <c r="C184" s="164" t="s">
        <v>392</v>
      </c>
    </row>
    <row r="185" spans="1:3" x14ac:dyDescent="0.25">
      <c r="A185" s="165">
        <v>170</v>
      </c>
      <c r="B185" s="161" t="s">
        <v>197</v>
      </c>
      <c r="C185" s="164" t="s">
        <v>392</v>
      </c>
    </row>
    <row r="186" spans="1:3" x14ac:dyDescent="0.25">
      <c r="A186" s="165">
        <v>171</v>
      </c>
      <c r="B186" s="161" t="s">
        <v>197</v>
      </c>
      <c r="C186" s="164" t="s">
        <v>392</v>
      </c>
    </row>
    <row r="187" spans="1:3" x14ac:dyDescent="0.25">
      <c r="A187" s="165">
        <v>172</v>
      </c>
      <c r="B187" s="161" t="s">
        <v>197</v>
      </c>
      <c r="C187" s="164" t="s">
        <v>392</v>
      </c>
    </row>
    <row r="188" spans="1:3" x14ac:dyDescent="0.25">
      <c r="A188" s="165">
        <v>173</v>
      </c>
      <c r="B188" s="161" t="s">
        <v>197</v>
      </c>
      <c r="C188" s="164" t="s">
        <v>392</v>
      </c>
    </row>
    <row r="189" spans="1:3" x14ac:dyDescent="0.25">
      <c r="A189" s="165">
        <v>174</v>
      </c>
      <c r="B189" s="161" t="s">
        <v>197</v>
      </c>
      <c r="C189" s="164" t="s">
        <v>392</v>
      </c>
    </row>
    <row r="190" spans="1:3" x14ac:dyDescent="0.25">
      <c r="A190" s="165">
        <v>175</v>
      </c>
      <c r="B190" s="161" t="s">
        <v>197</v>
      </c>
      <c r="C190" s="164" t="s">
        <v>392</v>
      </c>
    </row>
    <row r="191" spans="1:3" x14ac:dyDescent="0.25">
      <c r="A191" s="165">
        <v>176</v>
      </c>
      <c r="B191" s="161" t="s">
        <v>197</v>
      </c>
      <c r="C191" s="164" t="s">
        <v>392</v>
      </c>
    </row>
    <row r="192" spans="1:3" x14ac:dyDescent="0.25">
      <c r="A192" s="165">
        <v>177</v>
      </c>
      <c r="B192" s="161" t="s">
        <v>197</v>
      </c>
      <c r="C192" s="164" t="s">
        <v>392</v>
      </c>
    </row>
    <row r="193" spans="1:3" x14ac:dyDescent="0.25">
      <c r="A193" s="165">
        <v>178</v>
      </c>
      <c r="B193" s="161" t="s">
        <v>206</v>
      </c>
      <c r="C193" s="164" t="s">
        <v>392</v>
      </c>
    </row>
    <row r="194" spans="1:3" x14ac:dyDescent="0.25">
      <c r="A194" s="165">
        <v>179</v>
      </c>
      <c r="B194" s="161" t="s">
        <v>197</v>
      </c>
      <c r="C194" s="164" t="s">
        <v>392</v>
      </c>
    </row>
    <row r="195" spans="1:3" x14ac:dyDescent="0.25">
      <c r="A195" s="165">
        <v>180</v>
      </c>
      <c r="B195" s="161" t="s">
        <v>197</v>
      </c>
      <c r="C195" s="164" t="s">
        <v>392</v>
      </c>
    </row>
    <row r="196" spans="1:3" x14ac:dyDescent="0.25">
      <c r="A196" s="165">
        <v>181</v>
      </c>
      <c r="B196" s="161" t="s">
        <v>197</v>
      </c>
      <c r="C196" s="164" t="s">
        <v>392</v>
      </c>
    </row>
    <row r="197" spans="1:3" x14ac:dyDescent="0.25">
      <c r="A197" s="165">
        <v>182</v>
      </c>
      <c r="B197" s="161" t="s">
        <v>197</v>
      </c>
      <c r="C197" s="164" t="s">
        <v>392</v>
      </c>
    </row>
    <row r="198" spans="1:3" x14ac:dyDescent="0.25">
      <c r="A198" s="165">
        <v>183</v>
      </c>
      <c r="B198" s="161" t="s">
        <v>197</v>
      </c>
      <c r="C198" s="164" t="s">
        <v>392</v>
      </c>
    </row>
    <row r="199" spans="1:3" x14ac:dyDescent="0.25">
      <c r="A199" s="165">
        <v>184</v>
      </c>
      <c r="B199" s="161" t="s">
        <v>197</v>
      </c>
      <c r="C199" s="164" t="s">
        <v>392</v>
      </c>
    </row>
    <row r="200" spans="1:3" x14ac:dyDescent="0.25">
      <c r="A200" s="165">
        <v>185</v>
      </c>
      <c r="B200" s="161" t="s">
        <v>197</v>
      </c>
      <c r="C200" s="164" t="s">
        <v>392</v>
      </c>
    </row>
    <row r="201" spans="1:3" x14ac:dyDescent="0.25">
      <c r="A201" s="165">
        <v>186</v>
      </c>
      <c r="B201" s="161" t="s">
        <v>197</v>
      </c>
      <c r="C201" s="164" t="s">
        <v>392</v>
      </c>
    </row>
    <row r="202" spans="1:3" x14ac:dyDescent="0.25">
      <c r="A202" s="165">
        <v>187</v>
      </c>
      <c r="B202" s="161" t="s">
        <v>197</v>
      </c>
      <c r="C202" s="164" t="s">
        <v>392</v>
      </c>
    </row>
    <row r="203" spans="1:3" x14ac:dyDescent="0.25">
      <c r="A203" s="165">
        <v>188</v>
      </c>
      <c r="B203" s="161" t="s">
        <v>197</v>
      </c>
      <c r="C203" s="164" t="s">
        <v>392</v>
      </c>
    </row>
    <row r="204" spans="1:3" x14ac:dyDescent="0.25">
      <c r="A204" s="165">
        <v>189</v>
      </c>
      <c r="B204" s="161" t="s">
        <v>197</v>
      </c>
      <c r="C204" s="164" t="s">
        <v>393</v>
      </c>
    </row>
    <row r="205" spans="1:3" x14ac:dyDescent="0.25">
      <c r="A205" s="165">
        <v>190</v>
      </c>
      <c r="B205" s="161" t="s">
        <v>197</v>
      </c>
      <c r="C205" s="164" t="s">
        <v>393</v>
      </c>
    </row>
    <row r="206" spans="1:3" x14ac:dyDescent="0.25">
      <c r="A206" s="165">
        <v>191</v>
      </c>
      <c r="B206" s="161" t="s">
        <v>197</v>
      </c>
      <c r="C206" s="164" t="s">
        <v>393</v>
      </c>
    </row>
    <row r="207" spans="1:3" x14ac:dyDescent="0.25">
      <c r="A207" s="165">
        <v>192</v>
      </c>
      <c r="B207" s="161" t="s">
        <v>197</v>
      </c>
      <c r="C207" s="164" t="s">
        <v>393</v>
      </c>
    </row>
    <row r="208" spans="1:3" x14ac:dyDescent="0.25">
      <c r="A208" s="165">
        <v>193</v>
      </c>
      <c r="B208" s="161" t="s">
        <v>197</v>
      </c>
      <c r="C208" s="164" t="s">
        <v>393</v>
      </c>
    </row>
    <row r="209" spans="1:3" x14ac:dyDescent="0.25">
      <c r="A209" s="165">
        <v>194</v>
      </c>
      <c r="B209" s="161" t="s">
        <v>197</v>
      </c>
      <c r="C209" s="164" t="s">
        <v>393</v>
      </c>
    </row>
    <row r="210" spans="1:3" x14ac:dyDescent="0.25">
      <c r="A210" s="165">
        <v>195</v>
      </c>
      <c r="B210" s="161" t="s">
        <v>197</v>
      </c>
      <c r="C210" s="164" t="s">
        <v>393</v>
      </c>
    </row>
    <row r="211" spans="1:3" x14ac:dyDescent="0.25">
      <c r="A211" s="165">
        <v>196</v>
      </c>
      <c r="B211" s="161" t="s">
        <v>197</v>
      </c>
      <c r="C211" s="164" t="s">
        <v>393</v>
      </c>
    </row>
    <row r="212" spans="1:3" x14ac:dyDescent="0.25">
      <c r="A212" s="165">
        <v>197</v>
      </c>
      <c r="B212" s="161" t="s">
        <v>197</v>
      </c>
      <c r="C212" s="164" t="s">
        <v>393</v>
      </c>
    </row>
    <row r="213" spans="1:3" x14ac:dyDescent="0.25">
      <c r="A213" s="165">
        <v>198</v>
      </c>
      <c r="B213" s="161" t="s">
        <v>197</v>
      </c>
      <c r="C213" s="164" t="s">
        <v>393</v>
      </c>
    </row>
    <row r="214" spans="1:3" x14ac:dyDescent="0.25">
      <c r="A214" s="165">
        <v>199</v>
      </c>
      <c r="B214" s="161" t="s">
        <v>197</v>
      </c>
      <c r="C214" s="164" t="s">
        <v>393</v>
      </c>
    </row>
    <row r="215" spans="1:3" x14ac:dyDescent="0.25">
      <c r="A215" s="165">
        <v>201</v>
      </c>
      <c r="B215" s="161" t="s">
        <v>197</v>
      </c>
      <c r="C215" s="164" t="s">
        <v>393</v>
      </c>
    </row>
    <row r="216" spans="1:3" x14ac:dyDescent="0.25">
      <c r="A216" s="165">
        <v>202</v>
      </c>
      <c r="B216" s="161" t="s">
        <v>197</v>
      </c>
      <c r="C216" s="164" t="s">
        <v>393</v>
      </c>
    </row>
    <row r="217" spans="1:3" x14ac:dyDescent="0.25">
      <c r="A217" s="165">
        <v>203</v>
      </c>
      <c r="B217" s="161" t="s">
        <v>197</v>
      </c>
      <c r="C217" s="164" t="s">
        <v>393</v>
      </c>
    </row>
    <row r="218" spans="1:3" x14ac:dyDescent="0.25">
      <c r="A218" s="165">
        <v>204</v>
      </c>
      <c r="B218" s="161" t="s">
        <v>197</v>
      </c>
      <c r="C218" s="164" t="s">
        <v>393</v>
      </c>
    </row>
    <row r="219" spans="1:3" x14ac:dyDescent="0.25">
      <c r="A219" s="165">
        <v>205</v>
      </c>
      <c r="B219" s="161" t="s">
        <v>197</v>
      </c>
      <c r="C219" s="164" t="s">
        <v>393</v>
      </c>
    </row>
    <row r="220" spans="1:3" x14ac:dyDescent="0.25">
      <c r="A220" s="165">
        <v>206</v>
      </c>
      <c r="B220" s="161" t="s">
        <v>197</v>
      </c>
      <c r="C220" s="164" t="s">
        <v>393</v>
      </c>
    </row>
    <row r="221" spans="1:3" x14ac:dyDescent="0.25">
      <c r="A221" s="165">
        <v>207</v>
      </c>
      <c r="B221" s="161" t="s">
        <v>197</v>
      </c>
      <c r="C221" s="164" t="s">
        <v>393</v>
      </c>
    </row>
    <row r="222" spans="1:3" x14ac:dyDescent="0.25">
      <c r="A222" s="165">
        <v>208</v>
      </c>
      <c r="B222" s="161" t="s">
        <v>197</v>
      </c>
      <c r="C222" s="164" t="s">
        <v>393</v>
      </c>
    </row>
    <row r="223" spans="1:3" x14ac:dyDescent="0.25">
      <c r="A223" s="165">
        <v>209</v>
      </c>
      <c r="B223" s="161" t="s">
        <v>197</v>
      </c>
      <c r="C223" s="164" t="s">
        <v>392</v>
      </c>
    </row>
    <row r="224" spans="1:3" x14ac:dyDescent="0.25">
      <c r="A224" s="165">
        <v>210</v>
      </c>
      <c r="B224" s="161" t="s">
        <v>197</v>
      </c>
      <c r="C224" s="164" t="s">
        <v>392</v>
      </c>
    </row>
    <row r="225" spans="1:3" x14ac:dyDescent="0.25">
      <c r="A225" s="165">
        <v>211</v>
      </c>
      <c r="B225" s="161" t="s">
        <v>197</v>
      </c>
      <c r="C225" s="164" t="s">
        <v>392</v>
      </c>
    </row>
    <row r="226" spans="1:3" x14ac:dyDescent="0.25">
      <c r="A226" s="165">
        <v>212</v>
      </c>
      <c r="B226" s="161" t="s">
        <v>197</v>
      </c>
      <c r="C226" s="164" t="s">
        <v>392</v>
      </c>
    </row>
    <row r="227" spans="1:3" x14ac:dyDescent="0.25">
      <c r="A227" s="165">
        <v>213</v>
      </c>
      <c r="B227" s="161" t="s">
        <v>197</v>
      </c>
      <c r="C227" s="164" t="s">
        <v>392</v>
      </c>
    </row>
    <row r="228" spans="1:3" x14ac:dyDescent="0.25">
      <c r="A228" s="165">
        <v>214</v>
      </c>
      <c r="B228" s="161" t="s">
        <v>197</v>
      </c>
      <c r="C228" s="164" t="s">
        <v>392</v>
      </c>
    </row>
    <row r="229" spans="1:3" x14ac:dyDescent="0.25">
      <c r="A229" s="165">
        <v>215</v>
      </c>
      <c r="B229" s="161" t="s">
        <v>197</v>
      </c>
      <c r="C229" s="164" t="s">
        <v>392</v>
      </c>
    </row>
    <row r="230" spans="1:3" x14ac:dyDescent="0.25">
      <c r="A230" s="165">
        <v>216</v>
      </c>
      <c r="B230" s="161" t="s">
        <v>197</v>
      </c>
      <c r="C230" s="164" t="s">
        <v>392</v>
      </c>
    </row>
    <row r="231" spans="1:3" x14ac:dyDescent="0.25">
      <c r="A231" s="165">
        <v>217</v>
      </c>
      <c r="B231" s="161" t="s">
        <v>197</v>
      </c>
      <c r="C231" s="164" t="s">
        <v>392</v>
      </c>
    </row>
    <row r="232" spans="1:3" x14ac:dyDescent="0.25">
      <c r="A232" s="165">
        <v>218</v>
      </c>
      <c r="B232" s="161" t="s">
        <v>197</v>
      </c>
      <c r="C232" s="164" t="s">
        <v>392</v>
      </c>
    </row>
    <row r="233" spans="1:3" x14ac:dyDescent="0.25">
      <c r="A233" s="165">
        <v>219</v>
      </c>
      <c r="B233" s="161" t="s">
        <v>197</v>
      </c>
      <c r="C233" s="164" t="s">
        <v>392</v>
      </c>
    </row>
    <row r="234" spans="1:3" x14ac:dyDescent="0.25">
      <c r="A234" s="165">
        <v>220</v>
      </c>
      <c r="B234" s="161" t="s">
        <v>197</v>
      </c>
      <c r="C234" s="164" t="s">
        <v>392</v>
      </c>
    </row>
    <row r="235" spans="1:3" x14ac:dyDescent="0.25">
      <c r="A235" s="165">
        <v>221</v>
      </c>
      <c r="B235" s="161" t="s">
        <v>197</v>
      </c>
      <c r="C235" s="164" t="s">
        <v>392</v>
      </c>
    </row>
    <row r="236" spans="1:3" x14ac:dyDescent="0.25">
      <c r="A236" s="165">
        <v>222</v>
      </c>
      <c r="B236" s="161" t="s">
        <v>197</v>
      </c>
      <c r="C236" s="164" t="s">
        <v>392</v>
      </c>
    </row>
    <row r="237" spans="1:3" x14ac:dyDescent="0.25">
      <c r="A237" s="165">
        <v>223</v>
      </c>
      <c r="B237" s="161" t="s">
        <v>197</v>
      </c>
      <c r="C237" s="164" t="s">
        <v>392</v>
      </c>
    </row>
    <row r="238" spans="1:3" x14ac:dyDescent="0.25">
      <c r="A238" s="165">
        <v>224</v>
      </c>
      <c r="B238" s="161" t="s">
        <v>197</v>
      </c>
      <c r="C238" s="164" t="s">
        <v>392</v>
      </c>
    </row>
    <row r="239" spans="1:3" x14ac:dyDescent="0.25">
      <c r="A239" s="165">
        <v>225</v>
      </c>
      <c r="B239" s="161" t="s">
        <v>197</v>
      </c>
      <c r="C239" s="164" t="s">
        <v>392</v>
      </c>
    </row>
    <row r="240" spans="1:3" x14ac:dyDescent="0.25">
      <c r="A240" s="165">
        <v>226</v>
      </c>
      <c r="B240" s="161" t="s">
        <v>197</v>
      </c>
      <c r="C240" s="164" t="s">
        <v>392</v>
      </c>
    </row>
    <row r="241" spans="1:3" x14ac:dyDescent="0.25">
      <c r="A241" s="165">
        <v>227</v>
      </c>
      <c r="B241" s="161" t="s">
        <v>197</v>
      </c>
      <c r="C241" s="164" t="s">
        <v>392</v>
      </c>
    </row>
    <row r="242" spans="1:3" x14ac:dyDescent="0.25">
      <c r="A242" s="165">
        <v>228</v>
      </c>
      <c r="B242" s="161" t="s">
        <v>207</v>
      </c>
      <c r="C242" s="164" t="s">
        <v>393</v>
      </c>
    </row>
    <row r="243" spans="1:3" x14ac:dyDescent="0.25">
      <c r="A243" s="165">
        <v>229</v>
      </c>
      <c r="B243" s="161" t="s">
        <v>207</v>
      </c>
      <c r="C243" s="164" t="s">
        <v>393</v>
      </c>
    </row>
    <row r="244" spans="1:3" x14ac:dyDescent="0.25">
      <c r="A244" s="165">
        <v>230</v>
      </c>
      <c r="B244" s="161" t="s">
        <v>197</v>
      </c>
      <c r="C244" s="164" t="s">
        <v>393</v>
      </c>
    </row>
    <row r="245" spans="1:3" x14ac:dyDescent="0.25">
      <c r="A245" s="165">
        <v>231</v>
      </c>
      <c r="B245" s="161" t="s">
        <v>185</v>
      </c>
      <c r="C245" s="164" t="s">
        <v>392</v>
      </c>
    </row>
    <row r="246" spans="1:3" x14ac:dyDescent="0.25">
      <c r="A246" s="165">
        <v>233</v>
      </c>
      <c r="B246" s="161" t="s">
        <v>185</v>
      </c>
      <c r="C246" s="164" t="s">
        <v>392</v>
      </c>
    </row>
    <row r="247" spans="1:3" x14ac:dyDescent="0.25">
      <c r="A247" s="165">
        <v>234</v>
      </c>
      <c r="B247" s="161" t="s">
        <v>185</v>
      </c>
      <c r="C247" s="164" t="s">
        <v>392</v>
      </c>
    </row>
    <row r="248" spans="1:3" x14ac:dyDescent="0.25">
      <c r="A248" s="165">
        <v>235</v>
      </c>
      <c r="B248" s="161" t="s">
        <v>185</v>
      </c>
      <c r="C248" s="164" t="s">
        <v>392</v>
      </c>
    </row>
    <row r="249" spans="1:3" x14ac:dyDescent="0.25">
      <c r="A249" s="165">
        <v>236</v>
      </c>
      <c r="B249" s="161" t="s">
        <v>185</v>
      </c>
      <c r="C249" s="164" t="s">
        <v>392</v>
      </c>
    </row>
    <row r="250" spans="1:3" x14ac:dyDescent="0.25">
      <c r="A250" s="165">
        <v>237</v>
      </c>
      <c r="B250" s="161" t="s">
        <v>185</v>
      </c>
      <c r="C250" s="164" t="s">
        <v>392</v>
      </c>
    </row>
    <row r="251" spans="1:3" x14ac:dyDescent="0.25">
      <c r="A251" s="165">
        <v>238</v>
      </c>
      <c r="B251" s="161" t="s">
        <v>197</v>
      </c>
      <c r="C251" s="164" t="s">
        <v>392</v>
      </c>
    </row>
    <row r="252" spans="1:3" x14ac:dyDescent="0.25">
      <c r="A252" s="165">
        <v>241</v>
      </c>
      <c r="B252" s="161" t="s">
        <v>208</v>
      </c>
      <c r="C252" s="164" t="s">
        <v>392</v>
      </c>
    </row>
    <row r="253" spans="1:3" x14ac:dyDescent="0.25">
      <c r="A253" s="165">
        <v>242</v>
      </c>
      <c r="B253" s="161" t="s">
        <v>209</v>
      </c>
      <c r="C253" s="164" t="s">
        <v>392</v>
      </c>
    </row>
    <row r="254" spans="1:3" x14ac:dyDescent="0.25">
      <c r="A254" s="165">
        <v>243</v>
      </c>
      <c r="B254" s="161" t="s">
        <v>173</v>
      </c>
      <c r="C254" s="164" t="s">
        <v>392</v>
      </c>
    </row>
    <row r="255" spans="1:3" x14ac:dyDescent="0.25">
      <c r="A255" s="165">
        <v>244</v>
      </c>
      <c r="B255" s="161" t="s">
        <v>197</v>
      </c>
      <c r="C255" s="164" t="s">
        <v>392</v>
      </c>
    </row>
    <row r="256" spans="1:3" x14ac:dyDescent="0.25">
      <c r="A256" s="165">
        <v>245</v>
      </c>
      <c r="B256" s="161" t="s">
        <v>209</v>
      </c>
      <c r="C256" s="164" t="s">
        <v>392</v>
      </c>
    </row>
    <row r="257" spans="1:3" x14ac:dyDescent="0.25">
      <c r="A257" s="165">
        <v>246</v>
      </c>
      <c r="B257" s="161" t="s">
        <v>210</v>
      </c>
      <c r="C257" s="164" t="s">
        <v>392</v>
      </c>
    </row>
    <row r="258" spans="1:3" x14ac:dyDescent="0.25">
      <c r="A258" s="165">
        <v>247</v>
      </c>
      <c r="B258" s="161" t="s">
        <v>209</v>
      </c>
      <c r="C258" s="164" t="s">
        <v>392</v>
      </c>
    </row>
    <row r="259" spans="1:3" x14ac:dyDescent="0.25">
      <c r="A259" s="165">
        <v>248</v>
      </c>
      <c r="B259" s="161" t="s">
        <v>197</v>
      </c>
      <c r="C259" s="164" t="s">
        <v>392</v>
      </c>
    </row>
    <row r="260" spans="1:3" x14ac:dyDescent="0.25">
      <c r="A260" s="165">
        <v>249</v>
      </c>
      <c r="B260" s="161" t="s">
        <v>209</v>
      </c>
      <c r="C260" s="164" t="s">
        <v>392</v>
      </c>
    </row>
    <row r="261" spans="1:3" x14ac:dyDescent="0.25">
      <c r="A261" s="165">
        <v>250</v>
      </c>
      <c r="B261" s="161" t="s">
        <v>211</v>
      </c>
      <c r="C261" s="164" t="s">
        <v>393</v>
      </c>
    </row>
    <row r="262" spans="1:3" x14ac:dyDescent="0.25">
      <c r="A262" s="165">
        <v>251</v>
      </c>
      <c r="B262" s="161" t="s">
        <v>211</v>
      </c>
      <c r="C262" s="164" t="s">
        <v>393</v>
      </c>
    </row>
    <row r="263" spans="1:3" x14ac:dyDescent="0.25">
      <c r="A263" s="165">
        <v>252</v>
      </c>
      <c r="B263" s="161" t="s">
        <v>211</v>
      </c>
      <c r="C263" s="164" t="s">
        <v>393</v>
      </c>
    </row>
    <row r="264" spans="1:3" x14ac:dyDescent="0.25">
      <c r="A264" s="165">
        <v>253</v>
      </c>
      <c r="B264" s="161" t="s">
        <v>211</v>
      </c>
      <c r="C264" s="164" t="s">
        <v>393</v>
      </c>
    </row>
    <row r="265" spans="1:3" x14ac:dyDescent="0.25">
      <c r="A265" s="165">
        <v>254</v>
      </c>
      <c r="B265" s="161" t="s">
        <v>212</v>
      </c>
      <c r="C265" s="164" t="s">
        <v>392</v>
      </c>
    </row>
    <row r="266" spans="1:3" x14ac:dyDescent="0.25">
      <c r="A266" s="165">
        <v>255</v>
      </c>
      <c r="B266" s="161" t="s">
        <v>213</v>
      </c>
      <c r="C266" s="164" t="s">
        <v>392</v>
      </c>
    </row>
    <row r="267" spans="1:3" x14ac:dyDescent="0.25">
      <c r="A267" s="165">
        <v>257</v>
      </c>
      <c r="B267" s="161" t="s">
        <v>214</v>
      </c>
      <c r="C267" s="164" t="s">
        <v>392</v>
      </c>
    </row>
    <row r="268" spans="1:3" x14ac:dyDescent="0.25">
      <c r="A268" s="165">
        <v>258</v>
      </c>
      <c r="B268" s="161" t="s">
        <v>215</v>
      </c>
      <c r="C268" s="164" t="s">
        <v>392</v>
      </c>
    </row>
    <row r="269" spans="1:3" x14ac:dyDescent="0.25">
      <c r="A269" s="165">
        <v>259</v>
      </c>
      <c r="B269" s="161" t="s">
        <v>216</v>
      </c>
      <c r="C269" s="164" t="s">
        <v>392</v>
      </c>
    </row>
    <row r="270" spans="1:3" x14ac:dyDescent="0.25">
      <c r="A270" s="165">
        <v>260</v>
      </c>
      <c r="B270" s="161" t="s">
        <v>215</v>
      </c>
      <c r="C270" s="164" t="s">
        <v>393</v>
      </c>
    </row>
    <row r="271" spans="1:3" x14ac:dyDescent="0.25">
      <c r="A271" s="165">
        <v>261</v>
      </c>
      <c r="B271" s="161" t="s">
        <v>215</v>
      </c>
      <c r="C271" s="164" t="s">
        <v>392</v>
      </c>
    </row>
    <row r="272" spans="1:3" x14ac:dyDescent="0.25">
      <c r="A272" s="165">
        <v>262</v>
      </c>
      <c r="B272" s="161" t="s">
        <v>215</v>
      </c>
      <c r="C272" s="164" t="s">
        <v>392</v>
      </c>
    </row>
    <row r="273" spans="1:3" x14ac:dyDescent="0.25">
      <c r="A273" s="165">
        <v>263</v>
      </c>
      <c r="B273" s="161" t="s">
        <v>215</v>
      </c>
      <c r="C273" s="164" t="s">
        <v>392</v>
      </c>
    </row>
    <row r="274" spans="1:3" x14ac:dyDescent="0.25">
      <c r="A274" s="165">
        <v>264</v>
      </c>
      <c r="B274" s="161" t="s">
        <v>215</v>
      </c>
      <c r="C274" s="164" t="s">
        <v>392</v>
      </c>
    </row>
    <row r="275" spans="1:3" x14ac:dyDescent="0.25">
      <c r="A275" s="165">
        <v>265</v>
      </c>
      <c r="B275" s="161" t="s">
        <v>217</v>
      </c>
      <c r="C275" s="164" t="s">
        <v>393</v>
      </c>
    </row>
    <row r="276" spans="1:3" x14ac:dyDescent="0.25">
      <c r="A276" s="165">
        <v>266</v>
      </c>
      <c r="B276" s="161" t="s">
        <v>217</v>
      </c>
      <c r="C276" s="164" t="s">
        <v>393</v>
      </c>
    </row>
    <row r="277" spans="1:3" x14ac:dyDescent="0.25">
      <c r="A277" s="165">
        <v>267</v>
      </c>
      <c r="B277" s="161" t="s">
        <v>217</v>
      </c>
      <c r="C277" s="164" t="s">
        <v>393</v>
      </c>
    </row>
    <row r="278" spans="1:3" x14ac:dyDescent="0.25">
      <c r="A278" s="165">
        <v>268</v>
      </c>
      <c r="B278" s="161" t="s">
        <v>217</v>
      </c>
      <c r="C278" s="164" t="s">
        <v>393</v>
      </c>
    </row>
    <row r="279" spans="1:3" x14ac:dyDescent="0.25">
      <c r="A279" s="165">
        <v>269</v>
      </c>
      <c r="B279" s="161" t="s">
        <v>217</v>
      </c>
      <c r="C279" s="164" t="s">
        <v>393</v>
      </c>
    </row>
    <row r="280" spans="1:3" x14ac:dyDescent="0.25">
      <c r="A280" s="165">
        <v>270</v>
      </c>
      <c r="B280" s="161" t="s">
        <v>217</v>
      </c>
      <c r="C280" s="164" t="s">
        <v>393</v>
      </c>
    </row>
    <row r="281" spans="1:3" x14ac:dyDescent="0.25">
      <c r="A281" s="165">
        <v>271</v>
      </c>
      <c r="B281" s="161" t="s">
        <v>217</v>
      </c>
      <c r="C281" s="164" t="s">
        <v>393</v>
      </c>
    </row>
    <row r="282" spans="1:3" x14ac:dyDescent="0.25">
      <c r="A282" s="165">
        <v>272</v>
      </c>
      <c r="B282" s="161" t="s">
        <v>217</v>
      </c>
      <c r="C282" s="164" t="s">
        <v>393</v>
      </c>
    </row>
    <row r="283" spans="1:3" x14ac:dyDescent="0.25">
      <c r="A283" s="165">
        <v>273</v>
      </c>
      <c r="B283" s="161" t="s">
        <v>217</v>
      </c>
      <c r="C283" s="164" t="s">
        <v>393</v>
      </c>
    </row>
    <row r="284" spans="1:3" x14ac:dyDescent="0.25">
      <c r="A284" s="165">
        <v>274</v>
      </c>
      <c r="B284" s="161" t="s">
        <v>217</v>
      </c>
      <c r="C284" s="164" t="s">
        <v>393</v>
      </c>
    </row>
    <row r="285" spans="1:3" x14ac:dyDescent="0.25">
      <c r="A285" s="165">
        <v>276</v>
      </c>
      <c r="B285" s="161" t="s">
        <v>217</v>
      </c>
      <c r="C285" s="164" t="s">
        <v>393</v>
      </c>
    </row>
    <row r="286" spans="1:3" x14ac:dyDescent="0.25">
      <c r="A286" s="165">
        <v>277</v>
      </c>
      <c r="B286" s="161" t="s">
        <v>218</v>
      </c>
      <c r="C286" s="164" t="s">
        <v>393</v>
      </c>
    </row>
    <row r="287" spans="1:3" x14ac:dyDescent="0.25">
      <c r="A287" s="165">
        <v>278</v>
      </c>
      <c r="B287" s="161" t="s">
        <v>219</v>
      </c>
      <c r="C287" s="164" t="s">
        <v>393</v>
      </c>
    </row>
    <row r="288" spans="1:3" x14ac:dyDescent="0.25">
      <c r="A288" s="165">
        <v>279</v>
      </c>
      <c r="B288" s="161" t="s">
        <v>220</v>
      </c>
      <c r="C288" s="164" t="s">
        <v>393</v>
      </c>
    </row>
    <row r="289" spans="1:3" x14ac:dyDescent="0.25">
      <c r="A289" s="165">
        <v>280</v>
      </c>
      <c r="B289" s="161" t="s">
        <v>221</v>
      </c>
      <c r="C289" s="164" t="s">
        <v>393</v>
      </c>
    </row>
    <row r="290" spans="1:3" x14ac:dyDescent="0.25">
      <c r="A290" s="165">
        <v>281</v>
      </c>
      <c r="B290" s="161" t="s">
        <v>222</v>
      </c>
      <c r="C290" s="164" t="s">
        <v>392</v>
      </c>
    </row>
    <row r="291" spans="1:3" x14ac:dyDescent="0.25">
      <c r="A291" s="165">
        <v>283</v>
      </c>
      <c r="B291" s="161" t="s">
        <v>223</v>
      </c>
      <c r="C291" s="164" t="s">
        <v>392</v>
      </c>
    </row>
    <row r="292" spans="1:3" x14ac:dyDescent="0.25">
      <c r="A292" s="165">
        <v>284</v>
      </c>
      <c r="B292" s="161" t="s">
        <v>165</v>
      </c>
      <c r="C292" s="164" t="s">
        <v>393</v>
      </c>
    </row>
    <row r="293" spans="1:3" x14ac:dyDescent="0.25">
      <c r="A293" s="165">
        <v>285</v>
      </c>
      <c r="B293" s="161" t="s">
        <v>165</v>
      </c>
      <c r="C293" s="164" t="s">
        <v>393</v>
      </c>
    </row>
    <row r="294" spans="1:3" x14ac:dyDescent="0.25">
      <c r="A294" s="165">
        <v>286</v>
      </c>
      <c r="B294" s="161" t="s">
        <v>224</v>
      </c>
      <c r="C294" s="164" t="s">
        <v>393</v>
      </c>
    </row>
    <row r="295" spans="1:3" x14ac:dyDescent="0.25">
      <c r="A295" s="165">
        <v>287</v>
      </c>
      <c r="B295" s="161" t="s">
        <v>225</v>
      </c>
      <c r="C295" s="164" t="s">
        <v>393</v>
      </c>
    </row>
    <row r="296" spans="1:3" x14ac:dyDescent="0.25">
      <c r="A296" s="165">
        <v>288</v>
      </c>
      <c r="B296" s="161" t="s">
        <v>226</v>
      </c>
      <c r="C296" s="164" t="s">
        <v>393</v>
      </c>
    </row>
    <row r="297" spans="1:3" x14ac:dyDescent="0.25">
      <c r="A297" s="165">
        <v>289</v>
      </c>
      <c r="B297" s="161" t="s">
        <v>226</v>
      </c>
      <c r="C297" s="164" t="s">
        <v>393</v>
      </c>
    </row>
    <row r="298" spans="1:3" x14ac:dyDescent="0.25">
      <c r="A298" s="165">
        <v>290</v>
      </c>
      <c r="B298" s="161" t="s">
        <v>226</v>
      </c>
      <c r="C298" s="164" t="s">
        <v>393</v>
      </c>
    </row>
    <row r="299" spans="1:3" x14ac:dyDescent="0.25">
      <c r="A299" s="165">
        <v>291</v>
      </c>
      <c r="B299" s="161" t="s">
        <v>226</v>
      </c>
      <c r="C299" s="164" t="s">
        <v>393</v>
      </c>
    </row>
    <row r="300" spans="1:3" x14ac:dyDescent="0.25">
      <c r="A300" s="165">
        <v>292</v>
      </c>
      <c r="B300" s="161" t="s">
        <v>226</v>
      </c>
      <c r="C300" s="164" t="s">
        <v>393</v>
      </c>
    </row>
    <row r="301" spans="1:3" x14ac:dyDescent="0.25">
      <c r="A301" s="165">
        <v>297</v>
      </c>
      <c r="B301" s="161" t="s">
        <v>226</v>
      </c>
      <c r="C301" s="164" t="s">
        <v>393</v>
      </c>
    </row>
    <row r="302" spans="1:3" x14ac:dyDescent="0.25">
      <c r="A302" s="165">
        <v>298</v>
      </c>
      <c r="B302" s="161" t="s">
        <v>226</v>
      </c>
      <c r="C302" s="164" t="s">
        <v>393</v>
      </c>
    </row>
    <row r="303" spans="1:3" x14ac:dyDescent="0.25">
      <c r="A303" s="165">
        <v>299</v>
      </c>
      <c r="B303" s="161" t="s">
        <v>226</v>
      </c>
      <c r="C303" s="164" t="s">
        <v>393</v>
      </c>
    </row>
    <row r="304" spans="1:3" x14ac:dyDescent="0.25">
      <c r="A304" s="165">
        <v>300</v>
      </c>
      <c r="B304" s="161" t="s">
        <v>227</v>
      </c>
      <c r="C304" s="164" t="s">
        <v>392</v>
      </c>
    </row>
    <row r="305" spans="1:3" x14ac:dyDescent="0.25">
      <c r="A305" s="165">
        <v>301</v>
      </c>
      <c r="B305" s="161" t="s">
        <v>228</v>
      </c>
      <c r="C305" s="164" t="s">
        <v>392</v>
      </c>
    </row>
    <row r="306" spans="1:3" x14ac:dyDescent="0.25">
      <c r="A306" s="165">
        <v>302</v>
      </c>
      <c r="B306" s="161" t="s">
        <v>229</v>
      </c>
      <c r="C306" s="164" t="s">
        <v>392</v>
      </c>
    </row>
    <row r="307" spans="1:3" x14ac:dyDescent="0.25">
      <c r="A307" s="165">
        <v>303</v>
      </c>
      <c r="B307" s="161" t="s">
        <v>226</v>
      </c>
      <c r="C307" s="164" t="s">
        <v>393</v>
      </c>
    </row>
    <row r="308" spans="1:3" x14ac:dyDescent="0.25">
      <c r="A308" s="165">
        <v>304</v>
      </c>
      <c r="B308" s="161" t="s">
        <v>226</v>
      </c>
      <c r="C308" s="164" t="s">
        <v>393</v>
      </c>
    </row>
    <row r="309" spans="1:3" x14ac:dyDescent="0.25">
      <c r="A309" s="165">
        <v>305</v>
      </c>
      <c r="B309" s="161" t="s">
        <v>230</v>
      </c>
      <c r="C309" s="164" t="s">
        <v>392</v>
      </c>
    </row>
    <row r="310" spans="1:3" x14ac:dyDescent="0.25">
      <c r="A310" s="165">
        <v>306</v>
      </c>
      <c r="B310" s="161" t="s">
        <v>230</v>
      </c>
      <c r="C310" s="164" t="s">
        <v>392</v>
      </c>
    </row>
    <row r="311" spans="1:3" x14ac:dyDescent="0.25">
      <c r="A311" s="165">
        <v>307</v>
      </c>
      <c r="B311" s="161" t="s">
        <v>230</v>
      </c>
      <c r="C311" s="164" t="s">
        <v>392</v>
      </c>
    </row>
    <row r="312" spans="1:3" x14ac:dyDescent="0.25">
      <c r="A312" s="165">
        <v>308</v>
      </c>
      <c r="B312" s="161" t="s">
        <v>230</v>
      </c>
      <c r="C312" s="164" t="s">
        <v>392</v>
      </c>
    </row>
    <row r="313" spans="1:3" x14ac:dyDescent="0.25">
      <c r="A313" s="165">
        <v>309</v>
      </c>
      <c r="B313" s="161" t="s">
        <v>231</v>
      </c>
      <c r="C313" s="164" t="s">
        <v>392</v>
      </c>
    </row>
    <row r="314" spans="1:3" x14ac:dyDescent="0.25">
      <c r="A314" s="165">
        <v>310</v>
      </c>
      <c r="B314" s="161" t="s">
        <v>232</v>
      </c>
      <c r="C314" s="164" t="s">
        <v>392</v>
      </c>
    </row>
    <row r="315" spans="1:3" x14ac:dyDescent="0.25">
      <c r="A315" s="165">
        <v>312</v>
      </c>
      <c r="B315" s="161" t="s">
        <v>233</v>
      </c>
      <c r="C315" s="164" t="s">
        <v>392</v>
      </c>
    </row>
    <row r="316" spans="1:3" x14ac:dyDescent="0.25">
      <c r="A316" s="165">
        <v>313</v>
      </c>
      <c r="B316" s="161" t="s">
        <v>234</v>
      </c>
      <c r="C316" s="164" t="s">
        <v>393</v>
      </c>
    </row>
    <row r="317" spans="1:3" x14ac:dyDescent="0.25">
      <c r="A317" s="165">
        <v>314</v>
      </c>
      <c r="B317" s="161" t="s">
        <v>235</v>
      </c>
      <c r="C317" s="164" t="s">
        <v>393</v>
      </c>
    </row>
    <row r="318" spans="1:3" x14ac:dyDescent="0.25">
      <c r="A318" s="165">
        <v>315</v>
      </c>
      <c r="B318" s="161" t="s">
        <v>236</v>
      </c>
      <c r="C318" s="164" t="s">
        <v>393</v>
      </c>
    </row>
    <row r="319" spans="1:3" x14ac:dyDescent="0.25">
      <c r="A319" s="165">
        <v>316</v>
      </c>
      <c r="B319" s="161" t="s">
        <v>237</v>
      </c>
      <c r="C319" s="164" t="s">
        <v>392</v>
      </c>
    </row>
    <row r="320" spans="1:3" x14ac:dyDescent="0.25">
      <c r="A320" s="165">
        <v>317</v>
      </c>
      <c r="B320" s="161" t="s">
        <v>237</v>
      </c>
      <c r="C320" s="164" t="s">
        <v>392</v>
      </c>
    </row>
    <row r="321" spans="1:3" x14ac:dyDescent="0.25">
      <c r="A321" s="165">
        <v>318</v>
      </c>
      <c r="B321" s="161" t="s">
        <v>237</v>
      </c>
      <c r="C321" s="164" t="s">
        <v>392</v>
      </c>
    </row>
    <row r="322" spans="1:3" x14ac:dyDescent="0.25">
      <c r="A322" s="165">
        <v>319</v>
      </c>
      <c r="B322" s="161" t="s">
        <v>238</v>
      </c>
      <c r="C322" s="164" t="s">
        <v>392</v>
      </c>
    </row>
    <row r="323" spans="1:3" x14ac:dyDescent="0.25">
      <c r="A323" s="165">
        <v>320</v>
      </c>
      <c r="B323" s="161" t="s">
        <v>237</v>
      </c>
      <c r="C323" s="164" t="s">
        <v>392</v>
      </c>
    </row>
    <row r="324" spans="1:3" x14ac:dyDescent="0.25">
      <c r="A324" s="165">
        <v>321</v>
      </c>
      <c r="B324" s="161" t="s">
        <v>237</v>
      </c>
      <c r="C324" s="164" t="s">
        <v>392</v>
      </c>
    </row>
    <row r="325" spans="1:3" x14ac:dyDescent="0.25">
      <c r="A325" s="165">
        <v>322</v>
      </c>
      <c r="B325" s="161" t="s">
        <v>237</v>
      </c>
      <c r="C325" s="164" t="s">
        <v>392</v>
      </c>
    </row>
    <row r="326" spans="1:3" x14ac:dyDescent="0.25">
      <c r="A326" s="165">
        <v>323</v>
      </c>
      <c r="B326" s="161" t="s">
        <v>237</v>
      </c>
      <c r="C326" s="164" t="s">
        <v>392</v>
      </c>
    </row>
    <row r="327" spans="1:3" x14ac:dyDescent="0.25">
      <c r="A327" s="165">
        <v>324</v>
      </c>
      <c r="B327" s="161" t="s">
        <v>239</v>
      </c>
      <c r="C327" s="164" t="s">
        <v>392</v>
      </c>
    </row>
    <row r="328" spans="1:3" x14ac:dyDescent="0.25">
      <c r="A328" s="165">
        <v>325</v>
      </c>
      <c r="B328" s="161" t="s">
        <v>240</v>
      </c>
      <c r="C328" s="164" t="s">
        <v>392</v>
      </c>
    </row>
    <row r="329" spans="1:3" x14ac:dyDescent="0.25">
      <c r="A329" s="165">
        <v>326</v>
      </c>
      <c r="B329" s="161" t="s">
        <v>240</v>
      </c>
      <c r="C329" s="164" t="s">
        <v>392</v>
      </c>
    </row>
    <row r="330" spans="1:3" x14ac:dyDescent="0.25">
      <c r="A330" s="165">
        <v>327</v>
      </c>
      <c r="B330" s="161" t="s">
        <v>240</v>
      </c>
      <c r="C330" s="164" t="s">
        <v>392</v>
      </c>
    </row>
    <row r="331" spans="1:3" x14ac:dyDescent="0.25">
      <c r="A331" s="165">
        <v>328</v>
      </c>
      <c r="B331" s="161" t="s">
        <v>240</v>
      </c>
      <c r="C331" s="164" t="s">
        <v>392</v>
      </c>
    </row>
    <row r="332" spans="1:3" x14ac:dyDescent="0.25">
      <c r="A332" s="165">
        <v>329</v>
      </c>
      <c r="B332" s="161" t="s">
        <v>240</v>
      </c>
      <c r="C332" s="164" t="s">
        <v>392</v>
      </c>
    </row>
    <row r="333" spans="1:3" x14ac:dyDescent="0.25">
      <c r="A333" s="165">
        <v>330</v>
      </c>
      <c r="B333" s="161" t="s">
        <v>240</v>
      </c>
      <c r="C333" s="164" t="s">
        <v>392</v>
      </c>
    </row>
    <row r="334" spans="1:3" x14ac:dyDescent="0.25">
      <c r="A334" s="165">
        <v>331</v>
      </c>
      <c r="B334" s="161" t="s">
        <v>240</v>
      </c>
      <c r="C334" s="164" t="s">
        <v>392</v>
      </c>
    </row>
    <row r="335" spans="1:3" x14ac:dyDescent="0.25">
      <c r="A335" s="165">
        <v>332</v>
      </c>
      <c r="B335" s="161" t="s">
        <v>240</v>
      </c>
      <c r="C335" s="164" t="s">
        <v>393</v>
      </c>
    </row>
    <row r="336" spans="1:3" x14ac:dyDescent="0.25">
      <c r="A336" s="165">
        <v>334</v>
      </c>
      <c r="B336" s="161" t="s">
        <v>241</v>
      </c>
      <c r="C336" s="164" t="s">
        <v>392</v>
      </c>
    </row>
    <row r="337" spans="1:3" x14ac:dyDescent="0.25">
      <c r="A337" s="165">
        <v>335</v>
      </c>
      <c r="B337" s="161" t="s">
        <v>242</v>
      </c>
      <c r="C337" s="164" t="s">
        <v>392</v>
      </c>
    </row>
    <row r="338" spans="1:3" x14ac:dyDescent="0.25">
      <c r="A338" s="165">
        <v>336</v>
      </c>
      <c r="B338" s="161" t="s">
        <v>243</v>
      </c>
      <c r="C338" s="164" t="s">
        <v>393</v>
      </c>
    </row>
    <row r="339" spans="1:3" x14ac:dyDescent="0.25">
      <c r="A339" s="165">
        <v>337</v>
      </c>
      <c r="B339" s="161" t="s">
        <v>243</v>
      </c>
      <c r="C339" s="164" t="s">
        <v>393</v>
      </c>
    </row>
    <row r="340" spans="1:3" x14ac:dyDescent="0.25">
      <c r="A340" s="165">
        <v>338</v>
      </c>
      <c r="B340" s="161" t="s">
        <v>244</v>
      </c>
      <c r="C340" s="164" t="s">
        <v>392</v>
      </c>
    </row>
    <row r="341" spans="1:3" x14ac:dyDescent="0.25">
      <c r="A341" s="165">
        <v>339</v>
      </c>
      <c r="B341" s="161" t="s">
        <v>245</v>
      </c>
      <c r="C341" s="164" t="s">
        <v>393</v>
      </c>
    </row>
    <row r="342" spans="1:3" x14ac:dyDescent="0.25">
      <c r="A342" s="165">
        <v>340</v>
      </c>
      <c r="B342" s="161" t="s">
        <v>245</v>
      </c>
      <c r="C342" s="164" t="s">
        <v>393</v>
      </c>
    </row>
    <row r="343" spans="1:3" x14ac:dyDescent="0.25">
      <c r="A343" s="165">
        <v>341</v>
      </c>
      <c r="B343" s="161" t="s">
        <v>245</v>
      </c>
      <c r="C343" s="164" t="s">
        <v>393</v>
      </c>
    </row>
    <row r="344" spans="1:3" x14ac:dyDescent="0.25">
      <c r="A344" s="165">
        <v>342</v>
      </c>
      <c r="B344" s="161" t="s">
        <v>246</v>
      </c>
      <c r="C344" s="164" t="s">
        <v>392</v>
      </c>
    </row>
    <row r="345" spans="1:3" x14ac:dyDescent="0.25">
      <c r="A345" s="165">
        <v>343</v>
      </c>
      <c r="B345" s="161" t="s">
        <v>247</v>
      </c>
      <c r="C345" s="164" t="s">
        <v>392</v>
      </c>
    </row>
    <row r="346" spans="1:3" x14ac:dyDescent="0.25">
      <c r="A346" s="165">
        <v>344</v>
      </c>
      <c r="B346" s="161" t="s">
        <v>248</v>
      </c>
      <c r="C346" s="164" t="s">
        <v>392</v>
      </c>
    </row>
    <row r="347" spans="1:3" x14ac:dyDescent="0.25">
      <c r="A347" s="165">
        <v>344</v>
      </c>
      <c r="B347" s="161" t="s">
        <v>248</v>
      </c>
      <c r="C347" s="164" t="s">
        <v>393</v>
      </c>
    </row>
    <row r="348" spans="1:3" x14ac:dyDescent="0.25">
      <c r="A348" s="165">
        <v>345</v>
      </c>
      <c r="B348" s="161" t="s">
        <v>249</v>
      </c>
      <c r="C348" s="164" t="s">
        <v>392</v>
      </c>
    </row>
    <row r="349" spans="1:3" x14ac:dyDescent="0.25">
      <c r="A349" s="165">
        <v>346</v>
      </c>
      <c r="B349" s="161" t="s">
        <v>250</v>
      </c>
      <c r="C349" s="164" t="s">
        <v>393</v>
      </c>
    </row>
    <row r="350" spans="1:3" x14ac:dyDescent="0.25">
      <c r="A350" s="165">
        <v>347</v>
      </c>
      <c r="B350" s="161" t="s">
        <v>251</v>
      </c>
      <c r="C350" s="164" t="s">
        <v>393</v>
      </c>
    </row>
    <row r="351" spans="1:3" x14ac:dyDescent="0.25">
      <c r="A351" s="165">
        <v>348</v>
      </c>
      <c r="B351" s="161" t="s">
        <v>251</v>
      </c>
      <c r="C351" s="164" t="s">
        <v>393</v>
      </c>
    </row>
    <row r="352" spans="1:3" x14ac:dyDescent="0.25">
      <c r="A352" s="165">
        <v>349</v>
      </c>
      <c r="B352" s="161" t="s">
        <v>197</v>
      </c>
      <c r="C352" s="164" t="s">
        <v>392</v>
      </c>
    </row>
    <row r="353" spans="1:3" x14ac:dyDescent="0.25">
      <c r="A353" s="165">
        <v>350</v>
      </c>
      <c r="B353" s="161" t="s">
        <v>252</v>
      </c>
      <c r="C353" s="164" t="s">
        <v>393</v>
      </c>
    </row>
    <row r="354" spans="1:3" x14ac:dyDescent="0.25">
      <c r="A354" s="165">
        <v>351</v>
      </c>
      <c r="B354" s="161" t="s">
        <v>253</v>
      </c>
      <c r="C354" s="164" t="s">
        <v>392</v>
      </c>
    </row>
    <row r="355" spans="1:3" x14ac:dyDescent="0.25">
      <c r="A355" s="165">
        <v>352</v>
      </c>
      <c r="B355" s="161" t="s">
        <v>254</v>
      </c>
      <c r="C355" s="164" t="s">
        <v>392</v>
      </c>
    </row>
    <row r="356" spans="1:3" x14ac:dyDescent="0.25">
      <c r="A356" s="165">
        <v>353</v>
      </c>
      <c r="B356" s="161" t="s">
        <v>255</v>
      </c>
      <c r="C356" s="164" t="s">
        <v>392</v>
      </c>
    </row>
    <row r="357" spans="1:3" x14ac:dyDescent="0.25">
      <c r="A357" s="165">
        <v>354</v>
      </c>
      <c r="B357" s="161" t="s">
        <v>172</v>
      </c>
      <c r="C357" s="164" t="s">
        <v>393</v>
      </c>
    </row>
    <row r="358" spans="1:3" x14ac:dyDescent="0.25">
      <c r="A358" s="165">
        <v>355</v>
      </c>
      <c r="B358" s="161" t="s">
        <v>256</v>
      </c>
      <c r="C358" s="164" t="s">
        <v>392</v>
      </c>
    </row>
    <row r="359" spans="1:3" x14ac:dyDescent="0.25">
      <c r="A359" s="165">
        <v>357</v>
      </c>
      <c r="B359" s="161" t="s">
        <v>257</v>
      </c>
      <c r="C359" s="164" t="s">
        <v>393</v>
      </c>
    </row>
    <row r="360" spans="1:3" x14ac:dyDescent="0.25">
      <c r="A360" s="165">
        <v>358</v>
      </c>
      <c r="B360" s="161" t="s">
        <v>257</v>
      </c>
      <c r="C360" s="164" t="s">
        <v>393</v>
      </c>
    </row>
    <row r="361" spans="1:3" x14ac:dyDescent="0.25">
      <c r="A361" s="165">
        <v>359</v>
      </c>
      <c r="B361" s="161" t="s">
        <v>257</v>
      </c>
      <c r="C361" s="164" t="s">
        <v>393</v>
      </c>
    </row>
    <row r="362" spans="1:3" x14ac:dyDescent="0.25">
      <c r="A362" s="165">
        <v>360</v>
      </c>
      <c r="B362" s="161" t="s">
        <v>257</v>
      </c>
      <c r="C362" s="164" t="s">
        <v>393</v>
      </c>
    </row>
    <row r="363" spans="1:3" x14ac:dyDescent="0.25">
      <c r="A363" s="165">
        <v>361</v>
      </c>
      <c r="B363" s="161" t="s">
        <v>257</v>
      </c>
      <c r="C363" s="164" t="s">
        <v>393</v>
      </c>
    </row>
    <row r="364" spans="1:3" x14ac:dyDescent="0.25">
      <c r="A364" s="165">
        <v>362</v>
      </c>
      <c r="B364" s="161" t="s">
        <v>257</v>
      </c>
      <c r="C364" s="164" t="s">
        <v>393</v>
      </c>
    </row>
    <row r="365" spans="1:3" x14ac:dyDescent="0.25">
      <c r="A365" s="165">
        <v>363</v>
      </c>
      <c r="B365" s="161" t="s">
        <v>257</v>
      </c>
      <c r="C365" s="164" t="s">
        <v>393</v>
      </c>
    </row>
    <row r="366" spans="1:3" x14ac:dyDescent="0.25">
      <c r="A366" s="165">
        <v>364</v>
      </c>
      <c r="B366" s="161" t="s">
        <v>257</v>
      </c>
      <c r="C366" s="164" t="s">
        <v>393</v>
      </c>
    </row>
    <row r="367" spans="1:3" x14ac:dyDescent="0.25">
      <c r="A367" s="165">
        <v>365</v>
      </c>
      <c r="B367" s="161" t="s">
        <v>257</v>
      </c>
      <c r="C367" s="164" t="s">
        <v>393</v>
      </c>
    </row>
    <row r="368" spans="1:3" x14ac:dyDescent="0.25">
      <c r="A368" s="165">
        <v>366</v>
      </c>
      <c r="B368" s="161" t="s">
        <v>257</v>
      </c>
      <c r="C368" s="164" t="s">
        <v>393</v>
      </c>
    </row>
    <row r="369" spans="1:3" x14ac:dyDescent="0.25">
      <c r="A369" s="165">
        <v>367</v>
      </c>
      <c r="B369" s="161" t="s">
        <v>257</v>
      </c>
      <c r="C369" s="164" t="s">
        <v>393</v>
      </c>
    </row>
    <row r="370" spans="1:3" x14ac:dyDescent="0.25">
      <c r="A370" s="165">
        <v>368</v>
      </c>
      <c r="B370" s="161" t="s">
        <v>257</v>
      </c>
      <c r="C370" s="164" t="s">
        <v>393</v>
      </c>
    </row>
    <row r="371" spans="1:3" x14ac:dyDescent="0.25">
      <c r="A371" s="165">
        <v>369</v>
      </c>
      <c r="B371" s="161" t="s">
        <v>257</v>
      </c>
      <c r="C371" s="164" t="s">
        <v>393</v>
      </c>
    </row>
    <row r="372" spans="1:3" x14ac:dyDescent="0.25">
      <c r="A372" s="165">
        <v>370</v>
      </c>
      <c r="B372" s="161" t="s">
        <v>257</v>
      </c>
      <c r="C372" s="164" t="s">
        <v>393</v>
      </c>
    </row>
    <row r="373" spans="1:3" x14ac:dyDescent="0.25">
      <c r="A373" s="165">
        <v>371</v>
      </c>
      <c r="B373" s="161" t="s">
        <v>257</v>
      </c>
      <c r="C373" s="164" t="s">
        <v>393</v>
      </c>
    </row>
    <row r="374" spans="1:3" x14ac:dyDescent="0.25">
      <c r="A374" s="165">
        <v>372</v>
      </c>
      <c r="B374" s="161" t="s">
        <v>237</v>
      </c>
      <c r="C374" s="164" t="s">
        <v>392</v>
      </c>
    </row>
    <row r="375" spans="1:3" x14ac:dyDescent="0.25">
      <c r="A375" s="165">
        <v>373</v>
      </c>
      <c r="B375" s="161" t="s">
        <v>185</v>
      </c>
      <c r="C375" s="164" t="s">
        <v>392</v>
      </c>
    </row>
    <row r="376" spans="1:3" x14ac:dyDescent="0.25">
      <c r="A376" s="165">
        <v>374</v>
      </c>
      <c r="B376" s="161" t="s">
        <v>185</v>
      </c>
      <c r="C376" s="164" t="s">
        <v>392</v>
      </c>
    </row>
    <row r="377" spans="1:3" x14ac:dyDescent="0.25">
      <c r="A377" s="165">
        <v>375</v>
      </c>
      <c r="B377" s="161" t="s">
        <v>185</v>
      </c>
      <c r="C377" s="164" t="s">
        <v>392</v>
      </c>
    </row>
    <row r="378" spans="1:3" x14ac:dyDescent="0.25">
      <c r="A378" s="165">
        <v>376</v>
      </c>
      <c r="B378" s="161" t="s">
        <v>185</v>
      </c>
      <c r="C378" s="164" t="s">
        <v>392</v>
      </c>
    </row>
    <row r="379" spans="1:3" x14ac:dyDescent="0.25">
      <c r="A379" s="165">
        <v>377</v>
      </c>
      <c r="B379" s="161" t="s">
        <v>185</v>
      </c>
      <c r="C379" s="164" t="s">
        <v>392</v>
      </c>
    </row>
    <row r="380" spans="1:3" x14ac:dyDescent="0.25">
      <c r="A380" s="165">
        <v>378</v>
      </c>
      <c r="B380" s="161" t="s">
        <v>185</v>
      </c>
      <c r="C380" s="164" t="s">
        <v>392</v>
      </c>
    </row>
    <row r="381" spans="1:3" x14ac:dyDescent="0.25">
      <c r="A381" s="165">
        <v>380</v>
      </c>
      <c r="B381" s="161" t="s">
        <v>185</v>
      </c>
      <c r="C381" s="164" t="s">
        <v>392</v>
      </c>
    </row>
    <row r="382" spans="1:3" x14ac:dyDescent="0.25">
      <c r="A382" s="165">
        <v>381</v>
      </c>
      <c r="B382" s="161" t="s">
        <v>185</v>
      </c>
      <c r="C382" s="164" t="s">
        <v>392</v>
      </c>
    </row>
    <row r="383" spans="1:3" x14ac:dyDescent="0.25">
      <c r="A383" s="165">
        <v>382</v>
      </c>
      <c r="B383" s="161" t="s">
        <v>185</v>
      </c>
      <c r="C383" s="164" t="s">
        <v>392</v>
      </c>
    </row>
    <row r="384" spans="1:3" x14ac:dyDescent="0.25">
      <c r="A384" s="165">
        <v>384</v>
      </c>
      <c r="B384" s="161" t="s">
        <v>197</v>
      </c>
      <c r="C384" s="164" t="s">
        <v>392</v>
      </c>
    </row>
    <row r="385" spans="1:3" x14ac:dyDescent="0.25">
      <c r="A385" s="165">
        <v>385</v>
      </c>
      <c r="B385" s="161" t="s">
        <v>185</v>
      </c>
      <c r="C385" s="164" t="s">
        <v>393</v>
      </c>
    </row>
    <row r="386" spans="1:3" x14ac:dyDescent="0.25">
      <c r="A386" s="165">
        <v>386</v>
      </c>
      <c r="B386" s="161" t="s">
        <v>165</v>
      </c>
      <c r="C386" s="164" t="s">
        <v>393</v>
      </c>
    </row>
    <row r="387" spans="1:3" x14ac:dyDescent="0.25">
      <c r="A387" s="165">
        <v>387</v>
      </c>
      <c r="B387" s="161" t="s">
        <v>190</v>
      </c>
      <c r="C387" s="164" t="s">
        <v>393</v>
      </c>
    </row>
    <row r="388" spans="1:3" x14ac:dyDescent="0.25">
      <c r="A388" s="165">
        <v>388</v>
      </c>
      <c r="B388" s="161" t="s">
        <v>185</v>
      </c>
      <c r="C388" s="164" t="s">
        <v>393</v>
      </c>
    </row>
    <row r="389" spans="1:3" x14ac:dyDescent="0.25">
      <c r="A389" s="165">
        <v>389</v>
      </c>
      <c r="B389" s="161" t="s">
        <v>176</v>
      </c>
      <c r="C389" s="164" t="s">
        <v>393</v>
      </c>
    </row>
    <row r="390" spans="1:3" x14ac:dyDescent="0.25">
      <c r="A390" s="165">
        <v>390</v>
      </c>
      <c r="B390" s="161" t="s">
        <v>185</v>
      </c>
      <c r="C390" s="164" t="s">
        <v>392</v>
      </c>
    </row>
    <row r="391" spans="1:3" x14ac:dyDescent="0.25">
      <c r="A391" s="165">
        <v>391</v>
      </c>
      <c r="B391" s="161" t="s">
        <v>258</v>
      </c>
      <c r="C391" s="164" t="s">
        <v>393</v>
      </c>
    </row>
    <row r="392" spans="1:3" x14ac:dyDescent="0.25">
      <c r="A392" s="165">
        <v>392</v>
      </c>
      <c r="B392" s="161" t="s">
        <v>259</v>
      </c>
      <c r="C392" s="164" t="s">
        <v>392</v>
      </c>
    </row>
    <row r="393" spans="1:3" x14ac:dyDescent="0.25">
      <c r="A393" s="165">
        <v>393</v>
      </c>
      <c r="B393" s="161" t="s">
        <v>260</v>
      </c>
      <c r="C393" s="164" t="s">
        <v>392</v>
      </c>
    </row>
    <row r="394" spans="1:3" x14ac:dyDescent="0.25">
      <c r="A394" s="165">
        <v>394</v>
      </c>
      <c r="B394" s="161" t="s">
        <v>216</v>
      </c>
      <c r="C394" s="164" t="s">
        <v>392</v>
      </c>
    </row>
    <row r="395" spans="1:3" x14ac:dyDescent="0.25">
      <c r="A395" s="165">
        <v>395</v>
      </c>
      <c r="B395" s="161" t="s">
        <v>261</v>
      </c>
      <c r="C395" s="164" t="s">
        <v>392</v>
      </c>
    </row>
    <row r="396" spans="1:3" x14ac:dyDescent="0.25">
      <c r="A396" s="165">
        <v>396</v>
      </c>
      <c r="B396" s="161" t="s">
        <v>195</v>
      </c>
      <c r="C396" s="164" t="s">
        <v>392</v>
      </c>
    </row>
    <row r="397" spans="1:3" x14ac:dyDescent="0.25">
      <c r="A397" s="165">
        <v>397</v>
      </c>
      <c r="B397" s="161" t="s">
        <v>262</v>
      </c>
      <c r="C397" s="164" t="s">
        <v>392</v>
      </c>
    </row>
    <row r="398" spans="1:3" x14ac:dyDescent="0.25">
      <c r="A398" s="165">
        <v>398</v>
      </c>
      <c r="B398" s="161" t="s">
        <v>263</v>
      </c>
      <c r="C398" s="164" t="s">
        <v>392</v>
      </c>
    </row>
    <row r="399" spans="1:3" x14ac:dyDescent="0.25">
      <c r="A399" s="165">
        <v>399</v>
      </c>
      <c r="B399" s="161" t="s">
        <v>264</v>
      </c>
      <c r="C399" s="164" t="s">
        <v>393</v>
      </c>
    </row>
    <row r="400" spans="1:3" x14ac:dyDescent="0.25">
      <c r="A400" s="165">
        <v>400</v>
      </c>
      <c r="B400" s="161" t="s">
        <v>215</v>
      </c>
      <c r="C400" s="164" t="s">
        <v>392</v>
      </c>
    </row>
    <row r="401" spans="1:3" x14ac:dyDescent="0.25">
      <c r="A401" s="165">
        <v>401</v>
      </c>
      <c r="B401" s="161" t="s">
        <v>265</v>
      </c>
      <c r="C401" s="164" t="s">
        <v>393</v>
      </c>
    </row>
    <row r="402" spans="1:3" x14ac:dyDescent="0.25">
      <c r="A402" s="165">
        <v>403</v>
      </c>
      <c r="B402" s="161" t="s">
        <v>171</v>
      </c>
      <c r="C402" s="164" t="s">
        <v>392</v>
      </c>
    </row>
    <row r="403" spans="1:3" x14ac:dyDescent="0.25">
      <c r="A403" s="165">
        <v>404</v>
      </c>
      <c r="B403" s="161" t="s">
        <v>266</v>
      </c>
      <c r="C403" s="164" t="s">
        <v>392</v>
      </c>
    </row>
    <row r="404" spans="1:3" x14ac:dyDescent="0.25">
      <c r="A404" s="165">
        <v>405</v>
      </c>
      <c r="B404" s="161" t="s">
        <v>267</v>
      </c>
      <c r="C404" s="164" t="s">
        <v>393</v>
      </c>
    </row>
    <row r="405" spans="1:3" x14ac:dyDescent="0.25">
      <c r="A405" s="165">
        <v>406</v>
      </c>
      <c r="B405" s="161" t="s">
        <v>268</v>
      </c>
      <c r="C405" s="164" t="s">
        <v>393</v>
      </c>
    </row>
    <row r="406" spans="1:3" x14ac:dyDescent="0.25">
      <c r="A406" s="165">
        <v>407</v>
      </c>
      <c r="B406" s="161" t="s">
        <v>269</v>
      </c>
      <c r="C406" s="164" t="s">
        <v>393</v>
      </c>
    </row>
    <row r="407" spans="1:3" x14ac:dyDescent="0.25">
      <c r="A407" s="165">
        <v>408</v>
      </c>
      <c r="B407" s="161" t="s">
        <v>270</v>
      </c>
      <c r="C407" s="164" t="s">
        <v>393</v>
      </c>
    </row>
    <row r="408" spans="1:3" x14ac:dyDescent="0.25">
      <c r="A408" s="165">
        <v>409</v>
      </c>
      <c r="B408" s="161" t="s">
        <v>271</v>
      </c>
      <c r="C408" s="164" t="s">
        <v>393</v>
      </c>
    </row>
    <row r="409" spans="1:3" x14ac:dyDescent="0.25">
      <c r="A409" s="165">
        <v>410</v>
      </c>
      <c r="B409" s="161" t="s">
        <v>272</v>
      </c>
      <c r="C409" s="164" t="s">
        <v>393</v>
      </c>
    </row>
    <row r="410" spans="1:3" x14ac:dyDescent="0.25">
      <c r="A410" s="165">
        <v>411</v>
      </c>
      <c r="B410" s="161" t="s">
        <v>273</v>
      </c>
      <c r="C410" s="164" t="s">
        <v>393</v>
      </c>
    </row>
    <row r="411" spans="1:3" x14ac:dyDescent="0.25">
      <c r="A411" s="165">
        <v>412</v>
      </c>
      <c r="B411" s="161" t="s">
        <v>274</v>
      </c>
      <c r="C411" s="164" t="s">
        <v>393</v>
      </c>
    </row>
    <row r="412" spans="1:3" x14ac:dyDescent="0.25">
      <c r="A412" s="165">
        <v>413</v>
      </c>
      <c r="B412" s="161" t="s">
        <v>275</v>
      </c>
      <c r="C412" s="164" t="s">
        <v>393</v>
      </c>
    </row>
    <row r="413" spans="1:3" x14ac:dyDescent="0.25">
      <c r="A413" s="165">
        <v>414</v>
      </c>
      <c r="B413" s="161" t="s">
        <v>276</v>
      </c>
      <c r="C413" s="164" t="s">
        <v>393</v>
      </c>
    </row>
    <row r="414" spans="1:3" x14ac:dyDescent="0.25">
      <c r="A414" s="165">
        <v>415</v>
      </c>
      <c r="B414" s="161" t="s">
        <v>277</v>
      </c>
      <c r="C414" s="164" t="s">
        <v>393</v>
      </c>
    </row>
    <row r="415" spans="1:3" x14ac:dyDescent="0.25">
      <c r="A415" s="165">
        <v>416</v>
      </c>
      <c r="B415" s="161" t="s">
        <v>278</v>
      </c>
      <c r="C415" s="164" t="s">
        <v>393</v>
      </c>
    </row>
    <row r="416" spans="1:3" x14ac:dyDescent="0.25">
      <c r="A416" s="165">
        <v>417</v>
      </c>
      <c r="B416" s="161" t="s">
        <v>279</v>
      </c>
      <c r="C416" s="164" t="s">
        <v>393</v>
      </c>
    </row>
    <row r="417" spans="1:3" x14ac:dyDescent="0.25">
      <c r="A417" s="165">
        <v>418</v>
      </c>
      <c r="B417" s="161" t="s">
        <v>280</v>
      </c>
      <c r="C417" s="164" t="s">
        <v>393</v>
      </c>
    </row>
    <row r="418" spans="1:3" x14ac:dyDescent="0.25">
      <c r="A418" s="165">
        <v>419</v>
      </c>
      <c r="B418" s="161" t="s">
        <v>281</v>
      </c>
      <c r="C418" s="164" t="s">
        <v>393</v>
      </c>
    </row>
    <row r="419" spans="1:3" x14ac:dyDescent="0.25">
      <c r="A419" s="165">
        <v>420</v>
      </c>
      <c r="B419" s="161" t="s">
        <v>282</v>
      </c>
      <c r="C419" s="164" t="s">
        <v>393</v>
      </c>
    </row>
    <row r="420" spans="1:3" x14ac:dyDescent="0.25">
      <c r="A420" s="165">
        <v>421</v>
      </c>
      <c r="B420" s="161" t="s">
        <v>283</v>
      </c>
      <c r="C420" s="164" t="s">
        <v>393</v>
      </c>
    </row>
    <row r="421" spans="1:3" x14ac:dyDescent="0.25">
      <c r="A421" s="165">
        <v>422</v>
      </c>
      <c r="B421" s="161" t="s">
        <v>284</v>
      </c>
      <c r="C421" s="164" t="s">
        <v>393</v>
      </c>
    </row>
    <row r="422" spans="1:3" x14ac:dyDescent="0.25">
      <c r="A422" s="165">
        <v>423</v>
      </c>
      <c r="B422" s="161" t="s">
        <v>285</v>
      </c>
      <c r="C422" s="164" t="s">
        <v>393</v>
      </c>
    </row>
    <row r="423" spans="1:3" x14ac:dyDescent="0.25">
      <c r="A423" s="165">
        <v>424</v>
      </c>
      <c r="B423" s="161" t="s">
        <v>286</v>
      </c>
      <c r="C423" s="164" t="s">
        <v>393</v>
      </c>
    </row>
    <row r="424" spans="1:3" x14ac:dyDescent="0.25">
      <c r="A424" s="165">
        <v>425</v>
      </c>
      <c r="B424" s="161" t="s">
        <v>287</v>
      </c>
      <c r="C424" s="164" t="s">
        <v>392</v>
      </c>
    </row>
    <row r="425" spans="1:3" x14ac:dyDescent="0.25">
      <c r="A425" s="165">
        <v>426</v>
      </c>
      <c r="B425" s="161" t="s">
        <v>197</v>
      </c>
      <c r="C425" s="164" t="s">
        <v>392</v>
      </c>
    </row>
    <row r="426" spans="1:3" x14ac:dyDescent="0.25">
      <c r="A426" s="165">
        <v>427</v>
      </c>
      <c r="B426" s="161" t="s">
        <v>288</v>
      </c>
      <c r="C426" s="164" t="s">
        <v>392</v>
      </c>
    </row>
    <row r="427" spans="1:3" x14ac:dyDescent="0.25">
      <c r="A427" s="165">
        <v>428</v>
      </c>
      <c r="B427" s="161" t="s">
        <v>289</v>
      </c>
      <c r="C427" s="164" t="s">
        <v>388</v>
      </c>
    </row>
    <row r="428" spans="1:3" x14ac:dyDescent="0.25">
      <c r="A428" s="165">
        <v>429</v>
      </c>
      <c r="B428" s="161" t="s">
        <v>290</v>
      </c>
      <c r="C428" s="164" t="s">
        <v>388</v>
      </c>
    </row>
    <row r="429" spans="1:3" x14ac:dyDescent="0.25">
      <c r="A429" s="165">
        <v>430</v>
      </c>
      <c r="B429" s="161" t="s">
        <v>291</v>
      </c>
      <c r="C429" s="164" t="s">
        <v>388</v>
      </c>
    </row>
    <row r="430" spans="1:3" x14ac:dyDescent="0.25">
      <c r="A430" s="165">
        <v>431</v>
      </c>
      <c r="B430" s="161" t="s">
        <v>292</v>
      </c>
      <c r="C430" s="164" t="s">
        <v>388</v>
      </c>
    </row>
    <row r="431" spans="1:3" x14ac:dyDescent="0.25">
      <c r="A431" s="165">
        <v>432</v>
      </c>
      <c r="B431" s="161" t="s">
        <v>197</v>
      </c>
      <c r="C431" s="164" t="s">
        <v>392</v>
      </c>
    </row>
    <row r="432" spans="1:3" x14ac:dyDescent="0.25">
      <c r="A432" s="165">
        <v>434</v>
      </c>
      <c r="B432" s="161" t="s">
        <v>293</v>
      </c>
      <c r="C432" s="164" t="s">
        <v>393</v>
      </c>
    </row>
    <row r="433" spans="1:3" x14ac:dyDescent="0.25">
      <c r="A433" s="165">
        <v>435</v>
      </c>
      <c r="B433" s="161" t="s">
        <v>294</v>
      </c>
      <c r="C433" s="164" t="s">
        <v>392</v>
      </c>
    </row>
    <row r="434" spans="1:3" x14ac:dyDescent="0.25">
      <c r="A434" s="165">
        <v>436</v>
      </c>
      <c r="B434" s="161" t="s">
        <v>295</v>
      </c>
      <c r="C434" s="164" t="s">
        <v>392</v>
      </c>
    </row>
    <row r="435" spans="1:3" x14ac:dyDescent="0.25">
      <c r="A435" s="165">
        <v>437</v>
      </c>
      <c r="B435" s="161" t="s">
        <v>296</v>
      </c>
      <c r="C435" s="164" t="s">
        <v>392</v>
      </c>
    </row>
    <row r="436" spans="1:3" x14ac:dyDescent="0.25">
      <c r="A436" s="165">
        <v>439</v>
      </c>
      <c r="B436" s="161" t="s">
        <v>297</v>
      </c>
      <c r="C436" s="164" t="s">
        <v>392</v>
      </c>
    </row>
    <row r="437" spans="1:3" x14ac:dyDescent="0.25">
      <c r="A437" s="165">
        <v>440</v>
      </c>
      <c r="B437" s="161" t="s">
        <v>298</v>
      </c>
      <c r="C437" s="164" t="s">
        <v>392</v>
      </c>
    </row>
    <row r="438" spans="1:3" x14ac:dyDescent="0.25">
      <c r="A438" s="165">
        <v>441</v>
      </c>
      <c r="B438" s="161" t="s">
        <v>201</v>
      </c>
      <c r="C438" s="164" t="s">
        <v>392</v>
      </c>
    </row>
    <row r="439" spans="1:3" x14ac:dyDescent="0.25">
      <c r="A439" s="165">
        <v>442</v>
      </c>
      <c r="B439" s="161" t="s">
        <v>197</v>
      </c>
      <c r="C439" s="164" t="s">
        <v>393</v>
      </c>
    </row>
    <row r="440" spans="1:3" x14ac:dyDescent="0.25">
      <c r="A440" s="165">
        <v>443</v>
      </c>
      <c r="B440" s="161" t="s">
        <v>237</v>
      </c>
      <c r="C440" s="164" t="s">
        <v>392</v>
      </c>
    </row>
    <row r="441" spans="1:3" x14ac:dyDescent="0.25">
      <c r="A441" s="165">
        <v>444</v>
      </c>
      <c r="B441" s="161" t="s">
        <v>240</v>
      </c>
      <c r="C441" s="164" t="s">
        <v>392</v>
      </c>
    </row>
    <row r="442" spans="1:3" x14ac:dyDescent="0.25">
      <c r="A442" s="165">
        <v>444</v>
      </c>
      <c r="B442" s="161" t="s">
        <v>240</v>
      </c>
      <c r="C442" s="164" t="s">
        <v>393</v>
      </c>
    </row>
    <row r="443" spans="1:3" x14ac:dyDescent="0.25">
      <c r="A443" s="165">
        <v>445</v>
      </c>
      <c r="B443" s="161" t="s">
        <v>299</v>
      </c>
      <c r="C443" s="164" t="s">
        <v>392</v>
      </c>
    </row>
    <row r="444" spans="1:3" x14ac:dyDescent="0.25">
      <c r="A444" s="165">
        <v>446</v>
      </c>
      <c r="B444" s="161" t="s">
        <v>299</v>
      </c>
      <c r="C444" s="164" t="s">
        <v>392</v>
      </c>
    </row>
    <row r="445" spans="1:3" x14ac:dyDescent="0.25">
      <c r="A445" s="165">
        <v>447</v>
      </c>
      <c r="B445" s="161" t="s">
        <v>211</v>
      </c>
      <c r="C445" s="164" t="s">
        <v>392</v>
      </c>
    </row>
    <row r="446" spans="1:3" x14ac:dyDescent="0.25">
      <c r="A446" s="165">
        <v>448</v>
      </c>
      <c r="B446" s="161" t="s">
        <v>211</v>
      </c>
      <c r="C446" s="164" t="s">
        <v>392</v>
      </c>
    </row>
    <row r="447" spans="1:3" x14ac:dyDescent="0.25">
      <c r="A447" s="165">
        <v>449</v>
      </c>
      <c r="B447" s="161" t="s">
        <v>211</v>
      </c>
      <c r="C447" s="164" t="s">
        <v>392</v>
      </c>
    </row>
    <row r="448" spans="1:3" x14ac:dyDescent="0.25">
      <c r="A448" s="165">
        <v>450</v>
      </c>
      <c r="B448" s="161" t="s">
        <v>211</v>
      </c>
      <c r="C448" s="164" t="s">
        <v>392</v>
      </c>
    </row>
    <row r="449" spans="1:3" x14ac:dyDescent="0.25">
      <c r="A449" s="165">
        <v>451</v>
      </c>
      <c r="B449" s="161" t="s">
        <v>211</v>
      </c>
      <c r="C449" s="164" t="s">
        <v>392</v>
      </c>
    </row>
    <row r="450" spans="1:3" x14ac:dyDescent="0.25">
      <c r="A450" s="165">
        <v>452</v>
      </c>
      <c r="B450" s="161" t="s">
        <v>211</v>
      </c>
      <c r="C450" s="164" t="s">
        <v>392</v>
      </c>
    </row>
    <row r="451" spans="1:3" x14ac:dyDescent="0.25">
      <c r="A451" s="165">
        <v>453</v>
      </c>
      <c r="B451" s="161" t="s">
        <v>211</v>
      </c>
      <c r="C451" s="164" t="s">
        <v>392</v>
      </c>
    </row>
    <row r="452" spans="1:3" x14ac:dyDescent="0.25">
      <c r="A452" s="165">
        <v>454</v>
      </c>
      <c r="B452" s="161" t="s">
        <v>211</v>
      </c>
      <c r="C452" s="164" t="s">
        <v>392</v>
      </c>
    </row>
    <row r="453" spans="1:3" x14ac:dyDescent="0.25">
      <c r="A453" s="165">
        <v>455</v>
      </c>
      <c r="B453" s="161" t="s">
        <v>211</v>
      </c>
      <c r="C453" s="164" t="s">
        <v>392</v>
      </c>
    </row>
    <row r="454" spans="1:3" x14ac:dyDescent="0.25">
      <c r="A454" s="165">
        <v>456</v>
      </c>
      <c r="B454" s="161" t="s">
        <v>211</v>
      </c>
      <c r="C454" s="164" t="s">
        <v>392</v>
      </c>
    </row>
    <row r="455" spans="1:3" x14ac:dyDescent="0.25">
      <c r="A455" s="165">
        <v>459</v>
      </c>
      <c r="B455" s="161" t="s">
        <v>211</v>
      </c>
      <c r="C455" s="164" t="s">
        <v>392</v>
      </c>
    </row>
    <row r="456" spans="1:3" x14ac:dyDescent="0.25">
      <c r="A456" s="165">
        <v>460</v>
      </c>
      <c r="B456" s="161" t="s">
        <v>300</v>
      </c>
      <c r="C456" s="164" t="s">
        <v>393</v>
      </c>
    </row>
    <row r="457" spans="1:3" x14ac:dyDescent="0.25">
      <c r="A457" s="165">
        <v>461</v>
      </c>
      <c r="B457" s="161" t="s">
        <v>300</v>
      </c>
      <c r="C457" s="164" t="s">
        <v>393</v>
      </c>
    </row>
    <row r="458" spans="1:3" x14ac:dyDescent="0.25">
      <c r="A458" s="165">
        <v>462</v>
      </c>
      <c r="B458" s="161" t="s">
        <v>301</v>
      </c>
      <c r="C458" s="164" t="s">
        <v>393</v>
      </c>
    </row>
    <row r="459" spans="1:3" x14ac:dyDescent="0.25">
      <c r="A459" s="165">
        <v>463</v>
      </c>
      <c r="B459" s="161" t="s">
        <v>302</v>
      </c>
      <c r="C459" s="164" t="s">
        <v>393</v>
      </c>
    </row>
    <row r="460" spans="1:3" x14ac:dyDescent="0.25">
      <c r="A460" s="165">
        <v>464</v>
      </c>
      <c r="B460" s="161" t="s">
        <v>303</v>
      </c>
      <c r="C460" s="164" t="s">
        <v>392</v>
      </c>
    </row>
    <row r="461" spans="1:3" x14ac:dyDescent="0.25">
      <c r="A461" s="165">
        <v>465</v>
      </c>
      <c r="B461" s="161" t="s">
        <v>304</v>
      </c>
      <c r="C461" s="164" t="s">
        <v>392</v>
      </c>
    </row>
    <row r="462" spans="1:3" x14ac:dyDescent="0.25">
      <c r="A462" s="165">
        <v>466</v>
      </c>
      <c r="B462" s="161" t="s">
        <v>305</v>
      </c>
      <c r="C462" s="164" t="s">
        <v>392</v>
      </c>
    </row>
    <row r="463" spans="1:3" x14ac:dyDescent="0.25">
      <c r="A463" s="165">
        <v>467</v>
      </c>
      <c r="B463" s="161" t="s">
        <v>305</v>
      </c>
      <c r="C463" s="164" t="s">
        <v>392</v>
      </c>
    </row>
    <row r="464" spans="1:3" x14ac:dyDescent="0.25">
      <c r="A464" s="165">
        <v>468</v>
      </c>
      <c r="B464" s="161" t="s">
        <v>305</v>
      </c>
      <c r="C464" s="164" t="s">
        <v>392</v>
      </c>
    </row>
    <row r="465" spans="1:3" x14ac:dyDescent="0.25">
      <c r="A465" s="165">
        <v>469</v>
      </c>
      <c r="B465" s="161" t="s">
        <v>305</v>
      </c>
      <c r="C465" s="164" t="s">
        <v>392</v>
      </c>
    </row>
    <row r="466" spans="1:3" x14ac:dyDescent="0.25">
      <c r="A466" s="165">
        <v>470</v>
      </c>
      <c r="B466" s="161" t="s">
        <v>305</v>
      </c>
      <c r="C466" s="164" t="s">
        <v>392</v>
      </c>
    </row>
    <row r="467" spans="1:3" x14ac:dyDescent="0.25">
      <c r="A467" s="165">
        <v>473</v>
      </c>
      <c r="B467" s="161" t="s">
        <v>306</v>
      </c>
      <c r="C467" s="164" t="s">
        <v>392</v>
      </c>
    </row>
    <row r="468" spans="1:3" x14ac:dyDescent="0.25">
      <c r="A468" s="165">
        <v>474</v>
      </c>
      <c r="B468" s="161" t="s">
        <v>307</v>
      </c>
      <c r="C468" s="164" t="s">
        <v>393</v>
      </c>
    </row>
    <row r="469" spans="1:3" x14ac:dyDescent="0.25">
      <c r="A469" s="165">
        <v>475</v>
      </c>
      <c r="B469" s="161" t="s">
        <v>308</v>
      </c>
      <c r="C469" s="164" t="s">
        <v>392</v>
      </c>
    </row>
    <row r="470" spans="1:3" x14ac:dyDescent="0.25">
      <c r="A470" s="165">
        <v>476</v>
      </c>
      <c r="B470" s="161" t="s">
        <v>309</v>
      </c>
      <c r="C470" s="164" t="s">
        <v>393</v>
      </c>
    </row>
    <row r="471" spans="1:3" x14ac:dyDescent="0.25">
      <c r="A471" s="165">
        <v>477</v>
      </c>
      <c r="B471" s="161" t="s">
        <v>309</v>
      </c>
      <c r="C471" s="164" t="s">
        <v>393</v>
      </c>
    </row>
    <row r="472" spans="1:3" x14ac:dyDescent="0.25">
      <c r="A472" s="165">
        <v>478</v>
      </c>
      <c r="B472" s="161" t="s">
        <v>240</v>
      </c>
      <c r="C472" s="164" t="s">
        <v>392</v>
      </c>
    </row>
    <row r="473" spans="1:3" x14ac:dyDescent="0.25">
      <c r="A473" s="165">
        <v>479</v>
      </c>
      <c r="B473" s="161" t="s">
        <v>297</v>
      </c>
      <c r="C473" s="164" t="s">
        <v>392</v>
      </c>
    </row>
    <row r="474" spans="1:3" x14ac:dyDescent="0.25">
      <c r="A474" s="165">
        <v>480</v>
      </c>
      <c r="B474" s="161" t="s">
        <v>297</v>
      </c>
      <c r="C474" s="164" t="s">
        <v>392</v>
      </c>
    </row>
    <row r="475" spans="1:3" x14ac:dyDescent="0.25">
      <c r="A475" s="165">
        <v>481</v>
      </c>
      <c r="B475" s="161" t="s">
        <v>297</v>
      </c>
      <c r="C475" s="164" t="s">
        <v>392</v>
      </c>
    </row>
    <row r="476" spans="1:3" x14ac:dyDescent="0.25">
      <c r="A476" s="165">
        <v>482</v>
      </c>
      <c r="B476" s="161" t="s">
        <v>310</v>
      </c>
      <c r="C476" s="164" t="s">
        <v>389</v>
      </c>
    </row>
    <row r="477" spans="1:3" x14ac:dyDescent="0.25">
      <c r="A477" s="165">
        <v>483</v>
      </c>
      <c r="B477" s="161" t="s">
        <v>311</v>
      </c>
      <c r="C477" s="164" t="s">
        <v>389</v>
      </c>
    </row>
    <row r="478" spans="1:3" x14ac:dyDescent="0.25">
      <c r="A478" s="165">
        <v>484</v>
      </c>
      <c r="B478" s="161" t="s">
        <v>312</v>
      </c>
      <c r="C478" s="164" t="s">
        <v>389</v>
      </c>
    </row>
    <row r="479" spans="1:3" x14ac:dyDescent="0.25">
      <c r="A479" s="165">
        <v>485</v>
      </c>
      <c r="B479" s="161" t="s">
        <v>313</v>
      </c>
      <c r="C479" s="164" t="s">
        <v>389</v>
      </c>
    </row>
    <row r="480" spans="1:3" x14ac:dyDescent="0.25">
      <c r="A480" s="165">
        <v>486</v>
      </c>
      <c r="B480" s="161" t="s">
        <v>314</v>
      </c>
      <c r="C480" s="164" t="s">
        <v>389</v>
      </c>
    </row>
    <row r="481" spans="1:3" x14ac:dyDescent="0.25">
      <c r="A481" s="165">
        <v>487</v>
      </c>
      <c r="B481" s="161" t="s">
        <v>315</v>
      </c>
      <c r="C481" s="164" t="s">
        <v>389</v>
      </c>
    </row>
    <row r="482" spans="1:3" x14ac:dyDescent="0.25">
      <c r="A482" s="165">
        <v>488</v>
      </c>
      <c r="B482" s="161" t="s">
        <v>316</v>
      </c>
      <c r="C482" s="164" t="s">
        <v>389</v>
      </c>
    </row>
    <row r="483" spans="1:3" x14ac:dyDescent="0.25">
      <c r="A483" s="165">
        <v>489</v>
      </c>
      <c r="B483" s="161" t="s">
        <v>317</v>
      </c>
      <c r="C483" s="164" t="s">
        <v>389</v>
      </c>
    </row>
    <row r="484" spans="1:3" x14ac:dyDescent="0.25">
      <c r="A484" s="165">
        <v>490</v>
      </c>
      <c r="B484" s="161" t="s">
        <v>318</v>
      </c>
      <c r="C484" s="164" t="s">
        <v>389</v>
      </c>
    </row>
    <row r="485" spans="1:3" x14ac:dyDescent="0.25">
      <c r="A485" s="165">
        <v>491</v>
      </c>
      <c r="B485" s="161" t="s">
        <v>319</v>
      </c>
      <c r="C485" s="164" t="s">
        <v>389</v>
      </c>
    </row>
    <row r="486" spans="1:3" x14ac:dyDescent="0.25">
      <c r="A486" s="165">
        <v>492</v>
      </c>
      <c r="B486" s="161" t="s">
        <v>320</v>
      </c>
      <c r="C486" s="164" t="s">
        <v>389</v>
      </c>
    </row>
    <row r="487" spans="1:3" x14ac:dyDescent="0.25">
      <c r="A487" s="165">
        <v>493</v>
      </c>
      <c r="B487" s="161" t="s">
        <v>321</v>
      </c>
      <c r="C487" s="164" t="s">
        <v>389</v>
      </c>
    </row>
    <row r="488" spans="1:3" x14ac:dyDescent="0.25">
      <c r="A488" s="165">
        <v>494</v>
      </c>
      <c r="B488" s="161" t="s">
        <v>322</v>
      </c>
      <c r="C488" s="164" t="s">
        <v>389</v>
      </c>
    </row>
    <row r="489" spans="1:3" x14ac:dyDescent="0.25">
      <c r="A489" s="165">
        <v>495</v>
      </c>
      <c r="B489" s="161" t="s">
        <v>323</v>
      </c>
      <c r="C489" s="164" t="s">
        <v>389</v>
      </c>
    </row>
    <row r="490" spans="1:3" x14ac:dyDescent="0.25">
      <c r="A490" s="165">
        <v>496</v>
      </c>
      <c r="B490" s="161" t="s">
        <v>324</v>
      </c>
      <c r="C490" s="164" t="s">
        <v>389</v>
      </c>
    </row>
    <row r="491" spans="1:3" x14ac:dyDescent="0.25">
      <c r="A491" s="165">
        <v>497</v>
      </c>
      <c r="B491" s="161" t="s">
        <v>325</v>
      </c>
      <c r="C491" s="164" t="s">
        <v>389</v>
      </c>
    </row>
    <row r="492" spans="1:3" x14ac:dyDescent="0.25">
      <c r="A492" s="165">
        <v>498</v>
      </c>
      <c r="B492" s="161" t="s">
        <v>326</v>
      </c>
      <c r="C492" s="164" t="s">
        <v>389</v>
      </c>
    </row>
    <row r="493" spans="1:3" x14ac:dyDescent="0.25">
      <c r="A493" s="165">
        <v>701</v>
      </c>
      <c r="B493" s="161" t="s">
        <v>327</v>
      </c>
      <c r="C493" s="164" t="s">
        <v>393</v>
      </c>
    </row>
    <row r="494" spans="1:3" x14ac:dyDescent="0.25">
      <c r="A494" s="165">
        <v>702</v>
      </c>
      <c r="B494" s="161" t="s">
        <v>327</v>
      </c>
      <c r="C494" s="164" t="s">
        <v>393</v>
      </c>
    </row>
    <row r="495" spans="1:3" x14ac:dyDescent="0.25">
      <c r="A495" s="165">
        <v>703</v>
      </c>
      <c r="B495" s="161" t="s">
        <v>263</v>
      </c>
      <c r="C495" s="164" t="s">
        <v>393</v>
      </c>
    </row>
    <row r="496" spans="1:3" x14ac:dyDescent="0.25">
      <c r="A496" s="165">
        <v>704</v>
      </c>
      <c r="B496" s="161" t="s">
        <v>263</v>
      </c>
      <c r="C496" s="164" t="s">
        <v>393</v>
      </c>
    </row>
    <row r="497" spans="1:3" x14ac:dyDescent="0.25">
      <c r="A497" s="165">
        <v>705</v>
      </c>
      <c r="B497" s="161" t="s">
        <v>263</v>
      </c>
      <c r="C497" s="164" t="s">
        <v>393</v>
      </c>
    </row>
    <row r="498" spans="1:3" x14ac:dyDescent="0.25">
      <c r="A498" s="165">
        <v>706</v>
      </c>
      <c r="B498" s="161" t="s">
        <v>263</v>
      </c>
      <c r="C498" s="164" t="s">
        <v>393</v>
      </c>
    </row>
    <row r="499" spans="1:3" x14ac:dyDescent="0.25">
      <c r="A499" s="165">
        <v>707</v>
      </c>
      <c r="B499" s="161" t="s">
        <v>263</v>
      </c>
      <c r="C499" s="164" t="s">
        <v>393</v>
      </c>
    </row>
    <row r="500" spans="1:3" x14ac:dyDescent="0.25">
      <c r="A500" s="165">
        <v>708</v>
      </c>
      <c r="B500" s="161" t="s">
        <v>263</v>
      </c>
      <c r="C500" s="164" t="s">
        <v>393</v>
      </c>
    </row>
    <row r="501" spans="1:3" x14ac:dyDescent="0.25">
      <c r="A501" s="165">
        <v>709</v>
      </c>
      <c r="B501" s="161" t="s">
        <v>263</v>
      </c>
      <c r="C501" s="164" t="s">
        <v>393</v>
      </c>
    </row>
    <row r="502" spans="1:3" x14ac:dyDescent="0.25">
      <c r="A502" s="165">
        <v>710</v>
      </c>
      <c r="B502" s="161" t="s">
        <v>263</v>
      </c>
      <c r="C502" s="164" t="s">
        <v>393</v>
      </c>
    </row>
    <row r="503" spans="1:3" x14ac:dyDescent="0.25">
      <c r="A503" s="165">
        <v>711</v>
      </c>
      <c r="B503" s="161" t="s">
        <v>263</v>
      </c>
      <c r="C503" s="164" t="s">
        <v>393</v>
      </c>
    </row>
    <row r="504" spans="1:3" x14ac:dyDescent="0.25">
      <c r="A504" s="165">
        <v>712</v>
      </c>
      <c r="B504" s="161" t="s">
        <v>328</v>
      </c>
      <c r="C504" s="164" t="s">
        <v>393</v>
      </c>
    </row>
    <row r="505" spans="1:3" x14ac:dyDescent="0.25">
      <c r="A505" s="165">
        <v>713</v>
      </c>
      <c r="B505" s="161" t="s">
        <v>328</v>
      </c>
      <c r="C505" s="164" t="s">
        <v>393</v>
      </c>
    </row>
    <row r="506" spans="1:3" x14ac:dyDescent="0.25">
      <c r="A506" s="165">
        <v>714</v>
      </c>
      <c r="B506" s="161" t="s">
        <v>328</v>
      </c>
      <c r="C506" s="164" t="s">
        <v>393</v>
      </c>
    </row>
    <row r="507" spans="1:3" x14ac:dyDescent="0.25">
      <c r="A507" s="165">
        <v>715</v>
      </c>
      <c r="B507" s="161" t="s">
        <v>328</v>
      </c>
      <c r="C507" s="164" t="s">
        <v>393</v>
      </c>
    </row>
    <row r="508" spans="1:3" x14ac:dyDescent="0.25">
      <c r="A508" s="165">
        <v>716</v>
      </c>
      <c r="B508" s="161" t="s">
        <v>329</v>
      </c>
      <c r="C508" s="164" t="s">
        <v>393</v>
      </c>
    </row>
    <row r="509" spans="1:3" x14ac:dyDescent="0.25">
      <c r="A509" s="165">
        <v>717</v>
      </c>
      <c r="B509" s="161" t="s">
        <v>329</v>
      </c>
      <c r="C509" s="164" t="s">
        <v>393</v>
      </c>
    </row>
    <row r="510" spans="1:3" x14ac:dyDescent="0.25">
      <c r="A510" s="165">
        <v>718</v>
      </c>
      <c r="B510" s="161" t="s">
        <v>330</v>
      </c>
      <c r="C510" s="164" t="s">
        <v>393</v>
      </c>
    </row>
    <row r="511" spans="1:3" x14ac:dyDescent="0.25">
      <c r="A511" s="165">
        <v>719</v>
      </c>
      <c r="B511" s="161" t="s">
        <v>330</v>
      </c>
      <c r="C511" s="164" t="s">
        <v>393</v>
      </c>
    </row>
    <row r="512" spans="1:3" x14ac:dyDescent="0.25">
      <c r="A512" s="165">
        <v>720</v>
      </c>
      <c r="B512" s="161" t="s">
        <v>198</v>
      </c>
      <c r="C512" s="164" t="s">
        <v>392</v>
      </c>
    </row>
    <row r="513" spans="1:3" x14ac:dyDescent="0.25">
      <c r="A513" s="165">
        <v>721</v>
      </c>
      <c r="B513" s="161" t="s">
        <v>331</v>
      </c>
      <c r="C513" s="164" t="s">
        <v>392</v>
      </c>
    </row>
    <row r="514" spans="1:3" x14ac:dyDescent="0.25">
      <c r="A514" s="165">
        <v>722</v>
      </c>
      <c r="B514" s="161" t="s">
        <v>331</v>
      </c>
      <c r="C514" s="164" t="s">
        <v>392</v>
      </c>
    </row>
    <row r="515" spans="1:3" x14ac:dyDescent="0.25">
      <c r="A515" s="165">
        <v>723</v>
      </c>
      <c r="B515" s="161" t="s">
        <v>331</v>
      </c>
      <c r="C515" s="164" t="s">
        <v>392</v>
      </c>
    </row>
    <row r="516" spans="1:3" x14ac:dyDescent="0.25">
      <c r="A516" s="165">
        <v>724</v>
      </c>
      <c r="B516" s="161" t="s">
        <v>331</v>
      </c>
      <c r="C516" s="164" t="s">
        <v>392</v>
      </c>
    </row>
    <row r="517" spans="1:3" x14ac:dyDescent="0.25">
      <c r="A517" s="165">
        <v>725</v>
      </c>
      <c r="B517" s="161" t="s">
        <v>331</v>
      </c>
      <c r="C517" s="164" t="s">
        <v>392</v>
      </c>
    </row>
    <row r="518" spans="1:3" x14ac:dyDescent="0.25">
      <c r="A518" s="165">
        <v>726</v>
      </c>
      <c r="B518" s="161" t="s">
        <v>331</v>
      </c>
      <c r="C518" s="164" t="s">
        <v>392</v>
      </c>
    </row>
    <row r="519" spans="1:3" x14ac:dyDescent="0.25">
      <c r="A519" s="165">
        <v>727</v>
      </c>
      <c r="B519" s="161" t="s">
        <v>331</v>
      </c>
      <c r="C519" s="164" t="s">
        <v>392</v>
      </c>
    </row>
    <row r="520" spans="1:3" x14ac:dyDescent="0.25">
      <c r="A520" s="165">
        <v>728</v>
      </c>
      <c r="B520" s="161" t="s">
        <v>332</v>
      </c>
      <c r="C520" s="164" t="s">
        <v>392</v>
      </c>
    </row>
    <row r="521" spans="1:3" x14ac:dyDescent="0.25">
      <c r="A521" s="165">
        <v>729</v>
      </c>
      <c r="B521" s="161" t="s">
        <v>331</v>
      </c>
      <c r="C521" s="164" t="s">
        <v>392</v>
      </c>
    </row>
    <row r="522" spans="1:3" x14ac:dyDescent="0.25">
      <c r="A522" s="165">
        <v>730</v>
      </c>
      <c r="B522" s="161" t="s">
        <v>332</v>
      </c>
      <c r="C522" s="164" t="s">
        <v>392</v>
      </c>
    </row>
    <row r="523" spans="1:3" x14ac:dyDescent="0.25">
      <c r="A523" s="165">
        <v>731</v>
      </c>
      <c r="B523" s="161" t="s">
        <v>331</v>
      </c>
      <c r="C523" s="164" t="s">
        <v>392</v>
      </c>
    </row>
    <row r="524" spans="1:3" x14ac:dyDescent="0.25">
      <c r="A524" s="165">
        <v>732</v>
      </c>
      <c r="B524" s="161" t="s">
        <v>332</v>
      </c>
      <c r="C524" s="164" t="s">
        <v>392</v>
      </c>
    </row>
    <row r="525" spans="1:3" x14ac:dyDescent="0.25">
      <c r="A525" s="165">
        <v>733</v>
      </c>
      <c r="B525" s="161" t="s">
        <v>331</v>
      </c>
      <c r="C525" s="164" t="s">
        <v>392</v>
      </c>
    </row>
    <row r="526" spans="1:3" x14ac:dyDescent="0.25">
      <c r="A526" s="165">
        <v>734</v>
      </c>
      <c r="B526" s="161" t="s">
        <v>332</v>
      </c>
      <c r="C526" s="164" t="s">
        <v>392</v>
      </c>
    </row>
    <row r="527" spans="1:3" x14ac:dyDescent="0.25">
      <c r="A527" s="165">
        <v>735</v>
      </c>
      <c r="B527" s="161" t="s">
        <v>331</v>
      </c>
      <c r="C527" s="164" t="s">
        <v>392</v>
      </c>
    </row>
    <row r="528" spans="1:3" x14ac:dyDescent="0.25">
      <c r="A528" s="165">
        <v>736</v>
      </c>
      <c r="B528" s="161" t="s">
        <v>332</v>
      </c>
      <c r="C528" s="164" t="s">
        <v>392</v>
      </c>
    </row>
    <row r="529" spans="1:3" x14ac:dyDescent="0.25">
      <c r="A529" s="165">
        <v>737</v>
      </c>
      <c r="B529" s="161" t="s">
        <v>331</v>
      </c>
      <c r="C529" s="164" t="s">
        <v>392</v>
      </c>
    </row>
    <row r="530" spans="1:3" x14ac:dyDescent="0.25">
      <c r="A530" s="165">
        <v>738</v>
      </c>
      <c r="B530" s="161" t="s">
        <v>332</v>
      </c>
      <c r="C530" s="164" t="s">
        <v>392</v>
      </c>
    </row>
    <row r="531" spans="1:3" x14ac:dyDescent="0.25">
      <c r="A531" s="165">
        <v>739</v>
      </c>
      <c r="B531" s="161" t="s">
        <v>331</v>
      </c>
      <c r="C531" s="164" t="s">
        <v>392</v>
      </c>
    </row>
    <row r="532" spans="1:3" x14ac:dyDescent="0.25">
      <c r="A532" s="165">
        <v>740</v>
      </c>
      <c r="B532" s="161" t="s">
        <v>332</v>
      </c>
      <c r="C532" s="164" t="s">
        <v>392</v>
      </c>
    </row>
    <row r="533" spans="1:3" x14ac:dyDescent="0.25">
      <c r="A533" s="165">
        <v>741</v>
      </c>
      <c r="B533" s="161" t="s">
        <v>331</v>
      </c>
      <c r="C533" s="164" t="s">
        <v>392</v>
      </c>
    </row>
    <row r="534" spans="1:3" x14ac:dyDescent="0.25">
      <c r="A534" s="165">
        <v>742</v>
      </c>
      <c r="B534" s="161" t="s">
        <v>332</v>
      </c>
      <c r="C534" s="164" t="s">
        <v>392</v>
      </c>
    </row>
    <row r="535" spans="1:3" x14ac:dyDescent="0.25">
      <c r="A535" s="165">
        <v>743</v>
      </c>
      <c r="B535" s="161" t="s">
        <v>331</v>
      </c>
      <c r="C535" s="164" t="s">
        <v>392</v>
      </c>
    </row>
    <row r="536" spans="1:3" x14ac:dyDescent="0.25">
      <c r="A536" s="165">
        <v>744</v>
      </c>
      <c r="B536" s="161" t="s">
        <v>332</v>
      </c>
      <c r="C536" s="164" t="s">
        <v>392</v>
      </c>
    </row>
    <row r="537" spans="1:3" x14ac:dyDescent="0.25">
      <c r="A537" s="165">
        <v>745</v>
      </c>
      <c r="B537" s="161" t="s">
        <v>331</v>
      </c>
      <c r="C537" s="164" t="s">
        <v>392</v>
      </c>
    </row>
    <row r="538" spans="1:3" x14ac:dyDescent="0.25">
      <c r="A538" s="165">
        <v>746</v>
      </c>
      <c r="B538" s="161" t="s">
        <v>332</v>
      </c>
      <c r="C538" s="164" t="s">
        <v>392</v>
      </c>
    </row>
    <row r="539" spans="1:3" x14ac:dyDescent="0.25">
      <c r="A539" s="165">
        <v>747</v>
      </c>
      <c r="B539" s="161" t="s">
        <v>331</v>
      </c>
      <c r="C539" s="164" t="s">
        <v>392</v>
      </c>
    </row>
    <row r="540" spans="1:3" x14ac:dyDescent="0.25">
      <c r="A540" s="165">
        <v>748</v>
      </c>
      <c r="B540" s="161" t="s">
        <v>331</v>
      </c>
      <c r="C540" s="164" t="s">
        <v>392</v>
      </c>
    </row>
    <row r="541" spans="1:3" x14ac:dyDescent="0.25">
      <c r="A541" s="165">
        <v>749</v>
      </c>
      <c r="B541" s="161" t="s">
        <v>332</v>
      </c>
      <c r="C541" s="164" t="s">
        <v>392</v>
      </c>
    </row>
    <row r="542" spans="1:3" x14ac:dyDescent="0.25">
      <c r="A542" s="165">
        <v>752</v>
      </c>
      <c r="B542" s="161" t="s">
        <v>331</v>
      </c>
      <c r="C542" s="164" t="s">
        <v>392</v>
      </c>
    </row>
    <row r="543" spans="1:3" x14ac:dyDescent="0.25">
      <c r="A543" s="165">
        <v>753</v>
      </c>
      <c r="B543" s="161" t="s">
        <v>333</v>
      </c>
      <c r="C543" s="164" t="s">
        <v>392</v>
      </c>
    </row>
    <row r="544" spans="1:3" x14ac:dyDescent="0.25">
      <c r="A544" s="165">
        <v>754</v>
      </c>
      <c r="B544" s="161" t="s">
        <v>331</v>
      </c>
      <c r="C544" s="164" t="s">
        <v>392</v>
      </c>
    </row>
    <row r="545" spans="1:3" x14ac:dyDescent="0.25">
      <c r="A545" s="165">
        <v>755</v>
      </c>
      <c r="B545" s="161" t="s">
        <v>333</v>
      </c>
      <c r="C545" s="164" t="s">
        <v>392</v>
      </c>
    </row>
    <row r="546" spans="1:3" x14ac:dyDescent="0.25">
      <c r="A546" s="165">
        <v>756</v>
      </c>
      <c r="B546" s="161" t="s">
        <v>331</v>
      </c>
      <c r="C546" s="164" t="s">
        <v>392</v>
      </c>
    </row>
    <row r="547" spans="1:3" x14ac:dyDescent="0.25">
      <c r="A547" s="165">
        <v>757</v>
      </c>
      <c r="B547" s="161" t="s">
        <v>333</v>
      </c>
      <c r="C547" s="164" t="s">
        <v>392</v>
      </c>
    </row>
    <row r="548" spans="1:3" x14ac:dyDescent="0.25">
      <c r="A548" s="165">
        <v>758</v>
      </c>
      <c r="B548" s="161" t="s">
        <v>331</v>
      </c>
      <c r="C548" s="164" t="s">
        <v>392</v>
      </c>
    </row>
    <row r="549" spans="1:3" x14ac:dyDescent="0.25">
      <c r="A549" s="165">
        <v>759</v>
      </c>
      <c r="B549" s="161" t="s">
        <v>333</v>
      </c>
      <c r="C549" s="164" t="s">
        <v>392</v>
      </c>
    </row>
    <row r="550" spans="1:3" x14ac:dyDescent="0.25">
      <c r="A550" s="165">
        <v>760</v>
      </c>
      <c r="B550" s="161" t="s">
        <v>331</v>
      </c>
      <c r="C550" s="164" t="s">
        <v>392</v>
      </c>
    </row>
    <row r="551" spans="1:3" x14ac:dyDescent="0.25">
      <c r="A551" s="165">
        <v>761</v>
      </c>
      <c r="B551" s="161" t="s">
        <v>333</v>
      </c>
      <c r="C551" s="164" t="s">
        <v>392</v>
      </c>
    </row>
    <row r="552" spans="1:3" x14ac:dyDescent="0.25">
      <c r="A552" s="165">
        <v>762</v>
      </c>
      <c r="B552" s="161" t="s">
        <v>331</v>
      </c>
      <c r="C552" s="164" t="s">
        <v>392</v>
      </c>
    </row>
    <row r="553" spans="1:3" x14ac:dyDescent="0.25">
      <c r="A553" s="165">
        <v>763</v>
      </c>
      <c r="B553" s="161" t="s">
        <v>333</v>
      </c>
      <c r="C553" s="164" t="s">
        <v>392</v>
      </c>
    </row>
    <row r="554" spans="1:3" x14ac:dyDescent="0.25">
      <c r="A554" s="165">
        <v>764</v>
      </c>
      <c r="B554" s="161" t="s">
        <v>331</v>
      </c>
      <c r="C554" s="164" t="s">
        <v>392</v>
      </c>
    </row>
    <row r="555" spans="1:3" x14ac:dyDescent="0.25">
      <c r="A555" s="165">
        <v>765</v>
      </c>
      <c r="B555" s="161" t="s">
        <v>333</v>
      </c>
      <c r="C555" s="164" t="s">
        <v>392</v>
      </c>
    </row>
    <row r="556" spans="1:3" x14ac:dyDescent="0.25">
      <c r="A556" s="165">
        <v>766</v>
      </c>
      <c r="B556" s="161" t="s">
        <v>331</v>
      </c>
      <c r="C556" s="164" t="s">
        <v>392</v>
      </c>
    </row>
    <row r="557" spans="1:3" x14ac:dyDescent="0.25">
      <c r="A557" s="165">
        <v>767</v>
      </c>
      <c r="B557" s="161" t="s">
        <v>333</v>
      </c>
      <c r="C557" s="164" t="s">
        <v>392</v>
      </c>
    </row>
    <row r="558" spans="1:3" x14ac:dyDescent="0.25">
      <c r="A558" s="165">
        <v>768</v>
      </c>
      <c r="B558" s="161" t="s">
        <v>331</v>
      </c>
      <c r="C558" s="164" t="s">
        <v>392</v>
      </c>
    </row>
    <row r="559" spans="1:3" x14ac:dyDescent="0.25">
      <c r="A559" s="165">
        <v>769</v>
      </c>
      <c r="B559" s="161" t="s">
        <v>333</v>
      </c>
      <c r="C559" s="164" t="s">
        <v>392</v>
      </c>
    </row>
    <row r="560" spans="1:3" x14ac:dyDescent="0.25">
      <c r="A560" s="165">
        <v>770</v>
      </c>
      <c r="B560" s="161" t="s">
        <v>334</v>
      </c>
      <c r="C560" s="164" t="s">
        <v>392</v>
      </c>
    </row>
    <row r="561" spans="1:3" x14ac:dyDescent="0.25">
      <c r="A561" s="165">
        <v>775</v>
      </c>
      <c r="B561" s="161" t="s">
        <v>335</v>
      </c>
      <c r="C561" s="164" t="s">
        <v>392</v>
      </c>
    </row>
    <row r="562" spans="1:3" x14ac:dyDescent="0.25">
      <c r="A562" s="165">
        <v>776</v>
      </c>
      <c r="B562" s="161" t="s">
        <v>335</v>
      </c>
      <c r="C562" s="164" t="s">
        <v>392</v>
      </c>
    </row>
    <row r="563" spans="1:3" x14ac:dyDescent="0.25">
      <c r="A563" s="165">
        <v>781</v>
      </c>
      <c r="B563" s="161" t="s">
        <v>331</v>
      </c>
      <c r="C563" s="164" t="s">
        <v>393</v>
      </c>
    </row>
    <row r="564" spans="1:3" x14ac:dyDescent="0.25">
      <c r="A564" s="165">
        <v>782</v>
      </c>
      <c r="B564" s="161" t="s">
        <v>331</v>
      </c>
      <c r="C564" s="164" t="s">
        <v>392</v>
      </c>
    </row>
    <row r="565" spans="1:3" x14ac:dyDescent="0.25">
      <c r="A565" s="165">
        <v>783</v>
      </c>
      <c r="B565" s="161" t="s">
        <v>331</v>
      </c>
      <c r="C565" s="164" t="s">
        <v>392</v>
      </c>
    </row>
    <row r="566" spans="1:3" x14ac:dyDescent="0.25">
      <c r="A566" s="165">
        <v>784</v>
      </c>
      <c r="B566" s="161" t="s">
        <v>331</v>
      </c>
      <c r="C566" s="164" t="s">
        <v>392</v>
      </c>
    </row>
    <row r="567" spans="1:3" x14ac:dyDescent="0.25">
      <c r="A567" s="165">
        <v>785</v>
      </c>
      <c r="B567" s="161" t="s">
        <v>331</v>
      </c>
      <c r="C567" s="164" t="s">
        <v>392</v>
      </c>
    </row>
    <row r="568" spans="1:3" x14ac:dyDescent="0.25">
      <c r="A568" s="165">
        <v>786</v>
      </c>
      <c r="B568" s="161" t="s">
        <v>331</v>
      </c>
      <c r="C568" s="164" t="s">
        <v>392</v>
      </c>
    </row>
    <row r="569" spans="1:3" x14ac:dyDescent="0.25">
      <c r="A569" s="165">
        <v>787</v>
      </c>
      <c r="B569" s="161" t="s">
        <v>336</v>
      </c>
      <c r="C569" s="164" t="s">
        <v>392</v>
      </c>
    </row>
    <row r="570" spans="1:3" x14ac:dyDescent="0.25">
      <c r="A570" s="165">
        <v>788</v>
      </c>
      <c r="B570" s="161" t="s">
        <v>337</v>
      </c>
      <c r="C570" s="164" t="s">
        <v>392</v>
      </c>
    </row>
    <row r="571" spans="1:3" x14ac:dyDescent="0.25">
      <c r="A571" s="165">
        <v>789</v>
      </c>
      <c r="B571" s="161" t="s">
        <v>338</v>
      </c>
      <c r="C571" s="164" t="s">
        <v>392</v>
      </c>
    </row>
    <row r="572" spans="1:3" x14ac:dyDescent="0.25">
      <c r="A572" s="165">
        <v>790</v>
      </c>
      <c r="B572" s="161" t="s">
        <v>339</v>
      </c>
      <c r="C572" s="164" t="s">
        <v>392</v>
      </c>
    </row>
    <row r="573" spans="1:3" x14ac:dyDescent="0.25">
      <c r="A573" s="165">
        <v>791</v>
      </c>
      <c r="B573" s="161" t="s">
        <v>340</v>
      </c>
      <c r="C573" s="164" t="s">
        <v>392</v>
      </c>
    </row>
    <row r="574" spans="1:3" x14ac:dyDescent="0.25">
      <c r="A574" s="165">
        <v>792</v>
      </c>
      <c r="B574" s="161" t="s">
        <v>341</v>
      </c>
      <c r="C574" s="164" t="s">
        <v>392</v>
      </c>
    </row>
    <row r="575" spans="1:3" x14ac:dyDescent="0.25">
      <c r="A575" s="165">
        <v>793</v>
      </c>
      <c r="B575" s="161" t="s">
        <v>331</v>
      </c>
      <c r="C575" s="164" t="s">
        <v>392</v>
      </c>
    </row>
    <row r="576" spans="1:3" x14ac:dyDescent="0.25">
      <c r="A576" s="165">
        <v>794</v>
      </c>
      <c r="B576" s="161" t="s">
        <v>332</v>
      </c>
      <c r="C576" s="164" t="s">
        <v>392</v>
      </c>
    </row>
    <row r="577" spans="1:3" x14ac:dyDescent="0.25">
      <c r="A577" s="165">
        <v>801</v>
      </c>
      <c r="B577" s="161" t="s">
        <v>260</v>
      </c>
      <c r="C577" s="164" t="s">
        <v>392</v>
      </c>
    </row>
    <row r="578" spans="1:3" x14ac:dyDescent="0.25">
      <c r="A578" s="165">
        <v>802</v>
      </c>
      <c r="B578" s="161" t="s">
        <v>342</v>
      </c>
      <c r="C578" s="164" t="s">
        <v>392</v>
      </c>
    </row>
    <row r="579" spans="1:3" x14ac:dyDescent="0.25">
      <c r="A579" s="165">
        <v>803</v>
      </c>
      <c r="B579" s="161" t="s">
        <v>343</v>
      </c>
      <c r="C579" s="164" t="s">
        <v>393</v>
      </c>
    </row>
    <row r="580" spans="1:3" x14ac:dyDescent="0.25">
      <c r="A580" s="165">
        <v>804</v>
      </c>
      <c r="B580" s="161" t="s">
        <v>342</v>
      </c>
      <c r="C580" s="164" t="s">
        <v>392</v>
      </c>
    </row>
    <row r="581" spans="1:3" x14ac:dyDescent="0.25">
      <c r="A581" s="165">
        <v>805</v>
      </c>
      <c r="B581" s="161" t="s">
        <v>343</v>
      </c>
      <c r="C581" s="164" t="s">
        <v>393</v>
      </c>
    </row>
    <row r="582" spans="1:3" x14ac:dyDescent="0.25">
      <c r="A582" s="165">
        <v>806</v>
      </c>
      <c r="B582" s="161" t="s">
        <v>342</v>
      </c>
      <c r="C582" s="164" t="s">
        <v>392</v>
      </c>
    </row>
    <row r="583" spans="1:3" x14ac:dyDescent="0.25">
      <c r="A583" s="165">
        <v>807</v>
      </c>
      <c r="B583" s="161" t="s">
        <v>343</v>
      </c>
      <c r="C583" s="164" t="s">
        <v>393</v>
      </c>
    </row>
    <row r="584" spans="1:3" x14ac:dyDescent="0.25">
      <c r="A584" s="165">
        <v>808</v>
      </c>
      <c r="B584" s="161" t="s">
        <v>342</v>
      </c>
      <c r="C584" s="164" t="s">
        <v>392</v>
      </c>
    </row>
    <row r="585" spans="1:3" x14ac:dyDescent="0.25">
      <c r="A585" s="165">
        <v>809</v>
      </c>
      <c r="B585" s="161" t="s">
        <v>343</v>
      </c>
      <c r="C585" s="164" t="s">
        <v>393</v>
      </c>
    </row>
    <row r="586" spans="1:3" x14ac:dyDescent="0.25">
      <c r="A586" s="165">
        <v>810</v>
      </c>
      <c r="B586" s="161" t="s">
        <v>342</v>
      </c>
      <c r="C586" s="164" t="s">
        <v>392</v>
      </c>
    </row>
    <row r="587" spans="1:3" x14ac:dyDescent="0.25">
      <c r="A587" s="165">
        <v>811</v>
      </c>
      <c r="B587" s="161" t="s">
        <v>343</v>
      </c>
      <c r="C587" s="164" t="s">
        <v>393</v>
      </c>
    </row>
    <row r="588" spans="1:3" x14ac:dyDescent="0.25">
      <c r="A588" s="165">
        <v>812</v>
      </c>
      <c r="B588" s="161" t="s">
        <v>342</v>
      </c>
      <c r="C588" s="164" t="s">
        <v>392</v>
      </c>
    </row>
    <row r="589" spans="1:3" x14ac:dyDescent="0.25">
      <c r="A589" s="165">
        <v>813</v>
      </c>
      <c r="B589" s="161" t="s">
        <v>343</v>
      </c>
      <c r="C589" s="164" t="s">
        <v>393</v>
      </c>
    </row>
    <row r="590" spans="1:3" x14ac:dyDescent="0.25">
      <c r="A590" s="165">
        <v>814</v>
      </c>
      <c r="B590" s="161" t="s">
        <v>342</v>
      </c>
      <c r="C590" s="164" t="s">
        <v>392</v>
      </c>
    </row>
    <row r="591" spans="1:3" x14ac:dyDescent="0.25">
      <c r="A591" s="165">
        <v>815</v>
      </c>
      <c r="B591" s="161" t="s">
        <v>343</v>
      </c>
      <c r="C591" s="164" t="s">
        <v>393</v>
      </c>
    </row>
    <row r="592" spans="1:3" x14ac:dyDescent="0.25">
      <c r="A592" s="165">
        <v>816</v>
      </c>
      <c r="B592" s="161" t="s">
        <v>342</v>
      </c>
      <c r="C592" s="164" t="s">
        <v>392</v>
      </c>
    </row>
    <row r="593" spans="1:3" x14ac:dyDescent="0.25">
      <c r="A593" s="165">
        <v>817</v>
      </c>
      <c r="B593" s="161" t="s">
        <v>343</v>
      </c>
      <c r="C593" s="164" t="s">
        <v>393</v>
      </c>
    </row>
    <row r="594" spans="1:3" x14ac:dyDescent="0.25">
      <c r="A594" s="165">
        <v>818</v>
      </c>
      <c r="B594" s="161" t="s">
        <v>342</v>
      </c>
      <c r="C594" s="164" t="s">
        <v>392</v>
      </c>
    </row>
    <row r="595" spans="1:3" x14ac:dyDescent="0.25">
      <c r="A595" s="165">
        <v>819</v>
      </c>
      <c r="B595" s="161" t="s">
        <v>343</v>
      </c>
      <c r="C595" s="164" t="s">
        <v>393</v>
      </c>
    </row>
    <row r="596" spans="1:3" x14ac:dyDescent="0.25">
      <c r="A596" s="165">
        <v>820</v>
      </c>
      <c r="B596" s="161" t="s">
        <v>342</v>
      </c>
      <c r="C596" s="164" t="s">
        <v>392</v>
      </c>
    </row>
    <row r="597" spans="1:3" x14ac:dyDescent="0.25">
      <c r="A597" s="165">
        <v>821</v>
      </c>
      <c r="B597" s="161" t="s">
        <v>343</v>
      </c>
      <c r="C597" s="164" t="s">
        <v>393</v>
      </c>
    </row>
    <row r="598" spans="1:3" x14ac:dyDescent="0.25">
      <c r="A598" s="165">
        <v>822</v>
      </c>
      <c r="B598" s="161" t="s">
        <v>342</v>
      </c>
      <c r="C598" s="164" t="s">
        <v>392</v>
      </c>
    </row>
    <row r="599" spans="1:3" x14ac:dyDescent="0.25">
      <c r="A599" s="165">
        <v>823</v>
      </c>
      <c r="B599" s="161" t="s">
        <v>343</v>
      </c>
      <c r="C599" s="164" t="s">
        <v>393</v>
      </c>
    </row>
    <row r="600" spans="1:3" x14ac:dyDescent="0.25">
      <c r="A600" s="165">
        <v>824</v>
      </c>
      <c r="B600" s="161" t="s">
        <v>342</v>
      </c>
      <c r="C600" s="164" t="s">
        <v>392</v>
      </c>
    </row>
    <row r="601" spans="1:3" x14ac:dyDescent="0.25">
      <c r="A601" s="165">
        <v>825</v>
      </c>
      <c r="B601" s="161" t="s">
        <v>343</v>
      </c>
      <c r="C601" s="164" t="s">
        <v>393</v>
      </c>
    </row>
    <row r="602" spans="1:3" x14ac:dyDescent="0.25">
      <c r="A602" s="165">
        <v>826</v>
      </c>
      <c r="B602" s="161" t="s">
        <v>342</v>
      </c>
      <c r="C602" s="164" t="s">
        <v>392</v>
      </c>
    </row>
    <row r="603" spans="1:3" x14ac:dyDescent="0.25">
      <c r="A603" s="165">
        <v>827</v>
      </c>
      <c r="B603" s="161" t="s">
        <v>343</v>
      </c>
      <c r="C603" s="164" t="s">
        <v>393</v>
      </c>
    </row>
    <row r="604" spans="1:3" x14ac:dyDescent="0.25">
      <c r="A604" s="165">
        <v>828</v>
      </c>
      <c r="B604" s="161" t="s">
        <v>342</v>
      </c>
      <c r="C604" s="164" t="s">
        <v>392</v>
      </c>
    </row>
    <row r="605" spans="1:3" x14ac:dyDescent="0.25">
      <c r="A605" s="165">
        <v>829</v>
      </c>
      <c r="B605" s="161" t="s">
        <v>343</v>
      </c>
      <c r="C605" s="164" t="s">
        <v>393</v>
      </c>
    </row>
    <row r="606" spans="1:3" x14ac:dyDescent="0.25">
      <c r="A606" s="165">
        <v>830</v>
      </c>
      <c r="B606" s="161" t="s">
        <v>342</v>
      </c>
      <c r="C606" s="164" t="s">
        <v>392</v>
      </c>
    </row>
    <row r="607" spans="1:3" x14ac:dyDescent="0.25">
      <c r="A607" s="165">
        <v>831</v>
      </c>
      <c r="B607" s="161" t="s">
        <v>343</v>
      </c>
      <c r="C607" s="164" t="s">
        <v>393</v>
      </c>
    </row>
    <row r="608" spans="1:3" x14ac:dyDescent="0.25">
      <c r="A608" s="165">
        <v>832</v>
      </c>
      <c r="B608" s="161" t="s">
        <v>342</v>
      </c>
      <c r="C608" s="164" t="s">
        <v>392</v>
      </c>
    </row>
    <row r="609" spans="1:3" x14ac:dyDescent="0.25">
      <c r="A609" s="165">
        <v>833</v>
      </c>
      <c r="B609" s="161" t="s">
        <v>343</v>
      </c>
      <c r="C609" s="164" t="s">
        <v>393</v>
      </c>
    </row>
    <row r="610" spans="1:3" x14ac:dyDescent="0.25">
      <c r="A610" s="165">
        <v>834</v>
      </c>
      <c r="B610" s="161" t="s">
        <v>342</v>
      </c>
      <c r="C610" s="164" t="s">
        <v>392</v>
      </c>
    </row>
    <row r="611" spans="1:3" x14ac:dyDescent="0.25">
      <c r="A611" s="165">
        <v>835</v>
      </c>
      <c r="B611" s="161" t="s">
        <v>343</v>
      </c>
      <c r="C611" s="164" t="s">
        <v>393</v>
      </c>
    </row>
    <row r="612" spans="1:3" x14ac:dyDescent="0.25">
      <c r="A612" s="165">
        <v>836</v>
      </c>
      <c r="B612" s="161" t="s">
        <v>342</v>
      </c>
      <c r="C612" s="164" t="s">
        <v>392</v>
      </c>
    </row>
    <row r="613" spans="1:3" x14ac:dyDescent="0.25">
      <c r="A613" s="165">
        <v>837</v>
      </c>
      <c r="B613" s="161" t="s">
        <v>343</v>
      </c>
      <c r="C613" s="164" t="s">
        <v>393</v>
      </c>
    </row>
    <row r="614" spans="1:3" x14ac:dyDescent="0.25">
      <c r="A614" s="165">
        <v>838</v>
      </c>
      <c r="B614" s="161" t="s">
        <v>342</v>
      </c>
      <c r="C614" s="164" t="s">
        <v>392</v>
      </c>
    </row>
    <row r="615" spans="1:3" x14ac:dyDescent="0.25">
      <c r="A615" s="165">
        <v>839</v>
      </c>
      <c r="B615" s="161" t="s">
        <v>343</v>
      </c>
      <c r="C615" s="164" t="s">
        <v>393</v>
      </c>
    </row>
    <row r="616" spans="1:3" x14ac:dyDescent="0.25">
      <c r="A616" s="165">
        <v>840</v>
      </c>
      <c r="B616" s="161" t="s">
        <v>342</v>
      </c>
      <c r="C616" s="164" t="s">
        <v>392</v>
      </c>
    </row>
    <row r="617" spans="1:3" x14ac:dyDescent="0.25">
      <c r="A617" s="165">
        <v>841</v>
      </c>
      <c r="B617" s="161" t="s">
        <v>343</v>
      </c>
      <c r="C617" s="164" t="s">
        <v>393</v>
      </c>
    </row>
    <row r="618" spans="1:3" x14ac:dyDescent="0.25">
      <c r="A618" s="165">
        <v>842</v>
      </c>
      <c r="B618" s="161" t="s">
        <v>342</v>
      </c>
      <c r="C618" s="164" t="s">
        <v>392</v>
      </c>
    </row>
    <row r="619" spans="1:3" x14ac:dyDescent="0.25">
      <c r="A619" s="165">
        <v>843</v>
      </c>
      <c r="B619" s="161" t="s">
        <v>343</v>
      </c>
      <c r="C619" s="164" t="s">
        <v>393</v>
      </c>
    </row>
    <row r="620" spans="1:3" x14ac:dyDescent="0.25">
      <c r="A620" s="165">
        <v>844</v>
      </c>
      <c r="B620" s="161" t="s">
        <v>342</v>
      </c>
      <c r="C620" s="164" t="s">
        <v>392</v>
      </c>
    </row>
    <row r="621" spans="1:3" x14ac:dyDescent="0.25">
      <c r="A621" s="165">
        <v>845</v>
      </c>
      <c r="B621" s="161" t="s">
        <v>343</v>
      </c>
      <c r="C621" s="164" t="s">
        <v>393</v>
      </c>
    </row>
    <row r="622" spans="1:3" x14ac:dyDescent="0.25">
      <c r="A622" s="165">
        <v>846</v>
      </c>
      <c r="B622" s="161" t="s">
        <v>342</v>
      </c>
      <c r="C622" s="164" t="s">
        <v>392</v>
      </c>
    </row>
    <row r="623" spans="1:3" x14ac:dyDescent="0.25">
      <c r="A623" s="165">
        <v>847</v>
      </c>
      <c r="B623" s="161" t="s">
        <v>343</v>
      </c>
      <c r="C623" s="164" t="s">
        <v>393</v>
      </c>
    </row>
    <row r="624" spans="1:3" x14ac:dyDescent="0.25">
      <c r="A624" s="165">
        <v>848</v>
      </c>
      <c r="B624" s="161" t="s">
        <v>342</v>
      </c>
      <c r="C624" s="164" t="s">
        <v>392</v>
      </c>
    </row>
    <row r="625" spans="1:3" x14ac:dyDescent="0.25">
      <c r="A625" s="165">
        <v>849</v>
      </c>
      <c r="B625" s="161" t="s">
        <v>343</v>
      </c>
      <c r="C625" s="164" t="s">
        <v>393</v>
      </c>
    </row>
    <row r="626" spans="1:3" x14ac:dyDescent="0.25">
      <c r="A626" s="165">
        <v>850</v>
      </c>
      <c r="B626" s="161" t="s">
        <v>343</v>
      </c>
      <c r="C626" s="164" t="s">
        <v>393</v>
      </c>
    </row>
    <row r="627" spans="1:3" x14ac:dyDescent="0.25">
      <c r="A627" s="165">
        <v>851</v>
      </c>
      <c r="B627" s="161" t="s">
        <v>343</v>
      </c>
      <c r="C627" s="164" t="s">
        <v>393</v>
      </c>
    </row>
    <row r="628" spans="1:3" x14ac:dyDescent="0.25">
      <c r="A628" s="165">
        <v>852</v>
      </c>
      <c r="B628" s="161" t="s">
        <v>342</v>
      </c>
      <c r="C628" s="164" t="s">
        <v>392</v>
      </c>
    </row>
    <row r="629" spans="1:3" x14ac:dyDescent="0.25">
      <c r="A629" s="165">
        <v>853</v>
      </c>
      <c r="B629" s="161" t="s">
        <v>342</v>
      </c>
      <c r="C629" s="164" t="s">
        <v>392</v>
      </c>
    </row>
    <row r="630" spans="1:3" x14ac:dyDescent="0.25">
      <c r="A630" s="165">
        <v>854</v>
      </c>
      <c r="B630" s="161" t="s">
        <v>342</v>
      </c>
      <c r="C630" s="164" t="s">
        <v>392</v>
      </c>
    </row>
    <row r="631" spans="1:3" x14ac:dyDescent="0.25">
      <c r="A631" s="165">
        <v>855</v>
      </c>
      <c r="B631" s="161" t="s">
        <v>342</v>
      </c>
      <c r="C631" s="164" t="s">
        <v>392</v>
      </c>
    </row>
    <row r="632" spans="1:3" x14ac:dyDescent="0.25">
      <c r="A632" s="165">
        <v>856</v>
      </c>
      <c r="B632" s="161" t="s">
        <v>342</v>
      </c>
      <c r="C632" s="164" t="s">
        <v>392</v>
      </c>
    </row>
    <row r="633" spans="1:3" x14ac:dyDescent="0.25">
      <c r="A633" s="165">
        <v>857</v>
      </c>
      <c r="B633" s="161" t="s">
        <v>342</v>
      </c>
      <c r="C633" s="164" t="s">
        <v>392</v>
      </c>
    </row>
    <row r="634" spans="1:3" x14ac:dyDescent="0.25">
      <c r="A634" s="165">
        <v>858</v>
      </c>
      <c r="B634" s="161" t="s">
        <v>342</v>
      </c>
      <c r="C634" s="164" t="s">
        <v>392</v>
      </c>
    </row>
    <row r="635" spans="1:3" x14ac:dyDescent="0.25">
      <c r="A635" s="165">
        <v>859</v>
      </c>
      <c r="B635" s="161" t="s">
        <v>342</v>
      </c>
      <c r="C635" s="164" t="s">
        <v>392</v>
      </c>
    </row>
    <row r="636" spans="1:3" x14ac:dyDescent="0.25">
      <c r="A636" s="165">
        <v>860</v>
      </c>
      <c r="B636" s="161" t="s">
        <v>342</v>
      </c>
      <c r="C636" s="164" t="s">
        <v>392</v>
      </c>
    </row>
    <row r="637" spans="1:3" x14ac:dyDescent="0.25">
      <c r="A637" s="165">
        <v>861</v>
      </c>
      <c r="B637" s="161" t="s">
        <v>342</v>
      </c>
      <c r="C637" s="164" t="s">
        <v>392</v>
      </c>
    </row>
    <row r="638" spans="1:3" x14ac:dyDescent="0.25">
      <c r="A638" s="165">
        <v>862</v>
      </c>
      <c r="B638" s="161" t="s">
        <v>342</v>
      </c>
      <c r="C638" s="164" t="s">
        <v>392</v>
      </c>
    </row>
    <row r="639" spans="1:3" x14ac:dyDescent="0.25">
      <c r="A639" s="165">
        <v>863</v>
      </c>
      <c r="B639" s="161" t="s">
        <v>342</v>
      </c>
      <c r="C639" s="164" t="s">
        <v>392</v>
      </c>
    </row>
    <row r="640" spans="1:3" x14ac:dyDescent="0.25">
      <c r="A640" s="165">
        <v>864</v>
      </c>
      <c r="B640" s="161" t="s">
        <v>342</v>
      </c>
      <c r="C640" s="164" t="s">
        <v>392</v>
      </c>
    </row>
    <row r="641" spans="1:3" x14ac:dyDescent="0.25">
      <c r="A641" s="165">
        <v>865</v>
      </c>
      <c r="B641" s="161" t="s">
        <v>342</v>
      </c>
      <c r="C641" s="164" t="s">
        <v>392</v>
      </c>
    </row>
    <row r="642" spans="1:3" x14ac:dyDescent="0.25">
      <c r="A642" s="165">
        <v>866</v>
      </c>
      <c r="B642" s="161" t="s">
        <v>343</v>
      </c>
      <c r="C642" s="164" t="s">
        <v>393</v>
      </c>
    </row>
    <row r="643" spans="1:3" x14ac:dyDescent="0.25">
      <c r="A643" s="165">
        <v>867</v>
      </c>
      <c r="B643" s="161" t="s">
        <v>342</v>
      </c>
      <c r="C643" s="164" t="s">
        <v>392</v>
      </c>
    </row>
    <row r="644" spans="1:3" x14ac:dyDescent="0.25">
      <c r="A644" s="165">
        <v>868</v>
      </c>
      <c r="B644" s="161" t="s">
        <v>343</v>
      </c>
      <c r="C644" s="164" t="s">
        <v>393</v>
      </c>
    </row>
    <row r="645" spans="1:3" x14ac:dyDescent="0.25">
      <c r="A645" s="165">
        <v>869</v>
      </c>
      <c r="B645" s="161" t="s">
        <v>342</v>
      </c>
      <c r="C645" s="164" t="s">
        <v>392</v>
      </c>
    </row>
    <row r="646" spans="1:3" x14ac:dyDescent="0.25">
      <c r="A646" s="165">
        <v>870</v>
      </c>
      <c r="B646" s="161" t="s">
        <v>343</v>
      </c>
      <c r="C646" s="164" t="s">
        <v>393</v>
      </c>
    </row>
    <row r="647" spans="1:3" x14ac:dyDescent="0.25">
      <c r="A647" s="165">
        <v>871</v>
      </c>
      <c r="B647" s="161" t="s">
        <v>342</v>
      </c>
      <c r="C647" s="164" t="s">
        <v>392</v>
      </c>
    </row>
    <row r="648" spans="1:3" x14ac:dyDescent="0.25">
      <c r="A648" s="165">
        <v>872</v>
      </c>
      <c r="B648" s="161" t="s">
        <v>343</v>
      </c>
      <c r="C648" s="164" t="s">
        <v>393</v>
      </c>
    </row>
    <row r="649" spans="1:3" x14ac:dyDescent="0.25">
      <c r="A649" s="165">
        <v>873</v>
      </c>
      <c r="B649" s="161" t="s">
        <v>342</v>
      </c>
      <c r="C649" s="164" t="s">
        <v>392</v>
      </c>
    </row>
    <row r="650" spans="1:3" x14ac:dyDescent="0.25">
      <c r="A650" s="165">
        <v>874</v>
      </c>
      <c r="B650" s="161" t="s">
        <v>343</v>
      </c>
      <c r="C650" s="164" t="s">
        <v>393</v>
      </c>
    </row>
    <row r="651" spans="1:3" x14ac:dyDescent="0.25">
      <c r="A651" s="165">
        <v>875</v>
      </c>
      <c r="B651" s="161" t="s">
        <v>342</v>
      </c>
      <c r="C651" s="164" t="s">
        <v>392</v>
      </c>
    </row>
    <row r="652" spans="1:3" x14ac:dyDescent="0.25">
      <c r="A652" s="165">
        <v>876</v>
      </c>
      <c r="B652" s="161" t="s">
        <v>343</v>
      </c>
      <c r="C652" s="164" t="s">
        <v>393</v>
      </c>
    </row>
    <row r="653" spans="1:3" x14ac:dyDescent="0.25">
      <c r="A653" s="165">
        <v>877</v>
      </c>
      <c r="B653" s="161" t="s">
        <v>342</v>
      </c>
      <c r="C653" s="164" t="s">
        <v>392</v>
      </c>
    </row>
    <row r="654" spans="1:3" x14ac:dyDescent="0.25">
      <c r="A654" s="165">
        <v>878</v>
      </c>
      <c r="B654" s="161" t="s">
        <v>343</v>
      </c>
      <c r="C654" s="164" t="s">
        <v>393</v>
      </c>
    </row>
    <row r="655" spans="1:3" x14ac:dyDescent="0.25">
      <c r="A655" s="165">
        <v>879</v>
      </c>
      <c r="B655" s="161" t="s">
        <v>342</v>
      </c>
      <c r="C655" s="164" t="s">
        <v>392</v>
      </c>
    </row>
    <row r="656" spans="1:3" x14ac:dyDescent="0.25">
      <c r="A656" s="165">
        <v>880</v>
      </c>
      <c r="B656" s="161" t="s">
        <v>343</v>
      </c>
      <c r="C656" s="164" t="s">
        <v>393</v>
      </c>
    </row>
    <row r="657" spans="1:3" x14ac:dyDescent="0.25">
      <c r="A657" s="165">
        <v>881</v>
      </c>
      <c r="B657" s="161" t="s">
        <v>342</v>
      </c>
      <c r="C657" s="164" t="s">
        <v>392</v>
      </c>
    </row>
    <row r="658" spans="1:3" x14ac:dyDescent="0.25">
      <c r="A658" s="165">
        <v>882</v>
      </c>
      <c r="B658" s="161" t="s">
        <v>343</v>
      </c>
      <c r="C658" s="164" t="s">
        <v>393</v>
      </c>
    </row>
    <row r="659" spans="1:3" x14ac:dyDescent="0.25">
      <c r="A659" s="165">
        <v>883</v>
      </c>
      <c r="B659" s="161" t="s">
        <v>342</v>
      </c>
      <c r="C659" s="164" t="s">
        <v>392</v>
      </c>
    </row>
    <row r="660" spans="1:3" x14ac:dyDescent="0.25">
      <c r="A660" s="165">
        <v>884</v>
      </c>
      <c r="B660" s="161" t="s">
        <v>343</v>
      </c>
      <c r="C660" s="164" t="s">
        <v>393</v>
      </c>
    </row>
    <row r="661" spans="1:3" x14ac:dyDescent="0.25">
      <c r="A661" s="165">
        <v>885</v>
      </c>
      <c r="B661" s="161" t="s">
        <v>342</v>
      </c>
      <c r="C661" s="164" t="s">
        <v>392</v>
      </c>
    </row>
    <row r="662" spans="1:3" x14ac:dyDescent="0.25">
      <c r="A662" s="165">
        <v>886</v>
      </c>
      <c r="B662" s="161" t="s">
        <v>343</v>
      </c>
      <c r="C662" s="164" t="s">
        <v>393</v>
      </c>
    </row>
    <row r="663" spans="1:3" x14ac:dyDescent="0.25">
      <c r="A663" s="165">
        <v>887</v>
      </c>
      <c r="B663" s="161" t="s">
        <v>342</v>
      </c>
      <c r="C663" s="164" t="s">
        <v>392</v>
      </c>
    </row>
    <row r="664" spans="1:3" x14ac:dyDescent="0.25">
      <c r="A664" s="165">
        <v>888</v>
      </c>
      <c r="B664" s="161" t="s">
        <v>343</v>
      </c>
      <c r="C664" s="164" t="s">
        <v>393</v>
      </c>
    </row>
    <row r="665" spans="1:3" x14ac:dyDescent="0.25">
      <c r="A665" s="165">
        <v>889</v>
      </c>
      <c r="B665" s="161" t="s">
        <v>342</v>
      </c>
      <c r="C665" s="164" t="s">
        <v>392</v>
      </c>
    </row>
    <row r="666" spans="1:3" x14ac:dyDescent="0.25">
      <c r="A666" s="165">
        <v>890</v>
      </c>
      <c r="B666" s="161" t="s">
        <v>343</v>
      </c>
      <c r="C666" s="164" t="s">
        <v>393</v>
      </c>
    </row>
    <row r="667" spans="1:3" x14ac:dyDescent="0.25">
      <c r="A667" s="165">
        <v>891</v>
      </c>
      <c r="B667" s="161" t="s">
        <v>343</v>
      </c>
      <c r="C667" s="164" t="s">
        <v>393</v>
      </c>
    </row>
    <row r="668" spans="1:3" x14ac:dyDescent="0.25">
      <c r="A668" s="165">
        <v>892</v>
      </c>
      <c r="B668" s="161" t="s">
        <v>343</v>
      </c>
      <c r="C668" s="164" t="s">
        <v>393</v>
      </c>
    </row>
    <row r="669" spans="1:3" x14ac:dyDescent="0.25">
      <c r="A669" s="165">
        <v>893</v>
      </c>
      <c r="B669" s="161" t="s">
        <v>343</v>
      </c>
      <c r="C669" s="164" t="s">
        <v>393</v>
      </c>
    </row>
    <row r="670" spans="1:3" x14ac:dyDescent="0.25">
      <c r="A670" s="165">
        <v>894</v>
      </c>
      <c r="B670" s="161" t="s">
        <v>301</v>
      </c>
      <c r="C670" s="164" t="s">
        <v>393</v>
      </c>
    </row>
    <row r="671" spans="1:3" x14ac:dyDescent="0.25">
      <c r="A671" s="165">
        <v>895</v>
      </c>
      <c r="B671" s="161" t="s">
        <v>301</v>
      </c>
      <c r="C671" s="164" t="s">
        <v>393</v>
      </c>
    </row>
    <row r="672" spans="1:3" x14ac:dyDescent="0.25">
      <c r="A672" s="165">
        <v>896</v>
      </c>
      <c r="B672" s="161" t="s">
        <v>301</v>
      </c>
      <c r="C672" s="164" t="s">
        <v>393</v>
      </c>
    </row>
    <row r="673" spans="1:3" x14ac:dyDescent="0.25">
      <c r="A673" s="165">
        <v>897</v>
      </c>
      <c r="B673" s="161" t="s">
        <v>343</v>
      </c>
      <c r="C673" s="164" t="s">
        <v>393</v>
      </c>
    </row>
    <row r="674" spans="1:3" x14ac:dyDescent="0.25">
      <c r="A674" s="165">
        <v>898</v>
      </c>
      <c r="B674" s="161" t="s">
        <v>343</v>
      </c>
      <c r="C674" s="164" t="s">
        <v>393</v>
      </c>
    </row>
    <row r="675" spans="1:3" x14ac:dyDescent="0.25">
      <c r="A675" s="165">
        <v>899</v>
      </c>
      <c r="B675" s="161" t="s">
        <v>344</v>
      </c>
      <c r="C675" s="164" t="s">
        <v>393</v>
      </c>
    </row>
    <row r="676" spans="1:3" x14ac:dyDescent="0.25">
      <c r="A676" s="165">
        <v>900</v>
      </c>
      <c r="B676" s="161" t="s">
        <v>344</v>
      </c>
      <c r="C676" s="164" t="s">
        <v>393</v>
      </c>
    </row>
    <row r="677" spans="1:3" x14ac:dyDescent="0.25">
      <c r="A677" s="165">
        <v>901</v>
      </c>
      <c r="B677" s="161" t="s">
        <v>344</v>
      </c>
      <c r="C677" s="164" t="s">
        <v>393</v>
      </c>
    </row>
    <row r="678" spans="1:3" x14ac:dyDescent="0.25">
      <c r="A678" s="165">
        <v>902</v>
      </c>
      <c r="B678" s="161" t="s">
        <v>344</v>
      </c>
      <c r="C678" s="164" t="s">
        <v>393</v>
      </c>
    </row>
    <row r="679" spans="1:3" x14ac:dyDescent="0.25">
      <c r="A679" s="165">
        <v>903</v>
      </c>
      <c r="B679" s="161" t="s">
        <v>344</v>
      </c>
      <c r="C679" s="164" t="s">
        <v>393</v>
      </c>
    </row>
    <row r="680" spans="1:3" x14ac:dyDescent="0.25">
      <c r="A680" s="165">
        <v>904</v>
      </c>
      <c r="B680" s="161" t="s">
        <v>345</v>
      </c>
      <c r="C680" s="164" t="s">
        <v>393</v>
      </c>
    </row>
    <row r="681" spans="1:3" x14ac:dyDescent="0.25">
      <c r="A681" s="165">
        <v>905</v>
      </c>
      <c r="B681" s="161" t="s">
        <v>345</v>
      </c>
      <c r="C681" s="164" t="s">
        <v>393</v>
      </c>
    </row>
    <row r="682" spans="1:3" x14ac:dyDescent="0.25">
      <c r="A682" s="165">
        <v>906</v>
      </c>
      <c r="B682" s="161" t="s">
        <v>345</v>
      </c>
      <c r="C682" s="164" t="s">
        <v>393</v>
      </c>
    </row>
    <row r="683" spans="1:3" x14ac:dyDescent="0.25">
      <c r="A683" s="165">
        <v>907</v>
      </c>
      <c r="B683" s="161" t="s">
        <v>346</v>
      </c>
      <c r="C683" s="164" t="s">
        <v>393</v>
      </c>
    </row>
    <row r="684" spans="1:3" x14ac:dyDescent="0.25">
      <c r="A684" s="165">
        <v>908</v>
      </c>
      <c r="B684" s="161" t="s">
        <v>346</v>
      </c>
      <c r="C684" s="164" t="s">
        <v>393</v>
      </c>
    </row>
    <row r="685" spans="1:3" x14ac:dyDescent="0.25">
      <c r="A685" s="165">
        <v>909</v>
      </c>
      <c r="B685" s="161" t="s">
        <v>346</v>
      </c>
      <c r="C685" s="164" t="s">
        <v>393</v>
      </c>
    </row>
    <row r="686" spans="1:3" x14ac:dyDescent="0.25">
      <c r="A686" s="165">
        <v>910</v>
      </c>
      <c r="B686" s="161" t="s">
        <v>346</v>
      </c>
      <c r="C686" s="164" t="s">
        <v>393</v>
      </c>
    </row>
    <row r="687" spans="1:3" x14ac:dyDescent="0.25">
      <c r="A687" s="165">
        <v>911</v>
      </c>
      <c r="B687" s="161" t="s">
        <v>346</v>
      </c>
      <c r="C687" s="164" t="s">
        <v>393</v>
      </c>
    </row>
    <row r="688" spans="1:3" x14ac:dyDescent="0.25">
      <c r="A688" s="165">
        <v>912</v>
      </c>
      <c r="B688" s="161" t="s">
        <v>346</v>
      </c>
      <c r="C688" s="164" t="s">
        <v>393</v>
      </c>
    </row>
    <row r="689" spans="1:3" x14ac:dyDescent="0.25">
      <c r="A689" s="165">
        <v>913</v>
      </c>
      <c r="B689" s="161" t="s">
        <v>346</v>
      </c>
      <c r="C689" s="164" t="s">
        <v>393</v>
      </c>
    </row>
    <row r="690" spans="1:3" x14ac:dyDescent="0.25">
      <c r="A690" s="165">
        <v>914</v>
      </c>
      <c r="B690" s="161" t="s">
        <v>347</v>
      </c>
      <c r="C690" s="164" t="s">
        <v>392</v>
      </c>
    </row>
    <row r="691" spans="1:3" x14ac:dyDescent="0.25">
      <c r="A691" s="165">
        <v>915</v>
      </c>
      <c r="B691" s="161" t="s">
        <v>301</v>
      </c>
      <c r="C691" s="164" t="s">
        <v>392</v>
      </c>
    </row>
    <row r="692" spans="1:3" x14ac:dyDescent="0.25">
      <c r="A692" s="165">
        <v>916</v>
      </c>
      <c r="B692" s="161" t="s">
        <v>301</v>
      </c>
      <c r="C692" s="164" t="s">
        <v>392</v>
      </c>
    </row>
    <row r="693" spans="1:3" x14ac:dyDescent="0.25">
      <c r="A693" s="165">
        <v>917</v>
      </c>
      <c r="B693" s="161" t="s">
        <v>301</v>
      </c>
      <c r="C693" s="164" t="s">
        <v>392</v>
      </c>
    </row>
    <row r="694" spans="1:3" x14ac:dyDescent="0.25">
      <c r="A694" s="165">
        <v>918</v>
      </c>
      <c r="B694" s="161" t="s">
        <v>237</v>
      </c>
      <c r="C694" s="164" t="s">
        <v>392</v>
      </c>
    </row>
    <row r="695" spans="1:3" x14ac:dyDescent="0.25">
      <c r="A695" s="165">
        <v>919</v>
      </c>
      <c r="B695" s="161" t="s">
        <v>348</v>
      </c>
      <c r="C695" s="164" t="s">
        <v>392</v>
      </c>
    </row>
    <row r="696" spans="1:3" x14ac:dyDescent="0.25">
      <c r="A696" s="165">
        <v>920</v>
      </c>
      <c r="B696" s="161" t="s">
        <v>348</v>
      </c>
      <c r="C696" s="164" t="s">
        <v>392</v>
      </c>
    </row>
    <row r="697" spans="1:3" x14ac:dyDescent="0.25">
      <c r="A697" s="165">
        <v>922</v>
      </c>
      <c r="B697" s="161" t="s">
        <v>260</v>
      </c>
      <c r="C697" s="164" t="s">
        <v>392</v>
      </c>
    </row>
    <row r="698" spans="1:3" x14ac:dyDescent="0.25">
      <c r="A698" s="165">
        <v>923</v>
      </c>
      <c r="B698" s="161" t="s">
        <v>260</v>
      </c>
      <c r="C698" s="164" t="s">
        <v>392</v>
      </c>
    </row>
    <row r="699" spans="1:3" x14ac:dyDescent="0.25">
      <c r="A699" s="165">
        <v>924</v>
      </c>
      <c r="B699" s="161" t="s">
        <v>260</v>
      </c>
      <c r="C699" s="164" t="s">
        <v>392</v>
      </c>
    </row>
    <row r="700" spans="1:3" x14ac:dyDescent="0.25">
      <c r="A700" s="165">
        <v>925</v>
      </c>
      <c r="B700" s="161" t="s">
        <v>349</v>
      </c>
      <c r="C700" s="164" t="s">
        <v>388</v>
      </c>
    </row>
    <row r="701" spans="1:3" x14ac:dyDescent="0.25">
      <c r="A701" s="165">
        <v>926</v>
      </c>
      <c r="B701" s="161" t="s">
        <v>290</v>
      </c>
      <c r="C701" s="164" t="s">
        <v>388</v>
      </c>
    </row>
    <row r="702" spans="1:3" x14ac:dyDescent="0.25">
      <c r="A702" s="165">
        <v>927</v>
      </c>
      <c r="B702" s="161" t="s">
        <v>292</v>
      </c>
      <c r="C702" s="164" t="s">
        <v>388</v>
      </c>
    </row>
    <row r="703" spans="1:3" x14ac:dyDescent="0.25">
      <c r="A703" s="165">
        <v>928</v>
      </c>
      <c r="B703" s="161" t="s">
        <v>291</v>
      </c>
      <c r="C703" s="164" t="s">
        <v>388</v>
      </c>
    </row>
    <row r="704" spans="1:3" x14ac:dyDescent="0.25">
      <c r="A704" s="165">
        <v>929</v>
      </c>
      <c r="B704" s="161" t="s">
        <v>344</v>
      </c>
      <c r="C704" s="164" t="s">
        <v>393</v>
      </c>
    </row>
    <row r="705" spans="1:3" x14ac:dyDescent="0.25">
      <c r="A705" s="165">
        <v>930</v>
      </c>
      <c r="B705" s="161" t="s">
        <v>344</v>
      </c>
      <c r="C705" s="164" t="s">
        <v>393</v>
      </c>
    </row>
    <row r="706" spans="1:3" x14ac:dyDescent="0.25">
      <c r="A706" s="165">
        <v>931</v>
      </c>
      <c r="B706" s="161" t="s">
        <v>344</v>
      </c>
      <c r="C706" s="164" t="s">
        <v>393</v>
      </c>
    </row>
    <row r="707" spans="1:3" x14ac:dyDescent="0.25">
      <c r="A707" s="165">
        <v>932</v>
      </c>
      <c r="B707" s="161" t="s">
        <v>350</v>
      </c>
      <c r="C707" s="164" t="s">
        <v>392</v>
      </c>
    </row>
    <row r="708" spans="1:3" x14ac:dyDescent="0.25">
      <c r="A708" s="165">
        <v>933</v>
      </c>
      <c r="B708" s="161" t="s">
        <v>342</v>
      </c>
      <c r="C708" s="164" t="s">
        <v>392</v>
      </c>
    </row>
    <row r="709" spans="1:3" x14ac:dyDescent="0.25">
      <c r="A709" s="165">
        <v>934</v>
      </c>
      <c r="B709" s="161" t="s">
        <v>343</v>
      </c>
      <c r="C709" s="164" t="s">
        <v>393</v>
      </c>
    </row>
    <row r="710" spans="1:3" x14ac:dyDescent="0.25">
      <c r="A710" s="165">
        <v>935</v>
      </c>
      <c r="B710" s="161" t="s">
        <v>351</v>
      </c>
      <c r="C710" s="164" t="s">
        <v>392</v>
      </c>
    </row>
    <row r="711" spans="1:3" x14ac:dyDescent="0.25">
      <c r="A711" s="165">
        <v>936</v>
      </c>
      <c r="B711" s="161" t="s">
        <v>351</v>
      </c>
      <c r="C711" s="164" t="s">
        <v>392</v>
      </c>
    </row>
    <row r="712" spans="1:3" x14ac:dyDescent="0.25">
      <c r="A712" s="165">
        <v>937</v>
      </c>
      <c r="B712" s="161" t="s">
        <v>351</v>
      </c>
      <c r="C712" s="164" t="s">
        <v>392</v>
      </c>
    </row>
    <row r="713" spans="1:3" x14ac:dyDescent="0.25">
      <c r="A713" s="165">
        <v>938</v>
      </c>
      <c r="B713" s="161" t="s">
        <v>351</v>
      </c>
      <c r="C713" s="164" t="s">
        <v>392</v>
      </c>
    </row>
    <row r="714" spans="1:3" x14ac:dyDescent="0.25">
      <c r="A714" s="165">
        <v>939</v>
      </c>
      <c r="B714" s="161" t="s">
        <v>351</v>
      </c>
      <c r="C714" s="164" t="s">
        <v>392</v>
      </c>
    </row>
    <row r="715" spans="1:3" x14ac:dyDescent="0.25">
      <c r="A715" s="165">
        <v>940</v>
      </c>
      <c r="B715" s="161" t="s">
        <v>352</v>
      </c>
      <c r="C715" s="164" t="s">
        <v>389</v>
      </c>
    </row>
    <row r="716" spans="1:3" x14ac:dyDescent="0.25">
      <c r="A716" s="165">
        <v>941</v>
      </c>
      <c r="B716" s="161" t="s">
        <v>353</v>
      </c>
      <c r="C716" s="164" t="s">
        <v>389</v>
      </c>
    </row>
    <row r="717" spans="1:3" x14ac:dyDescent="0.25">
      <c r="A717" s="165">
        <v>942</v>
      </c>
      <c r="B717" s="161" t="s">
        <v>206</v>
      </c>
      <c r="C717" s="164" t="s">
        <v>392</v>
      </c>
    </row>
    <row r="718" spans="1:3" x14ac:dyDescent="0.25">
      <c r="A718" s="165">
        <v>943</v>
      </c>
      <c r="B718" s="161" t="s">
        <v>197</v>
      </c>
      <c r="C718" s="164" t="s">
        <v>392</v>
      </c>
    </row>
    <row r="719" spans="1:3" x14ac:dyDescent="0.25">
      <c r="A719" s="165">
        <v>944</v>
      </c>
      <c r="B719" s="161" t="s">
        <v>197</v>
      </c>
      <c r="C719" s="164" t="s">
        <v>392</v>
      </c>
    </row>
    <row r="720" spans="1:3" x14ac:dyDescent="0.25">
      <c r="A720" s="165">
        <v>945</v>
      </c>
      <c r="B720" s="161" t="s">
        <v>197</v>
      </c>
      <c r="C720" s="164" t="s">
        <v>392</v>
      </c>
    </row>
    <row r="721" spans="1:3" x14ac:dyDescent="0.25">
      <c r="A721" s="165">
        <v>946</v>
      </c>
      <c r="B721" s="161" t="s">
        <v>197</v>
      </c>
      <c r="C721" s="164" t="s">
        <v>392</v>
      </c>
    </row>
    <row r="722" spans="1:3" x14ac:dyDescent="0.25">
      <c r="A722" s="165">
        <v>947</v>
      </c>
      <c r="B722" s="161" t="s">
        <v>354</v>
      </c>
      <c r="C722" s="164" t="s">
        <v>392</v>
      </c>
    </row>
    <row r="723" spans="1:3" x14ac:dyDescent="0.25">
      <c r="A723" s="165">
        <v>948</v>
      </c>
      <c r="B723" s="161" t="s">
        <v>355</v>
      </c>
      <c r="C723" s="164" t="s">
        <v>392</v>
      </c>
    </row>
    <row r="724" spans="1:3" x14ac:dyDescent="0.25">
      <c r="A724" s="165">
        <v>949</v>
      </c>
      <c r="B724" s="161" t="s">
        <v>356</v>
      </c>
      <c r="C724" s="164" t="s">
        <v>392</v>
      </c>
    </row>
    <row r="725" spans="1:3" x14ac:dyDescent="0.25">
      <c r="A725" s="165">
        <v>950</v>
      </c>
      <c r="B725" s="161" t="s">
        <v>357</v>
      </c>
      <c r="C725" s="164" t="s">
        <v>393</v>
      </c>
    </row>
    <row r="726" spans="1:3" x14ac:dyDescent="0.25">
      <c r="A726" s="165">
        <v>951</v>
      </c>
      <c r="B726" s="161" t="s">
        <v>358</v>
      </c>
      <c r="C726" s="164" t="s">
        <v>393</v>
      </c>
    </row>
    <row r="727" spans="1:3" x14ac:dyDescent="0.25">
      <c r="A727" s="165">
        <v>952</v>
      </c>
      <c r="B727" s="161" t="s">
        <v>359</v>
      </c>
      <c r="C727" s="164" t="s">
        <v>392</v>
      </c>
    </row>
    <row r="728" spans="1:3" x14ac:dyDescent="0.25">
      <c r="A728" s="165">
        <v>953</v>
      </c>
      <c r="B728" s="161" t="s">
        <v>360</v>
      </c>
      <c r="C728" s="164" t="s">
        <v>392</v>
      </c>
    </row>
    <row r="729" spans="1:3" x14ac:dyDescent="0.25">
      <c r="A729" s="165">
        <v>954</v>
      </c>
      <c r="B729" s="161" t="s">
        <v>361</v>
      </c>
      <c r="C729" s="164" t="s">
        <v>392</v>
      </c>
    </row>
    <row r="730" spans="1:3" x14ac:dyDescent="0.25">
      <c r="A730" s="165">
        <v>955</v>
      </c>
      <c r="B730" s="161" t="s">
        <v>362</v>
      </c>
      <c r="C730" s="164" t="s">
        <v>392</v>
      </c>
    </row>
    <row r="731" spans="1:3" x14ac:dyDescent="0.25">
      <c r="A731" s="165">
        <v>956</v>
      </c>
      <c r="B731" s="161" t="s">
        <v>363</v>
      </c>
      <c r="C731" s="164" t="s">
        <v>392</v>
      </c>
    </row>
    <row r="732" spans="1:3" x14ac:dyDescent="0.25">
      <c r="A732" s="165">
        <v>957</v>
      </c>
      <c r="B732" s="161" t="s">
        <v>364</v>
      </c>
      <c r="C732" s="164" t="s">
        <v>392</v>
      </c>
    </row>
    <row r="733" spans="1:3" x14ac:dyDescent="0.25">
      <c r="A733" s="165">
        <v>958</v>
      </c>
      <c r="B733" s="161" t="s">
        <v>365</v>
      </c>
      <c r="C733" s="164" t="s">
        <v>392</v>
      </c>
    </row>
    <row r="734" spans="1:3" x14ac:dyDescent="0.25">
      <c r="A734" s="165">
        <v>959</v>
      </c>
      <c r="B734" s="161" t="s">
        <v>366</v>
      </c>
      <c r="C734" s="164" t="s">
        <v>392</v>
      </c>
    </row>
    <row r="735" spans="1:3" x14ac:dyDescent="0.25">
      <c r="A735" s="165">
        <v>960</v>
      </c>
      <c r="B735" s="161" t="s">
        <v>367</v>
      </c>
      <c r="C735" s="164" t="s">
        <v>392</v>
      </c>
    </row>
    <row r="736" spans="1:3" x14ac:dyDescent="0.25">
      <c r="A736" s="165">
        <v>961</v>
      </c>
      <c r="B736" s="161" t="s">
        <v>368</v>
      </c>
      <c r="C736" s="164" t="s">
        <v>392</v>
      </c>
    </row>
    <row r="737" spans="1:3" x14ac:dyDescent="0.25">
      <c r="A737" s="165">
        <v>962</v>
      </c>
      <c r="B737" s="161" t="s">
        <v>369</v>
      </c>
      <c r="C737" s="164" t="s">
        <v>392</v>
      </c>
    </row>
    <row r="738" spans="1:3" x14ac:dyDescent="0.25">
      <c r="A738" s="165">
        <v>963</v>
      </c>
      <c r="B738" s="161" t="s">
        <v>370</v>
      </c>
      <c r="C738" s="164" t="s">
        <v>392</v>
      </c>
    </row>
    <row r="739" spans="1:3" x14ac:dyDescent="0.25">
      <c r="A739" s="165">
        <v>964</v>
      </c>
      <c r="B739" s="161" t="s">
        <v>371</v>
      </c>
      <c r="C739" s="164" t="s">
        <v>392</v>
      </c>
    </row>
    <row r="740" spans="1:3" x14ac:dyDescent="0.25">
      <c r="A740" s="165">
        <v>965</v>
      </c>
      <c r="B740" s="161" t="s">
        <v>372</v>
      </c>
      <c r="C740" s="164" t="s">
        <v>392</v>
      </c>
    </row>
    <row r="741" spans="1:3" x14ac:dyDescent="0.25">
      <c r="A741" s="165">
        <v>966</v>
      </c>
      <c r="B741" s="161" t="s">
        <v>217</v>
      </c>
      <c r="C741" s="164" t="s">
        <v>393</v>
      </c>
    </row>
    <row r="742" spans="1:3" x14ac:dyDescent="0.25">
      <c r="A742" s="165">
        <v>967</v>
      </c>
      <c r="B742" s="161" t="s">
        <v>229</v>
      </c>
      <c r="C742" s="164" t="s">
        <v>392</v>
      </c>
    </row>
    <row r="743" spans="1:3" x14ac:dyDescent="0.25">
      <c r="A743" s="165">
        <v>968</v>
      </c>
      <c r="B743" s="161" t="s">
        <v>229</v>
      </c>
      <c r="C743" s="164" t="s">
        <v>392</v>
      </c>
    </row>
    <row r="744" spans="1:3" x14ac:dyDescent="0.25">
      <c r="A744" s="165">
        <v>969</v>
      </c>
      <c r="B744" s="161" t="s">
        <v>372</v>
      </c>
      <c r="C744" s="164" t="s">
        <v>392</v>
      </c>
    </row>
    <row r="745" spans="1:3" x14ac:dyDescent="0.25">
      <c r="A745" s="165">
        <v>970</v>
      </c>
      <c r="B745" s="161" t="s">
        <v>185</v>
      </c>
      <c r="C745" s="164" t="s">
        <v>392</v>
      </c>
    </row>
    <row r="746" spans="1:3" x14ac:dyDescent="0.25">
      <c r="A746" s="165">
        <v>971</v>
      </c>
      <c r="B746" s="161" t="s">
        <v>373</v>
      </c>
      <c r="C746" s="164" t="s">
        <v>392</v>
      </c>
    </row>
    <row r="747" spans="1:3" x14ac:dyDescent="0.25">
      <c r="A747" s="165">
        <v>972</v>
      </c>
      <c r="B747" s="161" t="s">
        <v>374</v>
      </c>
      <c r="C747" s="164" t="s">
        <v>392</v>
      </c>
    </row>
    <row r="748" spans="1:3" x14ac:dyDescent="0.25">
      <c r="A748" s="165">
        <v>973</v>
      </c>
      <c r="B748" s="161" t="s">
        <v>227</v>
      </c>
      <c r="C748" s="164" t="s">
        <v>392</v>
      </c>
    </row>
    <row r="749" spans="1:3" x14ac:dyDescent="0.25">
      <c r="A749" s="165">
        <v>974</v>
      </c>
      <c r="B749" s="161" t="s">
        <v>253</v>
      </c>
      <c r="C749" s="164" t="s">
        <v>392</v>
      </c>
    </row>
    <row r="750" spans="1:3" x14ac:dyDescent="0.25">
      <c r="A750" s="165">
        <v>975</v>
      </c>
      <c r="B750" s="161" t="s">
        <v>375</v>
      </c>
      <c r="C750" s="164" t="s">
        <v>392</v>
      </c>
    </row>
    <row r="751" spans="1:3" x14ac:dyDescent="0.25">
      <c r="A751" s="165">
        <v>976</v>
      </c>
      <c r="B751" s="161" t="s">
        <v>376</v>
      </c>
      <c r="C751" s="164" t="s">
        <v>392</v>
      </c>
    </row>
    <row r="752" spans="1:3" x14ac:dyDescent="0.25">
      <c r="A752" s="165">
        <v>978</v>
      </c>
      <c r="B752" s="161" t="s">
        <v>211</v>
      </c>
      <c r="C752" s="164" t="s">
        <v>393</v>
      </c>
    </row>
    <row r="753" spans="1:3" x14ac:dyDescent="0.25">
      <c r="A753" s="165">
        <v>979</v>
      </c>
      <c r="B753" s="161" t="s">
        <v>250</v>
      </c>
      <c r="C753" s="164" t="s">
        <v>393</v>
      </c>
    </row>
    <row r="754" spans="1:3" x14ac:dyDescent="0.25">
      <c r="A754" s="165">
        <v>980</v>
      </c>
      <c r="B754" s="161" t="s">
        <v>377</v>
      </c>
      <c r="C754" s="164" t="s">
        <v>392</v>
      </c>
    </row>
    <row r="755" spans="1:3" x14ac:dyDescent="0.25">
      <c r="A755" s="165">
        <v>981</v>
      </c>
      <c r="B755" s="161" t="s">
        <v>378</v>
      </c>
      <c r="C755" s="164" t="s">
        <v>393</v>
      </c>
    </row>
    <row r="756" spans="1:3" x14ac:dyDescent="0.25">
      <c r="A756" s="165">
        <v>982</v>
      </c>
      <c r="B756" s="161" t="s">
        <v>379</v>
      </c>
      <c r="C756" s="164" t="s">
        <v>392</v>
      </c>
    </row>
    <row r="757" spans="1:3" x14ac:dyDescent="0.25">
      <c r="A757" s="165">
        <v>983</v>
      </c>
      <c r="B757" s="161" t="s">
        <v>380</v>
      </c>
      <c r="C757" s="164" t="s">
        <v>392</v>
      </c>
    </row>
    <row r="758" spans="1:3" x14ac:dyDescent="0.25">
      <c r="A758" s="165">
        <v>984</v>
      </c>
      <c r="B758" s="161" t="s">
        <v>381</v>
      </c>
      <c r="C758" s="164" t="s">
        <v>392</v>
      </c>
    </row>
    <row r="759" spans="1:3" x14ac:dyDescent="0.25">
      <c r="A759" s="165">
        <v>985</v>
      </c>
      <c r="B759" s="161" t="s">
        <v>382</v>
      </c>
      <c r="C759" s="164" t="s">
        <v>392</v>
      </c>
    </row>
    <row r="760" spans="1:3" x14ac:dyDescent="0.25">
      <c r="A760" s="165">
        <v>989</v>
      </c>
      <c r="B760" s="161" t="s">
        <v>266</v>
      </c>
      <c r="C760" s="164" t="s">
        <v>392</v>
      </c>
    </row>
    <row r="761" spans="1:3" x14ac:dyDescent="0.25">
      <c r="A761" s="165">
        <v>990</v>
      </c>
      <c r="B761" s="161" t="s">
        <v>267</v>
      </c>
      <c r="C761" s="164" t="s">
        <v>393</v>
      </c>
    </row>
    <row r="762" spans="1:3" x14ac:dyDescent="0.25">
      <c r="A762" s="165">
        <v>991</v>
      </c>
      <c r="B762" s="161" t="s">
        <v>217</v>
      </c>
      <c r="C762" s="164" t="s">
        <v>393</v>
      </c>
    </row>
    <row r="763" spans="1:3" x14ac:dyDescent="0.25">
      <c r="A763" s="165">
        <v>996</v>
      </c>
      <c r="B763" s="161" t="s">
        <v>296</v>
      </c>
      <c r="C763" s="164" t="s">
        <v>392</v>
      </c>
    </row>
    <row r="764" spans="1:3" x14ac:dyDescent="0.25">
      <c r="A764" s="165">
        <v>997</v>
      </c>
      <c r="B764" s="161" t="s">
        <v>383</v>
      </c>
      <c r="C764" s="164" t="s">
        <v>392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3"/>
  <sheetViews>
    <sheetView zoomScaleNormal="100" workbookViewId="0"/>
  </sheetViews>
  <sheetFormatPr defaultRowHeight="13.2" x14ac:dyDescent="0.25"/>
  <cols>
    <col min="1" max="1" width="32.109375" bestFit="1" customWidth="1"/>
    <col min="2" max="2" width="11.88671875" bestFit="1" customWidth="1"/>
    <col min="3" max="3" width="6.44140625" customWidth="1"/>
    <col min="4" max="4" width="16.44140625" customWidth="1"/>
    <col min="5" max="5" width="16.109375" bestFit="1" customWidth="1"/>
    <col min="6" max="9" width="14.5546875" customWidth="1"/>
  </cols>
  <sheetData>
    <row r="1" spans="1:9" x14ac:dyDescent="0.25">
      <c r="A1" s="158" t="s">
        <v>15</v>
      </c>
      <c r="B1" s="158"/>
    </row>
    <row r="2" spans="1:9" ht="36.75" customHeight="1" x14ac:dyDescent="0.25">
      <c r="A2" s="265" t="str">
        <f>Overview!B4&amp; " - Effective from "&amp;Overview!C4&amp;" - "&amp;Overview!E4&amp;" Residual Charging Bands"</f>
        <v>Fulcrum Electricity Assets Ltd - GSP_C - Effective from 2026/27 - Final Residual Charging Bands</v>
      </c>
      <c r="B2" s="266"/>
      <c r="C2" s="266"/>
      <c r="D2" s="266"/>
      <c r="E2" s="266"/>
      <c r="F2" s="266"/>
      <c r="G2" s="266"/>
      <c r="H2" s="266"/>
      <c r="I2" s="266"/>
    </row>
    <row r="4" spans="1:9" ht="52.8" x14ac:dyDescent="0.25">
      <c r="A4" s="179" t="s">
        <v>565</v>
      </c>
      <c r="B4" s="179" t="s">
        <v>561</v>
      </c>
      <c r="C4" s="179" t="s">
        <v>566</v>
      </c>
      <c r="D4" s="179" t="s">
        <v>570</v>
      </c>
      <c r="E4" s="179" t="s">
        <v>571</v>
      </c>
      <c r="F4" s="207" t="s">
        <v>726</v>
      </c>
      <c r="G4" s="207" t="s">
        <v>727</v>
      </c>
      <c r="H4" s="207" t="s">
        <v>728</v>
      </c>
      <c r="I4" s="207" t="s">
        <v>729</v>
      </c>
    </row>
    <row r="5" spans="1:9" ht="15" customHeight="1" x14ac:dyDescent="0.25">
      <c r="A5" s="180" t="s">
        <v>128</v>
      </c>
      <c r="B5" s="181" t="s">
        <v>563</v>
      </c>
      <c r="C5" s="181" t="s">
        <v>564</v>
      </c>
      <c r="D5" s="184"/>
      <c r="E5" s="184"/>
      <c r="F5" s="208">
        <v>-5.4534329225903218</v>
      </c>
      <c r="G5" s="209">
        <v>-0.27157091712308867</v>
      </c>
      <c r="H5" s="209">
        <v>-0.27157091712308867</v>
      </c>
      <c r="I5" s="209">
        <v>-6.3840280542239614E-2</v>
      </c>
    </row>
    <row r="6" spans="1:9" ht="15" customHeight="1" x14ac:dyDescent="0.25">
      <c r="A6" s="267" t="s">
        <v>573</v>
      </c>
      <c r="B6" s="181">
        <v>1</v>
      </c>
      <c r="C6" s="181" t="s">
        <v>567</v>
      </c>
      <c r="D6" s="185">
        <v>0</v>
      </c>
      <c r="E6" s="185">
        <v>3986</v>
      </c>
      <c r="F6" s="208">
        <v>-5.8665310291495345</v>
      </c>
      <c r="G6" s="209">
        <v>-0.13877387348538567</v>
      </c>
      <c r="H6" s="209">
        <v>-0.13877387348538567</v>
      </c>
      <c r="I6" s="209">
        <v>-5.6503533319151089E-2</v>
      </c>
    </row>
    <row r="7" spans="1:9" ht="15" customHeight="1" x14ac:dyDescent="0.25">
      <c r="A7" s="268"/>
      <c r="B7" s="181">
        <v>2</v>
      </c>
      <c r="C7" s="181" t="s">
        <v>567</v>
      </c>
      <c r="D7" s="185">
        <v>3986</v>
      </c>
      <c r="E7" s="185">
        <v>13677</v>
      </c>
      <c r="F7" s="208">
        <v>-5.8665310291495345</v>
      </c>
      <c r="G7" s="209">
        <v>-1.364688511633545</v>
      </c>
      <c r="H7" s="209">
        <v>-0.67340318474708249</v>
      </c>
      <c r="I7" s="209">
        <v>-5.6503533319151089E-2</v>
      </c>
    </row>
    <row r="8" spans="1:9" ht="15" customHeight="1" x14ac:dyDescent="0.25">
      <c r="A8" s="268"/>
      <c r="B8" s="181">
        <v>3</v>
      </c>
      <c r="C8" s="181" t="s">
        <v>567</v>
      </c>
      <c r="D8" s="185">
        <v>13677</v>
      </c>
      <c r="E8" s="185">
        <v>27543</v>
      </c>
      <c r="F8" s="208">
        <v>-5.8665310291495345</v>
      </c>
      <c r="G8" s="209">
        <v>-1.889346522669257</v>
      </c>
      <c r="H8" s="209">
        <v>-0.67340318474708249</v>
      </c>
      <c r="I8" s="209">
        <v>-5.6503533319151089E-2</v>
      </c>
    </row>
    <row r="9" spans="1:9" ht="15" customHeight="1" x14ac:dyDescent="0.25">
      <c r="A9" s="269"/>
      <c r="B9" s="181">
        <v>4</v>
      </c>
      <c r="C9" s="181" t="s">
        <v>567</v>
      </c>
      <c r="D9" s="185">
        <v>27543</v>
      </c>
      <c r="E9" s="185" t="s">
        <v>569</v>
      </c>
      <c r="F9" s="208">
        <v>-5.8665310291495345</v>
      </c>
      <c r="G9" s="209">
        <v>-2.2458205912363738</v>
      </c>
      <c r="H9" s="209">
        <v>-0.67340318474708249</v>
      </c>
      <c r="I9" s="209">
        <v>-5.6503533319151089E-2</v>
      </c>
    </row>
    <row r="10" spans="1:9" ht="15" customHeight="1" x14ac:dyDescent="0.25">
      <c r="A10" s="267" t="s">
        <v>576</v>
      </c>
      <c r="B10" s="181">
        <v>1</v>
      </c>
      <c r="C10" s="181" t="s">
        <v>568</v>
      </c>
      <c r="D10" s="185">
        <v>0</v>
      </c>
      <c r="E10" s="185">
        <v>90</v>
      </c>
      <c r="F10" s="208">
        <v>-11.911257860942461</v>
      </c>
      <c r="G10" s="209">
        <v>-2.9694503029569441</v>
      </c>
      <c r="H10" s="209">
        <v>-0.36176112054055903</v>
      </c>
      <c r="I10" s="209">
        <v>-1.1583667809271605E-2</v>
      </c>
    </row>
    <row r="11" spans="1:9" ht="15" customHeight="1" x14ac:dyDescent="0.25">
      <c r="A11" s="268"/>
      <c r="B11" s="181">
        <v>2</v>
      </c>
      <c r="C11" s="181" t="s">
        <v>568</v>
      </c>
      <c r="D11" s="185">
        <v>90</v>
      </c>
      <c r="E11" s="185">
        <v>150</v>
      </c>
      <c r="F11" s="208">
        <v>-11.911257860942461</v>
      </c>
      <c r="G11" s="209">
        <v>-3.025371194194058</v>
      </c>
      <c r="H11" s="209">
        <v>-0.36176112054055903</v>
      </c>
      <c r="I11" s="209">
        <v>-1.1583667809271605E-2</v>
      </c>
    </row>
    <row r="12" spans="1:9" ht="15" customHeight="1" x14ac:dyDescent="0.25">
      <c r="A12" s="268"/>
      <c r="B12" s="181">
        <v>3</v>
      </c>
      <c r="C12" s="181" t="s">
        <v>568</v>
      </c>
      <c r="D12" s="185">
        <v>150</v>
      </c>
      <c r="E12" s="185">
        <v>250</v>
      </c>
      <c r="F12" s="208">
        <v>-11.911257860942461</v>
      </c>
      <c r="G12" s="209">
        <v>-3.0877108023538291</v>
      </c>
      <c r="H12" s="209">
        <v>-0.36176112054055903</v>
      </c>
      <c r="I12" s="209">
        <v>-1.1583667809271605E-2</v>
      </c>
    </row>
    <row r="13" spans="1:9" ht="15" customHeight="1" x14ac:dyDescent="0.25">
      <c r="A13" s="269"/>
      <c r="B13" s="181">
        <v>4</v>
      </c>
      <c r="C13" s="181" t="s">
        <v>568</v>
      </c>
      <c r="D13" s="185">
        <v>250</v>
      </c>
      <c r="E13" s="185" t="s">
        <v>569</v>
      </c>
      <c r="F13" s="208">
        <v>-11.911257860942461</v>
      </c>
      <c r="G13" s="209">
        <v>-3.156331777755641</v>
      </c>
      <c r="H13" s="209">
        <v>-0.36176112054055903</v>
      </c>
      <c r="I13" s="209">
        <v>-1.1583667809271605E-2</v>
      </c>
    </row>
    <row r="14" spans="1:9" ht="15" customHeight="1" x14ac:dyDescent="0.25">
      <c r="A14" s="267" t="s">
        <v>575</v>
      </c>
      <c r="B14" s="181">
        <v>1</v>
      </c>
      <c r="C14" s="181" t="s">
        <v>568</v>
      </c>
      <c r="D14" s="185">
        <v>0</v>
      </c>
      <c r="E14" s="185">
        <v>500</v>
      </c>
      <c r="F14" s="208">
        <v>-120.55281996198789</v>
      </c>
      <c r="G14" s="209">
        <v>-3.209999763079276</v>
      </c>
      <c r="H14" s="209">
        <v>-0.26201843185181622</v>
      </c>
      <c r="I14" s="209">
        <v>-8.0955282394159778E-3</v>
      </c>
    </row>
    <row r="15" spans="1:9" ht="15" customHeight="1" x14ac:dyDescent="0.25">
      <c r="A15" s="268"/>
      <c r="B15" s="181">
        <v>2</v>
      </c>
      <c r="C15" s="181" t="s">
        <v>568</v>
      </c>
      <c r="D15" s="185">
        <v>500</v>
      </c>
      <c r="E15" s="185">
        <v>1100</v>
      </c>
      <c r="F15" s="208">
        <v>-120.55281996198789</v>
      </c>
      <c r="G15" s="209">
        <v>-3.4308857895950795</v>
      </c>
      <c r="H15" s="209">
        <v>-0.26201843185181622</v>
      </c>
      <c r="I15" s="209">
        <v>-8.0955282394159778E-3</v>
      </c>
    </row>
    <row r="16" spans="1:9" ht="15" customHeight="1" x14ac:dyDescent="0.25">
      <c r="A16" s="268"/>
      <c r="B16" s="181">
        <v>3</v>
      </c>
      <c r="C16" s="181" t="s">
        <v>568</v>
      </c>
      <c r="D16" s="185">
        <v>1100</v>
      </c>
      <c r="E16" s="185">
        <v>2000</v>
      </c>
      <c r="F16" s="208">
        <v>-120.55281996198789</v>
      </c>
      <c r="G16" s="209">
        <v>-3.3359006412552907</v>
      </c>
      <c r="H16" s="209">
        <v>-0.26201843185181622</v>
      </c>
      <c r="I16" s="209">
        <v>-8.0955282394159778E-3</v>
      </c>
    </row>
    <row r="17" spans="1:9" ht="15" customHeight="1" x14ac:dyDescent="0.25">
      <c r="A17" s="269"/>
      <c r="B17" s="181">
        <v>4</v>
      </c>
      <c r="C17" s="181" t="s">
        <v>568</v>
      </c>
      <c r="D17" s="185">
        <v>2000</v>
      </c>
      <c r="E17" s="185" t="s">
        <v>569</v>
      </c>
      <c r="F17" s="208">
        <v>-120.55281996198789</v>
      </c>
      <c r="G17" s="209">
        <v>-3.4183317416980601</v>
      </c>
      <c r="H17" s="209">
        <v>-0.26201843185181622</v>
      </c>
      <c r="I17" s="209">
        <v>-8.0955282394159778E-3</v>
      </c>
    </row>
    <row r="18" spans="1:9" ht="15" customHeight="1" x14ac:dyDescent="0.25">
      <c r="A18" s="270" t="s">
        <v>574</v>
      </c>
      <c r="B18" s="181">
        <v>1</v>
      </c>
      <c r="C18" s="181" t="s">
        <v>568</v>
      </c>
      <c r="D18" s="185">
        <v>0</v>
      </c>
      <c r="E18" s="185">
        <v>3500</v>
      </c>
      <c r="F18" s="208">
        <v>942.57820873630033</v>
      </c>
      <c r="G18" s="208"/>
      <c r="H18" s="209"/>
      <c r="I18" s="209"/>
    </row>
    <row r="19" spans="1:9" ht="15" customHeight="1" x14ac:dyDescent="0.25">
      <c r="A19" s="271"/>
      <c r="B19" s="181">
        <v>2</v>
      </c>
      <c r="C19" s="181" t="s">
        <v>568</v>
      </c>
      <c r="D19" s="185">
        <v>3500</v>
      </c>
      <c r="E19" s="185">
        <v>11000</v>
      </c>
      <c r="F19" s="208">
        <v>8702.1225866951208</v>
      </c>
      <c r="G19" s="208"/>
      <c r="H19" s="209"/>
      <c r="I19" s="209"/>
    </row>
    <row r="20" spans="1:9" ht="15" customHeight="1" x14ac:dyDescent="0.25">
      <c r="A20" s="271"/>
      <c r="B20" s="181">
        <v>3</v>
      </c>
      <c r="C20" s="181" t="s">
        <v>568</v>
      </c>
      <c r="D20" s="185">
        <v>11000</v>
      </c>
      <c r="E20" s="185">
        <v>20000</v>
      </c>
      <c r="F20" s="208">
        <v>25455.915320199707</v>
      </c>
      <c r="G20" s="208"/>
      <c r="H20" s="209"/>
      <c r="I20" s="209"/>
    </row>
    <row r="21" spans="1:9" ht="15" customHeight="1" x14ac:dyDescent="0.25">
      <c r="A21" s="272"/>
      <c r="B21" s="181">
        <v>4</v>
      </c>
      <c r="C21" s="181" t="s">
        <v>568</v>
      </c>
      <c r="D21" s="185">
        <v>20000</v>
      </c>
      <c r="E21" s="185" t="s">
        <v>569</v>
      </c>
      <c r="F21" s="208">
        <v>53850.230385512958</v>
      </c>
      <c r="G21" s="208"/>
      <c r="H21" s="209"/>
      <c r="I21" s="209"/>
    </row>
    <row r="22" spans="1:9" x14ac:dyDescent="0.25">
      <c r="A22" t="s">
        <v>572</v>
      </c>
    </row>
    <row r="23" spans="1:9" ht="28.5" customHeight="1" x14ac:dyDescent="0.25">
      <c r="A23" s="264" t="s">
        <v>730</v>
      </c>
      <c r="B23" s="264"/>
      <c r="C23" s="264"/>
      <c r="D23" s="264"/>
      <c r="E23" s="264"/>
      <c r="F23" s="264"/>
      <c r="G23" s="264"/>
      <c r="H23" s="264"/>
      <c r="I23" s="264"/>
    </row>
  </sheetData>
  <mergeCells count="6">
    <mergeCell ref="A23:I23"/>
    <mergeCell ref="A2:I2"/>
    <mergeCell ref="A10:A13"/>
    <mergeCell ref="A14:A17"/>
    <mergeCell ref="A18:A21"/>
    <mergeCell ref="A6:A9"/>
  </mergeCells>
  <hyperlinks>
    <hyperlink ref="A1" location="Overview!A1" display="Back to Overview" xr:uid="{00000000-0004-0000-0C00-000000000000}"/>
  </hyperlinks>
  <pageMargins left="0.7" right="0.7" top="0.75" bottom="0.75" header="0.3" footer="0.3"/>
  <pageSetup paperSize="9" scale="6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1"/>
  <sheetViews>
    <sheetView showGridLines="0" zoomScaleNormal="100" workbookViewId="0"/>
  </sheetViews>
  <sheetFormatPr defaultRowHeight="13.2" x14ac:dyDescent="0.25"/>
  <cols>
    <col min="1" max="1" width="44.88671875" customWidth="1"/>
    <col min="2" max="2" width="38.33203125" customWidth="1"/>
  </cols>
  <sheetData>
    <row r="1" spans="1:2" x14ac:dyDescent="0.25">
      <c r="A1" s="158" t="s">
        <v>15</v>
      </c>
    </row>
    <row r="2" spans="1:2" ht="33" customHeight="1" x14ac:dyDescent="0.25">
      <c r="A2" s="236" t="str">
        <f>Overview!C4&amp;" - Effective from "&amp;Overview!D4&amp;" - "&amp;Overview!F4&amp;" TNUoS Mapping"</f>
        <v>2026/27 - Effective from 1 April 2026 -  TNUoS Mapping</v>
      </c>
      <c r="B2" s="238"/>
    </row>
    <row r="3" spans="1:2" ht="8.25" customHeight="1" x14ac:dyDescent="0.25"/>
    <row r="4" spans="1:2" ht="20.25" customHeight="1" x14ac:dyDescent="0.25">
      <c r="A4" s="179" t="s">
        <v>632</v>
      </c>
      <c r="B4" s="179" t="s">
        <v>633</v>
      </c>
    </row>
    <row r="5" spans="1:2" ht="15.75" customHeight="1" x14ac:dyDescent="0.25">
      <c r="A5" s="192" t="s">
        <v>631</v>
      </c>
      <c r="B5" s="192" t="s">
        <v>634</v>
      </c>
    </row>
    <row r="6" spans="1:2" ht="15.75" customHeight="1" x14ac:dyDescent="0.25">
      <c r="A6" s="193" t="s">
        <v>448</v>
      </c>
      <c r="B6" s="193" t="s">
        <v>635</v>
      </c>
    </row>
    <row r="7" spans="1:2" ht="15.75" customHeight="1" x14ac:dyDescent="0.25">
      <c r="A7" s="193" t="s">
        <v>578</v>
      </c>
      <c r="B7" s="193" t="str">
        <f>$B$6</f>
        <v>n/a (Non-Final Demand Site)</v>
      </c>
    </row>
    <row r="8" spans="1:2" ht="15.75" customHeight="1" x14ac:dyDescent="0.25">
      <c r="A8" s="192" t="s">
        <v>579</v>
      </c>
      <c r="B8" s="192" t="s">
        <v>636</v>
      </c>
    </row>
    <row r="9" spans="1:2" ht="15.75" customHeight="1" x14ac:dyDescent="0.25">
      <c r="A9" s="192" t="s">
        <v>580</v>
      </c>
      <c r="B9" s="192" t="s">
        <v>637</v>
      </c>
    </row>
    <row r="10" spans="1:2" ht="15.75" customHeight="1" x14ac:dyDescent="0.25">
      <c r="A10" s="192" t="s">
        <v>581</v>
      </c>
      <c r="B10" s="192" t="s">
        <v>638</v>
      </c>
    </row>
    <row r="11" spans="1:2" ht="15.75" customHeight="1" x14ac:dyDescent="0.25">
      <c r="A11" s="192" t="s">
        <v>582</v>
      </c>
      <c r="B11" s="192" t="s">
        <v>639</v>
      </c>
    </row>
    <row r="12" spans="1:2" ht="15.75" customHeight="1" x14ac:dyDescent="0.25">
      <c r="A12" s="193" t="s">
        <v>129</v>
      </c>
      <c r="B12" s="193" t="str">
        <f t="shared" ref="B12:B13" si="0">$B$6</f>
        <v>n/a (Non-Final Demand Site)</v>
      </c>
    </row>
    <row r="13" spans="1:2" ht="15.75" customHeight="1" x14ac:dyDescent="0.25">
      <c r="A13" s="193" t="s">
        <v>449</v>
      </c>
      <c r="B13" s="193" t="str">
        <f t="shared" si="0"/>
        <v>n/a (Non-Final Demand Site)</v>
      </c>
    </row>
    <row r="14" spans="1:2" ht="15.75" customHeight="1" x14ac:dyDescent="0.25">
      <c r="A14" s="192" t="s">
        <v>450</v>
      </c>
      <c r="B14" s="192" t="s">
        <v>640</v>
      </c>
    </row>
    <row r="15" spans="1:2" ht="15.75" customHeight="1" x14ac:dyDescent="0.25">
      <c r="A15" s="192" t="s">
        <v>451</v>
      </c>
      <c r="B15" s="192" t="s">
        <v>641</v>
      </c>
    </row>
    <row r="16" spans="1:2" ht="15.75" customHeight="1" x14ac:dyDescent="0.25">
      <c r="A16" s="192" t="s">
        <v>452</v>
      </c>
      <c r="B16" s="192" t="s">
        <v>642</v>
      </c>
    </row>
    <row r="17" spans="1:2" ht="15.75" customHeight="1" x14ac:dyDescent="0.25">
      <c r="A17" s="192" t="s">
        <v>453</v>
      </c>
      <c r="B17" s="192" t="s">
        <v>643</v>
      </c>
    </row>
    <row r="18" spans="1:2" ht="15.75" customHeight="1" x14ac:dyDescent="0.25">
      <c r="A18" s="193" t="s">
        <v>454</v>
      </c>
      <c r="B18" s="193" t="str">
        <f>$B$6</f>
        <v>n/a (Non-Final Demand Site)</v>
      </c>
    </row>
    <row r="19" spans="1:2" ht="15.75" customHeight="1" x14ac:dyDescent="0.25">
      <c r="A19" s="192" t="s">
        <v>455</v>
      </c>
      <c r="B19" s="192" t="s">
        <v>640</v>
      </c>
    </row>
    <row r="20" spans="1:2" ht="15.75" customHeight="1" x14ac:dyDescent="0.25">
      <c r="A20" s="192" t="s">
        <v>456</v>
      </c>
      <c r="B20" s="192" t="s">
        <v>641</v>
      </c>
    </row>
    <row r="21" spans="1:2" ht="15.75" customHeight="1" x14ac:dyDescent="0.25">
      <c r="A21" s="192" t="s">
        <v>457</v>
      </c>
      <c r="B21" s="192" t="s">
        <v>642</v>
      </c>
    </row>
    <row r="22" spans="1:2" ht="15.75" customHeight="1" x14ac:dyDescent="0.25">
      <c r="A22" s="192" t="s">
        <v>458</v>
      </c>
      <c r="B22" s="192" t="s">
        <v>643</v>
      </c>
    </row>
    <row r="23" spans="1:2" ht="15.75" customHeight="1" x14ac:dyDescent="0.25">
      <c r="A23" s="193" t="s">
        <v>459</v>
      </c>
      <c r="B23" s="193" t="str">
        <f>$B$6</f>
        <v>n/a (Non-Final Demand Site)</v>
      </c>
    </row>
    <row r="24" spans="1:2" ht="15.75" customHeight="1" x14ac:dyDescent="0.25">
      <c r="A24" s="192" t="s">
        <v>460</v>
      </c>
      <c r="B24" s="192" t="s">
        <v>644</v>
      </c>
    </row>
    <row r="25" spans="1:2" ht="15.75" customHeight="1" x14ac:dyDescent="0.25">
      <c r="A25" s="192" t="s">
        <v>461</v>
      </c>
      <c r="B25" s="192" t="s">
        <v>645</v>
      </c>
    </row>
    <row r="26" spans="1:2" ht="15.75" customHeight="1" x14ac:dyDescent="0.25">
      <c r="A26" s="192" t="s">
        <v>462</v>
      </c>
      <c r="B26" s="192" t="s">
        <v>646</v>
      </c>
    </row>
    <row r="27" spans="1:2" ht="15.75" customHeight="1" x14ac:dyDescent="0.25">
      <c r="A27" s="192" t="s">
        <v>463</v>
      </c>
      <c r="B27" s="192" t="s">
        <v>647</v>
      </c>
    </row>
    <row r="28" spans="1:2" ht="15.75" customHeight="1" x14ac:dyDescent="0.25">
      <c r="A28" s="193" t="s">
        <v>130</v>
      </c>
      <c r="B28" s="193" t="s">
        <v>648</v>
      </c>
    </row>
    <row r="29" spans="1:2" ht="15.75" customHeight="1" x14ac:dyDescent="0.25">
      <c r="A29" s="193" t="s">
        <v>131</v>
      </c>
      <c r="B29" s="193" t="str">
        <f t="shared" ref="B29:B37" si="1">$B$6</f>
        <v>n/a (Non-Final Demand Site)</v>
      </c>
    </row>
    <row r="30" spans="1:2" ht="15.75" customHeight="1" x14ac:dyDescent="0.25">
      <c r="A30" s="193" t="s">
        <v>132</v>
      </c>
      <c r="B30" s="193" t="str">
        <f t="shared" si="1"/>
        <v>n/a (Non-Final Demand Site)</v>
      </c>
    </row>
    <row r="31" spans="1:2" ht="15.75" customHeight="1" x14ac:dyDescent="0.25">
      <c r="A31" s="193" t="s">
        <v>133</v>
      </c>
      <c r="B31" s="193" t="str">
        <f t="shared" si="1"/>
        <v>n/a (Non-Final Demand Site)</v>
      </c>
    </row>
    <row r="32" spans="1:2" ht="15.75" customHeight="1" x14ac:dyDescent="0.25">
      <c r="A32" s="193" t="s">
        <v>134</v>
      </c>
      <c r="B32" s="193" t="str">
        <f t="shared" si="1"/>
        <v>n/a (Non-Final Demand Site)</v>
      </c>
    </row>
    <row r="33" spans="1:2" ht="15.75" customHeight="1" x14ac:dyDescent="0.25">
      <c r="A33" s="193" t="s">
        <v>135</v>
      </c>
      <c r="B33" s="193" t="str">
        <f t="shared" si="1"/>
        <v>n/a (Non-Final Demand Site)</v>
      </c>
    </row>
    <row r="34" spans="1:2" ht="15.75" customHeight="1" x14ac:dyDescent="0.25">
      <c r="A34" s="193" t="s">
        <v>136</v>
      </c>
      <c r="B34" s="193" t="str">
        <f t="shared" si="1"/>
        <v>n/a (Non-Final Demand Site)</v>
      </c>
    </row>
    <row r="35" spans="1:2" ht="15.75" customHeight="1" x14ac:dyDescent="0.25">
      <c r="A35" s="193" t="s">
        <v>137</v>
      </c>
      <c r="B35" s="193" t="str">
        <f t="shared" si="1"/>
        <v>n/a (Non-Final Demand Site)</v>
      </c>
    </row>
    <row r="36" spans="1:2" ht="15.75" customHeight="1" x14ac:dyDescent="0.25">
      <c r="A36" s="193" t="s">
        <v>138</v>
      </c>
      <c r="B36" s="193" t="str">
        <f t="shared" si="1"/>
        <v>n/a (Non-Final Demand Site)</v>
      </c>
    </row>
    <row r="37" spans="1:2" ht="15.75" customHeight="1" x14ac:dyDescent="0.25">
      <c r="A37" s="193" t="s">
        <v>653</v>
      </c>
      <c r="B37" s="193" t="str">
        <f t="shared" si="1"/>
        <v>n/a (Non-Final Demand Site)</v>
      </c>
    </row>
    <row r="38" spans="1:2" ht="15.75" customHeight="1" x14ac:dyDescent="0.25">
      <c r="A38" s="192" t="s">
        <v>654</v>
      </c>
      <c r="B38" s="192" t="s">
        <v>649</v>
      </c>
    </row>
    <row r="39" spans="1:2" ht="15.75" customHeight="1" x14ac:dyDescent="0.25">
      <c r="A39" s="192" t="s">
        <v>655</v>
      </c>
      <c r="B39" s="192" t="s">
        <v>650</v>
      </c>
    </row>
    <row r="40" spans="1:2" ht="15.75" customHeight="1" x14ac:dyDescent="0.25">
      <c r="A40" s="192" t="s">
        <v>656</v>
      </c>
      <c r="B40" s="192" t="s">
        <v>651</v>
      </c>
    </row>
    <row r="41" spans="1:2" ht="15.75" customHeight="1" x14ac:dyDescent="0.25">
      <c r="A41" s="192" t="s">
        <v>657</v>
      </c>
      <c r="B41" s="192" t="s">
        <v>652</v>
      </c>
    </row>
  </sheetData>
  <mergeCells count="1">
    <mergeCell ref="A2:B2"/>
  </mergeCells>
  <hyperlinks>
    <hyperlink ref="A1" location="Overview!A1" display="Back to Overview" xr:uid="{564C6D85-AEA0-441E-B605-C50AC13976D7}"/>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34"/>
  <sheetViews>
    <sheetView zoomScale="90" zoomScaleNormal="90" workbookViewId="0">
      <selection activeCell="B1" sqref="B1"/>
    </sheetView>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8.44140625" customWidth="1"/>
    <col min="29" max="29" width="14.5546875" hidden="1" customWidth="1"/>
    <col min="30" max="36" width="9.109375" hidden="1" customWidth="1"/>
  </cols>
  <sheetData>
    <row r="1" spans="1:154" x14ac:dyDescent="0.25">
      <c r="B1" s="94" t="s">
        <v>15</v>
      </c>
    </row>
    <row r="2" spans="1:154" s="2" customFormat="1" ht="21.75" customHeight="1" x14ac:dyDescent="0.25">
      <c r="B2" s="273" t="str">
        <f>Overview!B4&amp; " - Effective from "&amp;Overview!D4&amp;" - "&amp;Overview!E4</f>
        <v>Fulcrum Electricity Assets Ltd - GSP_C - Effective from 1 April 2026 - Final</v>
      </c>
      <c r="C2" s="274"/>
      <c r="D2" s="274"/>
      <c r="E2" s="274"/>
      <c r="F2" s="274"/>
      <c r="G2" s="274"/>
      <c r="H2" s="274"/>
      <c r="I2" s="274"/>
      <c r="J2" s="274"/>
      <c r="K2" s="274"/>
      <c r="L2" s="274"/>
      <c r="M2" s="274"/>
      <c r="N2" s="274"/>
      <c r="O2" s="274"/>
      <c r="P2" s="274"/>
      <c r="Q2" s="274"/>
      <c r="R2" s="274"/>
      <c r="S2" s="274"/>
      <c r="T2" s="275"/>
      <c r="U2"/>
      <c r="V2"/>
      <c r="W2"/>
      <c r="X2"/>
      <c r="Y2"/>
      <c r="Z2"/>
      <c r="AA2"/>
      <c r="AB2"/>
      <c r="AC2" s="27" t="s">
        <v>116</v>
      </c>
      <c r="AD2" s="55" t="s">
        <v>141</v>
      </c>
      <c r="AE2" s="55" t="s">
        <v>143</v>
      </c>
      <c r="AF2" s="55" t="s">
        <v>142</v>
      </c>
      <c r="AG2" s="14" t="s">
        <v>20</v>
      </c>
      <c r="AH2" s="14" t="s">
        <v>21</v>
      </c>
      <c r="AI2" s="27" t="s">
        <v>117</v>
      </c>
      <c r="AJ2" s="14" t="s">
        <v>27</v>
      </c>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2" customFormat="1" ht="9" customHeight="1" x14ac:dyDescent="0.25">
      <c r="A3" s="111"/>
      <c r="B3" s="111"/>
      <c r="C3" s="111"/>
      <c r="D3" s="111"/>
      <c r="E3" s="111"/>
      <c r="F3" s="111"/>
      <c r="G3" s="111"/>
      <c r="H3" s="111"/>
      <c r="I3" s="111"/>
      <c r="J3" s="111"/>
      <c r="K3" s="111"/>
      <c r="L3"/>
      <c r="M3"/>
      <c r="N3"/>
      <c r="O3"/>
      <c r="P3"/>
      <c r="Q3"/>
      <c r="R3"/>
      <c r="S3"/>
      <c r="T3"/>
      <c r="U3"/>
      <c r="V3"/>
      <c r="W3"/>
      <c r="X3"/>
      <c r="Y3"/>
      <c r="Z3"/>
      <c r="AA3"/>
      <c r="AB3"/>
      <c r="AC3" s="16" t="s">
        <v>631</v>
      </c>
      <c r="AD3" s="145" t="s">
        <v>147</v>
      </c>
      <c r="AE3" s="146" t="s">
        <v>149</v>
      </c>
      <c r="AF3" s="147" t="s">
        <v>142</v>
      </c>
      <c r="AG3" s="153" t="s">
        <v>151</v>
      </c>
      <c r="AH3" s="148" t="s">
        <v>154</v>
      </c>
      <c r="AI3" s="148" t="s">
        <v>154</v>
      </c>
      <c r="AJ3" s="149" t="s">
        <v>154</v>
      </c>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9" t="s">
        <v>145</v>
      </c>
      <c r="C4" s="280"/>
      <c r="D4" s="280"/>
      <c r="E4" s="280"/>
      <c r="F4" s="280"/>
      <c r="G4" s="280"/>
      <c r="H4" s="280"/>
      <c r="I4" s="281"/>
      <c r="L4" s="279" t="s">
        <v>146</v>
      </c>
      <c r="M4" s="280"/>
      <c r="N4" s="280"/>
      <c r="O4" s="280"/>
      <c r="P4" s="280"/>
      <c r="Q4" s="280"/>
      <c r="R4" s="280"/>
      <c r="S4" s="280"/>
      <c r="T4" s="281"/>
      <c r="AC4" s="16" t="s">
        <v>448</v>
      </c>
      <c r="AD4" s="145" t="s">
        <v>147</v>
      </c>
      <c r="AE4" s="146" t="s">
        <v>149</v>
      </c>
      <c r="AF4" s="147" t="s">
        <v>142</v>
      </c>
      <c r="AG4" s="148" t="s">
        <v>154</v>
      </c>
      <c r="AH4" s="148" t="s">
        <v>154</v>
      </c>
      <c r="AI4" s="148" t="s">
        <v>154</v>
      </c>
      <c r="AJ4" s="149" t="s">
        <v>154</v>
      </c>
    </row>
    <row r="5" spans="1:154" ht="27.75" customHeight="1" x14ac:dyDescent="0.25">
      <c r="B5" s="282" t="s">
        <v>94</v>
      </c>
      <c r="C5" s="282"/>
      <c r="D5" s="282"/>
      <c r="E5" s="282"/>
      <c r="F5" s="282"/>
      <c r="G5" s="282"/>
      <c r="H5" s="282"/>
      <c r="I5" s="282"/>
      <c r="L5" s="212" t="s">
        <v>699</v>
      </c>
      <c r="M5" s="212"/>
      <c r="N5" s="212"/>
      <c r="O5" s="212"/>
      <c r="P5" s="212"/>
      <c r="Q5" s="212"/>
      <c r="R5" s="212"/>
      <c r="S5" s="212"/>
      <c r="T5" s="212"/>
      <c r="AC5" s="16" t="s">
        <v>578</v>
      </c>
      <c r="AD5" s="145" t="s">
        <v>147</v>
      </c>
      <c r="AE5" s="146" t="s">
        <v>149</v>
      </c>
      <c r="AF5" s="147" t="s">
        <v>142</v>
      </c>
      <c r="AG5" s="153" t="s">
        <v>151</v>
      </c>
      <c r="AH5" s="148" t="s">
        <v>154</v>
      </c>
      <c r="AI5" s="148" t="s">
        <v>154</v>
      </c>
      <c r="AJ5" s="149" t="s">
        <v>154</v>
      </c>
    </row>
    <row r="6" spans="1:154" s="113" customFormat="1" ht="27.75" customHeight="1" x14ac:dyDescent="0.25">
      <c r="B6" s="212" t="s">
        <v>695</v>
      </c>
      <c r="C6" s="212"/>
      <c r="D6" s="212"/>
      <c r="E6" s="212"/>
      <c r="F6" s="212"/>
      <c r="G6" s="212"/>
      <c r="H6" s="212"/>
      <c r="I6" s="212"/>
      <c r="L6" s="212" t="s">
        <v>696</v>
      </c>
      <c r="M6" s="212"/>
      <c r="N6" s="212"/>
      <c r="O6" s="212"/>
      <c r="P6" s="212"/>
      <c r="Q6" s="212"/>
      <c r="R6" s="212"/>
      <c r="S6" s="212"/>
      <c r="T6" s="212"/>
      <c r="AB6"/>
      <c r="AC6" s="16" t="s">
        <v>579</v>
      </c>
      <c r="AD6" s="145" t="s">
        <v>147</v>
      </c>
      <c r="AE6" s="146" t="s">
        <v>149</v>
      </c>
      <c r="AF6" s="147" t="s">
        <v>142</v>
      </c>
      <c r="AG6" s="153" t="s">
        <v>151</v>
      </c>
      <c r="AH6" s="148" t="s">
        <v>154</v>
      </c>
      <c r="AI6" s="148" t="s">
        <v>154</v>
      </c>
      <c r="AJ6" s="149" t="s">
        <v>154</v>
      </c>
    </row>
    <row r="7" spans="1:154" ht="18" customHeight="1" x14ac:dyDescent="0.25">
      <c r="B7" s="282" t="s">
        <v>95</v>
      </c>
      <c r="C7" s="282"/>
      <c r="D7" s="282"/>
      <c r="E7" s="282"/>
      <c r="F7" s="282"/>
      <c r="G7" s="282"/>
      <c r="H7" s="282"/>
      <c r="I7" s="282"/>
      <c r="L7" s="282" t="s">
        <v>96</v>
      </c>
      <c r="M7" s="282"/>
      <c r="N7" s="282"/>
      <c r="O7" s="282"/>
      <c r="P7" s="282"/>
      <c r="Q7" s="282"/>
      <c r="R7" s="282"/>
      <c r="S7" s="282"/>
      <c r="T7" s="282"/>
      <c r="AC7" s="16" t="s">
        <v>580</v>
      </c>
      <c r="AD7" s="145" t="s">
        <v>147</v>
      </c>
      <c r="AE7" s="146" t="s">
        <v>149</v>
      </c>
      <c r="AF7" s="147" t="s">
        <v>142</v>
      </c>
      <c r="AG7" s="153" t="s">
        <v>151</v>
      </c>
      <c r="AH7" s="148" t="s">
        <v>154</v>
      </c>
      <c r="AI7" s="148" t="s">
        <v>154</v>
      </c>
      <c r="AJ7" s="149" t="s">
        <v>154</v>
      </c>
    </row>
    <row r="8" spans="1:154" ht="8.25" customHeight="1" x14ac:dyDescent="0.25">
      <c r="AC8" s="16" t="s">
        <v>581</v>
      </c>
      <c r="AD8" s="145" t="s">
        <v>147</v>
      </c>
      <c r="AE8" s="146" t="s">
        <v>149</v>
      </c>
      <c r="AF8" s="147" t="s">
        <v>142</v>
      </c>
      <c r="AG8" s="153" t="s">
        <v>151</v>
      </c>
      <c r="AH8" s="148" t="s">
        <v>154</v>
      </c>
      <c r="AI8" s="148" t="s">
        <v>154</v>
      </c>
      <c r="AJ8" s="149" t="s">
        <v>154</v>
      </c>
    </row>
    <row r="9" spans="1:154" ht="72" customHeight="1" x14ac:dyDescent="0.25">
      <c r="B9" s="114" t="s">
        <v>97</v>
      </c>
      <c r="C9" s="115" t="str">
        <f t="shared" ref="C9:I9" si="0">IFERROR(_xlfn.XLOOKUP($B$10,$AC$2:$AC$34,AD$2:AD$34),AD2)</f>
        <v>Red/black unit charge
p/kWh</v>
      </c>
      <c r="D9" s="115" t="str">
        <f t="shared" si="0"/>
        <v>Amber/yellow unit charge
p/kWh</v>
      </c>
      <c r="E9" s="115" t="str">
        <f t="shared" si="0"/>
        <v>Green unit charge
p/kWh</v>
      </c>
      <c r="F9" s="115" t="str">
        <f t="shared" si="0"/>
        <v>Fixed charge p/MPAN/day</v>
      </c>
      <c r="G9" s="115" t="str">
        <f t="shared" si="0"/>
        <v>Capacity charge p/kVA/day</v>
      </c>
      <c r="H9" s="115" t="str">
        <f t="shared" si="0"/>
        <v>Exceeded capacity charge
p/kVA/day</v>
      </c>
      <c r="I9" s="115" t="str">
        <f t="shared" si="0"/>
        <v>Reactive power charge
p/kVArh</v>
      </c>
      <c r="L9" s="114" t="s">
        <v>98</v>
      </c>
      <c r="M9" s="132" t="str">
        <f>'Annex 2 Designated EHV charges'!I10</f>
        <v>Import
Super Red
unit charge
(p/kWh)</v>
      </c>
      <c r="N9" s="132" t="str">
        <f>'Annex 2 Designated EHV charges'!J10</f>
        <v>Import
fixed charge
(p/day)</v>
      </c>
      <c r="O9" s="132" t="str">
        <f>'Annex 2 Designated EHV charges'!K10</f>
        <v>Import
capacity charge
(p/kVA/day)</v>
      </c>
      <c r="P9" s="132" t="str">
        <f>'Annex 2 Designated EHV charges'!L10</f>
        <v>Import
exceeded capacity charge
(p/kVA/day)</v>
      </c>
      <c r="Q9" s="133" t="str">
        <f>'Annex 2 Designated EHV charges'!M10</f>
        <v>Export
Super Red
unit charge
(p/kWh)</v>
      </c>
      <c r="R9" s="133" t="str">
        <f>'Annex 2 Designated EHV charges'!N10</f>
        <v>Export
fixed charge
(p/day)</v>
      </c>
      <c r="S9" s="133" t="str">
        <f>'Annex 2 Designated EHV charges'!O10</f>
        <v>Export
capacity charge
(p/kVA/day)</v>
      </c>
      <c r="T9" s="133" t="str">
        <f>'Annex 2 Designated EHV charges'!P10</f>
        <v>Export
exceeded capacity charge
(p/kVA/day)</v>
      </c>
      <c r="AC9" s="16" t="s">
        <v>582</v>
      </c>
      <c r="AD9" s="145" t="s">
        <v>147</v>
      </c>
      <c r="AE9" s="146" t="s">
        <v>149</v>
      </c>
      <c r="AF9" s="147" t="s">
        <v>142</v>
      </c>
      <c r="AG9" s="153" t="s">
        <v>151</v>
      </c>
      <c r="AH9" s="148" t="s">
        <v>154</v>
      </c>
      <c r="AI9" s="148" t="s">
        <v>154</v>
      </c>
      <c r="AJ9" s="149" t="s">
        <v>154</v>
      </c>
    </row>
    <row r="10" spans="1:154" ht="30" customHeight="1" x14ac:dyDescent="0.25">
      <c r="B10" s="105"/>
      <c r="C10" s="129" t="str">
        <f>IFERROR(VLOOKUP($B$10,'Annex 1 LV, HV and UMS charges'!$A:$K,4,FALSE),"")</f>
        <v/>
      </c>
      <c r="D10" s="130" t="str">
        <f>IFERROR(VLOOKUP($B$10,'Annex 1 LV, HV and UMS charges'!$A:$K,5,FALSE),"")</f>
        <v/>
      </c>
      <c r="E10" s="130" t="str">
        <f>IFERROR(VLOOKUP($B$10,'Annex 1 LV, HV and UMS charges'!$A:$K,6,FALSE),"")</f>
        <v/>
      </c>
      <c r="F10" s="107" t="str">
        <f>IFERROR(VLOOKUP($B$10,'Annex 1 LV, HV and UMS charges'!$A:$K,7,FALSE),"")</f>
        <v/>
      </c>
      <c r="G10" s="107" t="str">
        <f>IFERROR(VLOOKUP($B$10,'Annex 1 LV, HV and UMS charges'!$A:$K,8,FALSE),"")</f>
        <v/>
      </c>
      <c r="H10" s="107" t="str">
        <f>IFERROR(VLOOKUP($B$10,'Annex 1 LV, HV and UMS charges'!$A:$K,9,FALSE),"")</f>
        <v/>
      </c>
      <c r="I10" s="196" t="str">
        <f>IFERROR(VLOOKUP($B$10,'Annex 1 LV, HV and UMS charges'!$A:$K,10,FALSE),"")</f>
        <v/>
      </c>
      <c r="L10" s="105"/>
      <c r="M10" s="196">
        <f>IFERROR(_xlfn.XLOOKUP($L$10,'Annex 2 Designated EHV charges'!$G:$G,'Annex 2 Designated EHV charges'!I:I),"")</f>
        <v>0</v>
      </c>
      <c r="N10" s="107">
        <f>IFERROR(_xlfn.XLOOKUP($L$10,'Annex 2 Designated EHV charges'!$G:$G,'Annex 2 Designated EHV charges'!J:J),"")</f>
        <v>0</v>
      </c>
      <c r="O10" s="107">
        <f>IFERROR(_xlfn.XLOOKUP($L$10,'Annex 2 Designated EHV charges'!$G:$G,'Annex 2 Designated EHV charges'!K:K),"")</f>
        <v>0</v>
      </c>
      <c r="P10" s="107">
        <f>IFERROR(_xlfn.XLOOKUP($L$10,'Annex 2 Designated EHV charges'!$G:$G,'Annex 2 Designated EHV charges'!L:L),"")</f>
        <v>0</v>
      </c>
      <c r="Q10" s="197">
        <f>IFERROR(_xlfn.XLOOKUP($L$10,'Annex 2 Designated EHV charges'!$G:$G,'Annex 2 Designated EHV charges'!M:M),"")</f>
        <v>0</v>
      </c>
      <c r="R10" s="117">
        <f>IFERROR(_xlfn.XLOOKUP($L$10,'Annex 2 Designated EHV charges'!$G:$G,'Annex 2 Designated EHV charges'!N:N),"")</f>
        <v>0</v>
      </c>
      <c r="S10" s="117">
        <f>IFERROR(_xlfn.XLOOKUP($L$10,'Annex 2 Designated EHV charges'!$G:$G,'Annex 2 Designated EHV charges'!O:O),"")</f>
        <v>0</v>
      </c>
      <c r="T10" s="117">
        <f>IFERROR(_xlfn.XLOOKUP($L$10,'Annex 2 Designated EHV charges'!$G:$G,'Annex 2 Designated EHV charges'!P:P),"")</f>
        <v>0</v>
      </c>
      <c r="AC10" s="16" t="s">
        <v>129</v>
      </c>
      <c r="AD10" s="145" t="s">
        <v>147</v>
      </c>
      <c r="AE10" s="146" t="s">
        <v>149</v>
      </c>
      <c r="AF10" s="147" t="s">
        <v>142</v>
      </c>
      <c r="AG10" s="148" t="s">
        <v>154</v>
      </c>
      <c r="AH10" s="148" t="s">
        <v>154</v>
      </c>
      <c r="AI10" s="148" t="s">
        <v>154</v>
      </c>
      <c r="AJ10" s="149" t="s">
        <v>154</v>
      </c>
    </row>
    <row r="11" spans="1:154" ht="7.5" customHeight="1" x14ac:dyDescent="0.25">
      <c r="AC11" s="16" t="s">
        <v>449</v>
      </c>
      <c r="AD11" s="145" t="s">
        <v>147</v>
      </c>
      <c r="AE11" s="146" t="s">
        <v>149</v>
      </c>
      <c r="AF11" s="147" t="s">
        <v>142</v>
      </c>
      <c r="AG11" s="153" t="s">
        <v>151</v>
      </c>
      <c r="AH11" s="153" t="s">
        <v>152</v>
      </c>
      <c r="AI11" s="154" t="s">
        <v>153</v>
      </c>
      <c r="AJ11" s="195" t="s">
        <v>27</v>
      </c>
    </row>
    <row r="12" spans="1:154" ht="88.5" customHeight="1" x14ac:dyDescent="0.25">
      <c r="B12" s="118" t="s">
        <v>64</v>
      </c>
      <c r="C12" s="115" t="str">
        <f>C9</f>
        <v>Red/black unit charge
p/kWh</v>
      </c>
      <c r="D12" s="115" t="str">
        <f>D9</f>
        <v>Amber/yellow unit charge
p/kWh</v>
      </c>
      <c r="E12" s="115" t="str">
        <f>E9</f>
        <v>Green unit charge
p/kWh</v>
      </c>
      <c r="F12" s="115" t="s">
        <v>65</v>
      </c>
      <c r="G12" s="115" t="s">
        <v>62</v>
      </c>
      <c r="H12" s="115" t="s">
        <v>120</v>
      </c>
      <c r="I12" s="115" t="s">
        <v>63</v>
      </c>
      <c r="L12" s="118" t="s">
        <v>64</v>
      </c>
      <c r="M12" s="115" t="s">
        <v>84</v>
      </c>
      <c r="N12" s="115" t="s">
        <v>65</v>
      </c>
      <c r="O12" s="115" t="s">
        <v>80</v>
      </c>
      <c r="P12" s="115" t="s">
        <v>120</v>
      </c>
      <c r="Q12" s="116" t="s">
        <v>82</v>
      </c>
      <c r="R12" s="116" t="s">
        <v>65</v>
      </c>
      <c r="S12" s="116" t="s">
        <v>81</v>
      </c>
      <c r="T12" s="116" t="s">
        <v>120</v>
      </c>
      <c r="AC12" s="16" t="s">
        <v>450</v>
      </c>
      <c r="AD12" s="145" t="s">
        <v>147</v>
      </c>
      <c r="AE12" s="146" t="s">
        <v>149</v>
      </c>
      <c r="AF12" s="147" t="s">
        <v>142</v>
      </c>
      <c r="AG12" s="153" t="s">
        <v>151</v>
      </c>
      <c r="AH12" s="153" t="s">
        <v>152</v>
      </c>
      <c r="AI12" s="154" t="s">
        <v>153</v>
      </c>
      <c r="AJ12" s="195" t="s">
        <v>27</v>
      </c>
    </row>
    <row r="13" spans="1:154" ht="30" customHeight="1" x14ac:dyDescent="0.25">
      <c r="B13" s="119" t="s">
        <v>66</v>
      </c>
      <c r="C13" s="124"/>
      <c r="D13" s="124"/>
      <c r="E13" s="124"/>
      <c r="F13" s="124"/>
      <c r="G13" s="124"/>
      <c r="H13" s="124"/>
      <c r="I13" s="124"/>
      <c r="L13" s="119" t="s">
        <v>66</v>
      </c>
      <c r="M13" s="108"/>
      <c r="N13" s="108"/>
      <c r="O13" s="108"/>
      <c r="P13" s="108"/>
      <c r="Q13" s="109"/>
      <c r="R13" s="109">
        <f>N13</f>
        <v>0</v>
      </c>
      <c r="S13" s="109"/>
      <c r="T13" s="109"/>
      <c r="AC13" s="16" t="s">
        <v>451</v>
      </c>
      <c r="AD13" s="145" t="s">
        <v>147</v>
      </c>
      <c r="AE13" s="146" t="s">
        <v>149</v>
      </c>
      <c r="AF13" s="147" t="s">
        <v>142</v>
      </c>
      <c r="AG13" s="153" t="s">
        <v>151</v>
      </c>
      <c r="AH13" s="153" t="s">
        <v>152</v>
      </c>
      <c r="AI13" s="154" t="s">
        <v>153</v>
      </c>
      <c r="AJ13" s="195" t="s">
        <v>27</v>
      </c>
    </row>
    <row r="14" spans="1:154" ht="30" customHeight="1" x14ac:dyDescent="0.25">
      <c r="B14" s="120" t="s">
        <v>68</v>
      </c>
      <c r="C14" s="106">
        <f t="shared" ref="C14:I14" si="1">C13</f>
        <v>0</v>
      </c>
      <c r="D14" s="106">
        <f t="shared" si="1"/>
        <v>0</v>
      </c>
      <c r="E14" s="106">
        <f t="shared" si="1"/>
        <v>0</v>
      </c>
      <c r="F14" s="106">
        <f t="shared" si="1"/>
        <v>0</v>
      </c>
      <c r="G14" s="106">
        <f t="shared" si="1"/>
        <v>0</v>
      </c>
      <c r="H14" s="106">
        <f t="shared" si="1"/>
        <v>0</v>
      </c>
      <c r="I14" s="106">
        <f t="shared" si="1"/>
        <v>0</v>
      </c>
      <c r="L14" s="120" t="s">
        <v>68</v>
      </c>
      <c r="M14" s="106">
        <f>M13</f>
        <v>0</v>
      </c>
      <c r="N14" s="106">
        <f t="shared" ref="N14:T14" si="2">N13</f>
        <v>0</v>
      </c>
      <c r="O14" s="106">
        <f t="shared" si="2"/>
        <v>0</v>
      </c>
      <c r="P14" s="106">
        <f t="shared" si="2"/>
        <v>0</v>
      </c>
      <c r="Q14" s="110">
        <f t="shared" si="2"/>
        <v>0</v>
      </c>
      <c r="R14" s="110">
        <f t="shared" si="2"/>
        <v>0</v>
      </c>
      <c r="S14" s="110">
        <f t="shared" si="2"/>
        <v>0</v>
      </c>
      <c r="T14" s="110">
        <f t="shared" si="2"/>
        <v>0</v>
      </c>
      <c r="AC14" s="16" t="s">
        <v>452</v>
      </c>
      <c r="AD14" s="145" t="s">
        <v>147</v>
      </c>
      <c r="AE14" s="146" t="s">
        <v>149</v>
      </c>
      <c r="AF14" s="147" t="s">
        <v>142</v>
      </c>
      <c r="AG14" s="153" t="s">
        <v>151</v>
      </c>
      <c r="AH14" s="153" t="s">
        <v>152</v>
      </c>
      <c r="AI14" s="154" t="s">
        <v>153</v>
      </c>
      <c r="AJ14" s="195" t="s">
        <v>27</v>
      </c>
    </row>
    <row r="15" spans="1:154" ht="7.5" customHeight="1" x14ac:dyDescent="0.25">
      <c r="AC15" s="16" t="s">
        <v>453</v>
      </c>
      <c r="AD15" s="145" t="s">
        <v>147</v>
      </c>
      <c r="AE15" s="146" t="s">
        <v>149</v>
      </c>
      <c r="AF15" s="147" t="s">
        <v>142</v>
      </c>
      <c r="AG15" s="153" t="s">
        <v>151</v>
      </c>
      <c r="AH15" s="153" t="s">
        <v>152</v>
      </c>
      <c r="AI15" s="154" t="s">
        <v>153</v>
      </c>
      <c r="AJ15" s="195" t="s">
        <v>27</v>
      </c>
    </row>
    <row r="16" spans="1:154" ht="63.75" customHeight="1" x14ac:dyDescent="0.25">
      <c r="B16" s="118" t="s">
        <v>67</v>
      </c>
      <c r="C16" s="115" t="s">
        <v>77</v>
      </c>
      <c r="D16" s="115" t="s">
        <v>78</v>
      </c>
      <c r="E16" s="115" t="s">
        <v>79</v>
      </c>
      <c r="F16" s="115" t="s">
        <v>73</v>
      </c>
      <c r="G16" s="115" t="s">
        <v>72</v>
      </c>
      <c r="H16" s="115" t="s">
        <v>121</v>
      </c>
      <c r="I16" s="115" t="s">
        <v>71</v>
      </c>
      <c r="L16" s="118" t="s">
        <v>67</v>
      </c>
      <c r="M16" s="115" t="s">
        <v>85</v>
      </c>
      <c r="N16" s="115" t="s">
        <v>83</v>
      </c>
      <c r="O16" s="115" t="s">
        <v>88</v>
      </c>
      <c r="P16" s="115" t="s">
        <v>122</v>
      </c>
      <c r="Q16" s="116" t="s">
        <v>86</v>
      </c>
      <c r="R16" s="116" t="s">
        <v>87</v>
      </c>
      <c r="S16" s="116" t="s">
        <v>89</v>
      </c>
      <c r="T16" s="116" t="s">
        <v>123</v>
      </c>
      <c r="AC16" s="16" t="s">
        <v>454</v>
      </c>
      <c r="AD16" s="145" t="s">
        <v>147</v>
      </c>
      <c r="AE16" s="146" t="s">
        <v>149</v>
      </c>
      <c r="AF16" s="147" t="s">
        <v>142</v>
      </c>
      <c r="AG16" s="153" t="s">
        <v>151</v>
      </c>
      <c r="AH16" s="153" t="s">
        <v>152</v>
      </c>
      <c r="AI16" s="154" t="s">
        <v>153</v>
      </c>
      <c r="AJ16" s="195" t="s">
        <v>27</v>
      </c>
    </row>
    <row r="17" spans="2:36" ht="30" customHeight="1" x14ac:dyDescent="0.25">
      <c r="B17" s="119" t="s">
        <v>69</v>
      </c>
      <c r="C17" s="125" t="str">
        <f>IFERROR(C10*C13/100,"")</f>
        <v/>
      </c>
      <c r="D17" s="125" t="str">
        <f t="shared" ref="D17:I17" si="3">IFERROR(D10*D13/100,"")</f>
        <v/>
      </c>
      <c r="E17" s="125" t="str">
        <f t="shared" si="3"/>
        <v/>
      </c>
      <c r="F17" s="125" t="str">
        <f t="shared" si="3"/>
        <v/>
      </c>
      <c r="G17" s="125" t="str">
        <f>IFERROR(G10*G13*F13/100,"")</f>
        <v/>
      </c>
      <c r="H17" s="125" t="str">
        <f>IFERROR(H10*H13*F13/100,"")</f>
        <v/>
      </c>
      <c r="I17" s="125" t="str">
        <f t="shared" si="3"/>
        <v/>
      </c>
      <c r="L17" s="121" t="s">
        <v>69</v>
      </c>
      <c r="M17" s="125">
        <f>IFERROR(M10*M13/100,"")</f>
        <v>0</v>
      </c>
      <c r="N17" s="125">
        <f>IFERROR(N10*N13/100,"")</f>
        <v>0</v>
      </c>
      <c r="O17" s="125">
        <f>IFERROR(O10*O13*N13/100,"")</f>
        <v>0</v>
      </c>
      <c r="P17" s="125">
        <f>IFERROR(P10*P13*N13/100,"")</f>
        <v>0</v>
      </c>
      <c r="Q17" s="126">
        <f>IFERROR(Q10*Q13/100,"")</f>
        <v>0</v>
      </c>
      <c r="R17" s="126">
        <f>IFERROR(R10*R13/100,"")</f>
        <v>0</v>
      </c>
      <c r="S17" s="126">
        <f>IFERROR(S10*S13*R13/100,"")</f>
        <v>0</v>
      </c>
      <c r="T17" s="126">
        <f>IFERROR(T10*T13*R13/100,"")</f>
        <v>0</v>
      </c>
      <c r="AC17" s="16" t="s">
        <v>455</v>
      </c>
      <c r="AD17" s="145" t="s">
        <v>147</v>
      </c>
      <c r="AE17" s="146" t="s">
        <v>149</v>
      </c>
      <c r="AF17" s="147" t="s">
        <v>142</v>
      </c>
      <c r="AG17" s="153" t="s">
        <v>151</v>
      </c>
      <c r="AH17" s="153" t="s">
        <v>152</v>
      </c>
      <c r="AI17" s="154" t="s">
        <v>153</v>
      </c>
      <c r="AJ17" s="195" t="s">
        <v>27</v>
      </c>
    </row>
    <row r="18" spans="2:36" ht="30" customHeight="1" x14ac:dyDescent="0.25">
      <c r="B18" s="120" t="s">
        <v>70</v>
      </c>
      <c r="C18" s="127" t="str">
        <f>IFERROR(C10*C14/100,"")</f>
        <v/>
      </c>
      <c r="D18" s="127" t="str">
        <f t="shared" ref="D18:I18" si="4">IFERROR(D10*D14/100,"")</f>
        <v/>
      </c>
      <c r="E18" s="127" t="str">
        <f t="shared" si="4"/>
        <v/>
      </c>
      <c r="F18" s="127" t="str">
        <f t="shared" si="4"/>
        <v/>
      </c>
      <c r="G18" s="127" t="str">
        <f>IFERROR(G10*G14*F14/100,"")</f>
        <v/>
      </c>
      <c r="H18" s="127" t="str">
        <f>IFERROR(H10*H14*F14/100,"")</f>
        <v/>
      </c>
      <c r="I18" s="127" t="str">
        <f t="shared" si="4"/>
        <v/>
      </c>
      <c r="L18" s="122" t="s">
        <v>70</v>
      </c>
      <c r="M18" s="127">
        <f>IFERROR(M10*M14/100,"")</f>
        <v>0</v>
      </c>
      <c r="N18" s="127">
        <f>IFERROR(N10*N14/100,"")</f>
        <v>0</v>
      </c>
      <c r="O18" s="127">
        <f>IFERROR(O10*O14*N14/100,"")</f>
        <v>0</v>
      </c>
      <c r="P18" s="127">
        <f>IFERROR(P10*P14*N14/100,"")</f>
        <v>0</v>
      </c>
      <c r="Q18" s="128">
        <f>IFERROR(Q10*Q14/100,"")</f>
        <v>0</v>
      </c>
      <c r="R18" s="128">
        <f>IFERROR(R10*R14/100,"")</f>
        <v>0</v>
      </c>
      <c r="S18" s="128">
        <f>IFERROR(S10*S14*R14/100,"")</f>
        <v>0</v>
      </c>
      <c r="T18" s="128">
        <f>IFERROR(T10*T14*R14/100,"")</f>
        <v>0</v>
      </c>
      <c r="AC18" s="16" t="s">
        <v>456</v>
      </c>
      <c r="AD18" s="145" t="s">
        <v>147</v>
      </c>
      <c r="AE18" s="146" t="s">
        <v>149</v>
      </c>
      <c r="AF18" s="147" t="s">
        <v>142</v>
      </c>
      <c r="AG18" s="153" t="s">
        <v>151</v>
      </c>
      <c r="AH18" s="153" t="s">
        <v>152</v>
      </c>
      <c r="AI18" s="154" t="s">
        <v>153</v>
      </c>
      <c r="AJ18" s="195" t="s">
        <v>27</v>
      </c>
    </row>
    <row r="19" spans="2:36" ht="7.5" customHeight="1" x14ac:dyDescent="0.25">
      <c r="AC19" s="16" t="s">
        <v>457</v>
      </c>
      <c r="AD19" s="145" t="s">
        <v>147</v>
      </c>
      <c r="AE19" s="146" t="s">
        <v>149</v>
      </c>
      <c r="AF19" s="147" t="s">
        <v>142</v>
      </c>
      <c r="AG19" s="153" t="s">
        <v>151</v>
      </c>
      <c r="AH19" s="153" t="s">
        <v>152</v>
      </c>
      <c r="AI19" s="154" t="s">
        <v>153</v>
      </c>
      <c r="AJ19" s="195" t="s">
        <v>27</v>
      </c>
    </row>
    <row r="20" spans="2:36" ht="39.75" customHeight="1" x14ac:dyDescent="0.25">
      <c r="C20" s="123" t="s">
        <v>74</v>
      </c>
      <c r="M20" s="115" t="s">
        <v>90</v>
      </c>
      <c r="N20" s="116" t="s">
        <v>91</v>
      </c>
      <c r="AC20" s="16" t="s">
        <v>458</v>
      </c>
      <c r="AD20" s="145" t="s">
        <v>147</v>
      </c>
      <c r="AE20" s="146" t="s">
        <v>149</v>
      </c>
      <c r="AF20" s="147" t="s">
        <v>142</v>
      </c>
      <c r="AG20" s="153" t="s">
        <v>151</v>
      </c>
      <c r="AH20" s="153" t="s">
        <v>152</v>
      </c>
      <c r="AI20" s="154" t="s">
        <v>153</v>
      </c>
      <c r="AJ20" s="195" t="s">
        <v>27</v>
      </c>
    </row>
    <row r="21" spans="2:36" ht="30" customHeight="1" x14ac:dyDescent="0.25">
      <c r="B21" s="119" t="s">
        <v>69</v>
      </c>
      <c r="C21" s="125">
        <f>SUM(C17:I17)</f>
        <v>0</v>
      </c>
      <c r="L21" s="119" t="s">
        <v>69</v>
      </c>
      <c r="M21" s="125">
        <f>SUM(M17:P17)</f>
        <v>0</v>
      </c>
      <c r="N21" s="126">
        <f>SUM(Q17:T17)</f>
        <v>0</v>
      </c>
      <c r="AC21" s="16" t="s">
        <v>459</v>
      </c>
      <c r="AD21" s="145" t="s">
        <v>147</v>
      </c>
      <c r="AE21" s="146" t="s">
        <v>149</v>
      </c>
      <c r="AF21" s="147" t="s">
        <v>142</v>
      </c>
      <c r="AG21" s="153" t="s">
        <v>151</v>
      </c>
      <c r="AH21" s="153" t="s">
        <v>152</v>
      </c>
      <c r="AI21" s="154" t="s">
        <v>153</v>
      </c>
      <c r="AJ21" s="195" t="s">
        <v>27</v>
      </c>
    </row>
    <row r="22" spans="2:36" ht="30" customHeight="1" x14ac:dyDescent="0.25">
      <c r="B22" s="120" t="s">
        <v>70</v>
      </c>
      <c r="C22" s="127">
        <f>SUM(C18:I18)</f>
        <v>0</v>
      </c>
      <c r="L22" s="120" t="s">
        <v>70</v>
      </c>
      <c r="M22" s="127">
        <f>SUM(M18:P18)</f>
        <v>0</v>
      </c>
      <c r="N22" s="128">
        <f>SUM(Q18:T18)</f>
        <v>0</v>
      </c>
      <c r="AC22" s="16" t="s">
        <v>460</v>
      </c>
      <c r="AD22" s="145" t="s">
        <v>147</v>
      </c>
      <c r="AE22" s="146" t="s">
        <v>149</v>
      </c>
      <c r="AF22" s="147" t="s">
        <v>142</v>
      </c>
      <c r="AG22" s="153" t="s">
        <v>151</v>
      </c>
      <c r="AH22" s="153" t="s">
        <v>152</v>
      </c>
      <c r="AI22" s="154" t="s">
        <v>153</v>
      </c>
      <c r="AJ22" s="195" t="s">
        <v>27</v>
      </c>
    </row>
    <row r="23" spans="2:36" ht="24.75" customHeight="1" x14ac:dyDescent="0.25">
      <c r="AC23" s="16" t="s">
        <v>461</v>
      </c>
      <c r="AD23" s="145" t="s">
        <v>147</v>
      </c>
      <c r="AE23" s="146" t="s">
        <v>149</v>
      </c>
      <c r="AF23" s="147" t="s">
        <v>142</v>
      </c>
      <c r="AG23" s="153" t="s">
        <v>151</v>
      </c>
      <c r="AH23" s="153" t="s">
        <v>152</v>
      </c>
      <c r="AI23" s="154" t="s">
        <v>153</v>
      </c>
      <c r="AJ23" s="195" t="s">
        <v>27</v>
      </c>
    </row>
    <row r="24" spans="2:36" ht="30.75" customHeight="1" x14ac:dyDescent="0.25">
      <c r="B24" s="276" t="s">
        <v>92</v>
      </c>
      <c r="C24" s="277"/>
      <c r="D24" s="278"/>
      <c r="L24" s="276" t="s">
        <v>93</v>
      </c>
      <c r="M24" s="277"/>
      <c r="N24" s="278"/>
      <c r="AC24" s="16" t="s">
        <v>462</v>
      </c>
      <c r="AD24" s="145" t="s">
        <v>147</v>
      </c>
      <c r="AE24" s="146" t="s">
        <v>149</v>
      </c>
      <c r="AF24" s="147" t="s">
        <v>142</v>
      </c>
      <c r="AG24" s="153" t="s">
        <v>151</v>
      </c>
      <c r="AH24" s="153" t="s">
        <v>152</v>
      </c>
      <c r="AI24" s="154" t="s">
        <v>153</v>
      </c>
      <c r="AJ24" s="195" t="s">
        <v>27</v>
      </c>
    </row>
    <row r="25" spans="2:36" ht="40.799999999999997" x14ac:dyDescent="0.25">
      <c r="AC25" s="16" t="s">
        <v>463</v>
      </c>
      <c r="AD25" s="145" t="s">
        <v>147</v>
      </c>
      <c r="AE25" s="146" t="s">
        <v>149</v>
      </c>
      <c r="AF25" s="147" t="s">
        <v>142</v>
      </c>
      <c r="AG25" s="153" t="s">
        <v>151</v>
      </c>
      <c r="AH25" s="153" t="s">
        <v>152</v>
      </c>
      <c r="AI25" s="154" t="s">
        <v>153</v>
      </c>
      <c r="AJ25" s="195" t="s">
        <v>27</v>
      </c>
    </row>
    <row r="26" spans="2:36" ht="30.6" x14ac:dyDescent="0.25">
      <c r="AC26" s="16" t="s">
        <v>130</v>
      </c>
      <c r="AD26" s="151" t="s">
        <v>148</v>
      </c>
      <c r="AE26" s="152" t="s">
        <v>150</v>
      </c>
      <c r="AF26" s="147" t="s">
        <v>142</v>
      </c>
      <c r="AG26" s="148" t="s">
        <v>154</v>
      </c>
      <c r="AH26" s="148" t="s">
        <v>154</v>
      </c>
      <c r="AI26" s="148" t="s">
        <v>154</v>
      </c>
      <c r="AJ26" s="148" t="s">
        <v>154</v>
      </c>
    </row>
    <row r="27" spans="2:36" ht="40.799999999999997" x14ac:dyDescent="0.25">
      <c r="AC27" s="16" t="s">
        <v>131</v>
      </c>
      <c r="AD27" s="145" t="s">
        <v>147</v>
      </c>
      <c r="AE27" s="146" t="s">
        <v>149</v>
      </c>
      <c r="AF27" s="147" t="s">
        <v>142</v>
      </c>
      <c r="AG27" s="153" t="s">
        <v>151</v>
      </c>
      <c r="AH27" s="148" t="s">
        <v>154</v>
      </c>
      <c r="AI27" s="148" t="s">
        <v>154</v>
      </c>
      <c r="AJ27" s="148" t="s">
        <v>154</v>
      </c>
    </row>
    <row r="28" spans="2:36" ht="40.799999999999997" x14ac:dyDescent="0.25">
      <c r="AC28" s="16" t="s">
        <v>132</v>
      </c>
      <c r="AD28" s="145" t="s">
        <v>147</v>
      </c>
      <c r="AE28" s="146" t="s">
        <v>149</v>
      </c>
      <c r="AF28" s="147" t="s">
        <v>142</v>
      </c>
      <c r="AG28" s="153" t="s">
        <v>151</v>
      </c>
      <c r="AH28" s="148" t="s">
        <v>154</v>
      </c>
      <c r="AI28" s="148" t="s">
        <v>154</v>
      </c>
      <c r="AJ28" s="148" t="s">
        <v>154</v>
      </c>
    </row>
    <row r="29" spans="2:36" ht="40.799999999999997" x14ac:dyDescent="0.25">
      <c r="AC29" s="16" t="s">
        <v>133</v>
      </c>
      <c r="AD29" s="145" t="s">
        <v>147</v>
      </c>
      <c r="AE29" s="146" t="s">
        <v>149</v>
      </c>
      <c r="AF29" s="147" t="s">
        <v>142</v>
      </c>
      <c r="AG29" s="153" t="s">
        <v>151</v>
      </c>
      <c r="AH29" s="148" t="s">
        <v>154</v>
      </c>
      <c r="AI29" s="148" t="s">
        <v>154</v>
      </c>
      <c r="AJ29" s="150" t="s">
        <v>27</v>
      </c>
    </row>
    <row r="30" spans="2:36" ht="40.799999999999997" x14ac:dyDescent="0.25">
      <c r="AC30" s="16" t="s">
        <v>134</v>
      </c>
      <c r="AD30" s="145" t="s">
        <v>147</v>
      </c>
      <c r="AE30" s="146" t="s">
        <v>149</v>
      </c>
      <c r="AF30" s="147" t="s">
        <v>142</v>
      </c>
      <c r="AG30" s="153" t="s">
        <v>151</v>
      </c>
      <c r="AH30" s="148" t="s">
        <v>154</v>
      </c>
      <c r="AI30" s="148" t="s">
        <v>154</v>
      </c>
      <c r="AJ30" s="148" t="s">
        <v>154</v>
      </c>
    </row>
    <row r="31" spans="2:36" ht="40.799999999999997" x14ac:dyDescent="0.25">
      <c r="AC31" s="16" t="s">
        <v>135</v>
      </c>
      <c r="AD31" s="145" t="s">
        <v>147</v>
      </c>
      <c r="AE31" s="146" t="s">
        <v>149</v>
      </c>
      <c r="AF31" s="147" t="s">
        <v>142</v>
      </c>
      <c r="AG31" s="153" t="s">
        <v>151</v>
      </c>
      <c r="AH31" s="148" t="s">
        <v>154</v>
      </c>
      <c r="AI31" s="148" t="s">
        <v>154</v>
      </c>
      <c r="AJ31" s="150" t="s">
        <v>27</v>
      </c>
    </row>
    <row r="32" spans="2:36" ht="52.8" x14ac:dyDescent="0.25">
      <c r="AC32" s="16" t="s">
        <v>136</v>
      </c>
      <c r="AD32" s="145" t="s">
        <v>147</v>
      </c>
      <c r="AE32" s="146" t="s">
        <v>149</v>
      </c>
      <c r="AF32" s="147" t="s">
        <v>142</v>
      </c>
      <c r="AG32" s="153" t="s">
        <v>151</v>
      </c>
      <c r="AH32" s="148" t="s">
        <v>154</v>
      </c>
      <c r="AI32" s="148" t="s">
        <v>154</v>
      </c>
      <c r="AJ32" s="148" t="s">
        <v>154</v>
      </c>
    </row>
    <row r="33" spans="29:36" ht="40.799999999999997" x14ac:dyDescent="0.25">
      <c r="AC33" s="16" t="s">
        <v>137</v>
      </c>
      <c r="AD33" s="145" t="s">
        <v>147</v>
      </c>
      <c r="AE33" s="146" t="s">
        <v>149</v>
      </c>
      <c r="AF33" s="147" t="s">
        <v>142</v>
      </c>
      <c r="AG33" s="153" t="s">
        <v>151</v>
      </c>
      <c r="AH33" s="148" t="s">
        <v>154</v>
      </c>
      <c r="AI33" s="148" t="s">
        <v>154</v>
      </c>
      <c r="AJ33" s="150" t="s">
        <v>27</v>
      </c>
    </row>
    <row r="34" spans="29:36" ht="40.799999999999997" x14ac:dyDescent="0.25">
      <c r="AC34" s="16" t="s">
        <v>138</v>
      </c>
      <c r="AD34" s="145" t="s">
        <v>147</v>
      </c>
      <c r="AE34" s="146" t="s">
        <v>149</v>
      </c>
      <c r="AF34" s="147" t="s">
        <v>142</v>
      </c>
      <c r="AG34" s="153" t="s">
        <v>151</v>
      </c>
      <c r="AH34" s="148" t="s">
        <v>154</v>
      </c>
      <c r="AI34" s="148" t="s">
        <v>154</v>
      </c>
      <c r="AJ34" s="148" t="s">
        <v>154</v>
      </c>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H14:I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charges'!$G$11:$G$58</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5 LLFs'!Print_Titles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Jonathan Jones</cp:lastModifiedBy>
  <cp:lastPrinted>2024-12-24T14:35:41Z</cp:lastPrinted>
  <dcterms:created xsi:type="dcterms:W3CDTF">2009-11-12T11:38:00Z</dcterms:created>
  <dcterms:modified xsi:type="dcterms:W3CDTF">2025-01-29T09:42:39Z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ies>
</file>