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726"/>
  <workbookPr codeName="ThisWorkbook" defaultThemeVersion="124226"/>
  <mc:AlternateContent xmlns:mc="http://schemas.openxmlformats.org/markup-compatibility/2006">
    <mc:Choice Requires="x15">
      <x15ac:absPath xmlns:x15ac="http://schemas.microsoft.com/office/spreadsheetml/2010/11/ac" url="F:\FEAL\3 Regulatory\00 Charging Tables &amp; LLF\02 Charging Tables\2025\V5 Schedule Update\"/>
    </mc:Choice>
  </mc:AlternateContent>
  <xr:revisionPtr revIDLastSave="0" documentId="13_ncr:1_{1339C3E3-8ECA-49CF-A89C-C5AB43F7D803}" xr6:coauthVersionLast="47" xr6:coauthVersionMax="47" xr10:uidLastSave="{00000000-0000-0000-0000-000000000000}"/>
  <bookViews>
    <workbookView xWindow="-108" yWindow="-108" windowWidth="23256" windowHeight="12576" tabRatio="862" activeTab="1" xr2:uid="{00000000-000D-0000-FFFF-FFFF00000000}"/>
  </bookViews>
  <sheets>
    <sheet name="Overview" sheetId="1" r:id="rId1"/>
    <sheet name="Annex 1 LV, HV and UMS charges" sheetId="2" r:id="rId2"/>
    <sheet name="Annex 2 Designated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Residual Charging Bands" sheetId="26" r:id="rId13"/>
    <sheet name="TNUoS Mapping" sheetId="27" r:id="rId14"/>
    <sheet name="Charge Calculator" sheetId="15" r:id="rId15"/>
  </sheets>
  <definedNames>
    <definedName name="_xlnm._FilterDatabase" localSheetId="2" hidden="1">'Annex 2 Designated EHV charges'!$A$9:$P$300</definedName>
    <definedName name="_xlnm._FilterDatabase" localSheetId="3" hidden="1">'Annex 2a Import'!$A$4:$P$295</definedName>
    <definedName name="_xlnm._FilterDatabase" localSheetId="6" hidden="1">'Annex 4 LDNO charges'!$A$11:$J$11</definedName>
    <definedName name="_xlnm._FilterDatabase" localSheetId="9" hidden="1">'Annex 7 Pass-Through Costs'!$A$4:$G$164</definedName>
    <definedName name="_xlnm._FilterDatabase" localSheetId="10" hidden="1">'Nodal prices'!$A$4:$E$4</definedName>
    <definedName name="_xlnm._FilterDatabase" localSheetId="11" hidden="1">'SSC unit rate lookup'!$A$28:$D$764</definedName>
    <definedName name="OLE_LINK1" localSheetId="5">'Annex 3 Preserved charges'!#REF!</definedName>
    <definedName name="_xlnm.Print_Area" localSheetId="1">'Annex 1 LV, HV and UMS charges'!$A$2:$K$44</definedName>
    <definedName name="_xlnm.Print_Area" localSheetId="2">'Annex 2 Designated EHV charges'!$A$2:$P$300</definedName>
    <definedName name="_xlnm.Print_Area" localSheetId="3">'Annex 2a Import'!$A$2:$H$150</definedName>
    <definedName name="_xlnm.Print_Area" localSheetId="4">'Annex 2b Export'!$A$2:$H$140</definedName>
    <definedName name="_xlnm.Print_Area" localSheetId="5">'Annex 3 Preserved charges'!$A$2:$J$17</definedName>
    <definedName name="_xlnm.Print_Area" localSheetId="6">'Annex 4 LDNO charges'!$A$2:$J$201</definedName>
    <definedName name="_xlnm.Print_Area" localSheetId="7">'Annex 5 LLFs'!$A$2:$G$41</definedName>
    <definedName name="_xlnm.Print_Area" localSheetId="8">'Annex 6 New or Amended EHV'!$A$2:$S$28</definedName>
    <definedName name="_xlnm.Print_Area" localSheetId="9">'Annex 7 Pass-Through Costs'!$A$2:$E$164</definedName>
    <definedName name="_xlnm.Print_Area" localSheetId="10">'Nodal prices'!$A$2:$D$27</definedName>
    <definedName name="_xlnm.Print_Titles" localSheetId="1">'Annex 1 LV, HV and UMS charges'!$2:$12</definedName>
    <definedName name="_xlnm.Print_Titles" localSheetId="2">'Annex 2 Designated EHV charges'!$9:$9</definedName>
    <definedName name="_xlnm.Print_Titles" localSheetId="3">'Annex 2a Import'!$2:$4</definedName>
    <definedName name="_xlnm.Print_Titles" localSheetId="4">'Annex 2b Export'!$2:$4</definedName>
    <definedName name="_xlnm.Print_Titles" localSheetId="6">'Annex 4 LDNO charges'!$11:$11</definedName>
    <definedName name="_xlnm.Print_Titles" localSheetId="8">'Annex 6 New or Amended EHV'!$4:$5</definedName>
    <definedName name="_xlnm.Print_Titles" localSheetId="9">'Annex 7 Pass-Through Costs'!$4:$4</definedName>
    <definedName name="_xlnm.Print_Titles" localSheetId="10">'Nodal prices'!$2:$4</definedName>
    <definedName name="_xlnm.Print_Titles" localSheetId="11">'SSC unit rate lookup'!$28:$28</definedName>
    <definedName name="Z_5032A364_B81A_48DA_88DA_AB3B86B47EE9_.wvu.PrintArea" localSheetId="1" hidden="1">'Annex 1 LV, HV and UMS charges'!$A$2:$K$44</definedName>
    <definedName name="Z_5032A364_B81A_48DA_88DA_AB3B86B47EE9_.wvu.PrintArea" localSheetId="2" hidden="1">'Annex 2 Designated EHV charges'!$A$2:$I$19</definedName>
    <definedName name="Z_5032A364_B81A_48DA_88DA_AB3B86B47EE9_.wvu.PrintArea" localSheetId="5" hidden="1">'Annex 3 Preserved charges'!$A$2:$J$17</definedName>
    <definedName name="Z_5032A364_B81A_48DA_88DA_AB3B86B47EE9_.wvu.PrintArea" localSheetId="6" hidden="1">'Annex 4 LDNO charges'!$A$2:$I$9</definedName>
    <definedName name="Z_5032A364_B81A_48DA_88DA_AB3B86B47EE9_.wvu.PrintArea" localSheetId="7" hidden="1">'Annex 5 LLFs'!$A$3:$F$41</definedName>
    <definedName name="Z_5032A364_B81A_48DA_88DA_AB3B86B47EE9_.wvu.PrintArea" localSheetId="8" hidden="1">'Annex 6 New or Amended EHV'!$A$1:$P$28</definedName>
    <definedName name="Z_5032A364_B81A_48DA_88DA_AB3B86B47EE9_.wvu.PrintArea" localSheetId="9" hidden="1">'Annex 7 Pass-Through Costs'!$A$2:$D$5</definedName>
    <definedName name="Z_5032A364_B81A_48DA_88DA_AB3B86B47EE9_.wvu.PrintArea" localSheetId="10" hidden="1">'Nodal prices'!$A$2:$D$27</definedName>
    <definedName name="Z_5032A364_B81A_48DA_88DA_AB3B86B47EE9_.wvu.PrintTitles" localSheetId="1" hidden="1">'Annex 1 LV, HV and UMS charges'!$2:$12</definedName>
    <definedName name="Z_5032A364_B81A_48DA_88DA_AB3B86B47EE9_.wvu.PrintTitles" localSheetId="2" hidden="1">'Annex 2 Designated EHV charges'!$2:$9</definedName>
    <definedName name="Z_5032A364_B81A_48DA_88DA_AB3B86B47EE9_.wvu.PrintTitles" localSheetId="6" hidden="1">'Annex 4 LDNO charges'!$2:$9</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prices'!$2:$4</definedName>
  </definedNames>
  <calcPr calcId="191029"/>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10" i="15" l="1"/>
  <c r="S10" i="15"/>
  <c r="R10" i="15"/>
  <c r="Q10" i="15"/>
  <c r="P10" i="15"/>
  <c r="O10" i="15"/>
  <c r="N10" i="15"/>
  <c r="M10" i="15"/>
  <c r="D9" i="15"/>
  <c r="E9" i="15"/>
  <c r="F9" i="15"/>
  <c r="G9" i="15"/>
  <c r="H9" i="15"/>
  <c r="I9" i="15"/>
  <c r="C9" i="15"/>
  <c r="B6" i="24"/>
  <c r="C6" i="24"/>
  <c r="B7" i="24"/>
  <c r="C7" i="24"/>
  <c r="B8" i="24"/>
  <c r="C8" i="24"/>
  <c r="B9" i="24"/>
  <c r="C9" i="24"/>
  <c r="B10" i="24"/>
  <c r="C10" i="24"/>
  <c r="B11" i="24"/>
  <c r="C11" i="24"/>
  <c r="B12" i="24"/>
  <c r="C12" i="24"/>
  <c r="B13" i="24"/>
  <c r="C13" i="24"/>
  <c r="B14" i="24"/>
  <c r="C14" i="24"/>
  <c r="B15" i="24"/>
  <c r="C15" i="24"/>
  <c r="B16" i="24"/>
  <c r="C16" i="24"/>
  <c r="B17" i="24"/>
  <c r="C17" i="24"/>
  <c r="B18" i="24"/>
  <c r="C18" i="24"/>
  <c r="B19" i="24"/>
  <c r="C19" i="24"/>
  <c r="B20" i="24"/>
  <c r="C20" i="24"/>
  <c r="B21" i="24"/>
  <c r="C21" i="24"/>
  <c r="B22" i="24"/>
  <c r="C22" i="24"/>
  <c r="B23" i="24"/>
  <c r="C23" i="24"/>
  <c r="B24" i="24"/>
  <c r="C24" i="24"/>
  <c r="B25" i="24"/>
  <c r="C25" i="24"/>
  <c r="B26" i="24"/>
  <c r="C26" i="24"/>
  <c r="B27" i="24"/>
  <c r="C27" i="24"/>
  <c r="B28" i="24"/>
  <c r="C28" i="24"/>
  <c r="B29" i="24"/>
  <c r="C29" i="24"/>
  <c r="B30" i="24"/>
  <c r="C30" i="24"/>
  <c r="B31" i="24"/>
  <c r="C31" i="24"/>
  <c r="B32" i="24"/>
  <c r="C32" i="24"/>
  <c r="B33" i="24"/>
  <c r="C33" i="24"/>
  <c r="B34" i="24"/>
  <c r="C34" i="24"/>
  <c r="B35" i="24"/>
  <c r="C35" i="24"/>
  <c r="B36" i="24"/>
  <c r="C36" i="24"/>
  <c r="B37" i="24"/>
  <c r="C37" i="24"/>
  <c r="B38" i="24"/>
  <c r="C38" i="24"/>
  <c r="B39" i="24"/>
  <c r="C39" i="24"/>
  <c r="B40" i="24"/>
  <c r="C40" i="24"/>
  <c r="B41" i="24"/>
  <c r="C41" i="24"/>
  <c r="B42" i="24"/>
  <c r="C42" i="24"/>
  <c r="B43" i="24"/>
  <c r="C43" i="24"/>
  <c r="B44" i="24"/>
  <c r="C44" i="24"/>
  <c r="B45" i="24"/>
  <c r="C45" i="24"/>
  <c r="B46" i="24"/>
  <c r="C46" i="24"/>
  <c r="B47" i="24"/>
  <c r="C47" i="24"/>
  <c r="B48" i="24"/>
  <c r="C48" i="24"/>
  <c r="B49" i="24"/>
  <c r="C49" i="24"/>
  <c r="B50" i="24"/>
  <c r="C50" i="24"/>
  <c r="B51" i="24"/>
  <c r="C51" i="24"/>
  <c r="B52" i="24"/>
  <c r="C52" i="24"/>
  <c r="B53" i="24"/>
  <c r="C53" i="24"/>
  <c r="B54" i="24"/>
  <c r="C54" i="24"/>
  <c r="B55" i="24"/>
  <c r="C55" i="24"/>
  <c r="B56" i="24"/>
  <c r="C56" i="24"/>
  <c r="B57" i="24"/>
  <c r="C57" i="24"/>
  <c r="B58" i="24"/>
  <c r="C58" i="24"/>
  <c r="B59" i="24"/>
  <c r="C59" i="24"/>
  <c r="B60" i="24"/>
  <c r="C60" i="24"/>
  <c r="B61" i="24"/>
  <c r="C61" i="24"/>
  <c r="B62" i="24"/>
  <c r="C62" i="24"/>
  <c r="B63" i="24"/>
  <c r="C63" i="24"/>
  <c r="B64" i="24"/>
  <c r="C64" i="24"/>
  <c r="B65" i="24"/>
  <c r="C65" i="24"/>
  <c r="B66" i="24"/>
  <c r="C66" i="24"/>
  <c r="B67" i="24"/>
  <c r="C67" i="24"/>
  <c r="B68" i="24"/>
  <c r="C68" i="24"/>
  <c r="B69" i="24"/>
  <c r="C69" i="24"/>
  <c r="B70" i="24"/>
  <c r="C70" i="24"/>
  <c r="B71" i="24"/>
  <c r="C71" i="24"/>
  <c r="B72" i="24"/>
  <c r="C72" i="24"/>
  <c r="B73" i="24"/>
  <c r="C73" i="24"/>
  <c r="B74" i="24"/>
  <c r="C74" i="24"/>
  <c r="B75" i="24"/>
  <c r="C75" i="24"/>
  <c r="B76" i="24"/>
  <c r="C76" i="24"/>
  <c r="B77" i="24"/>
  <c r="C77" i="24"/>
  <c r="B78" i="24"/>
  <c r="C78" i="24"/>
  <c r="B79" i="24"/>
  <c r="C79" i="24"/>
  <c r="B80" i="24"/>
  <c r="C80" i="24"/>
  <c r="B81" i="24"/>
  <c r="C81" i="24"/>
  <c r="B82" i="24"/>
  <c r="C82" i="24"/>
  <c r="B83" i="24"/>
  <c r="C83" i="24"/>
  <c r="B84" i="24"/>
  <c r="C84" i="24"/>
  <c r="B85" i="24"/>
  <c r="C85" i="24"/>
  <c r="B86" i="24"/>
  <c r="C86" i="24"/>
  <c r="B87" i="24"/>
  <c r="C87" i="24"/>
  <c r="B88" i="24"/>
  <c r="C88" i="24"/>
  <c r="B89" i="24"/>
  <c r="C89" i="24"/>
  <c r="B90" i="24"/>
  <c r="C90" i="24"/>
  <c r="B91" i="24"/>
  <c r="C91" i="24"/>
  <c r="B92" i="24"/>
  <c r="C92" i="24"/>
  <c r="B93" i="24"/>
  <c r="C93" i="24"/>
  <c r="B94" i="24"/>
  <c r="C94" i="24"/>
  <c r="B95" i="24"/>
  <c r="C95" i="24"/>
  <c r="B96" i="24"/>
  <c r="C96" i="24"/>
  <c r="B97" i="24"/>
  <c r="C97" i="24"/>
  <c r="B98" i="24"/>
  <c r="C98" i="24"/>
  <c r="B99" i="24"/>
  <c r="C99" i="24"/>
  <c r="B100" i="24"/>
  <c r="C100" i="24"/>
  <c r="B101" i="24"/>
  <c r="C101" i="24"/>
  <c r="B102" i="24"/>
  <c r="C102" i="24"/>
  <c r="B103" i="24"/>
  <c r="C103" i="24"/>
  <c r="B104" i="24"/>
  <c r="C104" i="24"/>
  <c r="B105" i="24"/>
  <c r="C105" i="24"/>
  <c r="B106" i="24"/>
  <c r="C106" i="24"/>
  <c r="B107" i="24"/>
  <c r="C107" i="24"/>
  <c r="B108" i="24"/>
  <c r="C108" i="24"/>
  <c r="B109" i="24"/>
  <c r="C109" i="24"/>
  <c r="B110" i="24"/>
  <c r="C110" i="24"/>
  <c r="B111" i="24"/>
  <c r="C111" i="24"/>
  <c r="B112" i="24"/>
  <c r="C112" i="24"/>
  <c r="B113" i="24"/>
  <c r="C113" i="24"/>
  <c r="B114" i="24"/>
  <c r="C114" i="24"/>
  <c r="B115" i="24"/>
  <c r="C115" i="24"/>
  <c r="B116" i="24"/>
  <c r="C116" i="24"/>
  <c r="B117" i="24"/>
  <c r="C117" i="24"/>
  <c r="B118" i="24"/>
  <c r="C118" i="24"/>
  <c r="B119" i="24"/>
  <c r="C119" i="24"/>
  <c r="B120" i="24"/>
  <c r="C120" i="24"/>
  <c r="B121" i="24"/>
  <c r="C121" i="24"/>
  <c r="B122" i="24"/>
  <c r="C122" i="24"/>
  <c r="B123" i="24"/>
  <c r="C123" i="24"/>
  <c r="B124" i="24"/>
  <c r="C124" i="24"/>
  <c r="B125" i="24"/>
  <c r="C125" i="24"/>
  <c r="B126" i="24"/>
  <c r="C126" i="24"/>
  <c r="B127" i="24"/>
  <c r="C127" i="24"/>
  <c r="B128" i="24"/>
  <c r="C128" i="24"/>
  <c r="B129" i="24"/>
  <c r="C129" i="24"/>
  <c r="B130" i="24"/>
  <c r="C130" i="24"/>
  <c r="B131" i="24"/>
  <c r="C131" i="24"/>
  <c r="B132" i="24"/>
  <c r="C132" i="24"/>
  <c r="B133" i="24"/>
  <c r="C133" i="24"/>
  <c r="B134" i="24"/>
  <c r="C134" i="24"/>
  <c r="B135" i="24"/>
  <c r="C135" i="24"/>
  <c r="B136" i="24"/>
  <c r="C136" i="24"/>
  <c r="B137" i="24"/>
  <c r="C137" i="24"/>
  <c r="B138" i="24"/>
  <c r="C138" i="24"/>
  <c r="B139" i="24"/>
  <c r="C139" i="24"/>
  <c r="B140" i="24"/>
  <c r="C140" i="24"/>
  <c r="B141" i="24"/>
  <c r="C141" i="24"/>
  <c r="B142" i="24"/>
  <c r="C142" i="24"/>
  <c r="B143" i="24"/>
  <c r="C143" i="24"/>
  <c r="B144" i="24"/>
  <c r="C144" i="24"/>
  <c r="B145" i="24"/>
  <c r="C145" i="24"/>
  <c r="B146" i="24"/>
  <c r="C146" i="24"/>
  <c r="B147" i="24"/>
  <c r="C147" i="24"/>
  <c r="B148" i="24"/>
  <c r="C148" i="24"/>
  <c r="B149" i="24"/>
  <c r="C149" i="24"/>
  <c r="B150" i="24"/>
  <c r="C150" i="24"/>
  <c r="B151" i="24"/>
  <c r="C151" i="24"/>
  <c r="B152" i="24"/>
  <c r="C152" i="24"/>
  <c r="B153" i="24"/>
  <c r="C153" i="24"/>
  <c r="B154" i="24"/>
  <c r="C154" i="24"/>
  <c r="B155" i="24"/>
  <c r="C155" i="24"/>
  <c r="B156" i="24"/>
  <c r="C156" i="24"/>
  <c r="B157" i="24"/>
  <c r="C157" i="24"/>
  <c r="B158" i="24"/>
  <c r="C158" i="24"/>
  <c r="B159" i="24"/>
  <c r="C159" i="24"/>
  <c r="B160" i="24"/>
  <c r="C160" i="24"/>
  <c r="B161" i="24"/>
  <c r="C161" i="24"/>
  <c r="B162" i="24"/>
  <c r="C162" i="24"/>
  <c r="C5" i="24" l="1"/>
  <c r="B5" i="24"/>
  <c r="A5" i="13" l="1" a="1"/>
  <c r="A5" i="13" s="1"/>
  <c r="A6" i="13" s="1" a="1"/>
  <c r="A6" i="13" s="1"/>
  <c r="A5" i="14" a="1"/>
  <c r="A5" i="14" s="1"/>
  <c r="A6" i="14" l="1" a="1"/>
  <c r="A6" i="14" s="1"/>
  <c r="A7" i="14" s="1" a="1"/>
  <c r="A7" i="14" s="1"/>
  <c r="A8" i="14" s="1" a="1"/>
  <c r="A8" i="14" s="1"/>
  <c r="A7" i="13" a="1"/>
  <c r="A7" i="13" s="1"/>
  <c r="A8" i="13" s="1" a="1"/>
  <c r="A8" i="13" s="1"/>
  <c r="A9" i="13" l="1" a="1"/>
  <c r="A9" i="13" s="1"/>
  <c r="A9" i="14" a="1"/>
  <c r="A9" i="14" s="1"/>
  <c r="A10" i="14" s="1" a="1"/>
  <c r="A10" i="14" s="1"/>
  <c r="A2" i="27"/>
  <c r="A11" i="14" l="1" a="1"/>
  <c r="A11" i="14" s="1"/>
  <c r="A12" i="14" s="1" a="1"/>
  <c r="A12" i="14" s="1"/>
  <c r="A10" i="13" a="1"/>
  <c r="A10" i="13" s="1"/>
  <c r="A2" i="14"/>
  <c r="A2" i="13"/>
  <c r="A11" i="13" l="1" a="1"/>
  <c r="A11" i="13" s="1"/>
  <c r="A13" i="14" a="1"/>
  <c r="A13" i="14" s="1"/>
  <c r="A2" i="12"/>
  <c r="B37" i="27"/>
  <c r="B36" i="27"/>
  <c r="B35" i="27"/>
  <c r="B34" i="27"/>
  <c r="B33" i="27"/>
  <c r="B32" i="27"/>
  <c r="B31" i="27"/>
  <c r="B30" i="27"/>
  <c r="B29" i="27"/>
  <c r="B23" i="27"/>
  <c r="B18" i="27"/>
  <c r="B13" i="27"/>
  <c r="B12" i="27"/>
  <c r="B7" i="27"/>
  <c r="A2" i="26"/>
  <c r="A12" i="13" l="1" a="1"/>
  <c r="A12" i="13" s="1"/>
  <c r="A14" i="14" a="1"/>
  <c r="A14" i="14" s="1"/>
  <c r="A2" i="24"/>
  <c r="A13" i="13" l="1" a="1"/>
  <c r="A13" i="13" s="1"/>
  <c r="A14" i="13" s="1" a="1"/>
  <c r="A14" i="13" s="1"/>
  <c r="A15" i="14" a="1"/>
  <c r="A15" i="14" s="1"/>
  <c r="A16" i="14" s="1" a="1"/>
  <c r="A16" i="14" s="1"/>
  <c r="A15" i="13" l="1" a="1"/>
  <c r="A15" i="13" s="1"/>
  <c r="A16" i="13" s="1" a="1"/>
  <c r="A16" i="13" s="1"/>
  <c r="A17" i="13" s="1" a="1"/>
  <c r="A17" i="13" s="1"/>
  <c r="A18" i="13" s="1" a="1"/>
  <c r="A18" i="13" s="1"/>
  <c r="A19" i="13" s="1" a="1"/>
  <c r="A19" i="13" s="1"/>
  <c r="A20" i="13" s="1" a="1"/>
  <c r="A20" i="13" s="1"/>
  <c r="A21" i="13" s="1" a="1"/>
  <c r="A21" i="13" s="1"/>
  <c r="A22" i="13" s="1" a="1"/>
  <c r="A22" i="13" s="1"/>
  <c r="A23" i="13" s="1" a="1"/>
  <c r="A23" i="13" s="1"/>
  <c r="A24" i="13" s="1" a="1"/>
  <c r="A24" i="13" s="1"/>
  <c r="A25" i="13" s="1" a="1"/>
  <c r="A25" i="13" s="1"/>
  <c r="A26" i="13" s="1" a="1"/>
  <c r="A26" i="13" s="1"/>
  <c r="A27" i="13" s="1" a="1"/>
  <c r="A27" i="13" s="1"/>
  <c r="A28" i="13" s="1" a="1"/>
  <c r="A28" i="13" s="1"/>
  <c r="A29" i="13" s="1" a="1"/>
  <c r="A29" i="13" s="1"/>
  <c r="A30" i="13" s="1" a="1"/>
  <c r="A30" i="13" s="1"/>
  <c r="A31" i="13" s="1" a="1"/>
  <c r="A31" i="13" s="1"/>
  <c r="A32" i="13" s="1" a="1"/>
  <c r="A32" i="13" s="1"/>
  <c r="A33" i="13" s="1" a="1"/>
  <c r="A33" i="13" s="1"/>
  <c r="A34" i="13" s="1" a="1"/>
  <c r="A34" i="13" s="1"/>
  <c r="A35" i="13" s="1" a="1"/>
  <c r="A35" i="13" s="1"/>
  <c r="A36" i="13" s="1" a="1"/>
  <c r="A36" i="13" s="1"/>
  <c r="A37" i="13" s="1" a="1"/>
  <c r="A37" i="13" s="1"/>
  <c r="A38" i="13" s="1" a="1"/>
  <c r="A38" i="13" s="1"/>
  <c r="A39" i="13" s="1" a="1"/>
  <c r="A39" i="13" s="1"/>
  <c r="A40" i="13" s="1" a="1"/>
  <c r="A40" i="13" s="1"/>
  <c r="A41" i="13" s="1" a="1"/>
  <c r="A41" i="13" s="1"/>
  <c r="A42" i="13" s="1" a="1"/>
  <c r="A42" i="13" s="1"/>
  <c r="A43" i="13" s="1" a="1"/>
  <c r="A43" i="13" s="1"/>
  <c r="A44" i="13" s="1" a="1"/>
  <c r="A44" i="13" s="1"/>
  <c r="A45" i="13" s="1" a="1"/>
  <c r="A45" i="13" s="1"/>
  <c r="A46" i="13" s="1" a="1"/>
  <c r="A46" i="13" s="1"/>
  <c r="A47" i="13" s="1" a="1"/>
  <c r="A47" i="13" s="1"/>
  <c r="A48" i="13" s="1" a="1"/>
  <c r="A48" i="13" s="1"/>
  <c r="A49" i="13" s="1" a="1"/>
  <c r="A49" i="13" s="1"/>
  <c r="A50" i="13" s="1" a="1"/>
  <c r="A50" i="13" s="1"/>
  <c r="A51" i="13" s="1" a="1"/>
  <c r="A51" i="13" s="1"/>
  <c r="A52" i="13" s="1" a="1"/>
  <c r="A52" i="13" s="1"/>
  <c r="A53" i="13" s="1" a="1"/>
  <c r="A53" i="13" s="1"/>
  <c r="A54" i="13" s="1" a="1"/>
  <c r="A54" i="13" s="1"/>
  <c r="A55" i="13" s="1" a="1"/>
  <c r="A55" i="13" s="1"/>
  <c r="A56" i="13" s="1" a="1"/>
  <c r="A56" i="13" s="1"/>
  <c r="A57" i="13" s="1" a="1"/>
  <c r="A57" i="13" s="1"/>
  <c r="A58" i="13" s="1" a="1"/>
  <c r="A58" i="13" s="1"/>
  <c r="A59" i="13" s="1" a="1"/>
  <c r="A59" i="13" s="1"/>
  <c r="A60" i="13" s="1" a="1"/>
  <c r="A60" i="13" s="1"/>
  <c r="A61" i="13" s="1" a="1"/>
  <c r="A61" i="13" s="1"/>
  <c r="A62" i="13" s="1" a="1"/>
  <c r="A62" i="13" s="1"/>
  <c r="A63" i="13" s="1" a="1"/>
  <c r="A63" i="13" s="1"/>
  <c r="A64" i="13" s="1" a="1"/>
  <c r="A64" i="13" s="1"/>
  <c r="A65" i="13" s="1" a="1"/>
  <c r="A65" i="13" s="1"/>
  <c r="A66" i="13" s="1" a="1"/>
  <c r="A66" i="13" s="1"/>
  <c r="A67" i="13" s="1" a="1"/>
  <c r="A67" i="13" s="1"/>
  <c r="A68" i="13" s="1" a="1"/>
  <c r="A68" i="13" s="1"/>
  <c r="A69" i="13" s="1" a="1"/>
  <c r="A69" i="13" s="1"/>
  <c r="A70" i="13" s="1" a="1"/>
  <c r="A70" i="13" s="1"/>
  <c r="A71" i="13" s="1" a="1"/>
  <c r="A71" i="13" s="1"/>
  <c r="A72" i="13" s="1" a="1"/>
  <c r="A72" i="13" s="1"/>
  <c r="A73" i="13" s="1" a="1"/>
  <c r="A73" i="13" s="1"/>
  <c r="A74" i="13" s="1" a="1"/>
  <c r="A74" i="13" s="1"/>
  <c r="A75" i="13" s="1" a="1"/>
  <c r="A75" i="13" s="1"/>
  <c r="A76" i="13" s="1" a="1"/>
  <c r="A76" i="13" s="1"/>
  <c r="A77" i="13" s="1" a="1"/>
  <c r="A77" i="13" s="1"/>
  <c r="A78" i="13" s="1" a="1"/>
  <c r="A78" i="13" s="1"/>
  <c r="A79" i="13" s="1" a="1"/>
  <c r="A79" i="13" s="1"/>
  <c r="A80" i="13" s="1" a="1"/>
  <c r="A80" i="13" s="1"/>
  <c r="A81" i="13" s="1" a="1"/>
  <c r="A81" i="13" s="1"/>
  <c r="A82" i="13" s="1" a="1"/>
  <c r="A82" i="13" s="1"/>
  <c r="A83" i="13" s="1" a="1"/>
  <c r="A83" i="13" s="1"/>
  <c r="A84" i="13" s="1" a="1"/>
  <c r="A84" i="13" s="1"/>
  <c r="A85" i="13" s="1" a="1"/>
  <c r="A85" i="13" s="1"/>
  <c r="A86" i="13" s="1" a="1"/>
  <c r="A86" i="13" s="1"/>
  <c r="A87" i="13" s="1" a="1"/>
  <c r="A87" i="13" s="1"/>
  <c r="A88" i="13" s="1" a="1"/>
  <c r="A88" i="13" s="1"/>
  <c r="A89" i="13" s="1" a="1"/>
  <c r="A89" i="13" s="1"/>
  <c r="A90" i="13" s="1" a="1"/>
  <c r="A90" i="13" s="1"/>
  <c r="A91" i="13" s="1" a="1"/>
  <c r="A91" i="13" s="1"/>
  <c r="A92" i="13" s="1" a="1"/>
  <c r="A92" i="13" s="1"/>
  <c r="A93" i="13" s="1" a="1"/>
  <c r="A93" i="13" s="1"/>
  <c r="A94" i="13" s="1" a="1"/>
  <c r="A94" i="13" s="1"/>
  <c r="A95" i="13" s="1" a="1"/>
  <c r="A95" i="13" s="1"/>
  <c r="A96" i="13" s="1" a="1"/>
  <c r="A96" i="13" s="1"/>
  <c r="A97" i="13" s="1" a="1"/>
  <c r="A97" i="13" s="1"/>
  <c r="A98" i="13" s="1" a="1"/>
  <c r="A98" i="13" s="1"/>
  <c r="A99" i="13" s="1" a="1"/>
  <c r="A99" i="13" s="1"/>
  <c r="A100" i="13" s="1" a="1"/>
  <c r="A100" i="13" s="1"/>
  <c r="A101" i="13" s="1" a="1"/>
  <c r="A101" i="13" s="1"/>
  <c r="A102" i="13" s="1" a="1"/>
  <c r="A102" i="13" s="1"/>
  <c r="A103" i="13" s="1" a="1"/>
  <c r="A103" i="13" s="1"/>
  <c r="A104" i="13" s="1" a="1"/>
  <c r="A104" i="13" s="1"/>
  <c r="A105" i="13" s="1" a="1"/>
  <c r="A105" i="13" s="1"/>
  <c r="A106" i="13" s="1" a="1"/>
  <c r="A106" i="13" s="1"/>
  <c r="A107" i="13" s="1" a="1"/>
  <c r="A107" i="13" s="1"/>
  <c r="A108" i="13" s="1" a="1"/>
  <c r="A108" i="13" s="1"/>
  <c r="A109" i="13" s="1" a="1"/>
  <c r="A109" i="13" s="1"/>
  <c r="A110" i="13" s="1" a="1"/>
  <c r="A110" i="13" s="1"/>
  <c r="A111" i="13" s="1" a="1"/>
  <c r="A111" i="13" s="1"/>
  <c r="A112" i="13" s="1" a="1"/>
  <c r="A112" i="13" s="1"/>
  <c r="A113" i="13" s="1" a="1"/>
  <c r="A113" i="13" s="1"/>
  <c r="A114" i="13" s="1" a="1"/>
  <c r="A114" i="13" s="1"/>
  <c r="A115" i="13" s="1" a="1"/>
  <c r="A115" i="13" s="1"/>
  <c r="A116" i="13" s="1" a="1"/>
  <c r="A116" i="13" s="1"/>
  <c r="A117" i="13" s="1" a="1"/>
  <c r="A117" i="13" s="1"/>
  <c r="A118" i="13" s="1" a="1"/>
  <c r="A118" i="13" s="1"/>
  <c r="A119" i="13" s="1" a="1"/>
  <c r="A119" i="13" s="1"/>
  <c r="A120" i="13" s="1" a="1"/>
  <c r="A120" i="13" s="1"/>
  <c r="A121" i="13" s="1" a="1"/>
  <c r="A121" i="13" s="1"/>
  <c r="A122" i="13" s="1" a="1"/>
  <c r="A122" i="13" s="1"/>
  <c r="A123" i="13" s="1" a="1"/>
  <c r="A123" i="13" s="1"/>
  <c r="A124" i="13" s="1" a="1"/>
  <c r="A124" i="13" s="1"/>
  <c r="A125" i="13" s="1" a="1"/>
  <c r="A125" i="13" s="1"/>
  <c r="A126" i="13" s="1" a="1"/>
  <c r="A126" i="13" s="1"/>
  <c r="A127" i="13" s="1" a="1"/>
  <c r="A127" i="13" s="1"/>
  <c r="A17" i="14" a="1"/>
  <c r="A17" i="14" s="1"/>
  <c r="E12" i="15"/>
  <c r="D12" i="15"/>
  <c r="C12" i="15"/>
  <c r="A128" i="13" l="1" a="1"/>
  <c r="A128" i="13" s="1"/>
  <c r="A129" i="13" s="1" a="1"/>
  <c r="A129" i="13" s="1"/>
  <c r="A130" i="13" s="1" a="1"/>
  <c r="A130" i="13" s="1"/>
  <c r="A131" i="13" s="1" a="1"/>
  <c r="A131" i="13" s="1"/>
  <c r="A132" i="13" s="1" a="1"/>
  <c r="A132" i="13" s="1"/>
  <c r="A133" i="13" s="1" a="1"/>
  <c r="A133" i="13" s="1"/>
  <c r="A134" i="13" s="1" a="1"/>
  <c r="A134" i="13" s="1"/>
  <c r="A135" i="13" s="1" a="1"/>
  <c r="A135" i="13" s="1"/>
  <c r="A136" i="13" s="1" a="1"/>
  <c r="A136" i="13" s="1"/>
  <c r="A137" i="13" s="1" a="1"/>
  <c r="A137" i="13" s="1"/>
  <c r="A138" i="13" s="1" a="1"/>
  <c r="A138" i="13" s="1"/>
  <c r="A139" i="13" s="1" a="1"/>
  <c r="A139" i="13" s="1"/>
  <c r="A140" i="13" s="1" a="1"/>
  <c r="A140" i="13" s="1"/>
  <c r="A141" i="13" s="1" a="1"/>
  <c r="A141" i="13" s="1"/>
  <c r="A142" i="13" s="1" a="1"/>
  <c r="A142" i="13" s="1"/>
  <c r="A143" i="13" s="1" a="1"/>
  <c r="A143" i="13" s="1"/>
  <c r="A144" i="13" s="1" a="1"/>
  <c r="A144" i="13" s="1"/>
  <c r="A145" i="13" s="1" a="1"/>
  <c r="A145" i="13" s="1"/>
  <c r="A146" i="13" s="1" a="1"/>
  <c r="A146" i="13" s="1"/>
  <c r="A147" i="13" s="1" a="1"/>
  <c r="A147" i="13" s="1"/>
  <c r="A148" i="13" s="1" a="1"/>
  <c r="A148" i="13" s="1"/>
  <c r="A149" i="13" s="1" a="1"/>
  <c r="A149" i="13" s="1"/>
  <c r="A150" i="13" s="1" a="1"/>
  <c r="A150" i="13" s="1"/>
  <c r="A151" i="13" s="1" a="1"/>
  <c r="A151" i="13" s="1"/>
  <c r="A152" i="13" s="1" a="1"/>
  <c r="A152" i="13" s="1"/>
  <c r="A153" i="13" s="1" a="1"/>
  <c r="A153" i="13" s="1"/>
  <c r="A154" i="13" s="1" a="1"/>
  <c r="A154" i="13" s="1"/>
  <c r="A155" i="13" s="1" a="1"/>
  <c r="A155" i="13" s="1"/>
  <c r="A156" i="13" s="1" a="1"/>
  <c r="A156" i="13" s="1"/>
  <c r="A157" i="13" s="1" a="1"/>
  <c r="A157" i="13" s="1"/>
  <c r="A158" i="13" s="1" a="1"/>
  <c r="A158" i="13" s="1"/>
  <c r="A159" i="13" s="1" a="1"/>
  <c r="A159" i="13" s="1"/>
  <c r="A160" i="13" s="1" a="1"/>
  <c r="A160" i="13" s="1"/>
  <c r="A161" i="13" s="1" a="1"/>
  <c r="A161" i="13" s="1"/>
  <c r="A162" i="13" s="1" a="1"/>
  <c r="A162" i="13" s="1"/>
  <c r="A163" i="13" s="1" a="1"/>
  <c r="A163" i="13" s="1"/>
  <c r="A164" i="13" s="1" a="1"/>
  <c r="A164" i="13" s="1"/>
  <c r="A165" i="13" s="1" a="1"/>
  <c r="A165" i="13" s="1"/>
  <c r="A166" i="13" s="1" a="1"/>
  <c r="A166" i="13" s="1"/>
  <c r="A167" i="13" s="1" a="1"/>
  <c r="A167" i="13" s="1"/>
  <c r="A168" i="13" s="1" a="1"/>
  <c r="A168" i="13" s="1"/>
  <c r="A169" i="13" s="1" a="1"/>
  <c r="A169" i="13" s="1"/>
  <c r="A170" i="13" s="1" a="1"/>
  <c r="A170" i="13" s="1"/>
  <c r="A171" i="13" s="1" a="1"/>
  <c r="A171" i="13" s="1"/>
  <c r="A172" i="13" s="1" a="1"/>
  <c r="A172" i="13" s="1"/>
  <c r="A173" i="13" s="1" a="1"/>
  <c r="A173" i="13" s="1"/>
  <c r="A174" i="13" s="1" a="1"/>
  <c r="A174" i="13" s="1"/>
  <c r="A175" i="13" s="1" a="1"/>
  <c r="A175" i="13" s="1"/>
  <c r="A176" i="13" s="1" a="1"/>
  <c r="A176" i="13" s="1"/>
  <c r="A177" i="13" s="1" a="1"/>
  <c r="A177" i="13" s="1"/>
  <c r="A178" i="13" s="1" a="1"/>
  <c r="A178" i="13" s="1"/>
  <c r="A179" i="13" s="1" a="1"/>
  <c r="A179" i="13" s="1"/>
  <c r="A180" i="13" s="1" a="1"/>
  <c r="A180" i="13" s="1"/>
  <c r="A181" i="13" s="1" a="1"/>
  <c r="A181" i="13" s="1"/>
  <c r="A182" i="13" s="1" a="1"/>
  <c r="A182" i="13" s="1"/>
  <c r="A183" i="13" s="1" a="1"/>
  <c r="A183" i="13" s="1"/>
  <c r="A184" i="13" s="1" a="1"/>
  <c r="A184" i="13" s="1"/>
  <c r="A185" i="13" s="1" a="1"/>
  <c r="A185" i="13" s="1"/>
  <c r="A186" i="13" s="1" a="1"/>
  <c r="A186" i="13" s="1"/>
  <c r="A187" i="13" s="1" a="1"/>
  <c r="A187" i="13" s="1"/>
  <c r="A188" i="13" s="1" a="1"/>
  <c r="A188" i="13" s="1"/>
  <c r="A189" i="13" s="1" a="1"/>
  <c r="A189" i="13" s="1"/>
  <c r="A190" i="13" s="1" a="1"/>
  <c r="A190" i="13" s="1"/>
  <c r="A191" i="13" s="1" a="1"/>
  <c r="A191" i="13" s="1"/>
  <c r="A192" i="13" s="1" a="1"/>
  <c r="A192" i="13" s="1"/>
  <c r="A193" i="13" s="1" a="1"/>
  <c r="A193" i="13" s="1"/>
  <c r="A194" i="13" s="1" a="1"/>
  <c r="A194" i="13" s="1"/>
  <c r="A195" i="13" s="1" a="1"/>
  <c r="A195" i="13" s="1"/>
  <c r="A196" i="13" s="1" a="1"/>
  <c r="A196" i="13" s="1"/>
  <c r="A197" i="13" s="1" a="1"/>
  <c r="A197" i="13" s="1"/>
  <c r="A198" i="13" s="1" a="1"/>
  <c r="A198" i="13" s="1"/>
  <c r="A199" i="13" s="1" a="1"/>
  <c r="A199" i="13" s="1"/>
  <c r="A200" i="13" s="1" a="1"/>
  <c r="A200" i="13" s="1"/>
  <c r="A201" i="13" s="1" a="1"/>
  <c r="A201" i="13" s="1"/>
  <c r="A202" i="13" s="1" a="1"/>
  <c r="A202" i="13" s="1"/>
  <c r="A203" i="13" s="1" a="1"/>
  <c r="A203" i="13" s="1"/>
  <c r="A204" i="13" s="1" a="1"/>
  <c r="A204" i="13" s="1"/>
  <c r="A205" i="13" s="1" a="1"/>
  <c r="A205" i="13" s="1"/>
  <c r="A206" i="13" s="1" a="1"/>
  <c r="A206" i="13" s="1"/>
  <c r="A207" i="13" s="1" a="1"/>
  <c r="A207" i="13" s="1"/>
  <c r="A208" i="13" s="1" a="1"/>
  <c r="A208" i="13" s="1"/>
  <c r="A209" i="13" s="1" a="1"/>
  <c r="A209" i="13" s="1"/>
  <c r="A210" i="13" s="1" a="1"/>
  <c r="A210" i="13" s="1"/>
  <c r="A211" i="13" s="1" a="1"/>
  <c r="A211" i="13" s="1"/>
  <c r="A212" i="13" s="1" a="1"/>
  <c r="A212" i="13" s="1"/>
  <c r="A213" i="13" s="1" a="1"/>
  <c r="A213" i="13" s="1"/>
  <c r="A214" i="13" s="1" a="1"/>
  <c r="A214" i="13" s="1"/>
  <c r="A215" i="13" s="1" a="1"/>
  <c r="A215" i="13" s="1"/>
  <c r="A216" i="13" s="1" a="1"/>
  <c r="A216" i="13" s="1"/>
  <c r="A217" i="13" s="1" a="1"/>
  <c r="A217" i="13" s="1"/>
  <c r="A218" i="13" s="1" a="1"/>
  <c r="A218" i="13" s="1"/>
  <c r="A219" i="13" s="1" a="1"/>
  <c r="A219" i="13" s="1"/>
  <c r="A220" i="13" s="1" a="1"/>
  <c r="A220" i="13" s="1"/>
  <c r="A221" i="13" s="1" a="1"/>
  <c r="A221" i="13" s="1"/>
  <c r="A222" i="13" s="1" a="1"/>
  <c r="A222" i="13" s="1"/>
  <c r="A223" i="13" s="1" a="1"/>
  <c r="A223" i="13" s="1"/>
  <c r="A224" i="13" s="1" a="1"/>
  <c r="A224" i="13" s="1"/>
  <c r="A225" i="13" s="1" a="1"/>
  <c r="A225" i="13" s="1"/>
  <c r="A226" i="13" s="1" a="1"/>
  <c r="A226" i="13" s="1"/>
  <c r="A227" i="13" s="1" a="1"/>
  <c r="A227" i="13" s="1"/>
  <c r="A228" i="13" s="1" a="1"/>
  <c r="A228" i="13" s="1"/>
  <c r="A229" i="13" s="1" a="1"/>
  <c r="A229" i="13" s="1"/>
  <c r="A230" i="13" s="1" a="1"/>
  <c r="A230" i="13" s="1"/>
  <c r="A231" i="13" s="1" a="1"/>
  <c r="A231" i="13" s="1"/>
  <c r="A232" i="13" s="1" a="1"/>
  <c r="A232" i="13" s="1"/>
  <c r="A233" i="13" s="1" a="1"/>
  <c r="A233" i="13" s="1"/>
  <c r="A234" i="13" s="1" a="1"/>
  <c r="A234" i="13" s="1"/>
  <c r="A235" i="13" s="1" a="1"/>
  <c r="A235" i="13" s="1"/>
  <c r="A236" i="13" s="1" a="1"/>
  <c r="A236" i="13" s="1"/>
  <c r="A237" i="13" s="1" a="1"/>
  <c r="A237" i="13" s="1"/>
  <c r="A238" i="13" s="1" a="1"/>
  <c r="A238" i="13" s="1"/>
  <c r="A239" i="13" s="1" a="1"/>
  <c r="A239" i="13" s="1"/>
  <c r="A240" i="13" s="1" a="1"/>
  <c r="A240" i="13" s="1"/>
  <c r="A241" i="13" s="1" a="1"/>
  <c r="A241" i="13" s="1"/>
  <c r="A242" i="13" s="1" a="1"/>
  <c r="A242" i="13" s="1"/>
  <c r="A243" i="13" s="1" a="1"/>
  <c r="A243" i="13" s="1"/>
  <c r="A244" i="13" s="1" a="1"/>
  <c r="A244" i="13" s="1"/>
  <c r="A245" i="13" s="1" a="1"/>
  <c r="A245" i="13" s="1"/>
  <c r="A246" i="13" s="1" a="1"/>
  <c r="A246" i="13" s="1"/>
  <c r="A247" i="13" s="1" a="1"/>
  <c r="A247" i="13" s="1"/>
  <c r="A248" i="13" s="1" a="1"/>
  <c r="A248" i="13" s="1"/>
  <c r="A249" i="13" s="1" a="1"/>
  <c r="A249" i="13" s="1"/>
  <c r="A250" i="13" s="1" a="1"/>
  <c r="A250" i="13" s="1"/>
  <c r="A251" i="13" s="1" a="1"/>
  <c r="A251" i="13" s="1"/>
  <c r="A252" i="13" s="1" a="1"/>
  <c r="A252" i="13" s="1"/>
  <c r="A253" i="13" s="1" a="1"/>
  <c r="A253" i="13" s="1"/>
  <c r="A254" i="13" s="1" a="1"/>
  <c r="A254" i="13" s="1"/>
  <c r="A255" i="13" s="1" a="1"/>
  <c r="A255" i="13" s="1"/>
  <c r="A256" i="13" s="1" a="1"/>
  <c r="A256" i="13" s="1"/>
  <c r="A257" i="13" s="1" a="1"/>
  <c r="A257" i="13" s="1"/>
  <c r="A258" i="13" s="1" a="1"/>
  <c r="A258" i="13" s="1"/>
  <c r="A259" i="13" s="1" a="1"/>
  <c r="A259" i="13" s="1"/>
  <c r="A260" i="13" s="1" a="1"/>
  <c r="A260" i="13" s="1"/>
  <c r="A261" i="13" s="1" a="1"/>
  <c r="A261" i="13" s="1"/>
  <c r="A262" i="13" s="1" a="1"/>
  <c r="A262" i="13" s="1"/>
  <c r="A263" i="13" s="1" a="1"/>
  <c r="A263" i="13" s="1"/>
  <c r="A264" i="13" s="1" a="1"/>
  <c r="A264" i="13" s="1"/>
  <c r="A265" i="13" s="1" a="1"/>
  <c r="A265" i="13" s="1"/>
  <c r="A266" i="13" s="1" a="1"/>
  <c r="A266" i="13" s="1"/>
  <c r="A267" i="13" s="1" a="1"/>
  <c r="A267" i="13" s="1"/>
  <c r="A268" i="13" s="1" a="1"/>
  <c r="A268" i="13" s="1"/>
  <c r="A269" i="13" s="1" a="1"/>
  <c r="A269" i="13" s="1"/>
  <c r="A270" i="13" s="1" a="1"/>
  <c r="A270" i="13" s="1"/>
  <c r="A271" i="13" s="1" a="1"/>
  <c r="A271" i="13" s="1"/>
  <c r="A272" i="13" s="1" a="1"/>
  <c r="A272" i="13" s="1"/>
  <c r="A273" i="13" s="1" a="1"/>
  <c r="A273" i="13" s="1"/>
  <c r="A274" i="13" s="1" a="1"/>
  <c r="A274" i="13" s="1"/>
  <c r="A275" i="13" s="1" a="1"/>
  <c r="A275" i="13" s="1"/>
  <c r="A276" i="13" s="1" a="1"/>
  <c r="A276" i="13" s="1"/>
  <c r="A277" i="13" s="1" a="1"/>
  <c r="A277" i="13" s="1"/>
  <c r="A278" i="13" s="1" a="1"/>
  <c r="A278" i="13" s="1"/>
  <c r="A279" i="13" s="1" a="1"/>
  <c r="A279" i="13" s="1"/>
  <c r="A280" i="13" s="1" a="1"/>
  <c r="A280" i="13" s="1"/>
  <c r="A281" i="13" s="1" a="1"/>
  <c r="A281" i="13" s="1"/>
  <c r="A282" i="13" s="1" a="1"/>
  <c r="A282" i="13" s="1"/>
  <c r="A283" i="13" s="1" a="1"/>
  <c r="A283" i="13" s="1"/>
  <c r="A284" i="13" s="1" a="1"/>
  <c r="A284" i="13" s="1"/>
  <c r="A285" i="13" s="1" a="1"/>
  <c r="A285" i="13" s="1"/>
  <c r="A286" i="13" s="1" a="1"/>
  <c r="A286" i="13" s="1"/>
  <c r="A287" i="13" s="1" a="1"/>
  <c r="A287" i="13" s="1"/>
  <c r="A288" i="13" s="1" a="1"/>
  <c r="A288" i="13" s="1"/>
  <c r="A289" i="13" s="1" a="1"/>
  <c r="A289" i="13" s="1"/>
  <c r="A290" i="13" s="1" a="1"/>
  <c r="A290" i="13" s="1"/>
  <c r="A291" i="13" s="1" a="1"/>
  <c r="A291" i="13" s="1"/>
  <c r="A292" i="13" s="1" a="1"/>
  <c r="A292" i="13" s="1"/>
  <c r="A293" i="13" s="1" a="1"/>
  <c r="A293" i="13" s="1"/>
  <c r="A294" i="13" s="1" a="1"/>
  <c r="A294" i="13" s="1"/>
  <c r="A18" i="14" a="1"/>
  <c r="A18" i="14" s="1"/>
  <c r="A19" i="14" s="1" a="1"/>
  <c r="A19" i="14" s="1"/>
  <c r="A20" i="14" s="1" a="1"/>
  <c r="A20" i="14" s="1"/>
  <c r="A21" i="14" s="1" a="1"/>
  <c r="A21" i="14" s="1"/>
  <c r="A22" i="14" s="1" a="1"/>
  <c r="A22" i="14" s="1"/>
  <c r="A23" i="14" s="1" a="1"/>
  <c r="A23" i="14" s="1"/>
  <c r="A24" i="14" s="1" a="1"/>
  <c r="A24" i="14" s="1"/>
  <c r="A25" i="14" s="1" a="1"/>
  <c r="A25" i="14" s="1"/>
  <c r="A26" i="14" s="1" a="1"/>
  <c r="A26" i="14" s="1"/>
  <c r="A27" i="14" s="1" a="1"/>
  <c r="A27" i="14" s="1"/>
  <c r="A28" i="14" s="1" a="1"/>
  <c r="A28" i="14" s="1"/>
  <c r="A29" i="14" s="1" a="1"/>
  <c r="A29" i="14" s="1"/>
  <c r="A30" i="14" s="1" a="1"/>
  <c r="A30" i="14" s="1"/>
  <c r="A31" i="14" s="1" a="1"/>
  <c r="A31" i="14" s="1"/>
  <c r="A32" i="14" s="1" a="1"/>
  <c r="A32" i="14" s="1"/>
  <c r="A33" i="14" s="1" a="1"/>
  <c r="A33" i="14" s="1"/>
  <c r="A34" i="14" s="1" a="1"/>
  <c r="A34" i="14" s="1"/>
  <c r="A35" i="14" s="1" a="1"/>
  <c r="A35" i="14" s="1"/>
  <c r="A36" i="14" s="1" a="1"/>
  <c r="A36" i="14" s="1"/>
  <c r="A37" i="14" s="1" a="1"/>
  <c r="A37" i="14" s="1"/>
  <c r="A38" i="14" s="1" a="1"/>
  <c r="A38" i="14" s="1"/>
  <c r="A39" i="14" s="1" a="1"/>
  <c r="A39" i="14" s="1"/>
  <c r="A40" i="14" s="1" a="1"/>
  <c r="A40" i="14" s="1"/>
  <c r="A41" i="14" s="1" a="1"/>
  <c r="A41" i="14" s="1"/>
  <c r="A42" i="14" s="1" a="1"/>
  <c r="A42" i="14" s="1"/>
  <c r="A43" i="14" s="1" a="1"/>
  <c r="A43" i="14" s="1"/>
  <c r="A44" i="14" s="1" a="1"/>
  <c r="A44" i="14" s="1"/>
  <c r="A45" i="14" s="1" a="1"/>
  <c r="A45" i="14" s="1"/>
  <c r="A46" i="14" s="1" a="1"/>
  <c r="A46" i="14" s="1"/>
  <c r="A47" i="14" s="1" a="1"/>
  <c r="A47" i="14" s="1"/>
  <c r="A48" i="14" s="1" a="1"/>
  <c r="A48" i="14" s="1"/>
  <c r="A49" i="14" s="1" a="1"/>
  <c r="A49" i="14" s="1"/>
  <c r="A50" i="14" s="1" a="1"/>
  <c r="A50" i="14" s="1"/>
  <c r="A51" i="14" s="1" a="1"/>
  <c r="A51" i="14" s="1"/>
  <c r="A52" i="14" s="1" a="1"/>
  <c r="A52" i="14" s="1"/>
  <c r="A53" i="14" s="1" a="1"/>
  <c r="A53" i="14" s="1"/>
  <c r="A54" i="14" s="1" a="1"/>
  <c r="A54" i="14" s="1"/>
  <c r="A55" i="14" s="1" a="1"/>
  <c r="A55" i="14" s="1"/>
  <c r="A56" i="14" s="1" a="1"/>
  <c r="A56" i="14" s="1"/>
  <c r="A57" i="14" s="1" a="1"/>
  <c r="A57" i="14" s="1"/>
  <c r="A58" i="14" s="1" a="1"/>
  <c r="A58" i="14" s="1"/>
  <c r="A59" i="14" s="1" a="1"/>
  <c r="A59" i="14" s="1"/>
  <c r="A60" i="14" s="1" a="1"/>
  <c r="A60" i="14" s="1"/>
  <c r="A61" i="14" s="1" a="1"/>
  <c r="A61" i="14" s="1"/>
  <c r="A62" i="14" s="1" a="1"/>
  <c r="A62" i="14" s="1"/>
  <c r="A63" i="14" s="1" a="1"/>
  <c r="A63" i="14" s="1"/>
  <c r="A64" i="14" s="1" a="1"/>
  <c r="A64" i="14" s="1"/>
  <c r="A65" i="14" s="1" a="1"/>
  <c r="A65" i="14" s="1"/>
  <c r="A66" i="14" s="1" a="1"/>
  <c r="A66" i="14" s="1"/>
  <c r="A67" i="14" s="1" a="1"/>
  <c r="A67" i="14" s="1"/>
  <c r="A68" i="14" s="1" a="1"/>
  <c r="A68" i="14" s="1"/>
  <c r="A69" i="14" s="1" a="1"/>
  <c r="A69" i="14" s="1"/>
  <c r="A70" i="14" s="1" a="1"/>
  <c r="A70" i="14" s="1"/>
  <c r="A71" i="14" s="1" a="1"/>
  <c r="A71" i="14" s="1"/>
  <c r="A72" i="14" s="1" a="1"/>
  <c r="A72" i="14" s="1"/>
  <c r="A73" i="14" s="1" a="1"/>
  <c r="A73" i="14" s="1"/>
  <c r="A74" i="14" s="1" a="1"/>
  <c r="A74" i="14" s="1"/>
  <c r="A75" i="14" s="1" a="1"/>
  <c r="A75" i="14" s="1"/>
  <c r="A76" i="14" s="1" a="1"/>
  <c r="A76" i="14" s="1"/>
  <c r="A77" i="14" s="1" a="1"/>
  <c r="A77" i="14" s="1"/>
  <c r="A78" i="14" s="1" a="1"/>
  <c r="A78" i="14" s="1"/>
  <c r="A79" i="14" s="1" a="1"/>
  <c r="A79" i="14" s="1"/>
  <c r="A80" i="14" s="1" a="1"/>
  <c r="A80" i="14" s="1"/>
  <c r="A81" i="14" s="1" a="1"/>
  <c r="A81" i="14" s="1"/>
  <c r="A82" i="14" s="1" a="1"/>
  <c r="A82" i="14" s="1"/>
  <c r="A83" i="14" s="1" a="1"/>
  <c r="A83" i="14" s="1"/>
  <c r="A84" i="14" s="1" a="1"/>
  <c r="A84" i="14" s="1"/>
  <c r="A85" i="14" s="1" a="1"/>
  <c r="A85" i="14" s="1"/>
  <c r="A86" i="14" s="1" a="1"/>
  <c r="A86" i="14" s="1"/>
  <c r="A87" i="14" s="1" a="1"/>
  <c r="A87" i="14" s="1"/>
  <c r="A88" i="14" s="1" a="1"/>
  <c r="A88" i="14" s="1"/>
  <c r="A89" i="14" s="1" a="1"/>
  <c r="A89" i="14" s="1"/>
  <c r="A90" i="14" s="1" a="1"/>
  <c r="A90" i="14" s="1"/>
  <c r="A91" i="14" s="1" a="1"/>
  <c r="A91" i="14" s="1"/>
  <c r="A92" i="14" s="1" a="1"/>
  <c r="A92" i="14" s="1"/>
  <c r="A93" i="14" s="1" a="1"/>
  <c r="A93" i="14" s="1"/>
  <c r="A94" i="14" s="1" a="1"/>
  <c r="A94" i="14" s="1"/>
  <c r="A95" i="14" s="1" a="1"/>
  <c r="A95" i="14" s="1"/>
  <c r="A96" i="14" s="1" a="1"/>
  <c r="A96" i="14" s="1"/>
  <c r="A97" i="14" s="1" a="1"/>
  <c r="A97" i="14" s="1"/>
  <c r="A98" i="14" s="1" a="1"/>
  <c r="A98" i="14" s="1"/>
  <c r="A99" i="14" s="1" a="1"/>
  <c r="A99" i="14" s="1"/>
  <c r="A100" i="14" s="1" a="1"/>
  <c r="A100" i="14" s="1"/>
  <c r="A101" i="14" s="1" a="1"/>
  <c r="A101" i="14" s="1"/>
  <c r="A102" i="14" s="1" a="1"/>
  <c r="A102" i="14" s="1"/>
  <c r="A103" i="14" s="1" a="1"/>
  <c r="A103" i="14" s="1"/>
  <c r="A104" i="14" s="1" a="1"/>
  <c r="A104" i="14" s="1"/>
  <c r="A105" i="14" s="1" a="1"/>
  <c r="A105" i="14" s="1"/>
  <c r="A106" i="14" s="1" a="1"/>
  <c r="A106" i="14" s="1"/>
  <c r="A107" i="14" s="1" a="1"/>
  <c r="A107" i="14" s="1"/>
  <c r="A108" i="14" s="1" a="1"/>
  <c r="A108" i="14" s="1"/>
  <c r="A109" i="14" s="1" a="1"/>
  <c r="A109" i="14" s="1"/>
  <c r="A110" i="14" s="1" a="1"/>
  <c r="A110" i="14" s="1"/>
  <c r="A111" i="14" s="1" a="1"/>
  <c r="A111" i="14" s="1"/>
  <c r="A112" i="14" s="1" a="1"/>
  <c r="A112" i="14" s="1"/>
  <c r="A113" i="14" s="1" a="1"/>
  <c r="A113" i="14" s="1"/>
  <c r="A114" i="14" s="1" a="1"/>
  <c r="A114" i="14" s="1"/>
  <c r="A115" i="14" s="1" a="1"/>
  <c r="A115" i="14" s="1"/>
  <c r="A116" i="14" s="1" a="1"/>
  <c r="A116" i="14" s="1"/>
  <c r="A117" i="14" s="1" a="1"/>
  <c r="A117" i="14" s="1"/>
  <c r="A118" i="14" s="1" a="1"/>
  <c r="A118" i="14" s="1"/>
  <c r="A119" i="14" s="1" a="1"/>
  <c r="A119" i="14" s="1"/>
  <c r="A120" i="14" s="1" a="1"/>
  <c r="A120" i="14" s="1"/>
  <c r="A121" i="14" s="1" a="1"/>
  <c r="A121" i="14" s="1"/>
  <c r="A122" i="14" s="1" a="1"/>
  <c r="A122" i="14" s="1"/>
  <c r="A123" i="14" s="1" a="1"/>
  <c r="A123" i="14" s="1"/>
  <c r="A124" i="14" s="1" a="1"/>
  <c r="A124" i="14" s="1"/>
  <c r="A125" i="14" s="1" a="1"/>
  <c r="A125" i="14" s="1"/>
  <c r="A126" i="14" s="1" a="1"/>
  <c r="A126" i="14" s="1"/>
  <c r="A127" i="14" s="1" a="1"/>
  <c r="A127" i="14" s="1"/>
  <c r="A128" i="14" s="1" a="1"/>
  <c r="A128" i="14" s="1"/>
  <c r="A129" i="14" s="1" a="1"/>
  <c r="A129" i="14" s="1"/>
  <c r="A130" i="14" s="1" a="1"/>
  <c r="A130" i="14" s="1"/>
  <c r="A131" i="14" s="1" a="1"/>
  <c r="A131" i="14" s="1"/>
  <c r="A132" i="14" s="1" a="1"/>
  <c r="A132" i="14" s="1"/>
  <c r="A133" i="14" s="1" a="1"/>
  <c r="A133" i="14" s="1"/>
  <c r="A134" i="14" s="1" a="1"/>
  <c r="A134" i="14" s="1"/>
  <c r="A135" i="14" s="1" a="1"/>
  <c r="A135" i="14" s="1"/>
  <c r="A136" i="14" s="1" a="1"/>
  <c r="A136" i="14" s="1"/>
  <c r="A137" i="14" s="1" a="1"/>
  <c r="A137" i="14" s="1"/>
  <c r="A138" i="14" s="1" a="1"/>
  <c r="A138" i="14" s="1"/>
  <c r="A139" i="14" s="1" a="1"/>
  <c r="A139" i="14" s="1"/>
  <c r="A140" i="14" s="1" a="1"/>
  <c r="A140" i="14" s="1"/>
  <c r="A141" i="14" s="1" a="1"/>
  <c r="A141" i="14" s="1"/>
  <c r="A142" i="14" s="1" a="1"/>
  <c r="A142" i="14" s="1"/>
  <c r="A143" i="14" s="1" a="1"/>
  <c r="A143" i="14" s="1"/>
  <c r="A144" i="14" s="1" a="1"/>
  <c r="A144" i="14" s="1"/>
  <c r="A145" i="14" s="1" a="1"/>
  <c r="A145" i="14" s="1"/>
  <c r="A146" i="14" s="1" a="1"/>
  <c r="A146" i="14" s="1"/>
  <c r="A147" i="14" s="1" a="1"/>
  <c r="A147" i="14" s="1"/>
  <c r="A148" i="14" s="1" a="1"/>
  <c r="A148" i="14" s="1"/>
  <c r="A149" i="14" s="1" a="1"/>
  <c r="A149" i="14" s="1"/>
  <c r="A150" i="14" s="1" a="1"/>
  <c r="A150" i="14" s="1"/>
  <c r="A151" i="14" s="1" a="1"/>
  <c r="A151" i="14" s="1"/>
  <c r="A152" i="14" s="1" a="1"/>
  <c r="A152" i="14" s="1"/>
  <c r="A153" i="14" s="1" a="1"/>
  <c r="A153" i="14" s="1"/>
  <c r="A154" i="14" s="1" a="1"/>
  <c r="A154" i="14" s="1"/>
  <c r="A155" i="14" s="1" a="1"/>
  <c r="A155" i="14" s="1"/>
  <c r="A156" i="14" s="1" a="1"/>
  <c r="A156" i="14" s="1"/>
  <c r="A157" i="14" s="1" a="1"/>
  <c r="A157" i="14" s="1"/>
  <c r="A158" i="14" s="1" a="1"/>
  <c r="A158" i="14" s="1"/>
  <c r="A159" i="14" s="1" a="1"/>
  <c r="A159" i="14" s="1"/>
  <c r="A160" i="14" s="1" a="1"/>
  <c r="A160" i="14" s="1"/>
  <c r="A161" i="14" s="1" a="1"/>
  <c r="A161" i="14" s="1"/>
  <c r="A162" i="14" s="1" a="1"/>
  <c r="A162" i="14" s="1"/>
  <c r="A163" i="14" s="1" a="1"/>
  <c r="A163" i="14" s="1"/>
  <c r="A164" i="14" s="1" a="1"/>
  <c r="A164" i="14" s="1"/>
  <c r="A165" i="14" s="1" a="1"/>
  <c r="A165" i="14" s="1"/>
  <c r="A166" i="14" s="1" a="1"/>
  <c r="A166" i="14" s="1"/>
  <c r="A167" i="14" s="1" a="1"/>
  <c r="A167" i="14" s="1"/>
  <c r="A168" i="14" s="1" a="1"/>
  <c r="A168" i="14" s="1"/>
  <c r="A169" i="14" s="1" a="1"/>
  <c r="A169" i="14" s="1"/>
  <c r="A170" i="14" s="1" a="1"/>
  <c r="A170" i="14" s="1"/>
  <c r="A171" i="14" s="1" a="1"/>
  <c r="A171" i="14" s="1"/>
  <c r="A172" i="14" s="1" a="1"/>
  <c r="A172" i="14" s="1"/>
  <c r="A173" i="14" s="1" a="1"/>
  <c r="A173" i="14" s="1"/>
  <c r="A174" i="14" s="1" a="1"/>
  <c r="A174" i="14" s="1"/>
  <c r="A175" i="14" s="1" a="1"/>
  <c r="A175" i="14" s="1"/>
  <c r="A176" i="14" s="1" a="1"/>
  <c r="A176" i="14" s="1"/>
  <c r="A177" i="14" s="1" a="1"/>
  <c r="A177" i="14" s="1"/>
  <c r="A178" i="14" s="1" a="1"/>
  <c r="A178" i="14" s="1"/>
  <c r="A179" i="14" s="1" a="1"/>
  <c r="A179" i="14" s="1"/>
  <c r="A180" i="14" s="1" a="1"/>
  <c r="A180" i="14" s="1"/>
  <c r="A181" i="14" s="1" a="1"/>
  <c r="A181" i="14" s="1"/>
  <c r="A182" i="14" s="1" a="1"/>
  <c r="A182" i="14" s="1"/>
  <c r="A183" i="14" s="1" a="1"/>
  <c r="A183" i="14" s="1"/>
  <c r="A184" i="14" s="1" a="1"/>
  <c r="A184" i="14" s="1"/>
  <c r="A185" i="14" s="1" a="1"/>
  <c r="A185" i="14" s="1"/>
  <c r="A186" i="14" s="1" a="1"/>
  <c r="A186" i="14" s="1"/>
  <c r="A187" i="14" s="1" a="1"/>
  <c r="A187" i="14" s="1"/>
  <c r="A188" i="14" s="1" a="1"/>
  <c r="A188" i="14" s="1"/>
  <c r="A189" i="14" s="1" a="1"/>
  <c r="A189" i="14" s="1"/>
  <c r="A190" i="14" s="1" a="1"/>
  <c r="A190" i="14" s="1"/>
  <c r="A191" i="14" s="1" a="1"/>
  <c r="A191" i="14" s="1"/>
  <c r="A192" i="14" s="1" a="1"/>
  <c r="A192" i="14" s="1"/>
  <c r="A193" i="14" s="1" a="1"/>
  <c r="A193" i="14" s="1"/>
  <c r="A194" i="14" s="1" a="1"/>
  <c r="A194" i="14" s="1"/>
  <c r="A195" i="14" s="1" a="1"/>
  <c r="A195" i="14" s="1"/>
  <c r="A196" i="14" s="1" a="1"/>
  <c r="A196" i="14" s="1"/>
  <c r="A197" i="14" s="1" a="1"/>
  <c r="A197" i="14" s="1"/>
  <c r="A198" i="14" s="1" a="1"/>
  <c r="A198" i="14" s="1"/>
  <c r="A199" i="14" s="1" a="1"/>
  <c r="A199" i="14" s="1"/>
  <c r="A200" i="14" s="1" a="1"/>
  <c r="A200" i="14" s="1"/>
  <c r="A201" i="14" s="1" a="1"/>
  <c r="A201" i="14" s="1"/>
  <c r="A202" i="14" s="1" a="1"/>
  <c r="A202" i="14" s="1"/>
  <c r="A203" i="14" s="1" a="1"/>
  <c r="A203" i="14" s="1"/>
  <c r="A204" i="14" s="1" a="1"/>
  <c r="A204" i="14" s="1"/>
  <c r="A205" i="14" s="1" a="1"/>
  <c r="A205" i="14" s="1"/>
  <c r="A206" i="14" s="1" a="1"/>
  <c r="A206" i="14" s="1"/>
  <c r="A207" i="14" s="1" a="1"/>
  <c r="A207" i="14" s="1"/>
  <c r="A208" i="14" s="1" a="1"/>
  <c r="A208" i="14" s="1"/>
  <c r="A209" i="14" s="1" a="1"/>
  <c r="A209" i="14" s="1"/>
  <c r="A210" i="14" s="1" a="1"/>
  <c r="A210" i="14" s="1"/>
  <c r="A211" i="14" s="1" a="1"/>
  <c r="A211" i="14" s="1"/>
  <c r="A212" i="14" s="1" a="1"/>
  <c r="A212" i="14" s="1"/>
  <c r="A213" i="14" s="1" a="1"/>
  <c r="A213" i="14" s="1"/>
  <c r="A214" i="14" s="1" a="1"/>
  <c r="A214" i="14" s="1"/>
  <c r="A215" i="14" s="1" a="1"/>
  <c r="A215" i="14" s="1"/>
  <c r="A216" i="14" s="1" a="1"/>
  <c r="A216" i="14" s="1"/>
  <c r="A217" i="14" s="1" a="1"/>
  <c r="A217" i="14" s="1"/>
  <c r="A218" i="14" s="1" a="1"/>
  <c r="A218" i="14" s="1"/>
  <c r="A219" i="14" s="1" a="1"/>
  <c r="A219" i="14" s="1"/>
  <c r="A220" i="14" s="1" a="1"/>
  <c r="A220" i="14" s="1"/>
  <c r="A221" i="14" s="1" a="1"/>
  <c r="A221" i="14" s="1"/>
  <c r="B13" i="1"/>
  <c r="I14" i="15" l="1"/>
  <c r="H14" i="15"/>
  <c r="B2" i="15" l="1"/>
  <c r="A2" i="7"/>
  <c r="A17" i="8"/>
  <c r="A4" i="8"/>
  <c r="A3" i="6"/>
  <c r="A2" i="5"/>
  <c r="A2" i="4" l="1"/>
  <c r="A222" i="14" l="1" a="1"/>
  <c r="A222" i="14" s="1"/>
  <c r="A223" i="14" s="1" a="1"/>
  <c r="A223" i="14" s="1"/>
  <c r="A224" i="14" s="1" a="1"/>
  <c r="A224" i="14" s="1"/>
  <c r="A2" i="2"/>
  <c r="G10" i="15" s="1"/>
  <c r="I10" i="15" l="1"/>
  <c r="H10" i="15"/>
  <c r="B11" i="1"/>
  <c r="B9" i="1"/>
  <c r="H17" i="15" l="1"/>
  <c r="R9" i="15"/>
  <c r="S9" i="15"/>
  <c r="T9" i="15"/>
  <c r="Q9" i="15"/>
  <c r="N9" i="15"/>
  <c r="O9" i="15"/>
  <c r="P9" i="15"/>
  <c r="M9" i="15"/>
  <c r="Q5" i="8" l="1"/>
  <c r="K5" i="8"/>
  <c r="L5" i="8"/>
  <c r="M5" i="8"/>
  <c r="N5" i="8"/>
  <c r="O5" i="8"/>
  <c r="P5" i="8"/>
  <c r="J5" i="8"/>
  <c r="F4" i="14"/>
  <c r="G4" i="14"/>
  <c r="H4" i="14"/>
  <c r="E4" i="14"/>
  <c r="F4" i="13"/>
  <c r="G4" i="13"/>
  <c r="H4" i="13"/>
  <c r="E4" i="13"/>
  <c r="C14" i="15" l="1"/>
  <c r="G5" i="14" l="1"/>
  <c r="E5" i="14"/>
  <c r="F5" i="14"/>
  <c r="H5" i="14"/>
  <c r="E5" i="13"/>
  <c r="H5" i="13"/>
  <c r="F5" i="13"/>
  <c r="G5" i="13"/>
  <c r="D5" i="14"/>
  <c r="B5" i="14"/>
  <c r="C5" i="14"/>
  <c r="D5" i="13"/>
  <c r="C5" i="13"/>
  <c r="B5" i="13"/>
  <c r="E6" i="14" l="1"/>
  <c r="F6" i="14"/>
  <c r="G6" i="14"/>
  <c r="H6" i="14"/>
  <c r="E6" i="13"/>
  <c r="F6" i="13"/>
  <c r="G6" i="13"/>
  <c r="H6" i="13"/>
  <c r="D6" i="14"/>
  <c r="B6" i="14"/>
  <c r="C6" i="14"/>
  <c r="B6" i="13"/>
  <c r="C6" i="13"/>
  <c r="D6" i="13"/>
  <c r="R13" i="15"/>
  <c r="R14" i="15" s="1"/>
  <c r="N14" i="15"/>
  <c r="O14" i="15"/>
  <c r="P14" i="15"/>
  <c r="Q14" i="15"/>
  <c r="S14" i="15"/>
  <c r="T14" i="15"/>
  <c r="M14" i="15"/>
  <c r="Q17" i="15"/>
  <c r="P17" i="15"/>
  <c r="O17" i="15"/>
  <c r="N17" i="15"/>
  <c r="M17" i="15"/>
  <c r="D14" i="15"/>
  <c r="E14" i="15"/>
  <c r="F14" i="15"/>
  <c r="H18" i="15" s="1"/>
  <c r="G14" i="15"/>
  <c r="E7" i="14" l="1"/>
  <c r="F7" i="14"/>
  <c r="G7" i="14"/>
  <c r="H7" i="14"/>
  <c r="E7" i="13"/>
  <c r="G7" i="13"/>
  <c r="H7" i="13"/>
  <c r="F7" i="13"/>
  <c r="C7" i="14"/>
  <c r="D7" i="14"/>
  <c r="B7" i="14"/>
  <c r="C7" i="13"/>
  <c r="D7" i="13"/>
  <c r="B7" i="13"/>
  <c r="S17" i="15"/>
  <c r="T18" i="15"/>
  <c r="R17" i="15"/>
  <c r="P18" i="15"/>
  <c r="M21" i="15"/>
  <c r="T17" i="15"/>
  <c r="M18" i="15"/>
  <c r="Q18" i="15"/>
  <c r="N18" i="15"/>
  <c r="S18" i="15"/>
  <c r="O18" i="15"/>
  <c r="R18" i="15"/>
  <c r="E8" i="14" l="1"/>
  <c r="F8" i="14"/>
  <c r="G8" i="14"/>
  <c r="H8" i="14"/>
  <c r="E8" i="13"/>
  <c r="H8" i="13"/>
  <c r="F8" i="13"/>
  <c r="G8" i="13"/>
  <c r="D8" i="14"/>
  <c r="B8" i="14"/>
  <c r="C8" i="14"/>
  <c r="B8" i="13"/>
  <c r="D8" i="13"/>
  <c r="C8" i="13"/>
  <c r="N21" i="15"/>
  <c r="M22" i="15"/>
  <c r="N22" i="15"/>
  <c r="E10" i="15"/>
  <c r="C10" i="15"/>
  <c r="C17" i="15" s="1"/>
  <c r="F10" i="15"/>
  <c r="D10" i="15"/>
  <c r="E9" i="14" l="1"/>
  <c r="F9" i="14"/>
  <c r="G9" i="14"/>
  <c r="H9" i="14"/>
  <c r="E9" i="13"/>
  <c r="F9" i="13"/>
  <c r="G9" i="13"/>
  <c r="H9" i="13"/>
  <c r="B9" i="14"/>
  <c r="C9" i="14"/>
  <c r="D9" i="14"/>
  <c r="B9" i="13"/>
  <c r="D9" i="13"/>
  <c r="C9" i="13"/>
  <c r="C18" i="15"/>
  <c r="G17" i="15"/>
  <c r="G18" i="15"/>
  <c r="D17" i="15"/>
  <c r="D18" i="15"/>
  <c r="E18" i="15"/>
  <c r="E17" i="15"/>
  <c r="F17" i="15"/>
  <c r="F18" i="15"/>
  <c r="I17" i="15"/>
  <c r="I18" i="15"/>
  <c r="E10" i="14" l="1"/>
  <c r="F10" i="14"/>
  <c r="G10" i="14"/>
  <c r="H10" i="14"/>
  <c r="B10" i="13"/>
  <c r="E10" i="13"/>
  <c r="F10" i="13"/>
  <c r="G10" i="13"/>
  <c r="H10" i="13"/>
  <c r="C21" i="15"/>
  <c r="C22" i="15"/>
  <c r="B10" i="14"/>
  <c r="C10" i="14"/>
  <c r="D10" i="14"/>
  <c r="C10" i="13"/>
  <c r="D10" i="13"/>
  <c r="E11" i="14" l="1"/>
  <c r="F11" i="14"/>
  <c r="G11" i="14"/>
  <c r="H11" i="14"/>
  <c r="D12" i="13"/>
  <c r="E11" i="13"/>
  <c r="G11" i="13"/>
  <c r="H11" i="13"/>
  <c r="F11" i="13"/>
  <c r="C11" i="14"/>
  <c r="D11" i="14"/>
  <c r="B11" i="14"/>
  <c r="B11" i="13"/>
  <c r="C11" i="13"/>
  <c r="D11" i="13"/>
  <c r="E12" i="14" l="1"/>
  <c r="F12" i="14"/>
  <c r="G12" i="14"/>
  <c r="H12" i="14"/>
  <c r="B12" i="14"/>
  <c r="C12" i="14"/>
  <c r="D12" i="14"/>
  <c r="F13" i="13"/>
  <c r="B12" i="13"/>
  <c r="C12" i="13"/>
  <c r="E12" i="13"/>
  <c r="H12" i="13"/>
  <c r="F12" i="13"/>
  <c r="G12" i="13"/>
  <c r="E13" i="14" l="1"/>
  <c r="F13" i="14"/>
  <c r="G13" i="14"/>
  <c r="H13" i="14"/>
  <c r="C14" i="14"/>
  <c r="C13" i="14"/>
  <c r="B13" i="14"/>
  <c r="D13" i="14"/>
  <c r="G14" i="13"/>
  <c r="H13" i="13"/>
  <c r="D13" i="13"/>
  <c r="E13" i="13"/>
  <c r="B13" i="13"/>
  <c r="G13" i="13"/>
  <c r="C13" i="13"/>
  <c r="D14" i="14" l="1"/>
  <c r="B14" i="14"/>
  <c r="E14" i="14"/>
  <c r="F14" i="14"/>
  <c r="G14" i="14"/>
  <c r="H14" i="14"/>
  <c r="D14" i="13"/>
  <c r="F14" i="13"/>
  <c r="C14" i="13"/>
  <c r="E14" i="13"/>
  <c r="B14" i="13"/>
  <c r="H14" i="13"/>
  <c r="G15" i="13"/>
  <c r="E15" i="14" l="1"/>
  <c r="F15" i="14"/>
  <c r="G15" i="14"/>
  <c r="H15" i="14"/>
  <c r="C15" i="14"/>
  <c r="C16" i="14"/>
  <c r="B15" i="14"/>
  <c r="D15" i="14"/>
  <c r="C15" i="13"/>
  <c r="E15" i="13"/>
  <c r="B15" i="13"/>
  <c r="F15" i="13"/>
  <c r="F16" i="13"/>
  <c r="H15" i="13"/>
  <c r="D15" i="13"/>
  <c r="D17" i="14" l="1"/>
  <c r="E16" i="14"/>
  <c r="F16" i="14"/>
  <c r="G16" i="14"/>
  <c r="H16" i="14"/>
  <c r="B16" i="14"/>
  <c r="D16" i="14"/>
  <c r="C16" i="13"/>
  <c r="E17" i="13"/>
  <c r="G16" i="13"/>
  <c r="H16" i="13"/>
  <c r="B16" i="13"/>
  <c r="E16" i="13"/>
  <c r="D16" i="13"/>
  <c r="D18" i="14" l="1"/>
  <c r="C17" i="14"/>
  <c r="B17" i="14"/>
  <c r="E17" i="14"/>
  <c r="F17" i="14"/>
  <c r="G17" i="14"/>
  <c r="H17" i="14"/>
  <c r="H18" i="13"/>
  <c r="H17" i="13"/>
  <c r="C17" i="13"/>
  <c r="G17" i="13"/>
  <c r="D17" i="13"/>
  <c r="F17" i="13"/>
  <c r="B17" i="13"/>
  <c r="B19" i="14" l="1"/>
  <c r="C18" i="14"/>
  <c r="B18" i="14"/>
  <c r="E18" i="14"/>
  <c r="F18" i="14"/>
  <c r="G18" i="14"/>
  <c r="H18" i="14"/>
  <c r="B18" i="13"/>
  <c r="E18" i="13"/>
  <c r="D18" i="13"/>
  <c r="G18" i="13"/>
  <c r="C18" i="13"/>
  <c r="F18" i="13"/>
  <c r="G19" i="13"/>
  <c r="C20" i="14" l="1"/>
  <c r="D19" i="14"/>
  <c r="C19" i="14"/>
  <c r="E19" i="14"/>
  <c r="F19" i="14"/>
  <c r="G19" i="14"/>
  <c r="H19" i="14"/>
  <c r="B19" i="13"/>
  <c r="E19" i="13"/>
  <c r="E20" i="13"/>
  <c r="F19" i="13"/>
  <c r="D19" i="13"/>
  <c r="H19" i="13"/>
  <c r="C19" i="13"/>
  <c r="D21" i="14" l="1"/>
  <c r="B20" i="14"/>
  <c r="D20" i="14"/>
  <c r="E20" i="14"/>
  <c r="F20" i="14"/>
  <c r="G20" i="14"/>
  <c r="H20" i="14"/>
  <c r="B20" i="13"/>
  <c r="F20" i="13"/>
  <c r="C20" i="13"/>
  <c r="H20" i="13"/>
  <c r="H21" i="13"/>
  <c r="G20" i="13"/>
  <c r="D20" i="13"/>
  <c r="D22" i="14" l="1"/>
  <c r="C21" i="14"/>
  <c r="B21" i="14"/>
  <c r="E21" i="14"/>
  <c r="F21" i="14"/>
  <c r="G21" i="14"/>
  <c r="H21" i="14"/>
  <c r="C21" i="13"/>
  <c r="G21" i="13"/>
  <c r="D21" i="13"/>
  <c r="F21" i="13"/>
  <c r="B21" i="13"/>
  <c r="E21" i="13"/>
  <c r="F22" i="13"/>
  <c r="B23" i="14" l="1"/>
  <c r="C22" i="14"/>
  <c r="B22" i="14"/>
  <c r="E22" i="14"/>
  <c r="F22" i="14"/>
  <c r="G22" i="14"/>
  <c r="H22" i="14"/>
  <c r="C22" i="13"/>
  <c r="E22" i="13"/>
  <c r="F23" i="13"/>
  <c r="H22" i="13"/>
  <c r="B22" i="13"/>
  <c r="G22" i="13"/>
  <c r="D22" i="13"/>
  <c r="C24" i="14" l="1"/>
  <c r="D23" i="14"/>
  <c r="C23" i="14"/>
  <c r="E23" i="14"/>
  <c r="F23" i="14"/>
  <c r="G23" i="14"/>
  <c r="H23" i="14"/>
  <c r="F24" i="13"/>
  <c r="E23" i="13"/>
  <c r="D23" i="13"/>
  <c r="H23" i="13"/>
  <c r="C23" i="13"/>
  <c r="G23" i="13"/>
  <c r="B23" i="13"/>
  <c r="B24" i="14" l="1"/>
  <c r="D24" i="14"/>
  <c r="C25" i="14"/>
  <c r="E24" i="14"/>
  <c r="F24" i="14"/>
  <c r="G24" i="14"/>
  <c r="H24" i="14"/>
  <c r="H24" i="13"/>
  <c r="E24" i="13"/>
  <c r="D24" i="13"/>
  <c r="G24" i="13"/>
  <c r="G26" i="13"/>
  <c r="B24" i="13"/>
  <c r="C24" i="13"/>
  <c r="B25" i="14" l="1"/>
  <c r="B26" i="14"/>
  <c r="D25" i="14"/>
  <c r="E25" i="14"/>
  <c r="F25" i="14"/>
  <c r="G25" i="14"/>
  <c r="H25" i="14"/>
  <c r="C26" i="13"/>
  <c r="G25" i="13"/>
  <c r="B25" i="13"/>
  <c r="F26" i="13"/>
  <c r="D26" i="13"/>
  <c r="F25" i="13"/>
  <c r="H26" i="13"/>
  <c r="B26" i="13"/>
  <c r="E25" i="13"/>
  <c r="C25" i="13"/>
  <c r="E26" i="13"/>
  <c r="G27" i="13"/>
  <c r="H25" i="13"/>
  <c r="D25" i="13"/>
  <c r="B27" i="14" l="1"/>
  <c r="D26" i="14"/>
  <c r="C26" i="14"/>
  <c r="E26" i="14"/>
  <c r="F26" i="14"/>
  <c r="G26" i="14"/>
  <c r="H26" i="14"/>
  <c r="C27" i="13"/>
  <c r="F27" i="13"/>
  <c r="D27" i="13"/>
  <c r="E27" i="13"/>
  <c r="B27" i="13"/>
  <c r="H27" i="13"/>
  <c r="H28" i="13"/>
  <c r="C28" i="14" l="1"/>
  <c r="D27" i="14"/>
  <c r="C27" i="14"/>
  <c r="E27" i="14"/>
  <c r="F27" i="14"/>
  <c r="G27" i="14"/>
  <c r="H27" i="14"/>
  <c r="G29" i="13"/>
  <c r="C28" i="13"/>
  <c r="E28" i="13"/>
  <c r="B28" i="13"/>
  <c r="G28" i="13"/>
  <c r="D28" i="13"/>
  <c r="F28" i="13"/>
  <c r="D29" i="14" l="1"/>
  <c r="B28" i="14"/>
  <c r="D28" i="14"/>
  <c r="E28" i="14"/>
  <c r="F28" i="14"/>
  <c r="G28" i="14"/>
  <c r="H28" i="14"/>
  <c r="B29" i="13"/>
  <c r="F29" i="13"/>
  <c r="D29" i="13"/>
  <c r="H29" i="13"/>
  <c r="F30" i="13"/>
  <c r="E29" i="13"/>
  <c r="C29" i="13"/>
  <c r="C29" i="14" l="1"/>
  <c r="B29" i="14"/>
  <c r="E29" i="14"/>
  <c r="F29" i="14"/>
  <c r="G29" i="14"/>
  <c r="H29" i="14"/>
  <c r="G31" i="13"/>
  <c r="H30" i="13"/>
  <c r="B30" i="13"/>
  <c r="E30" i="13"/>
  <c r="D30" i="13"/>
  <c r="G30" i="13"/>
  <c r="C30" i="13"/>
  <c r="E30" i="14" l="1"/>
  <c r="F30" i="14"/>
  <c r="G30" i="14"/>
  <c r="H30" i="14"/>
  <c r="D31" i="14"/>
  <c r="C30" i="14"/>
  <c r="B30" i="14"/>
  <c r="D30" i="14"/>
  <c r="B31" i="13"/>
  <c r="F31" i="13"/>
  <c r="E31" i="13"/>
  <c r="D31" i="13"/>
  <c r="H31" i="13"/>
  <c r="G32" i="13"/>
  <c r="C31" i="13"/>
  <c r="C32" i="14" l="1"/>
  <c r="B31" i="14"/>
  <c r="C31" i="14"/>
  <c r="E31" i="14"/>
  <c r="F31" i="14"/>
  <c r="G31" i="14"/>
  <c r="H31" i="14"/>
  <c r="G33" i="13"/>
  <c r="H32" i="13"/>
  <c r="C32" i="13"/>
  <c r="F32" i="13"/>
  <c r="B32" i="13"/>
  <c r="E32" i="13"/>
  <c r="D32" i="13"/>
  <c r="D33" i="14" l="1"/>
  <c r="B32" i="14"/>
  <c r="D32" i="14"/>
  <c r="E32" i="14"/>
  <c r="F32" i="14"/>
  <c r="G32" i="14"/>
  <c r="H32" i="14"/>
  <c r="B33" i="13"/>
  <c r="F33" i="13"/>
  <c r="F34" i="13"/>
  <c r="E33" i="13"/>
  <c r="D33" i="13"/>
  <c r="H33" i="13"/>
  <c r="C33" i="13"/>
  <c r="D34" i="14" l="1"/>
  <c r="C33" i="14"/>
  <c r="B33" i="14"/>
  <c r="E33" i="14"/>
  <c r="F33" i="14"/>
  <c r="G33" i="14"/>
  <c r="H33" i="14"/>
  <c r="E34" i="13"/>
  <c r="B34" i="13"/>
  <c r="D34" i="13"/>
  <c r="G34" i="13"/>
  <c r="G35" i="13"/>
  <c r="H34" i="13"/>
  <c r="C34" i="13"/>
  <c r="B35" i="14" l="1"/>
  <c r="C34" i="14"/>
  <c r="B34" i="14"/>
  <c r="E34" i="14"/>
  <c r="F34" i="14"/>
  <c r="G34" i="14"/>
  <c r="H34" i="14"/>
  <c r="B35" i="13"/>
  <c r="F35" i="13"/>
  <c r="D35" i="13"/>
  <c r="H35" i="13"/>
  <c r="G36" i="13"/>
  <c r="E35" i="13"/>
  <c r="C35" i="13"/>
  <c r="C36" i="14" l="1"/>
  <c r="D35" i="14"/>
  <c r="C35" i="14"/>
  <c r="E35" i="14"/>
  <c r="F35" i="14"/>
  <c r="G35" i="14"/>
  <c r="H35" i="14"/>
  <c r="F37" i="13"/>
  <c r="H36" i="13"/>
  <c r="B36" i="13"/>
  <c r="E36" i="13"/>
  <c r="D36" i="13"/>
  <c r="F36" i="13"/>
  <c r="C36" i="13"/>
  <c r="B36" i="14" l="1"/>
  <c r="D36" i="14"/>
  <c r="E36" i="14"/>
  <c r="F36" i="14"/>
  <c r="G36" i="14"/>
  <c r="H36" i="14"/>
  <c r="E37" i="13"/>
  <c r="D37" i="13"/>
  <c r="H37" i="13"/>
  <c r="B37" i="13"/>
  <c r="G37" i="13"/>
  <c r="B38" i="13"/>
  <c r="C37" i="13"/>
  <c r="E37" i="14" l="1"/>
  <c r="F37" i="14"/>
  <c r="G37" i="14"/>
  <c r="H37" i="14"/>
  <c r="C38" i="14"/>
  <c r="D37" i="14"/>
  <c r="B37" i="14"/>
  <c r="C37" i="14"/>
  <c r="B39" i="13"/>
  <c r="E38" i="13"/>
  <c r="D38" i="13"/>
  <c r="F38" i="13"/>
  <c r="H38" i="13"/>
  <c r="C38" i="13"/>
  <c r="G38" i="13"/>
  <c r="B38" i="14" l="1"/>
  <c r="D38" i="14"/>
  <c r="E38" i="14"/>
  <c r="F38" i="14"/>
  <c r="G38" i="14"/>
  <c r="H38" i="14"/>
  <c r="G39" i="13"/>
  <c r="C39" i="13"/>
  <c r="E39" i="13"/>
  <c r="F40" i="13"/>
  <c r="F39" i="13"/>
  <c r="H39" i="13"/>
  <c r="D39" i="13"/>
  <c r="E39" i="14" l="1"/>
  <c r="F39" i="14"/>
  <c r="G39" i="14"/>
  <c r="H39" i="14"/>
  <c r="C39" i="14"/>
  <c r="C40" i="14"/>
  <c r="B39" i="14"/>
  <c r="D39" i="14"/>
  <c r="D40" i="13"/>
  <c r="E40" i="13"/>
  <c r="B41" i="13"/>
  <c r="G40" i="13"/>
  <c r="C40" i="13"/>
  <c r="H40" i="13"/>
  <c r="B40" i="13"/>
  <c r="D41" i="14" l="1"/>
  <c r="E40" i="14"/>
  <c r="F40" i="14"/>
  <c r="G40" i="14"/>
  <c r="H40" i="14"/>
  <c r="B40" i="14"/>
  <c r="D40" i="14"/>
  <c r="C42" i="13"/>
  <c r="F41" i="13"/>
  <c r="H41" i="13"/>
  <c r="G41" i="13"/>
  <c r="D41" i="13"/>
  <c r="E41" i="13"/>
  <c r="C41" i="13"/>
  <c r="C41" i="14" l="1"/>
  <c r="B41" i="14"/>
  <c r="C42" i="14"/>
  <c r="E41" i="14"/>
  <c r="F41" i="14"/>
  <c r="G41" i="14"/>
  <c r="H41" i="14"/>
  <c r="H42" i="13"/>
  <c r="D43" i="13"/>
  <c r="F42" i="13"/>
  <c r="B42" i="13"/>
  <c r="G42" i="13"/>
  <c r="D42" i="13"/>
  <c r="E42" i="13"/>
  <c r="B42" i="14" l="1"/>
  <c r="E42" i="14"/>
  <c r="F42" i="14"/>
  <c r="G42" i="14"/>
  <c r="H42" i="14"/>
  <c r="D42" i="14"/>
  <c r="E43" i="13"/>
  <c r="F43" i="13"/>
  <c r="H43" i="13"/>
  <c r="C43" i="13"/>
  <c r="G43" i="13"/>
  <c r="B43" i="13"/>
  <c r="G45" i="13"/>
  <c r="E44" i="14" l="1"/>
  <c r="F44" i="14"/>
  <c r="G44" i="14"/>
  <c r="H44" i="14"/>
  <c r="B43" i="14"/>
  <c r="D43" i="14"/>
  <c r="E43" i="14"/>
  <c r="F43" i="14"/>
  <c r="G43" i="14"/>
  <c r="H43" i="14"/>
  <c r="C43" i="14"/>
  <c r="E44" i="13"/>
  <c r="D44" i="13"/>
  <c r="H45" i="13"/>
  <c r="D45" i="13"/>
  <c r="G44" i="13"/>
  <c r="C44" i="13"/>
  <c r="F45" i="13"/>
  <c r="B45" i="13"/>
  <c r="F44" i="13"/>
  <c r="E45" i="13"/>
  <c r="C45" i="13"/>
  <c r="G46" i="13"/>
  <c r="H44" i="13"/>
  <c r="B44" i="13"/>
  <c r="B44" i="14"/>
  <c r="C44" i="14"/>
  <c r="D44" i="14"/>
  <c r="E45" i="14" l="1"/>
  <c r="F45" i="14"/>
  <c r="G45" i="14"/>
  <c r="H45" i="14"/>
  <c r="C46" i="13"/>
  <c r="F46" i="13"/>
  <c r="B46" i="13"/>
  <c r="E46" i="13"/>
  <c r="D46" i="13"/>
  <c r="H46" i="13"/>
  <c r="H47" i="13"/>
  <c r="B45" i="14"/>
  <c r="C45" i="14"/>
  <c r="D45" i="14"/>
  <c r="E46" i="14" l="1"/>
  <c r="F46" i="14"/>
  <c r="G46" i="14"/>
  <c r="H46" i="14"/>
  <c r="F48" i="13"/>
  <c r="G47" i="13"/>
  <c r="B47" i="13"/>
  <c r="F47" i="13"/>
  <c r="E47" i="13"/>
  <c r="D47" i="13"/>
  <c r="C47" i="13"/>
  <c r="C46" i="14"/>
  <c r="D46" i="14"/>
  <c r="B46" i="14"/>
  <c r="E47" i="14" l="1"/>
  <c r="F47" i="14"/>
  <c r="G47" i="14"/>
  <c r="H47" i="14"/>
  <c r="H49" i="13"/>
  <c r="E48" i="13"/>
  <c r="D48" i="13"/>
  <c r="G48" i="13"/>
  <c r="B48" i="13"/>
  <c r="H48" i="13"/>
  <c r="C48" i="13"/>
  <c r="D47" i="14"/>
  <c r="B47" i="14"/>
  <c r="C47" i="14"/>
  <c r="E48" i="14" l="1"/>
  <c r="F48" i="14"/>
  <c r="G48" i="14"/>
  <c r="H48" i="14"/>
  <c r="D49" i="13"/>
  <c r="F49" i="13"/>
  <c r="G49" i="13"/>
  <c r="B49" i="13"/>
  <c r="E49" i="13"/>
  <c r="F50" i="13"/>
  <c r="C49" i="13"/>
  <c r="B48" i="14"/>
  <c r="C48" i="14"/>
  <c r="D48" i="14"/>
  <c r="E49" i="14" l="1"/>
  <c r="F49" i="14"/>
  <c r="G49" i="14"/>
  <c r="H49" i="14"/>
  <c r="G51" i="13"/>
  <c r="D50" i="13"/>
  <c r="E50" i="13"/>
  <c r="H50" i="13"/>
  <c r="B50" i="13"/>
  <c r="G50" i="13"/>
  <c r="C50" i="13"/>
  <c r="B49" i="14"/>
  <c r="D49" i="14"/>
  <c r="C49" i="14"/>
  <c r="E50" i="14" l="1"/>
  <c r="F50" i="14"/>
  <c r="G50" i="14"/>
  <c r="H50" i="14"/>
  <c r="G52" i="13"/>
  <c r="F51" i="13"/>
  <c r="E51" i="13"/>
  <c r="C51" i="13"/>
  <c r="B51" i="13"/>
  <c r="H51" i="13"/>
  <c r="D51" i="13"/>
  <c r="C50" i="14"/>
  <c r="B50" i="14"/>
  <c r="D50" i="14"/>
  <c r="E51" i="14" l="1"/>
  <c r="F51" i="14"/>
  <c r="G51" i="14"/>
  <c r="H51" i="14"/>
  <c r="G53" i="13"/>
  <c r="E52" i="13"/>
  <c r="C52" i="13"/>
  <c r="D52" i="13"/>
  <c r="H52" i="13"/>
  <c r="F52" i="13"/>
  <c r="B52" i="13"/>
  <c r="D51" i="14"/>
  <c r="B51" i="14"/>
  <c r="C51" i="14"/>
  <c r="E52" i="14" l="1"/>
  <c r="F52" i="14"/>
  <c r="G52" i="14"/>
  <c r="H52" i="14"/>
  <c r="C53" i="13"/>
  <c r="F53" i="13"/>
  <c r="D53" i="13"/>
  <c r="E53" i="13"/>
  <c r="F54" i="13"/>
  <c r="H53" i="13"/>
  <c r="B53" i="13"/>
  <c r="D52" i="14"/>
  <c r="B52" i="14"/>
  <c r="C52" i="14"/>
  <c r="E53" i="14" l="1"/>
  <c r="F53" i="14"/>
  <c r="G53" i="14"/>
  <c r="H53" i="14"/>
  <c r="C55" i="13"/>
  <c r="G54" i="13"/>
  <c r="E54" i="13"/>
  <c r="C54" i="13"/>
  <c r="D54" i="13"/>
  <c r="H54" i="13"/>
  <c r="B54" i="13"/>
  <c r="B53" i="14"/>
  <c r="C53" i="14"/>
  <c r="D53" i="14"/>
  <c r="E54" i="14" l="1"/>
  <c r="F54" i="14"/>
  <c r="G54" i="14"/>
  <c r="H54" i="14"/>
  <c r="D55" i="13"/>
  <c r="H55" i="13"/>
  <c r="C56" i="13"/>
  <c r="G55" i="13"/>
  <c r="B55" i="13"/>
  <c r="F55" i="13"/>
  <c r="E55" i="13"/>
  <c r="C54" i="14"/>
  <c r="B54" i="14"/>
  <c r="D54" i="14"/>
  <c r="E55" i="14" l="1"/>
  <c r="F55" i="14"/>
  <c r="G55" i="14"/>
  <c r="H55" i="14"/>
  <c r="B56" i="13"/>
  <c r="G56" i="13"/>
  <c r="D56" i="13"/>
  <c r="F56" i="13"/>
  <c r="C57" i="13"/>
  <c r="H56" i="13"/>
  <c r="E56" i="13"/>
  <c r="C55" i="14"/>
  <c r="D55" i="14"/>
  <c r="B55" i="14"/>
  <c r="E56" i="14" l="1"/>
  <c r="F56" i="14"/>
  <c r="G56" i="14"/>
  <c r="H56" i="14"/>
  <c r="G58" i="13"/>
  <c r="H57" i="13"/>
  <c r="B57" i="13"/>
  <c r="G57" i="13"/>
  <c r="D57" i="13"/>
  <c r="F57" i="13"/>
  <c r="E57" i="13"/>
  <c r="D56" i="14"/>
  <c r="B56" i="14"/>
  <c r="C56" i="14"/>
  <c r="E57" i="14" l="1"/>
  <c r="F57" i="14"/>
  <c r="G57" i="14"/>
  <c r="H57" i="14"/>
  <c r="D58" i="13"/>
  <c r="F58" i="13"/>
  <c r="E58" i="13"/>
  <c r="C58" i="13"/>
  <c r="H58" i="13"/>
  <c r="D59" i="13"/>
  <c r="B58" i="13"/>
  <c r="B57" i="14"/>
  <c r="C57" i="14"/>
  <c r="D57" i="14"/>
  <c r="E58" i="14" l="1"/>
  <c r="F58" i="14"/>
  <c r="G58" i="14"/>
  <c r="H58" i="14"/>
  <c r="C59" i="13"/>
  <c r="F60" i="13"/>
  <c r="H59" i="13"/>
  <c r="B59" i="13"/>
  <c r="G59" i="13"/>
  <c r="F59" i="13"/>
  <c r="E59" i="13"/>
  <c r="B58" i="14"/>
  <c r="C58" i="14"/>
  <c r="D58" i="14"/>
  <c r="E59" i="14" l="1"/>
  <c r="F59" i="14"/>
  <c r="G59" i="14"/>
  <c r="H59" i="14"/>
  <c r="C60" i="13"/>
  <c r="D60" i="13"/>
  <c r="E60" i="13"/>
  <c r="H60" i="13"/>
  <c r="G61" i="13"/>
  <c r="G60" i="13"/>
  <c r="B60" i="13"/>
  <c r="C59" i="14"/>
  <c r="D59" i="14"/>
  <c r="B59" i="14"/>
  <c r="E60" i="14" l="1"/>
  <c r="F60" i="14"/>
  <c r="G60" i="14"/>
  <c r="H60" i="14"/>
  <c r="F62" i="13"/>
  <c r="B61" i="13"/>
  <c r="F61" i="13"/>
  <c r="E61" i="13"/>
  <c r="C61" i="13"/>
  <c r="D61" i="13"/>
  <c r="H61" i="13"/>
  <c r="D60" i="14"/>
  <c r="B60" i="14"/>
  <c r="C60" i="14"/>
  <c r="E61" i="14" l="1"/>
  <c r="F61" i="14"/>
  <c r="G61" i="14"/>
  <c r="H61" i="14"/>
  <c r="E62" i="13"/>
  <c r="C62" i="13"/>
  <c r="D62" i="13"/>
  <c r="H62" i="13"/>
  <c r="C63" i="13"/>
  <c r="G62" i="13"/>
  <c r="B62" i="13"/>
  <c r="B61" i="14"/>
  <c r="C61" i="14"/>
  <c r="D61" i="14"/>
  <c r="E62" i="14" l="1"/>
  <c r="F62" i="14"/>
  <c r="G62" i="14"/>
  <c r="H62" i="14"/>
  <c r="D63" i="13"/>
  <c r="H63" i="13"/>
  <c r="F64" i="13"/>
  <c r="G63" i="13"/>
  <c r="B63" i="13"/>
  <c r="F63" i="13"/>
  <c r="E63" i="13"/>
  <c r="B62" i="14"/>
  <c r="C62" i="14"/>
  <c r="D62" i="14"/>
  <c r="E63" i="14" l="1"/>
  <c r="F63" i="14"/>
  <c r="G63" i="14"/>
  <c r="H63" i="14"/>
  <c r="C64" i="13"/>
  <c r="H64" i="13"/>
  <c r="D64" i="13"/>
  <c r="E64" i="13"/>
  <c r="E65" i="13"/>
  <c r="G64" i="13"/>
  <c r="B64" i="13"/>
  <c r="C63" i="14"/>
  <c r="D63" i="14"/>
  <c r="B63" i="14"/>
  <c r="E64" i="14" l="1"/>
  <c r="F64" i="14"/>
  <c r="G64" i="14"/>
  <c r="H64" i="14"/>
  <c r="H66" i="13"/>
  <c r="H65" i="13"/>
  <c r="D65" i="13"/>
  <c r="G65" i="13"/>
  <c r="B65" i="13"/>
  <c r="F65" i="13"/>
  <c r="C65" i="13"/>
  <c r="D64" i="14"/>
  <c r="B64" i="14"/>
  <c r="C64" i="14"/>
  <c r="E65" i="14" l="1"/>
  <c r="F65" i="14"/>
  <c r="G65" i="14"/>
  <c r="H65" i="14"/>
  <c r="H67" i="13"/>
  <c r="G66" i="13"/>
  <c r="E66" i="13"/>
  <c r="C66" i="13"/>
  <c r="B66" i="13"/>
  <c r="F66" i="13"/>
  <c r="D66" i="13"/>
  <c r="B65" i="14"/>
  <c r="C65" i="14"/>
  <c r="D65" i="14"/>
  <c r="E66" i="14" l="1"/>
  <c r="F66" i="14"/>
  <c r="G66" i="14"/>
  <c r="H66" i="14"/>
  <c r="F68" i="13"/>
  <c r="G67" i="13"/>
  <c r="B67" i="13"/>
  <c r="F67" i="13"/>
  <c r="E67" i="13"/>
  <c r="C67" i="13"/>
  <c r="D67" i="13"/>
  <c r="B66" i="14"/>
  <c r="C66" i="14"/>
  <c r="D66" i="14"/>
  <c r="E67" i="14" l="1"/>
  <c r="F67" i="14"/>
  <c r="G67" i="14"/>
  <c r="H67" i="14"/>
  <c r="E68" i="13"/>
  <c r="C68" i="13"/>
  <c r="E69" i="13"/>
  <c r="G68" i="13"/>
  <c r="D68" i="13"/>
  <c r="H68" i="13"/>
  <c r="B68" i="13"/>
  <c r="C67" i="14"/>
  <c r="D67" i="14"/>
  <c r="B67" i="14"/>
  <c r="E68" i="14" l="1"/>
  <c r="F68" i="14"/>
  <c r="G68" i="14"/>
  <c r="H68" i="14"/>
  <c r="H70" i="13"/>
  <c r="G69" i="13"/>
  <c r="B69" i="13"/>
  <c r="F69" i="13"/>
  <c r="C69" i="13"/>
  <c r="H69" i="13"/>
  <c r="D69" i="13"/>
  <c r="D68" i="14"/>
  <c r="B68" i="14"/>
  <c r="C68" i="14"/>
  <c r="E69" i="14" l="1"/>
  <c r="F69" i="14"/>
  <c r="G69" i="14"/>
  <c r="H69" i="14"/>
  <c r="H71" i="13"/>
  <c r="G70" i="13"/>
  <c r="E70" i="13"/>
  <c r="C70" i="13"/>
  <c r="B70" i="13"/>
  <c r="F70" i="13"/>
  <c r="D70" i="13"/>
  <c r="B69" i="14"/>
  <c r="C69" i="14"/>
  <c r="D69" i="14"/>
  <c r="E70" i="14" l="1"/>
  <c r="F70" i="14"/>
  <c r="G70" i="14"/>
  <c r="H70" i="14"/>
  <c r="F72" i="13"/>
  <c r="G71" i="13"/>
  <c r="B71" i="13"/>
  <c r="F71" i="13"/>
  <c r="E71" i="13"/>
  <c r="D71" i="13"/>
  <c r="C71" i="13"/>
  <c r="B70" i="14"/>
  <c r="C70" i="14"/>
  <c r="D70" i="14"/>
  <c r="E71" i="14" l="1"/>
  <c r="F71" i="14"/>
  <c r="G71" i="14"/>
  <c r="H71" i="14"/>
  <c r="G73" i="13"/>
  <c r="H72" i="13"/>
  <c r="B72" i="13"/>
  <c r="G72" i="13"/>
  <c r="E72" i="13"/>
  <c r="C72" i="13"/>
  <c r="D72" i="13"/>
  <c r="C71" i="14"/>
  <c r="D71" i="14"/>
  <c r="B71" i="14"/>
  <c r="E72" i="14" l="1"/>
  <c r="F72" i="14"/>
  <c r="G72" i="14"/>
  <c r="H72" i="14"/>
  <c r="E73" i="13"/>
  <c r="C73" i="13"/>
  <c r="H74" i="13"/>
  <c r="H73" i="13"/>
  <c r="B73" i="13"/>
  <c r="F73" i="13"/>
  <c r="D73" i="13"/>
  <c r="D72" i="14"/>
  <c r="B72" i="14"/>
  <c r="C72" i="14"/>
  <c r="E73" i="14" l="1"/>
  <c r="F73" i="14"/>
  <c r="G73" i="14"/>
  <c r="H73" i="14"/>
  <c r="B74" i="13"/>
  <c r="G74" i="13"/>
  <c r="D74" i="13"/>
  <c r="F74" i="13"/>
  <c r="E74" i="13"/>
  <c r="C74" i="13"/>
  <c r="F75" i="13"/>
  <c r="B73" i="14"/>
  <c r="C73" i="14"/>
  <c r="D73" i="14"/>
  <c r="E74" i="14" l="1"/>
  <c r="F74" i="14"/>
  <c r="G74" i="14"/>
  <c r="H74" i="14"/>
  <c r="E75" i="13"/>
  <c r="D75" i="13"/>
  <c r="C75" i="13"/>
  <c r="H75" i="13"/>
  <c r="E76" i="13"/>
  <c r="G75" i="13"/>
  <c r="B75" i="13"/>
  <c r="B74" i="14"/>
  <c r="C74" i="14"/>
  <c r="D74" i="14"/>
  <c r="E75" i="14" l="1"/>
  <c r="F75" i="14"/>
  <c r="G75" i="14"/>
  <c r="H75" i="14"/>
  <c r="H77" i="13"/>
  <c r="H76" i="13"/>
  <c r="B76" i="13"/>
  <c r="G76" i="13"/>
  <c r="C76" i="13"/>
  <c r="F76" i="13"/>
  <c r="D76" i="13"/>
  <c r="C75" i="14"/>
  <c r="D75" i="14"/>
  <c r="B75" i="14"/>
  <c r="E76" i="14" l="1"/>
  <c r="F76" i="14"/>
  <c r="G76" i="14"/>
  <c r="H76" i="14"/>
  <c r="H78" i="13"/>
  <c r="G77" i="13"/>
  <c r="E77" i="13"/>
  <c r="C77" i="13"/>
  <c r="B77" i="13"/>
  <c r="F77" i="13"/>
  <c r="D77" i="13"/>
  <c r="C76" i="14"/>
  <c r="D76" i="14"/>
  <c r="B76" i="14"/>
  <c r="E77" i="14" l="1"/>
  <c r="F77" i="14"/>
  <c r="G77" i="14"/>
  <c r="H77" i="14"/>
  <c r="E78" i="13"/>
  <c r="C78" i="13"/>
  <c r="C79" i="13"/>
  <c r="G78" i="13"/>
  <c r="B78" i="13"/>
  <c r="F78" i="13"/>
  <c r="D78" i="13"/>
  <c r="B77" i="14"/>
  <c r="C77" i="14"/>
  <c r="D77" i="14"/>
  <c r="E78" i="14" l="1"/>
  <c r="F78" i="14"/>
  <c r="G78" i="14"/>
  <c r="H78" i="14"/>
  <c r="G80" i="13"/>
  <c r="G79" i="13"/>
  <c r="D79" i="13"/>
  <c r="H79" i="13"/>
  <c r="B79" i="13"/>
  <c r="F79" i="13"/>
  <c r="E79" i="13"/>
  <c r="C78" i="14"/>
  <c r="B78" i="14"/>
  <c r="D78" i="14"/>
  <c r="E79" i="14" l="1"/>
  <c r="F79" i="14"/>
  <c r="G79" i="14"/>
  <c r="H79" i="14"/>
  <c r="C80" i="13"/>
  <c r="E80" i="13"/>
  <c r="B80" i="13"/>
  <c r="F80" i="13"/>
  <c r="D80" i="13"/>
  <c r="H80" i="13"/>
  <c r="B81" i="13"/>
  <c r="D79" i="14"/>
  <c r="C79" i="14"/>
  <c r="B79" i="14"/>
  <c r="E80" i="14" l="1"/>
  <c r="F80" i="14"/>
  <c r="G80" i="14"/>
  <c r="H80" i="14"/>
  <c r="F81" i="13"/>
  <c r="D81" i="13"/>
  <c r="E81" i="13"/>
  <c r="C81" i="13"/>
  <c r="H81" i="13"/>
  <c r="G82" i="13"/>
  <c r="G81" i="13"/>
  <c r="B80" i="14"/>
  <c r="C80" i="14"/>
  <c r="D80" i="14"/>
  <c r="E81" i="14" l="1"/>
  <c r="F81" i="14"/>
  <c r="G81" i="14"/>
  <c r="H81" i="14"/>
  <c r="G83" i="13"/>
  <c r="F82" i="13"/>
  <c r="D82" i="13"/>
  <c r="E82" i="13"/>
  <c r="B82" i="13"/>
  <c r="H82" i="13"/>
  <c r="C82" i="13"/>
  <c r="B81" i="14"/>
  <c r="C81" i="14"/>
  <c r="D81" i="14"/>
  <c r="E82" i="14" l="1"/>
  <c r="F82" i="14"/>
  <c r="G82" i="14"/>
  <c r="H82" i="14"/>
  <c r="G84" i="13"/>
  <c r="F83" i="13"/>
  <c r="D83" i="13"/>
  <c r="B83" i="13"/>
  <c r="E83" i="13"/>
  <c r="C83" i="13"/>
  <c r="H83" i="13"/>
  <c r="C82" i="14"/>
  <c r="D82" i="14"/>
  <c r="B82" i="14"/>
  <c r="E83" i="14" l="1"/>
  <c r="F83" i="14"/>
  <c r="G83" i="14"/>
  <c r="H83" i="14"/>
  <c r="C84" i="13"/>
  <c r="D84" i="13"/>
  <c r="F84" i="13"/>
  <c r="G85" i="13"/>
  <c r="E84" i="13"/>
  <c r="B84" i="13"/>
  <c r="H84" i="13"/>
  <c r="D83" i="14"/>
  <c r="B83" i="14"/>
  <c r="C83" i="14"/>
  <c r="E84" i="14" l="1"/>
  <c r="F84" i="14"/>
  <c r="G84" i="14"/>
  <c r="H84" i="14"/>
  <c r="G86" i="13"/>
  <c r="F85" i="13"/>
  <c r="C85" i="13"/>
  <c r="H85" i="13"/>
  <c r="B85" i="13"/>
  <c r="E85" i="13"/>
  <c r="D85" i="13"/>
  <c r="B84" i="14"/>
  <c r="C84" i="14"/>
  <c r="D84" i="14"/>
  <c r="E85" i="14" l="1"/>
  <c r="F85" i="14"/>
  <c r="G85" i="14"/>
  <c r="H85" i="14"/>
  <c r="F86" i="13"/>
  <c r="F87" i="13"/>
  <c r="H86" i="13"/>
  <c r="B86" i="13"/>
  <c r="E86" i="13"/>
  <c r="D86" i="13"/>
  <c r="C86" i="13"/>
  <c r="B85" i="14"/>
  <c r="D85" i="14"/>
  <c r="C85" i="14"/>
  <c r="E86" i="14" l="1"/>
  <c r="F86" i="14"/>
  <c r="G86" i="14"/>
  <c r="H86" i="14"/>
  <c r="H88" i="13"/>
  <c r="H87" i="13"/>
  <c r="B87" i="13"/>
  <c r="E87" i="13"/>
  <c r="D87" i="13"/>
  <c r="G87" i="13"/>
  <c r="C87" i="13"/>
  <c r="C86" i="14"/>
  <c r="B86" i="14"/>
  <c r="D86" i="14"/>
  <c r="E87" i="14" l="1"/>
  <c r="F87" i="14"/>
  <c r="G87" i="14"/>
  <c r="H87" i="14"/>
  <c r="F89" i="13"/>
  <c r="E88" i="13"/>
  <c r="B88" i="13"/>
  <c r="G88" i="13"/>
  <c r="C88" i="13"/>
  <c r="F88" i="13"/>
  <c r="D88" i="13"/>
  <c r="D87" i="14"/>
  <c r="B87" i="14"/>
  <c r="C87" i="14"/>
  <c r="E88" i="14" l="1"/>
  <c r="F88" i="14"/>
  <c r="G88" i="14"/>
  <c r="H88" i="14"/>
  <c r="G90" i="13"/>
  <c r="E89" i="13"/>
  <c r="H89" i="13"/>
  <c r="D89" i="13"/>
  <c r="G89" i="13"/>
  <c r="B89" i="13"/>
  <c r="C89" i="13"/>
  <c r="D88" i="14"/>
  <c r="B88" i="14"/>
  <c r="C88" i="14"/>
  <c r="E89" i="14" l="1"/>
  <c r="F89" i="14"/>
  <c r="G89" i="14"/>
  <c r="H89" i="14"/>
  <c r="D90" i="13"/>
  <c r="H90" i="13"/>
  <c r="C90" i="13"/>
  <c r="F90" i="13"/>
  <c r="E90" i="13"/>
  <c r="G91" i="13"/>
  <c r="B90" i="13"/>
  <c r="B89" i="14"/>
  <c r="C89" i="14"/>
  <c r="D89" i="14"/>
  <c r="E90" i="14" l="1"/>
  <c r="F90" i="14"/>
  <c r="G90" i="14"/>
  <c r="H90" i="14"/>
  <c r="D91" i="13"/>
  <c r="F91" i="13"/>
  <c r="H91" i="13"/>
  <c r="C91" i="13"/>
  <c r="C92" i="13"/>
  <c r="E91" i="13"/>
  <c r="B91" i="13"/>
  <c r="C90" i="14"/>
  <c r="B90" i="14"/>
  <c r="D90" i="14"/>
  <c r="H91" i="14" l="1"/>
  <c r="E91" i="14"/>
  <c r="F91" i="14"/>
  <c r="G91" i="14"/>
  <c r="H93" i="13"/>
  <c r="E92" i="13"/>
  <c r="D92" i="13"/>
  <c r="G92" i="13"/>
  <c r="B92" i="13"/>
  <c r="F92" i="13"/>
  <c r="H92" i="13"/>
  <c r="D91" i="14"/>
  <c r="B91" i="14"/>
  <c r="C91" i="14"/>
  <c r="H92" i="14" l="1"/>
  <c r="E92" i="14"/>
  <c r="F92" i="14"/>
  <c r="G92" i="14"/>
  <c r="B93" i="13"/>
  <c r="E93" i="13"/>
  <c r="C93" i="13"/>
  <c r="G93" i="13"/>
  <c r="D93" i="13"/>
  <c r="F93" i="13"/>
  <c r="F94" i="13"/>
  <c r="C92" i="14"/>
  <c r="D92" i="14"/>
  <c r="B92" i="14"/>
  <c r="H93" i="14" l="1"/>
  <c r="E93" i="14"/>
  <c r="F93" i="14"/>
  <c r="G93" i="14"/>
  <c r="F95" i="13"/>
  <c r="H94" i="13"/>
  <c r="B94" i="13"/>
  <c r="E94" i="13"/>
  <c r="C94" i="13"/>
  <c r="G94" i="13"/>
  <c r="D94" i="13"/>
  <c r="B93" i="14"/>
  <c r="C93" i="14"/>
  <c r="D93" i="14"/>
  <c r="H94" i="14" l="1"/>
  <c r="E94" i="14"/>
  <c r="F94" i="14"/>
  <c r="G94" i="14"/>
  <c r="G96" i="13"/>
  <c r="E95" i="13"/>
  <c r="H95" i="13"/>
  <c r="D95" i="13"/>
  <c r="B95" i="13"/>
  <c r="G95" i="13"/>
  <c r="C95" i="13"/>
  <c r="C94" i="14"/>
  <c r="B94" i="14"/>
  <c r="D94" i="14"/>
  <c r="H95" i="14" l="1"/>
  <c r="E95" i="14"/>
  <c r="G95" i="14"/>
  <c r="F95" i="14"/>
  <c r="F97" i="13"/>
  <c r="H96" i="13"/>
  <c r="C96" i="13"/>
  <c r="E96" i="13"/>
  <c r="D96" i="13"/>
  <c r="F96" i="13"/>
  <c r="B96" i="13"/>
  <c r="D95" i="14"/>
  <c r="C95" i="14"/>
  <c r="B95" i="14"/>
  <c r="H96" i="14" l="1"/>
  <c r="E96" i="14"/>
  <c r="F96" i="14"/>
  <c r="G96" i="14"/>
  <c r="G98" i="13"/>
  <c r="E97" i="13"/>
  <c r="B97" i="13"/>
  <c r="G97" i="13"/>
  <c r="H97" i="13"/>
  <c r="C97" i="13"/>
  <c r="D97" i="13"/>
  <c r="C96" i="14"/>
  <c r="D96" i="14"/>
  <c r="B96" i="14"/>
  <c r="H97" i="14" l="1"/>
  <c r="E97" i="14"/>
  <c r="F97" i="14"/>
  <c r="G97" i="14"/>
  <c r="C98" i="13"/>
  <c r="D98" i="13"/>
  <c r="F98" i="13"/>
  <c r="D99" i="13"/>
  <c r="H98" i="13"/>
  <c r="B98" i="13"/>
  <c r="E98" i="13"/>
  <c r="B97" i="14"/>
  <c r="D97" i="14"/>
  <c r="C97" i="14"/>
  <c r="H98" i="14" l="1"/>
  <c r="E98" i="14"/>
  <c r="F98" i="14"/>
  <c r="G98" i="14"/>
  <c r="B99" i="13"/>
  <c r="G99" i="13"/>
  <c r="C99" i="13"/>
  <c r="F99" i="13"/>
  <c r="H100" i="13"/>
  <c r="E99" i="13"/>
  <c r="H99" i="13"/>
  <c r="C98" i="14"/>
  <c r="D98" i="14"/>
  <c r="B98" i="14"/>
  <c r="H99" i="14" l="1"/>
  <c r="E99" i="14"/>
  <c r="G99" i="14"/>
  <c r="F99" i="14"/>
  <c r="H101" i="13"/>
  <c r="F100" i="13"/>
  <c r="C100" i="13"/>
  <c r="E100" i="13"/>
  <c r="D100" i="13"/>
  <c r="G100" i="13"/>
  <c r="B100" i="13"/>
  <c r="D99" i="14"/>
  <c r="C99" i="14"/>
  <c r="B99" i="14"/>
  <c r="H100" i="14" l="1"/>
  <c r="E100" i="14"/>
  <c r="F100" i="14"/>
  <c r="G100" i="14"/>
  <c r="C101" i="13"/>
  <c r="E101" i="13"/>
  <c r="B101" i="13"/>
  <c r="F101" i="13"/>
  <c r="H102" i="13"/>
  <c r="G101" i="13"/>
  <c r="D101" i="13"/>
  <c r="B100" i="14"/>
  <c r="D100" i="14"/>
  <c r="C100" i="14"/>
  <c r="H101" i="14" l="1"/>
  <c r="E101" i="14"/>
  <c r="F101" i="14"/>
  <c r="G101" i="14"/>
  <c r="D102" i="13"/>
  <c r="F102" i="13"/>
  <c r="B102" i="13"/>
  <c r="E102" i="13"/>
  <c r="C102" i="13"/>
  <c r="G102" i="13"/>
  <c r="G103" i="13"/>
  <c r="B101" i="14"/>
  <c r="D101" i="14"/>
  <c r="C101" i="14"/>
  <c r="H102" i="14" l="1"/>
  <c r="E102" i="14"/>
  <c r="F102" i="14"/>
  <c r="G102" i="14"/>
  <c r="C103" i="13"/>
  <c r="F103" i="13"/>
  <c r="D104" i="13"/>
  <c r="H103" i="13"/>
  <c r="D103" i="13"/>
  <c r="E103" i="13"/>
  <c r="B103" i="13"/>
  <c r="C102" i="14"/>
  <c r="D102" i="14"/>
  <c r="B102" i="14"/>
  <c r="H103" i="14" l="1"/>
  <c r="E103" i="14"/>
  <c r="F103" i="14"/>
  <c r="G103" i="14"/>
  <c r="B104" i="13"/>
  <c r="E104" i="13"/>
  <c r="G105" i="13"/>
  <c r="F104" i="13"/>
  <c r="C104" i="13"/>
  <c r="G104" i="13"/>
  <c r="H104" i="13"/>
  <c r="D103" i="14"/>
  <c r="B103" i="14"/>
  <c r="C103" i="14"/>
  <c r="H104" i="14" l="1"/>
  <c r="E104" i="14"/>
  <c r="F104" i="14"/>
  <c r="G104" i="14"/>
  <c r="C105" i="13"/>
  <c r="H105" i="13"/>
  <c r="B105" i="13"/>
  <c r="F105" i="13"/>
  <c r="D105" i="13"/>
  <c r="E105" i="13"/>
  <c r="D106" i="13"/>
  <c r="D104" i="14"/>
  <c r="B104" i="14"/>
  <c r="C104" i="14"/>
  <c r="H105" i="14" l="1"/>
  <c r="E105" i="14"/>
  <c r="G105" i="14"/>
  <c r="F105" i="14"/>
  <c r="E107" i="13"/>
  <c r="F106" i="13"/>
  <c r="B106" i="13"/>
  <c r="E106" i="13"/>
  <c r="C106" i="13"/>
  <c r="G106" i="13"/>
  <c r="H106" i="13"/>
  <c r="B105" i="14"/>
  <c r="D105" i="14"/>
  <c r="C105" i="14"/>
  <c r="H106" i="14" l="1"/>
  <c r="E106" i="14"/>
  <c r="F106" i="14"/>
  <c r="G106" i="14"/>
  <c r="G108" i="13"/>
  <c r="G107" i="13"/>
  <c r="C107" i="13"/>
  <c r="F107" i="13"/>
  <c r="B107" i="13"/>
  <c r="H107" i="13"/>
  <c r="D107" i="13"/>
  <c r="C106" i="14"/>
  <c r="B106" i="14"/>
  <c r="D106" i="14"/>
  <c r="H107" i="14" l="1"/>
  <c r="E107" i="14"/>
  <c r="F107" i="14"/>
  <c r="G107" i="14"/>
  <c r="F109" i="13"/>
  <c r="H108" i="13"/>
  <c r="B108" i="13"/>
  <c r="F108" i="13"/>
  <c r="D108" i="13"/>
  <c r="E108" i="13"/>
  <c r="C108" i="13"/>
  <c r="D107" i="14"/>
  <c r="B107" i="14"/>
  <c r="C107" i="14"/>
  <c r="H108" i="14" l="1"/>
  <c r="E108" i="14"/>
  <c r="F108" i="14"/>
  <c r="G108" i="14"/>
  <c r="D109" i="13"/>
  <c r="H109" i="13"/>
  <c r="B109" i="13"/>
  <c r="E109" i="13"/>
  <c r="C109" i="13"/>
  <c r="G109" i="13"/>
  <c r="E110" i="13"/>
  <c r="D108" i="14"/>
  <c r="B108" i="14"/>
  <c r="C108" i="14"/>
  <c r="H109" i="14" l="1"/>
  <c r="E109" i="14"/>
  <c r="F109" i="14"/>
  <c r="G109" i="14"/>
  <c r="H110" i="13"/>
  <c r="F110" i="13"/>
  <c r="D110" i="13"/>
  <c r="G110" i="13"/>
  <c r="D111" i="13"/>
  <c r="B110" i="13"/>
  <c r="C110" i="13"/>
  <c r="B109" i="14"/>
  <c r="C109" i="14"/>
  <c r="D109" i="14"/>
  <c r="H110" i="14" l="1"/>
  <c r="E110" i="14"/>
  <c r="F110" i="14"/>
  <c r="G110" i="14"/>
  <c r="H112" i="13"/>
  <c r="H111" i="13"/>
  <c r="B111" i="13"/>
  <c r="E111" i="13"/>
  <c r="C111" i="13"/>
  <c r="G111" i="13"/>
  <c r="F111" i="13"/>
  <c r="C110" i="14"/>
  <c r="B110" i="14"/>
  <c r="D110" i="14"/>
  <c r="H111" i="14" l="1"/>
  <c r="E111" i="14"/>
  <c r="G111" i="14"/>
  <c r="F111" i="14"/>
  <c r="B112" i="13"/>
  <c r="F112" i="13"/>
  <c r="C112" i="13"/>
  <c r="E112" i="13"/>
  <c r="D112" i="13"/>
  <c r="G112" i="13"/>
  <c r="D113" i="13"/>
  <c r="D111" i="14"/>
  <c r="B111" i="14"/>
  <c r="C111" i="14"/>
  <c r="H112" i="14" l="1"/>
  <c r="E112" i="14"/>
  <c r="F112" i="14"/>
  <c r="G112" i="14"/>
  <c r="D114" i="13"/>
  <c r="H113" i="13"/>
  <c r="B113" i="13"/>
  <c r="E113" i="13"/>
  <c r="C113" i="13"/>
  <c r="G113" i="13"/>
  <c r="F113" i="13"/>
  <c r="C112" i="14"/>
  <c r="B112" i="14"/>
  <c r="D112" i="14"/>
  <c r="H113" i="14" l="1"/>
  <c r="E113" i="14"/>
  <c r="F113" i="14"/>
  <c r="G113" i="14"/>
  <c r="E115" i="13"/>
  <c r="F114" i="13"/>
  <c r="B114" i="13"/>
  <c r="E114" i="13"/>
  <c r="C114" i="13"/>
  <c r="G114" i="13"/>
  <c r="H114" i="13"/>
  <c r="B113" i="14"/>
  <c r="C113" i="14"/>
  <c r="D113" i="14"/>
  <c r="H114" i="14" l="1"/>
  <c r="E114" i="14"/>
  <c r="F114" i="14"/>
  <c r="G114" i="14"/>
  <c r="H116" i="13"/>
  <c r="F115" i="13"/>
  <c r="D115" i="13"/>
  <c r="H115" i="13"/>
  <c r="C115" i="13"/>
  <c r="G115" i="13"/>
  <c r="B115" i="13"/>
  <c r="C114" i="14"/>
  <c r="B114" i="14"/>
  <c r="D114" i="14"/>
  <c r="H115" i="14" l="1"/>
  <c r="E115" i="14"/>
  <c r="G115" i="14"/>
  <c r="F115" i="14"/>
  <c r="F117" i="13"/>
  <c r="G116" i="13"/>
  <c r="C116" i="13"/>
  <c r="F116" i="13"/>
  <c r="D116" i="13"/>
  <c r="E116" i="13"/>
  <c r="B116" i="13"/>
  <c r="D115" i="14"/>
  <c r="C115" i="14"/>
  <c r="B115" i="14"/>
  <c r="H116" i="14" l="1"/>
  <c r="E116" i="14"/>
  <c r="F116" i="14"/>
  <c r="G116" i="14"/>
  <c r="C117" i="13"/>
  <c r="H117" i="13"/>
  <c r="B117" i="13"/>
  <c r="E117" i="13"/>
  <c r="D117" i="13"/>
  <c r="G117" i="13"/>
  <c r="E118" i="13"/>
  <c r="B116" i="14"/>
  <c r="C116" i="14"/>
  <c r="D116" i="14"/>
  <c r="H117" i="14" l="1"/>
  <c r="E117" i="14"/>
  <c r="F117" i="14"/>
  <c r="G117" i="14"/>
  <c r="H119" i="13"/>
  <c r="G118" i="13"/>
  <c r="D118" i="13"/>
  <c r="H118" i="13"/>
  <c r="B118" i="13"/>
  <c r="F118" i="13"/>
  <c r="C118" i="13"/>
  <c r="B117" i="14"/>
  <c r="C117" i="14"/>
  <c r="D117" i="14"/>
  <c r="H118" i="14" l="1"/>
  <c r="E118" i="14"/>
  <c r="F118" i="14"/>
  <c r="G118" i="14"/>
  <c r="C120" i="13"/>
  <c r="B119" i="13"/>
  <c r="E119" i="13"/>
  <c r="C119" i="13"/>
  <c r="G119" i="13"/>
  <c r="F119" i="13"/>
  <c r="D119" i="13"/>
  <c r="C118" i="14"/>
  <c r="B118" i="14"/>
  <c r="D118" i="14"/>
  <c r="H119" i="14" l="1"/>
  <c r="E119" i="14"/>
  <c r="G119" i="14"/>
  <c r="F119" i="14"/>
  <c r="E120" i="13"/>
  <c r="B120" i="13"/>
  <c r="B121" i="13"/>
  <c r="G120" i="13"/>
  <c r="F120" i="13"/>
  <c r="H120" i="13"/>
  <c r="D120" i="13"/>
  <c r="D119" i="14"/>
  <c r="C119" i="14"/>
  <c r="B119" i="14"/>
  <c r="H120" i="14" l="1"/>
  <c r="E120" i="14"/>
  <c r="F120" i="14"/>
  <c r="G120" i="14"/>
  <c r="C121" i="13"/>
  <c r="H121" i="13"/>
  <c r="F121" i="13"/>
  <c r="E121" i="13"/>
  <c r="B122" i="13"/>
  <c r="D121" i="13"/>
  <c r="G121" i="13"/>
  <c r="B120" i="14"/>
  <c r="C120" i="14"/>
  <c r="D120" i="14"/>
  <c r="H121" i="14" l="1"/>
  <c r="E121" i="14"/>
  <c r="F121" i="14"/>
  <c r="G121" i="14"/>
  <c r="D123" i="13"/>
  <c r="G122" i="13"/>
  <c r="E122" i="13"/>
  <c r="H122" i="13"/>
  <c r="C122" i="13"/>
  <c r="F122" i="13"/>
  <c r="D122" i="13"/>
  <c r="B121" i="14"/>
  <c r="C121" i="14"/>
  <c r="D121" i="14"/>
  <c r="H122" i="14" l="1"/>
  <c r="E122" i="14"/>
  <c r="F122" i="14"/>
  <c r="G122" i="14"/>
  <c r="E123" i="13"/>
  <c r="B123" i="13"/>
  <c r="C124" i="13"/>
  <c r="G123" i="13"/>
  <c r="F123" i="13"/>
  <c r="H123" i="13"/>
  <c r="C123" i="13"/>
  <c r="C122" i="14"/>
  <c r="D122" i="14"/>
  <c r="B122" i="14"/>
  <c r="H123" i="14" l="1"/>
  <c r="E123" i="14"/>
  <c r="G123" i="14"/>
  <c r="F123" i="14"/>
  <c r="F124" i="13"/>
  <c r="B124" i="13"/>
  <c r="E124" i="13"/>
  <c r="G126" i="13"/>
  <c r="G124" i="13"/>
  <c r="H124" i="13"/>
  <c r="D124" i="13"/>
  <c r="D123" i="14"/>
  <c r="B123" i="14"/>
  <c r="C123" i="14"/>
  <c r="H124" i="14" l="1"/>
  <c r="E124" i="14"/>
  <c r="F124" i="14"/>
  <c r="G124" i="14"/>
  <c r="C126" i="13"/>
  <c r="H125" i="13"/>
  <c r="H126" i="13"/>
  <c r="C125" i="13"/>
  <c r="H127" i="13"/>
  <c r="D125" i="13"/>
  <c r="G125" i="13"/>
  <c r="E126" i="13"/>
  <c r="B126" i="13"/>
  <c r="E125" i="13"/>
  <c r="F126" i="13"/>
  <c r="D126" i="13"/>
  <c r="F125" i="13"/>
  <c r="B125" i="13"/>
  <c r="B124" i="14"/>
  <c r="C124" i="14"/>
  <c r="D124" i="14"/>
  <c r="H125" i="14" l="1"/>
  <c r="E125" i="14"/>
  <c r="F125" i="14"/>
  <c r="G125" i="14"/>
  <c r="D127" i="13"/>
  <c r="E127" i="13"/>
  <c r="C127" i="13"/>
  <c r="G127" i="13"/>
  <c r="B127" i="13"/>
  <c r="F127" i="13"/>
  <c r="H128" i="13"/>
  <c r="B125" i="14"/>
  <c r="D125" i="14"/>
  <c r="C125" i="14"/>
  <c r="H126" i="14" l="1"/>
  <c r="E126" i="14"/>
  <c r="F126" i="14"/>
  <c r="G126" i="14"/>
  <c r="E129" i="13"/>
  <c r="F128" i="13"/>
  <c r="D128" i="13"/>
  <c r="E128" i="13"/>
  <c r="C128" i="13"/>
  <c r="G128" i="13"/>
  <c r="B128" i="13"/>
  <c r="C126" i="14"/>
  <c r="B126" i="14"/>
  <c r="D126" i="14"/>
  <c r="H127" i="14" l="1"/>
  <c r="E127" i="14"/>
  <c r="G127" i="14"/>
  <c r="F127" i="14"/>
  <c r="B129" i="13"/>
  <c r="F129" i="13"/>
  <c r="G130" i="13"/>
  <c r="H129" i="13"/>
  <c r="D129" i="13"/>
  <c r="G129" i="13"/>
  <c r="C129" i="13"/>
  <c r="D127" i="14"/>
  <c r="B127" i="14"/>
  <c r="C127" i="14"/>
  <c r="H128" i="14" l="1"/>
  <c r="E128" i="14"/>
  <c r="F128" i="14"/>
  <c r="G128" i="14"/>
  <c r="F131" i="13"/>
  <c r="F130" i="13"/>
  <c r="B130" i="13"/>
  <c r="H130" i="13"/>
  <c r="D130" i="13"/>
  <c r="E130" i="13"/>
  <c r="C130" i="13"/>
  <c r="D128" i="14"/>
  <c r="B128" i="14"/>
  <c r="C128" i="14"/>
  <c r="H129" i="14" l="1"/>
  <c r="E129" i="14"/>
  <c r="F129" i="14"/>
  <c r="G129" i="14"/>
  <c r="C131" i="13"/>
  <c r="G131" i="13"/>
  <c r="E132" i="13"/>
  <c r="H131" i="13"/>
  <c r="D131" i="13"/>
  <c r="E131" i="13"/>
  <c r="B131" i="13"/>
  <c r="B129" i="14"/>
  <c r="C129" i="14"/>
  <c r="D129" i="14"/>
  <c r="H130" i="14" l="1"/>
  <c r="E130" i="14"/>
  <c r="F130" i="14"/>
  <c r="G130" i="14"/>
  <c r="B132" i="13"/>
  <c r="H132" i="13"/>
  <c r="F132" i="13"/>
  <c r="D132" i="13"/>
  <c r="C132" i="13"/>
  <c r="G132" i="13"/>
  <c r="G133" i="13"/>
  <c r="C130" i="14"/>
  <c r="B130" i="14"/>
  <c r="D130" i="14"/>
  <c r="H131" i="14" l="1"/>
  <c r="E131" i="14"/>
  <c r="F131" i="14"/>
  <c r="G131" i="14"/>
  <c r="B133" i="13"/>
  <c r="F133" i="13"/>
  <c r="E134" i="13"/>
  <c r="H133" i="13"/>
  <c r="D133" i="13"/>
  <c r="E133" i="13"/>
  <c r="C133" i="13"/>
  <c r="D131" i="14"/>
  <c r="B131" i="14"/>
  <c r="C131" i="14"/>
  <c r="H132" i="14" l="1"/>
  <c r="E132" i="14"/>
  <c r="F132" i="14"/>
  <c r="G132" i="14"/>
  <c r="B134" i="13"/>
  <c r="C134" i="13"/>
  <c r="G134" i="13"/>
  <c r="H134" i="13"/>
  <c r="G135" i="13"/>
  <c r="F134" i="13"/>
  <c r="D134" i="13"/>
  <c r="C132" i="14"/>
  <c r="D132" i="14"/>
  <c r="B132" i="14"/>
  <c r="H133" i="14" l="1"/>
  <c r="E133" i="14"/>
  <c r="G133" i="14"/>
  <c r="F133" i="14"/>
  <c r="B135" i="13"/>
  <c r="F135" i="13"/>
  <c r="E136" i="13"/>
  <c r="H135" i="13"/>
  <c r="D135" i="13"/>
  <c r="E135" i="13"/>
  <c r="C135" i="13"/>
  <c r="B133" i="14"/>
  <c r="C133" i="14"/>
  <c r="D133" i="14"/>
  <c r="H134" i="14" l="1"/>
  <c r="E134" i="14"/>
  <c r="F134" i="14"/>
  <c r="G134" i="14"/>
  <c r="G137" i="13"/>
  <c r="C136" i="13"/>
  <c r="G136" i="13"/>
  <c r="B136" i="13"/>
  <c r="H136" i="13"/>
  <c r="F136" i="13"/>
  <c r="D136" i="13"/>
  <c r="C134" i="14"/>
  <c r="B134" i="14"/>
  <c r="D134" i="14"/>
  <c r="H135" i="14" l="1"/>
  <c r="E135" i="14"/>
  <c r="F135" i="14"/>
  <c r="G135" i="14"/>
  <c r="B137" i="13"/>
  <c r="F137" i="13"/>
  <c r="H137" i="13"/>
  <c r="E138" i="13"/>
  <c r="D137" i="13"/>
  <c r="E137" i="13"/>
  <c r="C137" i="13"/>
  <c r="D135" i="14"/>
  <c r="C135" i="14"/>
  <c r="B135" i="14"/>
  <c r="H136" i="14" l="1"/>
  <c r="E136" i="14"/>
  <c r="F136" i="14"/>
  <c r="G136" i="14"/>
  <c r="C138" i="13"/>
  <c r="H138" i="13"/>
  <c r="G138" i="13"/>
  <c r="B138" i="13"/>
  <c r="G139" i="13"/>
  <c r="F138" i="13"/>
  <c r="D138" i="13"/>
  <c r="B136" i="14"/>
  <c r="C136" i="14"/>
  <c r="D136" i="14"/>
  <c r="H137" i="14" l="1"/>
  <c r="E137" i="14"/>
  <c r="G137" i="14"/>
  <c r="F137" i="14"/>
  <c r="F139" i="13"/>
  <c r="E140" i="13"/>
  <c r="H139" i="13"/>
  <c r="B139" i="13"/>
  <c r="D139" i="13"/>
  <c r="E139" i="13"/>
  <c r="C139" i="13"/>
  <c r="B137" i="14"/>
  <c r="C137" i="14"/>
  <c r="D137" i="14"/>
  <c r="H138" i="14" l="1"/>
  <c r="E138" i="14"/>
  <c r="F138" i="14"/>
  <c r="G138" i="14"/>
  <c r="G141" i="13"/>
  <c r="H140" i="13"/>
  <c r="B140" i="13"/>
  <c r="F140" i="13"/>
  <c r="C140" i="13"/>
  <c r="G140" i="13"/>
  <c r="D140" i="13"/>
  <c r="C138" i="14"/>
  <c r="D138" i="14"/>
  <c r="B138" i="14"/>
  <c r="H139" i="14" l="1"/>
  <c r="E139" i="14"/>
  <c r="F139" i="14"/>
  <c r="G139" i="14"/>
  <c r="H142" i="13"/>
  <c r="H141" i="13"/>
  <c r="D141" i="13"/>
  <c r="E141" i="13"/>
  <c r="B141" i="13"/>
  <c r="F141" i="13"/>
  <c r="C141" i="13"/>
  <c r="D139" i="14"/>
  <c r="B139" i="14"/>
  <c r="C139" i="14"/>
  <c r="H140" i="14" l="1"/>
  <c r="E140" i="14"/>
  <c r="F140" i="14"/>
  <c r="G140" i="14"/>
  <c r="E143" i="13"/>
  <c r="F142" i="13"/>
  <c r="D142" i="13"/>
  <c r="E142" i="13"/>
  <c r="C142" i="13"/>
  <c r="G142" i="13"/>
  <c r="B142" i="13"/>
  <c r="B140" i="14"/>
  <c r="C140" i="14"/>
  <c r="D140" i="14"/>
  <c r="H141" i="14" l="1"/>
  <c r="E141" i="14"/>
  <c r="G141" i="14"/>
  <c r="F141" i="14"/>
  <c r="C143" i="13"/>
  <c r="G143" i="13"/>
  <c r="G144" i="13"/>
  <c r="B143" i="13"/>
  <c r="F143" i="13"/>
  <c r="H143" i="13"/>
  <c r="D143" i="13"/>
  <c r="B141" i="14"/>
  <c r="D141" i="14"/>
  <c r="C141" i="14"/>
  <c r="H142" i="14" l="1"/>
  <c r="E142" i="14"/>
  <c r="F142" i="14"/>
  <c r="G142" i="14"/>
  <c r="H145" i="13"/>
  <c r="B144" i="13"/>
  <c r="H144" i="13"/>
  <c r="F144" i="13"/>
  <c r="D144" i="13"/>
  <c r="E144" i="13"/>
  <c r="C144" i="13"/>
  <c r="C142" i="14"/>
  <c r="B142" i="14"/>
  <c r="D142" i="14"/>
  <c r="H143" i="14" l="1"/>
  <c r="E143" i="14"/>
  <c r="F143" i="14"/>
  <c r="G143" i="14"/>
  <c r="D145" i="13"/>
  <c r="E145" i="13"/>
  <c r="C145" i="13"/>
  <c r="G145" i="13"/>
  <c r="B145" i="13"/>
  <c r="F145" i="13"/>
  <c r="E146" i="13"/>
  <c r="D143" i="14"/>
  <c r="B143" i="14"/>
  <c r="C143" i="14"/>
  <c r="H144" i="14" l="1"/>
  <c r="E144" i="14"/>
  <c r="F144" i="14"/>
  <c r="G144" i="14"/>
  <c r="F147" i="13"/>
  <c r="F146" i="13"/>
  <c r="C146" i="13"/>
  <c r="G146" i="13"/>
  <c r="B146" i="13"/>
  <c r="H146" i="13"/>
  <c r="D146" i="13"/>
  <c r="D144" i="14"/>
  <c r="B144" i="14"/>
  <c r="C144" i="14"/>
  <c r="H145" i="14" l="1"/>
  <c r="E145" i="14"/>
  <c r="F145" i="14"/>
  <c r="G145" i="14"/>
  <c r="H148" i="13"/>
  <c r="H147" i="13"/>
  <c r="C147" i="13"/>
  <c r="G147" i="13"/>
  <c r="D147" i="13"/>
  <c r="E147" i="13"/>
  <c r="B147" i="13"/>
  <c r="B145" i="14"/>
  <c r="C145" i="14"/>
  <c r="D145" i="14"/>
  <c r="H146" i="14" l="1"/>
  <c r="E146" i="14"/>
  <c r="F146" i="14"/>
  <c r="G146" i="14"/>
  <c r="C148" i="13"/>
  <c r="G148" i="13"/>
  <c r="E149" i="13"/>
  <c r="F148" i="13"/>
  <c r="D148" i="13"/>
  <c r="E148" i="13"/>
  <c r="B148" i="13"/>
  <c r="C146" i="14"/>
  <c r="B146" i="14"/>
  <c r="D146" i="14"/>
  <c r="H147" i="14" l="1"/>
  <c r="E147" i="14"/>
  <c r="G147" i="14"/>
  <c r="F147" i="14"/>
  <c r="B149" i="13"/>
  <c r="D149" i="13"/>
  <c r="G149" i="13"/>
  <c r="F149" i="13"/>
  <c r="G150" i="13"/>
  <c r="H149" i="13"/>
  <c r="C149" i="13"/>
  <c r="D147" i="14"/>
  <c r="B147" i="14"/>
  <c r="C147" i="14"/>
  <c r="H148" i="14" l="1"/>
  <c r="E148" i="14"/>
  <c r="F148" i="14"/>
  <c r="G148" i="14"/>
  <c r="B150" i="13"/>
  <c r="H150" i="13"/>
  <c r="E151" i="13"/>
  <c r="F150" i="13"/>
  <c r="D150" i="13"/>
  <c r="E150" i="13"/>
  <c r="C150" i="13"/>
  <c r="C148" i="14"/>
  <c r="D148" i="14"/>
  <c r="B148" i="14"/>
  <c r="H149" i="14" l="1"/>
  <c r="E149" i="14"/>
  <c r="F149" i="14"/>
  <c r="G149" i="14"/>
  <c r="H152" i="13"/>
  <c r="H151" i="13"/>
  <c r="D151" i="13"/>
  <c r="G151" i="13"/>
  <c r="B151" i="13"/>
  <c r="F151" i="13"/>
  <c r="C151" i="13"/>
  <c r="B149" i="14"/>
  <c r="C149" i="14"/>
  <c r="D149" i="14"/>
  <c r="H150" i="14" l="1"/>
  <c r="E150" i="14"/>
  <c r="F150" i="14"/>
  <c r="G150" i="14"/>
  <c r="F153" i="13"/>
  <c r="F152" i="13"/>
  <c r="C152" i="13"/>
  <c r="G152" i="13"/>
  <c r="D152" i="13"/>
  <c r="E152" i="13"/>
  <c r="B152" i="13"/>
  <c r="C150" i="14"/>
  <c r="B150" i="14"/>
  <c r="D150" i="14"/>
  <c r="H151" i="14" l="1"/>
  <c r="E151" i="14"/>
  <c r="G151" i="14"/>
  <c r="F151" i="14"/>
  <c r="C153" i="13"/>
  <c r="G153" i="13"/>
  <c r="E154" i="13"/>
  <c r="H153" i="13"/>
  <c r="D153" i="13"/>
  <c r="E153" i="13"/>
  <c r="B153" i="13"/>
  <c r="D151" i="14"/>
  <c r="C151" i="14"/>
  <c r="B151" i="14"/>
  <c r="H152" i="14" l="1"/>
  <c r="E152" i="14"/>
  <c r="F152" i="14"/>
  <c r="G152" i="14"/>
  <c r="G155" i="13"/>
  <c r="C154" i="13"/>
  <c r="G154" i="13"/>
  <c r="B154" i="13"/>
  <c r="H154" i="13"/>
  <c r="F154" i="13"/>
  <c r="D154" i="13"/>
  <c r="B152" i="14"/>
  <c r="C152" i="14"/>
  <c r="D152" i="14"/>
  <c r="H153" i="14" l="1"/>
  <c r="E153" i="14"/>
  <c r="G153" i="14"/>
  <c r="F153" i="14"/>
  <c r="F155" i="13"/>
  <c r="E156" i="13"/>
  <c r="H155" i="13"/>
  <c r="B155" i="13"/>
  <c r="D155" i="13"/>
  <c r="E155" i="13"/>
  <c r="C155" i="13"/>
  <c r="B153" i="14"/>
  <c r="C153" i="14"/>
  <c r="D153" i="14"/>
  <c r="H154" i="14" l="1"/>
  <c r="E154" i="14"/>
  <c r="F154" i="14"/>
  <c r="G154" i="14"/>
  <c r="G157" i="13"/>
  <c r="F156" i="13"/>
  <c r="C156" i="13"/>
  <c r="G156" i="13"/>
  <c r="B156" i="13"/>
  <c r="H156" i="13"/>
  <c r="D156" i="13"/>
  <c r="C154" i="14"/>
  <c r="D154" i="14"/>
  <c r="B154" i="14"/>
  <c r="H155" i="14" l="1"/>
  <c r="E155" i="14"/>
  <c r="F155" i="14"/>
  <c r="G155" i="14"/>
  <c r="H158" i="13"/>
  <c r="H157" i="13"/>
  <c r="D157" i="13"/>
  <c r="E157" i="13"/>
  <c r="B157" i="13"/>
  <c r="F157" i="13"/>
  <c r="C157" i="13"/>
  <c r="D155" i="14"/>
  <c r="B155" i="14"/>
  <c r="C155" i="14"/>
  <c r="H156" i="14" l="1"/>
  <c r="E156" i="14"/>
  <c r="F156" i="14"/>
  <c r="G156" i="14"/>
  <c r="C158" i="13"/>
  <c r="G158" i="13"/>
  <c r="G159" i="13"/>
  <c r="F158" i="13"/>
  <c r="D158" i="13"/>
  <c r="E158" i="13"/>
  <c r="B158" i="13"/>
  <c r="B156" i="14"/>
  <c r="C156" i="14"/>
  <c r="D156" i="14"/>
  <c r="H157" i="14" l="1"/>
  <c r="E157" i="14"/>
  <c r="G157" i="14"/>
  <c r="F157" i="14"/>
  <c r="H160" i="13"/>
  <c r="H159" i="13"/>
  <c r="B159" i="13"/>
  <c r="F159" i="13"/>
  <c r="D159" i="13"/>
  <c r="E159" i="13"/>
  <c r="C159" i="13"/>
  <c r="B157" i="14"/>
  <c r="D157" i="14"/>
  <c r="C157" i="14"/>
  <c r="H158" i="14" l="1"/>
  <c r="E158" i="14"/>
  <c r="F158" i="14"/>
  <c r="G158" i="14"/>
  <c r="C160" i="13"/>
  <c r="G160" i="13"/>
  <c r="E161" i="13"/>
  <c r="F160" i="13"/>
  <c r="D160" i="13"/>
  <c r="E160" i="13"/>
  <c r="B160" i="13"/>
  <c r="C158" i="14"/>
  <c r="B158" i="14"/>
  <c r="D158" i="14"/>
  <c r="H159" i="14" l="1"/>
  <c r="E159" i="14"/>
  <c r="F159" i="14"/>
  <c r="G159" i="14"/>
  <c r="B161" i="13"/>
  <c r="F161" i="13"/>
  <c r="D161" i="13"/>
  <c r="G161" i="13"/>
  <c r="G162" i="13"/>
  <c r="H161" i="13"/>
  <c r="C161" i="13"/>
  <c r="B159" i="14"/>
  <c r="C159" i="14"/>
  <c r="D159" i="14"/>
  <c r="H160" i="14" l="1"/>
  <c r="E160" i="14"/>
  <c r="F160" i="14"/>
  <c r="G160" i="14"/>
  <c r="B162" i="13"/>
  <c r="H162" i="13"/>
  <c r="E163" i="13"/>
  <c r="F162" i="13"/>
  <c r="D162" i="13"/>
  <c r="E162" i="13"/>
  <c r="C162" i="13"/>
  <c r="B160" i="14"/>
  <c r="C160" i="14"/>
  <c r="D160" i="14"/>
  <c r="H161" i="14" l="1"/>
  <c r="E161" i="14"/>
  <c r="G161" i="14"/>
  <c r="F161" i="14"/>
  <c r="B163" i="13"/>
  <c r="F163" i="13"/>
  <c r="H163" i="13"/>
  <c r="D163" i="13"/>
  <c r="C163" i="13"/>
  <c r="G163" i="13"/>
  <c r="G164" i="13"/>
  <c r="C161" i="14"/>
  <c r="D161" i="14"/>
  <c r="B161" i="14"/>
  <c r="H162" i="14" l="1"/>
  <c r="E162" i="14"/>
  <c r="F162" i="14"/>
  <c r="G162" i="14"/>
  <c r="B164" i="13"/>
  <c r="H164" i="13"/>
  <c r="E165" i="13"/>
  <c r="F164" i="13"/>
  <c r="D164" i="13"/>
  <c r="E164" i="13"/>
  <c r="C164" i="13"/>
  <c r="D162" i="14"/>
  <c r="B162" i="14"/>
  <c r="C162" i="14"/>
  <c r="H163" i="14" l="1"/>
  <c r="E163" i="14"/>
  <c r="F163" i="14"/>
  <c r="G163" i="14"/>
  <c r="B165" i="13"/>
  <c r="F165" i="13"/>
  <c r="C165" i="13"/>
  <c r="G165" i="13"/>
  <c r="G166" i="13"/>
  <c r="H165" i="13"/>
  <c r="D165" i="13"/>
  <c r="B163" i="14"/>
  <c r="C163" i="14"/>
  <c r="D163" i="14"/>
  <c r="H164" i="14" l="1"/>
  <c r="E164" i="14"/>
  <c r="F164" i="14"/>
  <c r="G164" i="14"/>
  <c r="B166" i="13"/>
  <c r="H166" i="13"/>
  <c r="E167" i="13"/>
  <c r="F166" i="13"/>
  <c r="D166" i="13"/>
  <c r="E166" i="13"/>
  <c r="C166" i="13"/>
  <c r="B164" i="14"/>
  <c r="C164" i="14"/>
  <c r="D164" i="14"/>
  <c r="H165" i="14" l="1"/>
  <c r="E165" i="14"/>
  <c r="G165" i="14"/>
  <c r="F165" i="14"/>
  <c r="B167" i="13"/>
  <c r="F167" i="13"/>
  <c r="C167" i="13"/>
  <c r="G167" i="13"/>
  <c r="B168" i="13"/>
  <c r="H167" i="13"/>
  <c r="D167" i="13"/>
  <c r="C165" i="14"/>
  <c r="D165" i="14"/>
  <c r="B165" i="14"/>
  <c r="H166" i="14" l="1"/>
  <c r="E166" i="14"/>
  <c r="F166" i="14"/>
  <c r="G166" i="14"/>
  <c r="H168" i="13"/>
  <c r="E169" i="13"/>
  <c r="F168" i="13"/>
  <c r="D168" i="13"/>
  <c r="E168" i="13"/>
  <c r="C168" i="13"/>
  <c r="G168" i="13"/>
  <c r="D166" i="14"/>
  <c r="B166" i="14"/>
  <c r="C166" i="14"/>
  <c r="H167" i="14" l="1"/>
  <c r="E167" i="14"/>
  <c r="G167" i="14"/>
  <c r="F167" i="14"/>
  <c r="H169" i="13"/>
  <c r="C169" i="13"/>
  <c r="G169" i="13"/>
  <c r="B169" i="13"/>
  <c r="F169" i="13"/>
  <c r="H170" i="13"/>
  <c r="D169" i="13"/>
  <c r="B167" i="14"/>
  <c r="C167" i="14"/>
  <c r="D167" i="14"/>
  <c r="H168" i="14" l="1"/>
  <c r="E168" i="14"/>
  <c r="F168" i="14"/>
  <c r="G168" i="14"/>
  <c r="F171" i="13"/>
  <c r="F170" i="13"/>
  <c r="D170" i="13"/>
  <c r="E170" i="13"/>
  <c r="C170" i="13"/>
  <c r="G170" i="13"/>
  <c r="B170" i="13"/>
  <c r="B168" i="14"/>
  <c r="C168" i="14"/>
  <c r="D168" i="14"/>
  <c r="H169" i="14" l="1"/>
  <c r="E169" i="14"/>
  <c r="F169" i="14"/>
  <c r="G169" i="14"/>
  <c r="G172" i="13"/>
  <c r="H171" i="13"/>
  <c r="C171" i="13"/>
  <c r="E171" i="13"/>
  <c r="D171" i="13"/>
  <c r="G171" i="13"/>
  <c r="B171" i="13"/>
  <c r="C169" i="14"/>
  <c r="D169" i="14"/>
  <c r="B169" i="14"/>
  <c r="H170" i="14" l="1"/>
  <c r="E170" i="14"/>
  <c r="F170" i="14"/>
  <c r="G170" i="14"/>
  <c r="E173" i="13"/>
  <c r="F172" i="13"/>
  <c r="D172" i="13"/>
  <c r="E172" i="13"/>
  <c r="C172" i="13"/>
  <c r="B172" i="13"/>
  <c r="H172" i="13"/>
  <c r="D170" i="14"/>
  <c r="B170" i="14"/>
  <c r="C170" i="14"/>
  <c r="H171" i="14" l="1"/>
  <c r="E171" i="14"/>
  <c r="G171" i="14"/>
  <c r="F171" i="14"/>
  <c r="B173" i="13"/>
  <c r="F173" i="13"/>
  <c r="C173" i="13"/>
  <c r="G173" i="13"/>
  <c r="H174" i="13"/>
  <c r="H173" i="13"/>
  <c r="D173" i="13"/>
  <c r="B171" i="14"/>
  <c r="C171" i="14"/>
  <c r="D171" i="14"/>
  <c r="H172" i="14" l="1"/>
  <c r="E172" i="14"/>
  <c r="F172" i="14"/>
  <c r="G172" i="14"/>
  <c r="F175" i="13"/>
  <c r="F174" i="13"/>
  <c r="D174" i="13"/>
  <c r="E174" i="13"/>
  <c r="C174" i="13"/>
  <c r="G174" i="13"/>
  <c r="B174" i="13"/>
  <c r="B172" i="14"/>
  <c r="C172" i="14"/>
  <c r="D172" i="14"/>
  <c r="H173" i="14" l="1"/>
  <c r="E173" i="14"/>
  <c r="F173" i="14"/>
  <c r="G173" i="14"/>
  <c r="C175" i="13"/>
  <c r="G175" i="13"/>
  <c r="G176" i="13"/>
  <c r="H175" i="13"/>
  <c r="D175" i="13"/>
  <c r="E175" i="13"/>
  <c r="B175" i="13"/>
  <c r="C173" i="14"/>
  <c r="D173" i="14"/>
  <c r="B173" i="14"/>
  <c r="H174" i="14" l="1"/>
  <c r="E174" i="14"/>
  <c r="F174" i="14"/>
  <c r="G174" i="14"/>
  <c r="E177" i="13"/>
  <c r="F176" i="13"/>
  <c r="B176" i="13"/>
  <c r="H176" i="13"/>
  <c r="D176" i="13"/>
  <c r="E176" i="13"/>
  <c r="C176" i="13"/>
  <c r="D174" i="14"/>
  <c r="B174" i="14"/>
  <c r="C174" i="14"/>
  <c r="H175" i="14" l="1"/>
  <c r="E175" i="14"/>
  <c r="G175" i="14"/>
  <c r="F175" i="14"/>
  <c r="H178" i="13"/>
  <c r="H177" i="13"/>
  <c r="C177" i="13"/>
  <c r="G177" i="13"/>
  <c r="B177" i="13"/>
  <c r="F177" i="13"/>
  <c r="D177" i="13"/>
  <c r="B175" i="14"/>
  <c r="C175" i="14"/>
  <c r="D175" i="14"/>
  <c r="H176" i="14" l="1"/>
  <c r="E176" i="14"/>
  <c r="F176" i="14"/>
  <c r="G176" i="14"/>
  <c r="F179" i="13"/>
  <c r="F178" i="13"/>
  <c r="C178" i="13"/>
  <c r="G178" i="13"/>
  <c r="D178" i="13"/>
  <c r="E178" i="13"/>
  <c r="B178" i="13"/>
  <c r="B176" i="14"/>
  <c r="C176" i="14"/>
  <c r="D176" i="14"/>
  <c r="H177" i="14" l="1"/>
  <c r="E177" i="14"/>
  <c r="F177" i="14"/>
  <c r="G177" i="14"/>
  <c r="H180" i="13"/>
  <c r="H179" i="13"/>
  <c r="D179" i="13"/>
  <c r="E179" i="13"/>
  <c r="C179" i="13"/>
  <c r="G179" i="13"/>
  <c r="B179" i="13"/>
  <c r="C177" i="14"/>
  <c r="D177" i="14"/>
  <c r="B177" i="14"/>
  <c r="H178" i="14" l="1"/>
  <c r="E178" i="14"/>
  <c r="F178" i="14"/>
  <c r="G178" i="14"/>
  <c r="E181" i="13"/>
  <c r="F180" i="13"/>
  <c r="D180" i="13"/>
  <c r="E180" i="13"/>
  <c r="C180" i="13"/>
  <c r="G180" i="13"/>
  <c r="B180" i="13"/>
  <c r="D178" i="14"/>
  <c r="B178" i="14"/>
  <c r="C178" i="14"/>
  <c r="H179" i="14" l="1"/>
  <c r="E179" i="14"/>
  <c r="G179" i="14"/>
  <c r="F179" i="14"/>
  <c r="D181" i="13"/>
  <c r="G181" i="13"/>
  <c r="G182" i="13"/>
  <c r="H181" i="13"/>
  <c r="B181" i="13"/>
  <c r="F181" i="13"/>
  <c r="C181" i="13"/>
  <c r="B179" i="14"/>
  <c r="C179" i="14"/>
  <c r="D179" i="14"/>
  <c r="H180" i="14" l="1"/>
  <c r="E180" i="14"/>
  <c r="F180" i="14"/>
  <c r="G180" i="14"/>
  <c r="F183" i="13"/>
  <c r="F182" i="13"/>
  <c r="D182" i="13"/>
  <c r="E182" i="13"/>
  <c r="B182" i="13"/>
  <c r="H182" i="13"/>
  <c r="C182" i="13"/>
  <c r="B180" i="14"/>
  <c r="C180" i="14"/>
  <c r="D180" i="14"/>
  <c r="H181" i="14" l="1"/>
  <c r="E181" i="14"/>
  <c r="F181" i="14"/>
  <c r="G181" i="14"/>
  <c r="C183" i="13"/>
  <c r="G183" i="13"/>
  <c r="G184" i="13"/>
  <c r="H183" i="13"/>
  <c r="D183" i="13"/>
  <c r="E183" i="13"/>
  <c r="B183" i="13"/>
  <c r="C181" i="14"/>
  <c r="D181" i="14"/>
  <c r="B181" i="14"/>
  <c r="H182" i="14" l="1"/>
  <c r="E182" i="14"/>
  <c r="F182" i="14"/>
  <c r="G182" i="14"/>
  <c r="E185" i="13"/>
  <c r="F184" i="13"/>
  <c r="E184" i="13"/>
  <c r="B184" i="13"/>
  <c r="H184" i="13"/>
  <c r="D184" i="13"/>
  <c r="C184" i="13"/>
  <c r="D182" i="14"/>
  <c r="B182" i="14"/>
  <c r="C182" i="14"/>
  <c r="H183" i="14" l="1"/>
  <c r="E183" i="14"/>
  <c r="G183" i="14"/>
  <c r="F183" i="14"/>
  <c r="B185" i="13"/>
  <c r="F185" i="13"/>
  <c r="G186" i="13"/>
  <c r="H185" i="13"/>
  <c r="C185" i="13"/>
  <c r="G185" i="13"/>
  <c r="D185" i="13"/>
  <c r="B183" i="14"/>
  <c r="C183" i="14"/>
  <c r="D183" i="14"/>
  <c r="H184" i="14" l="1"/>
  <c r="E184" i="14"/>
  <c r="F184" i="14"/>
  <c r="G184" i="14"/>
  <c r="F187" i="13"/>
  <c r="F186" i="13"/>
  <c r="B186" i="13"/>
  <c r="H186" i="13"/>
  <c r="D186" i="13"/>
  <c r="E186" i="13"/>
  <c r="C186" i="13"/>
  <c r="B184" i="14"/>
  <c r="C184" i="14"/>
  <c r="D184" i="14"/>
  <c r="H185" i="14" l="1"/>
  <c r="E185" i="14"/>
  <c r="F185" i="14"/>
  <c r="G185" i="14"/>
  <c r="C187" i="13"/>
  <c r="G187" i="13"/>
  <c r="E188" i="13"/>
  <c r="H187" i="13"/>
  <c r="D187" i="13"/>
  <c r="E187" i="13"/>
  <c r="B187" i="13"/>
  <c r="C185" i="14"/>
  <c r="D185" i="14"/>
  <c r="B185" i="14"/>
  <c r="H186" i="14" l="1"/>
  <c r="E186" i="14"/>
  <c r="F186" i="14"/>
  <c r="G186" i="14"/>
  <c r="B188" i="13"/>
  <c r="H188" i="13"/>
  <c r="F188" i="13"/>
  <c r="C188" i="13"/>
  <c r="G188" i="13"/>
  <c r="G189" i="13"/>
  <c r="D188" i="13"/>
  <c r="D186" i="14"/>
  <c r="B186" i="14"/>
  <c r="C186" i="14"/>
  <c r="H187" i="14" l="1"/>
  <c r="E187" i="14"/>
  <c r="G187" i="14"/>
  <c r="F187" i="14"/>
  <c r="H190" i="13"/>
  <c r="H189" i="13"/>
  <c r="B189" i="13"/>
  <c r="F189" i="13"/>
  <c r="D189" i="13"/>
  <c r="E189" i="13"/>
  <c r="C189" i="13"/>
  <c r="B187" i="14"/>
  <c r="C187" i="14"/>
  <c r="D187" i="14"/>
  <c r="H188" i="14" l="1"/>
  <c r="E188" i="14"/>
  <c r="F188" i="14"/>
  <c r="G188" i="14"/>
  <c r="C190" i="13"/>
  <c r="G190" i="13"/>
  <c r="E191" i="13"/>
  <c r="F190" i="13"/>
  <c r="D190" i="13"/>
  <c r="E190" i="13"/>
  <c r="B190" i="13"/>
  <c r="B188" i="14"/>
  <c r="C188" i="14"/>
  <c r="D188" i="14"/>
  <c r="H189" i="14" l="1"/>
  <c r="E189" i="14"/>
  <c r="F189" i="14"/>
  <c r="G189" i="14"/>
  <c r="B191" i="13"/>
  <c r="F191" i="13"/>
  <c r="C191" i="13"/>
  <c r="G191" i="13"/>
  <c r="G192" i="13"/>
  <c r="H191" i="13"/>
  <c r="D191" i="13"/>
  <c r="C189" i="14"/>
  <c r="D189" i="14"/>
  <c r="B189" i="14"/>
  <c r="H190" i="14" l="1"/>
  <c r="E190" i="14"/>
  <c r="F190" i="14"/>
  <c r="G190" i="14"/>
  <c r="B192" i="13"/>
  <c r="H192" i="13"/>
  <c r="E193" i="13"/>
  <c r="F192" i="13"/>
  <c r="D192" i="13"/>
  <c r="E192" i="13"/>
  <c r="C192" i="13"/>
  <c r="D190" i="14"/>
  <c r="B190" i="14"/>
  <c r="C190" i="14"/>
  <c r="H191" i="14" l="1"/>
  <c r="E191" i="14"/>
  <c r="G191" i="14"/>
  <c r="F191" i="14"/>
  <c r="B193" i="13"/>
  <c r="F193" i="13"/>
  <c r="H193" i="13"/>
  <c r="C193" i="13"/>
  <c r="D193" i="13"/>
  <c r="G193" i="13"/>
  <c r="G194" i="13"/>
  <c r="B191" i="14"/>
  <c r="C191" i="14"/>
  <c r="D191" i="14"/>
  <c r="H192" i="14" l="1"/>
  <c r="E192" i="14"/>
  <c r="F192" i="14"/>
  <c r="G192" i="14"/>
  <c r="F195" i="13"/>
  <c r="F194" i="13"/>
  <c r="B194" i="13"/>
  <c r="H194" i="13"/>
  <c r="D194" i="13"/>
  <c r="E194" i="13"/>
  <c r="C194" i="13"/>
  <c r="B192" i="14"/>
  <c r="C192" i="14"/>
  <c r="D192" i="14"/>
  <c r="H193" i="14" l="1"/>
  <c r="E193" i="14"/>
  <c r="F193" i="14"/>
  <c r="G193" i="14"/>
  <c r="C195" i="13"/>
  <c r="G195" i="13"/>
  <c r="H195" i="13"/>
  <c r="D195" i="13"/>
  <c r="E195" i="13"/>
  <c r="B195" i="13"/>
  <c r="D193" i="14"/>
  <c r="C193" i="14"/>
  <c r="B193" i="14"/>
  <c r="H194" i="14" l="1"/>
  <c r="E194" i="14"/>
  <c r="F194" i="14"/>
  <c r="G194" i="14"/>
  <c r="B196" i="13"/>
  <c r="H196" i="13"/>
  <c r="F196" i="13"/>
  <c r="D196" i="13"/>
  <c r="E196" i="13"/>
  <c r="C196" i="13"/>
  <c r="G196" i="13"/>
  <c r="G197" i="13"/>
  <c r="E197" i="13"/>
  <c r="H197" i="13"/>
  <c r="F197" i="13"/>
  <c r="B194" i="14"/>
  <c r="D194" i="14"/>
  <c r="C194" i="14"/>
  <c r="C197" i="13"/>
  <c r="D197" i="13"/>
  <c r="B197" i="13"/>
  <c r="H195" i="14" l="1"/>
  <c r="E195" i="14"/>
  <c r="G195" i="14"/>
  <c r="F195" i="14"/>
  <c r="G198" i="13"/>
  <c r="E198" i="13"/>
  <c r="F198" i="13"/>
  <c r="H198" i="13"/>
  <c r="B195" i="14"/>
  <c r="C195" i="14"/>
  <c r="D195" i="14"/>
  <c r="C198" i="13"/>
  <c r="D198" i="13"/>
  <c r="B198" i="13"/>
  <c r="H196" i="14" l="1"/>
  <c r="E196" i="14"/>
  <c r="F196" i="14"/>
  <c r="G196" i="14"/>
  <c r="G199" i="13"/>
  <c r="E199" i="13"/>
  <c r="H199" i="13"/>
  <c r="F199" i="13"/>
  <c r="C196" i="14"/>
  <c r="D196" i="14"/>
  <c r="B196" i="14"/>
  <c r="C199" i="13"/>
  <c r="D199" i="13"/>
  <c r="B199" i="13"/>
  <c r="H197" i="14" l="1"/>
  <c r="E197" i="14"/>
  <c r="F197" i="14"/>
  <c r="G197" i="14"/>
  <c r="G200" i="13"/>
  <c r="E200" i="13"/>
  <c r="F200" i="13"/>
  <c r="H200" i="13"/>
  <c r="D197" i="14"/>
  <c r="B197" i="14"/>
  <c r="C197" i="14"/>
  <c r="C200" i="13"/>
  <c r="D200" i="13"/>
  <c r="B200" i="13"/>
  <c r="H198" i="14" l="1"/>
  <c r="E198" i="14"/>
  <c r="F198" i="14"/>
  <c r="G198" i="14"/>
  <c r="G201" i="13"/>
  <c r="E201" i="13"/>
  <c r="H201" i="13"/>
  <c r="F201" i="13"/>
  <c r="C198" i="14"/>
  <c r="B198" i="14"/>
  <c r="D198" i="14"/>
  <c r="C201" i="13"/>
  <c r="D201" i="13"/>
  <c r="B201" i="13"/>
  <c r="H199" i="14" l="1"/>
  <c r="E199" i="14"/>
  <c r="F199" i="14"/>
  <c r="G199" i="14"/>
  <c r="G202" i="13"/>
  <c r="E202" i="13"/>
  <c r="F202" i="13"/>
  <c r="H202" i="13"/>
  <c r="B199" i="14"/>
  <c r="D199" i="14"/>
  <c r="C199" i="14"/>
  <c r="C202" i="13"/>
  <c r="D202" i="13"/>
  <c r="B202" i="13"/>
  <c r="H200" i="14" l="1"/>
  <c r="E200" i="14"/>
  <c r="F200" i="14"/>
  <c r="G200" i="14"/>
  <c r="G203" i="13"/>
  <c r="E203" i="13"/>
  <c r="H203" i="13"/>
  <c r="F203" i="13"/>
  <c r="C200" i="14"/>
  <c r="B200" i="14"/>
  <c r="D200" i="14"/>
  <c r="C203" i="13"/>
  <c r="D203" i="13"/>
  <c r="B203" i="13"/>
  <c r="H201" i="14" l="1"/>
  <c r="E201" i="14"/>
  <c r="G201" i="14"/>
  <c r="F201" i="14"/>
  <c r="G204" i="13"/>
  <c r="E204" i="13"/>
  <c r="F204" i="13"/>
  <c r="H204" i="13"/>
  <c r="D201" i="14"/>
  <c r="C201" i="14"/>
  <c r="B201" i="14"/>
  <c r="C204" i="13"/>
  <c r="D204" i="13"/>
  <c r="B204" i="13"/>
  <c r="H202" i="14" l="1"/>
  <c r="E202" i="14"/>
  <c r="F202" i="14"/>
  <c r="G202" i="14"/>
  <c r="G205" i="13"/>
  <c r="E205" i="13"/>
  <c r="H205" i="13"/>
  <c r="F205" i="13"/>
  <c r="D202" i="14"/>
  <c r="B202" i="14"/>
  <c r="C202" i="14"/>
  <c r="C205" i="13"/>
  <c r="D205" i="13"/>
  <c r="B205" i="13"/>
  <c r="H203" i="14" l="1"/>
  <c r="E203" i="14"/>
  <c r="F203" i="14"/>
  <c r="G203" i="14"/>
  <c r="G206" i="13"/>
  <c r="E206" i="13"/>
  <c r="F206" i="13"/>
  <c r="H206" i="13"/>
  <c r="B203" i="14"/>
  <c r="C203" i="14"/>
  <c r="D203" i="14"/>
  <c r="C206" i="13"/>
  <c r="D206" i="13"/>
  <c r="B206" i="13"/>
  <c r="H204" i="14" l="1"/>
  <c r="E204" i="14"/>
  <c r="F204" i="14"/>
  <c r="G204" i="14"/>
  <c r="G207" i="13"/>
  <c r="E207" i="13"/>
  <c r="H207" i="13"/>
  <c r="F207" i="13"/>
  <c r="C204" i="14"/>
  <c r="D204" i="14"/>
  <c r="B204" i="14"/>
  <c r="C207" i="13"/>
  <c r="D207" i="13"/>
  <c r="B207" i="13"/>
  <c r="H205" i="14" l="1"/>
  <c r="E205" i="14"/>
  <c r="G205" i="14"/>
  <c r="F205" i="14"/>
  <c r="G208" i="13"/>
  <c r="E208" i="13"/>
  <c r="F208" i="13"/>
  <c r="H208" i="13"/>
  <c r="D205" i="14"/>
  <c r="B205" i="14"/>
  <c r="C205" i="14"/>
  <c r="C208" i="13"/>
  <c r="D208" i="13"/>
  <c r="B208" i="13"/>
  <c r="H206" i="14" l="1"/>
  <c r="E206" i="14"/>
  <c r="F206" i="14"/>
  <c r="G206" i="14"/>
  <c r="G209" i="13"/>
  <c r="E209" i="13"/>
  <c r="H209" i="13"/>
  <c r="F209" i="13"/>
  <c r="C206" i="14"/>
  <c r="D206" i="14"/>
  <c r="B206" i="14"/>
  <c r="C209" i="13"/>
  <c r="D209" i="13"/>
  <c r="B209" i="13"/>
  <c r="H207" i="14" l="1"/>
  <c r="E207" i="14"/>
  <c r="G207" i="14"/>
  <c r="F207" i="14"/>
  <c r="G210" i="13"/>
  <c r="E210" i="13"/>
  <c r="F210" i="13"/>
  <c r="H210" i="13"/>
  <c r="B207" i="14"/>
  <c r="D207" i="14"/>
  <c r="C207" i="14"/>
  <c r="C210" i="13"/>
  <c r="D210" i="13"/>
  <c r="B210" i="13"/>
  <c r="H208" i="14" l="1"/>
  <c r="E208" i="14"/>
  <c r="F208" i="14"/>
  <c r="G208" i="14"/>
  <c r="G211" i="13"/>
  <c r="E211" i="13"/>
  <c r="H211" i="13"/>
  <c r="F211" i="13"/>
  <c r="C208" i="14"/>
  <c r="B208" i="14"/>
  <c r="D208" i="14"/>
  <c r="C211" i="13"/>
  <c r="D211" i="13"/>
  <c r="B211" i="13"/>
  <c r="H209" i="14" l="1"/>
  <c r="E209" i="14"/>
  <c r="F209" i="14"/>
  <c r="G209" i="14"/>
  <c r="G212" i="13"/>
  <c r="E212" i="13"/>
  <c r="F212" i="13"/>
  <c r="H212" i="13"/>
  <c r="D209" i="14"/>
  <c r="C209" i="14"/>
  <c r="B209" i="14"/>
  <c r="C212" i="13"/>
  <c r="D212" i="13"/>
  <c r="B212" i="13"/>
  <c r="H210" i="14" l="1"/>
  <c r="E210" i="14"/>
  <c r="F210" i="14"/>
  <c r="G210" i="14"/>
  <c r="G213" i="13"/>
  <c r="E213" i="13"/>
  <c r="H213" i="13"/>
  <c r="F213" i="13"/>
  <c r="B210" i="14"/>
  <c r="D210" i="14"/>
  <c r="C210" i="14"/>
  <c r="D213" i="13"/>
  <c r="C213" i="13"/>
  <c r="B213" i="13"/>
  <c r="H211" i="14" l="1"/>
  <c r="E211" i="14"/>
  <c r="G211" i="14"/>
  <c r="F211" i="14"/>
  <c r="G214" i="13"/>
  <c r="E214" i="13"/>
  <c r="F214" i="13"/>
  <c r="H214" i="13"/>
  <c r="B211" i="14"/>
  <c r="C211" i="14"/>
  <c r="D211" i="14"/>
  <c r="C214" i="13"/>
  <c r="D214" i="13"/>
  <c r="B214" i="13"/>
  <c r="H212" i="14" l="1"/>
  <c r="E212" i="14"/>
  <c r="F212" i="14"/>
  <c r="G212" i="14"/>
  <c r="G215" i="13"/>
  <c r="E215" i="13"/>
  <c r="H215" i="13"/>
  <c r="F215" i="13"/>
  <c r="C212" i="14"/>
  <c r="D212" i="14"/>
  <c r="B212" i="14"/>
  <c r="D215" i="13"/>
  <c r="C215" i="13"/>
  <c r="B215" i="13"/>
  <c r="H213" i="14" l="1"/>
  <c r="E213" i="14"/>
  <c r="F213" i="14"/>
  <c r="G213" i="14"/>
  <c r="G216" i="13"/>
  <c r="E216" i="13"/>
  <c r="F216" i="13"/>
  <c r="H216" i="13"/>
  <c r="D213" i="14"/>
  <c r="B213" i="14"/>
  <c r="C213" i="14"/>
  <c r="C216" i="13"/>
  <c r="D216" i="13"/>
  <c r="B216" i="13"/>
  <c r="H214" i="14" l="1"/>
  <c r="E214" i="14"/>
  <c r="F214" i="14"/>
  <c r="G214" i="14"/>
  <c r="G217" i="13"/>
  <c r="E217" i="13"/>
  <c r="H217" i="13"/>
  <c r="F217" i="13"/>
  <c r="C214" i="14"/>
  <c r="B214" i="14"/>
  <c r="D214" i="14"/>
  <c r="C217" i="13"/>
  <c r="D217" i="13"/>
  <c r="B217" i="13"/>
  <c r="H215" i="14" l="1"/>
  <c r="E215" i="14"/>
  <c r="F215" i="14"/>
  <c r="G215" i="14"/>
  <c r="G218" i="13"/>
  <c r="E218" i="13"/>
  <c r="F218" i="13"/>
  <c r="H218" i="13"/>
  <c r="B215" i="14"/>
  <c r="D215" i="14"/>
  <c r="C215" i="14"/>
  <c r="C218" i="13"/>
  <c r="D218" i="13"/>
  <c r="B218" i="13"/>
  <c r="H216" i="14" l="1"/>
  <c r="E216" i="14"/>
  <c r="F216" i="14"/>
  <c r="G216" i="14"/>
  <c r="G219" i="13"/>
  <c r="E219" i="13"/>
  <c r="H219" i="13"/>
  <c r="F219" i="13"/>
  <c r="C216" i="14"/>
  <c r="B216" i="14"/>
  <c r="D216" i="14"/>
  <c r="C219" i="13"/>
  <c r="D219" i="13"/>
  <c r="B219" i="13"/>
  <c r="H217" i="14" l="1"/>
  <c r="E217" i="14"/>
  <c r="F217" i="14"/>
  <c r="G217" i="14"/>
  <c r="G220" i="13"/>
  <c r="E220" i="13"/>
  <c r="F220" i="13"/>
  <c r="H220" i="13"/>
  <c r="D217" i="14"/>
  <c r="C217" i="14"/>
  <c r="B217" i="14"/>
  <c r="C220" i="13"/>
  <c r="D220" i="13"/>
  <c r="B220" i="13"/>
  <c r="H218" i="14" l="1"/>
  <c r="E218" i="14"/>
  <c r="F218" i="14"/>
  <c r="G218" i="14"/>
  <c r="G221" i="13"/>
  <c r="E221" i="13"/>
  <c r="H221" i="13"/>
  <c r="F221" i="13"/>
  <c r="D218" i="14"/>
  <c r="B218" i="14"/>
  <c r="C218" i="14"/>
  <c r="C221" i="13"/>
  <c r="D221" i="13"/>
  <c r="B221" i="13"/>
  <c r="H219" i="14" l="1"/>
  <c r="E219" i="14"/>
  <c r="F219" i="14"/>
  <c r="G219" i="14"/>
  <c r="G222" i="13"/>
  <c r="E222" i="13"/>
  <c r="F222" i="13"/>
  <c r="H222" i="13"/>
  <c r="B219" i="14"/>
  <c r="C219" i="14"/>
  <c r="D219" i="14"/>
  <c r="C222" i="13"/>
  <c r="D222" i="13"/>
  <c r="B222" i="13"/>
  <c r="H220" i="14" l="1"/>
  <c r="E220" i="14"/>
  <c r="F220" i="14"/>
  <c r="G220" i="14"/>
  <c r="G223" i="13"/>
  <c r="E223" i="13"/>
  <c r="H223" i="13"/>
  <c r="F223" i="13"/>
  <c r="C220" i="14"/>
  <c r="D220" i="14"/>
  <c r="B220" i="14"/>
  <c r="C223" i="13"/>
  <c r="D223" i="13"/>
  <c r="B223" i="13"/>
  <c r="H221" i="14" l="1"/>
  <c r="E221" i="14"/>
  <c r="F221" i="14"/>
  <c r="G221" i="14"/>
  <c r="G224" i="13"/>
  <c r="E224" i="13"/>
  <c r="F224" i="13"/>
  <c r="H224" i="13"/>
  <c r="D221" i="14"/>
  <c r="B221" i="14"/>
  <c r="C221" i="14"/>
  <c r="C224" i="13"/>
  <c r="D224" i="13"/>
  <c r="B224" i="13"/>
  <c r="H222" i="14" l="1"/>
  <c r="E222" i="14"/>
  <c r="F222" i="14"/>
  <c r="G222" i="14"/>
  <c r="G225" i="13"/>
  <c r="E225" i="13"/>
  <c r="H225" i="13"/>
  <c r="F225" i="13"/>
  <c r="C222" i="14"/>
  <c r="D222" i="14"/>
  <c r="B222" i="14"/>
  <c r="D225" i="13"/>
  <c r="C225" i="13"/>
  <c r="B225" i="13"/>
  <c r="H223" i="14" l="1"/>
  <c r="E223" i="14"/>
  <c r="G223" i="14"/>
  <c r="F223" i="14"/>
  <c r="G226" i="13"/>
  <c r="E226" i="13"/>
  <c r="F226" i="13"/>
  <c r="H226" i="13"/>
  <c r="B223" i="14"/>
  <c r="D223" i="14"/>
  <c r="C223" i="14"/>
  <c r="C226" i="13"/>
  <c r="D226" i="13"/>
  <c r="B226" i="13"/>
  <c r="H224" i="14" l="1"/>
  <c r="E224" i="14"/>
  <c r="F224" i="14"/>
  <c r="G224" i="14"/>
  <c r="G227" i="13"/>
  <c r="E227" i="13"/>
  <c r="H227" i="13"/>
  <c r="F227" i="13"/>
  <c r="A225" i="14" a="1"/>
  <c r="A225" i="14" s="1"/>
  <c r="C224" i="14"/>
  <c r="B224" i="14"/>
  <c r="D224" i="14"/>
  <c r="C227" i="13"/>
  <c r="D227" i="13"/>
  <c r="B227" i="13"/>
  <c r="H225" i="14" l="1"/>
  <c r="E225" i="14"/>
  <c r="F225" i="14"/>
  <c r="G225" i="14"/>
  <c r="G228" i="13"/>
  <c r="E228" i="13"/>
  <c r="F228" i="13"/>
  <c r="H228" i="13"/>
  <c r="A226" i="14" a="1"/>
  <c r="A226" i="14" s="1"/>
  <c r="D225" i="14"/>
  <c r="C225" i="14"/>
  <c r="B225" i="14"/>
  <c r="C228" i="13"/>
  <c r="D228" i="13"/>
  <c r="B228" i="13"/>
  <c r="H226" i="14" l="1"/>
  <c r="E226" i="14"/>
  <c r="F226" i="14"/>
  <c r="G226" i="14"/>
  <c r="G229" i="13"/>
  <c r="E229" i="13"/>
  <c r="H229" i="13"/>
  <c r="F229" i="13"/>
  <c r="A227" i="14" a="1"/>
  <c r="A227" i="14" s="1"/>
  <c r="B226" i="14"/>
  <c r="D226" i="14"/>
  <c r="C226" i="14"/>
  <c r="C229" i="13"/>
  <c r="D229" i="13"/>
  <c r="B229" i="13"/>
  <c r="H227" i="14" l="1"/>
  <c r="E227" i="14"/>
  <c r="F227" i="14"/>
  <c r="G227" i="14"/>
  <c r="G230" i="13"/>
  <c r="E230" i="13"/>
  <c r="F230" i="13"/>
  <c r="H230" i="13"/>
  <c r="A228" i="14" a="1"/>
  <c r="A228" i="14" s="1"/>
  <c r="B227" i="14"/>
  <c r="C227" i="14"/>
  <c r="D227" i="14"/>
  <c r="C230" i="13"/>
  <c r="D230" i="13"/>
  <c r="B230" i="13"/>
  <c r="H228" i="14" l="1"/>
  <c r="E228" i="14"/>
  <c r="F228" i="14"/>
  <c r="G228" i="14"/>
  <c r="G231" i="13"/>
  <c r="E231" i="13"/>
  <c r="H231" i="13"/>
  <c r="F231" i="13"/>
  <c r="A229" i="14" a="1"/>
  <c r="A229" i="14" s="1"/>
  <c r="C228" i="14"/>
  <c r="D228" i="14"/>
  <c r="B228" i="14"/>
  <c r="C231" i="13"/>
  <c r="D231" i="13"/>
  <c r="B231" i="13"/>
  <c r="H229" i="14" l="1"/>
  <c r="E229" i="14"/>
  <c r="F229" i="14"/>
  <c r="G229" i="14"/>
  <c r="G232" i="13"/>
  <c r="E232" i="13"/>
  <c r="F232" i="13"/>
  <c r="H232" i="13"/>
  <c r="A230" i="14" a="1"/>
  <c r="A230" i="14" s="1"/>
  <c r="D229" i="14"/>
  <c r="B229" i="14"/>
  <c r="C229" i="14"/>
  <c r="C232" i="13"/>
  <c r="D232" i="13"/>
  <c r="B232" i="13"/>
  <c r="H230" i="14" l="1"/>
  <c r="E230" i="14"/>
  <c r="F230" i="14"/>
  <c r="G230" i="14"/>
  <c r="G233" i="13"/>
  <c r="E233" i="13"/>
  <c r="H233" i="13"/>
  <c r="F233" i="13"/>
  <c r="A231" i="14" a="1"/>
  <c r="A231" i="14" s="1"/>
  <c r="C230" i="14"/>
  <c r="B230" i="14"/>
  <c r="D230" i="14"/>
  <c r="C233" i="13"/>
  <c r="D233" i="13"/>
  <c r="B233" i="13"/>
  <c r="H231" i="14" l="1"/>
  <c r="E231" i="14"/>
  <c r="F231" i="14"/>
  <c r="G231" i="14"/>
  <c r="G234" i="13"/>
  <c r="E234" i="13"/>
  <c r="F234" i="13"/>
  <c r="H234" i="13"/>
  <c r="A232" i="14" a="1"/>
  <c r="A232" i="14" s="1"/>
  <c r="B231" i="14"/>
  <c r="D231" i="14"/>
  <c r="C231" i="14"/>
  <c r="C234" i="13"/>
  <c r="D234" i="13"/>
  <c r="B234" i="13"/>
  <c r="H232" i="14" l="1"/>
  <c r="E232" i="14"/>
  <c r="F232" i="14"/>
  <c r="G232" i="14"/>
  <c r="G235" i="13"/>
  <c r="E235" i="13"/>
  <c r="H235" i="13"/>
  <c r="F235" i="13"/>
  <c r="A233" i="14" a="1"/>
  <c r="A233" i="14" s="1"/>
  <c r="C232" i="14"/>
  <c r="B232" i="14"/>
  <c r="D232" i="14"/>
  <c r="C235" i="13"/>
  <c r="D235" i="13"/>
  <c r="B235" i="13"/>
  <c r="H233" i="14" l="1"/>
  <c r="E233" i="14"/>
  <c r="F233" i="14"/>
  <c r="G233" i="14"/>
  <c r="G236" i="13"/>
  <c r="E236" i="13"/>
  <c r="F236" i="13"/>
  <c r="H236" i="13"/>
  <c r="A234" i="14" a="1"/>
  <c r="A234" i="14" s="1"/>
  <c r="D233" i="14"/>
  <c r="C233" i="14"/>
  <c r="B233" i="14"/>
  <c r="C236" i="13"/>
  <c r="D236" i="13"/>
  <c r="B236" i="13"/>
  <c r="H234" i="14" l="1"/>
  <c r="E234" i="14"/>
  <c r="F234" i="14"/>
  <c r="G234" i="14"/>
  <c r="G237" i="13"/>
  <c r="E237" i="13"/>
  <c r="H237" i="13"/>
  <c r="F237" i="13"/>
  <c r="A235" i="14" a="1"/>
  <c r="A235" i="14" s="1"/>
  <c r="D234" i="14"/>
  <c r="B234" i="14"/>
  <c r="C234" i="14"/>
  <c r="C237" i="13"/>
  <c r="D237" i="13"/>
  <c r="B237" i="13"/>
  <c r="H235" i="14" l="1"/>
  <c r="E235" i="14"/>
  <c r="F235" i="14"/>
  <c r="G235" i="14"/>
  <c r="G238" i="13"/>
  <c r="E238" i="13"/>
  <c r="F238" i="13"/>
  <c r="H238" i="13"/>
  <c r="A236" i="14" a="1"/>
  <c r="A236" i="14" s="1"/>
  <c r="B235" i="14"/>
  <c r="C235" i="14"/>
  <c r="D235" i="14"/>
  <c r="C238" i="13"/>
  <c r="D238" i="13"/>
  <c r="B238" i="13"/>
  <c r="H236" i="14" l="1"/>
  <c r="E236" i="14"/>
  <c r="F236" i="14"/>
  <c r="G236" i="14"/>
  <c r="G239" i="13"/>
  <c r="E239" i="13"/>
  <c r="H239" i="13"/>
  <c r="F239" i="13"/>
  <c r="A237" i="14" a="1"/>
  <c r="A237" i="14" s="1"/>
  <c r="C236" i="14"/>
  <c r="D236" i="14"/>
  <c r="B236" i="14"/>
  <c r="C239" i="13"/>
  <c r="D239" i="13"/>
  <c r="B239" i="13"/>
  <c r="E237" i="14" l="1"/>
  <c r="H237" i="14"/>
  <c r="F237" i="14"/>
  <c r="G237" i="14"/>
  <c r="G240" i="13"/>
  <c r="E240" i="13"/>
  <c r="F240" i="13"/>
  <c r="H240" i="13"/>
  <c r="A238" i="14" a="1"/>
  <c r="A238" i="14" s="1"/>
  <c r="D237" i="14"/>
  <c r="B237" i="14"/>
  <c r="C237" i="14"/>
  <c r="C240" i="13"/>
  <c r="D240" i="13"/>
  <c r="B240" i="13"/>
  <c r="E238" i="14" l="1"/>
  <c r="G238" i="14"/>
  <c r="H238" i="14"/>
  <c r="F238" i="14"/>
  <c r="E241" i="13"/>
  <c r="G241" i="13"/>
  <c r="F241" i="13"/>
  <c r="H241" i="13"/>
  <c r="A239" i="14" a="1"/>
  <c r="A239" i="14" s="1"/>
  <c r="C238" i="14"/>
  <c r="D238" i="14"/>
  <c r="B238" i="14"/>
  <c r="C241" i="13"/>
  <c r="D241" i="13"/>
  <c r="B241" i="13"/>
  <c r="E239" i="14" l="1"/>
  <c r="F239" i="14"/>
  <c r="G239" i="14"/>
  <c r="H239" i="14"/>
  <c r="E242" i="13"/>
  <c r="H242" i="13"/>
  <c r="G242" i="13"/>
  <c r="F242" i="13"/>
  <c r="A240" i="14" a="1"/>
  <c r="A240" i="14" s="1"/>
  <c r="B239" i="14"/>
  <c r="D239" i="14"/>
  <c r="C239" i="14"/>
  <c r="C242" i="13"/>
  <c r="D242" i="13"/>
  <c r="B242" i="13"/>
  <c r="F240" i="14" l="1"/>
  <c r="G240" i="14"/>
  <c r="H240" i="14"/>
  <c r="E240" i="14"/>
  <c r="H243" i="13"/>
  <c r="E243" i="13"/>
  <c r="F243" i="13"/>
  <c r="G243" i="13"/>
  <c r="A241" i="14" a="1"/>
  <c r="A241" i="14" s="1"/>
  <c r="C240" i="14"/>
  <c r="B240" i="14"/>
  <c r="D240" i="14"/>
  <c r="C243" i="13"/>
  <c r="D243" i="13"/>
  <c r="B243" i="13"/>
  <c r="F241" i="14" l="1"/>
  <c r="H241" i="14"/>
  <c r="E241" i="14"/>
  <c r="G241" i="14"/>
  <c r="H244" i="13"/>
  <c r="E244" i="13"/>
  <c r="G244" i="13"/>
  <c r="F244" i="13"/>
  <c r="A242" i="14" a="1"/>
  <c r="A242" i="14" s="1"/>
  <c r="B241" i="14"/>
  <c r="D241" i="14"/>
  <c r="C241" i="14"/>
  <c r="C244" i="13"/>
  <c r="D244" i="13"/>
  <c r="B244" i="13"/>
  <c r="F242" i="14" l="1"/>
  <c r="G242" i="14"/>
  <c r="H242" i="14"/>
  <c r="E242" i="14"/>
  <c r="H245" i="13"/>
  <c r="E245" i="13"/>
  <c r="G245" i="13"/>
  <c r="F245" i="13"/>
  <c r="A243" i="14" a="1"/>
  <c r="A243" i="14" s="1"/>
  <c r="C242" i="14"/>
  <c r="D242" i="14"/>
  <c r="B242" i="14"/>
  <c r="C245" i="13"/>
  <c r="D245" i="13"/>
  <c r="B245" i="13"/>
  <c r="F243" i="14" l="1"/>
  <c r="H243" i="14"/>
  <c r="E243" i="14"/>
  <c r="G243" i="14"/>
  <c r="H246" i="13"/>
  <c r="E246" i="13"/>
  <c r="G246" i="13"/>
  <c r="F246" i="13"/>
  <c r="A244" i="14" a="1"/>
  <c r="A244" i="14" s="1"/>
  <c r="D243" i="14"/>
  <c r="B243" i="14"/>
  <c r="C243" i="14"/>
  <c r="C246" i="13"/>
  <c r="D246" i="13"/>
  <c r="B246" i="13"/>
  <c r="F244" i="14" l="1"/>
  <c r="E244" i="14"/>
  <c r="G244" i="14"/>
  <c r="H244" i="14"/>
  <c r="H247" i="13"/>
  <c r="E247" i="13"/>
  <c r="F247" i="13"/>
  <c r="G247" i="13"/>
  <c r="A245" i="14" a="1"/>
  <c r="A245" i="14" s="1"/>
  <c r="C244" i="14"/>
  <c r="B244" i="14"/>
  <c r="D244" i="14"/>
  <c r="C247" i="13"/>
  <c r="D247" i="13"/>
  <c r="B247" i="13"/>
  <c r="F245" i="14" l="1"/>
  <c r="H245" i="14"/>
  <c r="G245" i="14"/>
  <c r="E245" i="14"/>
  <c r="H248" i="13"/>
  <c r="E248" i="13"/>
  <c r="G248" i="13"/>
  <c r="F248" i="13"/>
  <c r="A246" i="14" a="1"/>
  <c r="A246" i="14" s="1"/>
  <c r="B245" i="14"/>
  <c r="D245" i="14"/>
  <c r="C245" i="14"/>
  <c r="C248" i="13"/>
  <c r="D248" i="13"/>
  <c r="B248" i="13"/>
  <c r="F246" i="14" l="1"/>
  <c r="E246" i="14"/>
  <c r="G246" i="14"/>
  <c r="H246" i="14"/>
  <c r="H249" i="13"/>
  <c r="G249" i="13"/>
  <c r="E249" i="13"/>
  <c r="F249" i="13"/>
  <c r="A247" i="14" a="1"/>
  <c r="A247" i="14" s="1"/>
  <c r="C246" i="14"/>
  <c r="D246" i="14"/>
  <c r="B246" i="14"/>
  <c r="C249" i="13"/>
  <c r="D249" i="13"/>
  <c r="B249" i="13"/>
  <c r="F247" i="14" l="1"/>
  <c r="H247" i="14"/>
  <c r="G247" i="14"/>
  <c r="E247" i="14"/>
  <c r="H250" i="13"/>
  <c r="E250" i="13"/>
  <c r="F250" i="13"/>
  <c r="G250" i="13"/>
  <c r="A248" i="14" a="1"/>
  <c r="A248" i="14" s="1"/>
  <c r="D247" i="14"/>
  <c r="B247" i="14"/>
  <c r="C247" i="14"/>
  <c r="C250" i="13"/>
  <c r="D250" i="13"/>
  <c r="B250" i="13"/>
  <c r="F248" i="14" l="1"/>
  <c r="E248" i="14"/>
  <c r="G248" i="14"/>
  <c r="H248" i="14"/>
  <c r="H251" i="13"/>
  <c r="E251" i="13"/>
  <c r="G251" i="13"/>
  <c r="F251" i="13"/>
  <c r="A249" i="14" a="1"/>
  <c r="A249" i="14" s="1"/>
  <c r="C248" i="14"/>
  <c r="B248" i="14"/>
  <c r="D248" i="14"/>
  <c r="C251" i="13"/>
  <c r="D251" i="13"/>
  <c r="B251" i="13"/>
  <c r="F249" i="14" l="1"/>
  <c r="H249" i="14"/>
  <c r="G249" i="14"/>
  <c r="E249" i="14"/>
  <c r="H252" i="13"/>
  <c r="G252" i="13"/>
  <c r="E252" i="13"/>
  <c r="F252" i="13"/>
  <c r="A250" i="14" a="1"/>
  <c r="A250" i="14" s="1"/>
  <c r="B249" i="14"/>
  <c r="D249" i="14"/>
  <c r="C249" i="14"/>
  <c r="C252" i="13"/>
  <c r="D252" i="13"/>
  <c r="B252" i="13"/>
  <c r="F250" i="14" l="1"/>
  <c r="E250" i="14"/>
  <c r="G250" i="14"/>
  <c r="H250" i="14"/>
  <c r="H253" i="13"/>
  <c r="E253" i="13"/>
  <c r="F253" i="13"/>
  <c r="G253" i="13"/>
  <c r="A251" i="14" a="1"/>
  <c r="A251" i="14" s="1"/>
  <c r="C250" i="14"/>
  <c r="D250" i="14"/>
  <c r="B250" i="14"/>
  <c r="C253" i="13"/>
  <c r="D253" i="13"/>
  <c r="B253" i="13"/>
  <c r="F251" i="14" l="1"/>
  <c r="H251" i="14"/>
  <c r="E251" i="14"/>
  <c r="G251" i="14"/>
  <c r="H254" i="13"/>
  <c r="E254" i="13"/>
  <c r="G254" i="13"/>
  <c r="F254" i="13"/>
  <c r="A252" i="14" a="1"/>
  <c r="A252" i="14" s="1"/>
  <c r="D251" i="14"/>
  <c r="B251" i="14"/>
  <c r="C251" i="14"/>
  <c r="C254" i="13"/>
  <c r="D254" i="13"/>
  <c r="B254" i="13"/>
  <c r="F252" i="14" l="1"/>
  <c r="G252" i="14"/>
  <c r="H252" i="14"/>
  <c r="E252" i="14"/>
  <c r="D256" i="13"/>
  <c r="B256" i="13"/>
  <c r="C256" i="13"/>
  <c r="A253" i="14" a="1"/>
  <c r="A253" i="14" s="1"/>
  <c r="B252" i="14"/>
  <c r="C252" i="14"/>
  <c r="D252" i="14"/>
  <c r="F253" i="14" l="1"/>
  <c r="H253" i="14"/>
  <c r="E253" i="14"/>
  <c r="G253" i="14"/>
  <c r="C257" i="13"/>
  <c r="D257" i="13"/>
  <c r="B257" i="13"/>
  <c r="A254" i="14" a="1"/>
  <c r="A254" i="14" s="1"/>
  <c r="B253" i="14"/>
  <c r="C253" i="14"/>
  <c r="D253" i="14"/>
  <c r="F254" i="14" l="1"/>
  <c r="E254" i="14"/>
  <c r="G254" i="14"/>
  <c r="H254" i="14"/>
  <c r="B258" i="13"/>
  <c r="D258" i="13"/>
  <c r="C258" i="13"/>
  <c r="C254" i="14"/>
  <c r="D254" i="14"/>
  <c r="B254" i="14"/>
  <c r="C259" i="13" l="1"/>
  <c r="D259" i="13"/>
  <c r="B259" i="13"/>
  <c r="D260" i="13" l="1"/>
  <c r="B260" i="13"/>
  <c r="C260" i="13"/>
  <c r="C261" i="13" l="1"/>
  <c r="B261" i="13"/>
  <c r="D261" i="13"/>
  <c r="D262" i="13" l="1"/>
  <c r="C262" i="13"/>
  <c r="B262" i="13"/>
  <c r="C263" i="13" l="1"/>
  <c r="D263" i="13"/>
  <c r="B263" i="13"/>
  <c r="B264" i="13" l="1"/>
  <c r="C264" i="13"/>
  <c r="D264" i="13"/>
  <c r="D265" i="13" l="1"/>
  <c r="B265" i="13"/>
  <c r="C265" i="13"/>
  <c r="C266" i="13" l="1"/>
  <c r="D266" i="13"/>
  <c r="B266" i="13"/>
  <c r="D267" i="13" l="1"/>
  <c r="C267" i="13"/>
  <c r="B267" i="13"/>
  <c r="C268" i="13" l="1"/>
  <c r="B268" i="13"/>
  <c r="D268" i="13"/>
  <c r="D269" i="13" l="1"/>
  <c r="B269" i="13"/>
  <c r="C269" i="13"/>
  <c r="B270" i="13" l="1"/>
  <c r="C270" i="13"/>
  <c r="D270" i="13"/>
  <c r="B271" i="13" l="1"/>
  <c r="C271" i="13"/>
  <c r="D271" i="13"/>
  <c r="C272" i="13" l="1"/>
  <c r="B272" i="13"/>
  <c r="D272" i="13"/>
  <c r="C273" i="13" l="1"/>
  <c r="D273" i="13"/>
  <c r="B273" i="13"/>
  <c r="B274" i="13" l="1"/>
  <c r="C274" i="13"/>
  <c r="D274" i="13"/>
  <c r="B275" i="13" l="1"/>
  <c r="C275" i="13"/>
  <c r="D275" i="13"/>
  <c r="D276" i="13" l="1"/>
  <c r="B276" i="13"/>
  <c r="C276" i="13"/>
  <c r="D277" i="13" l="1"/>
  <c r="B277" i="13"/>
  <c r="C277" i="13"/>
  <c r="C278" i="13" l="1"/>
  <c r="D278" i="13"/>
  <c r="B278" i="13"/>
  <c r="C279" i="13" l="1"/>
  <c r="B279" i="13"/>
  <c r="D279" i="13"/>
  <c r="D280" i="13" l="1"/>
  <c r="B280" i="13"/>
  <c r="C280" i="13"/>
  <c r="D281" i="13" l="1"/>
  <c r="C281" i="13"/>
  <c r="B281" i="13"/>
  <c r="B282" i="13" l="1"/>
  <c r="C282" i="13"/>
  <c r="D282" i="13"/>
  <c r="C283" i="13" l="1"/>
  <c r="D283" i="13"/>
  <c r="B283" i="13"/>
  <c r="D284" i="13" l="1"/>
  <c r="C284" i="13"/>
  <c r="B284" i="13"/>
  <c r="C285" i="13" l="1"/>
  <c r="D285" i="13"/>
  <c r="B285" i="13"/>
  <c r="E286" i="13" l="1"/>
  <c r="F286" i="13"/>
  <c r="G286" i="13"/>
  <c r="H286" i="13"/>
  <c r="B286" i="13"/>
  <c r="C286" i="13"/>
  <c r="D286" i="13"/>
  <c r="E287" i="13" l="1"/>
  <c r="F287" i="13"/>
  <c r="G287" i="13"/>
  <c r="H287" i="13"/>
  <c r="C287" i="13"/>
  <c r="D287" i="13"/>
  <c r="B287" i="13"/>
  <c r="E288" i="13" l="1"/>
  <c r="F288" i="13"/>
  <c r="G288" i="13"/>
  <c r="H288" i="13"/>
  <c r="D288" i="13"/>
  <c r="B288" i="13"/>
  <c r="C288" i="13"/>
  <c r="E289" i="13" l="1"/>
  <c r="F289" i="13"/>
  <c r="G289" i="13"/>
  <c r="H289" i="13"/>
  <c r="D289" i="13"/>
  <c r="B289" i="13"/>
  <c r="C289" i="13"/>
  <c r="E290" i="13" l="1"/>
  <c r="F290" i="13"/>
  <c r="G290" i="13"/>
  <c r="H290" i="13"/>
  <c r="D290" i="13"/>
  <c r="B290" i="13"/>
  <c r="C290" i="13"/>
  <c r="E291" i="13" l="1"/>
  <c r="F291" i="13"/>
  <c r="G291" i="13"/>
  <c r="H291" i="13"/>
  <c r="C291" i="13"/>
  <c r="D291" i="13"/>
  <c r="B291" i="13"/>
  <c r="G292" i="13" l="1"/>
  <c r="H292" i="13"/>
  <c r="E292" i="13"/>
  <c r="F292" i="13"/>
  <c r="B292" i="13"/>
  <c r="C292" i="13"/>
  <c r="D292" i="13"/>
  <c r="G293" i="13" l="1"/>
  <c r="H293" i="13"/>
  <c r="E293" i="13"/>
  <c r="F293" i="13"/>
  <c r="B293" i="13"/>
  <c r="C293" i="13"/>
  <c r="D293" i="13"/>
  <c r="A295" i="13" l="1" a="1"/>
  <c r="A295" i="13" s="1"/>
  <c r="G294" i="13"/>
  <c r="H294" i="13"/>
  <c r="E294" i="13"/>
  <c r="F294" i="13"/>
  <c r="C294" i="13"/>
  <c r="D294" i="13"/>
  <c r="B294" i="13"/>
  <c r="G295" i="13" l="1"/>
  <c r="H295" i="13"/>
  <c r="E295" i="13"/>
  <c r="F295" i="13"/>
  <c r="B295" i="13"/>
  <c r="C295" i="13"/>
  <c r="D295" i="13"/>
  <c r="E255" i="13" l="1"/>
  <c r="C255" i="13"/>
  <c r="G255" i="13"/>
  <c r="F255" i="13"/>
  <c r="H255" i="13"/>
  <c r="B255" i="13"/>
  <c r="D255" i="13"/>
  <c r="E256" i="13" l="1"/>
  <c r="G256" i="13"/>
  <c r="H256" i="13"/>
  <c r="F256" i="13"/>
  <c r="H257" i="13" l="1"/>
  <c r="E257" i="13"/>
  <c r="G257" i="13"/>
  <c r="F257" i="13"/>
  <c r="G258" i="13" l="1"/>
  <c r="F258" i="13"/>
  <c r="E258" i="13"/>
  <c r="H258" i="13"/>
  <c r="H259" i="13" l="1"/>
  <c r="E259" i="13"/>
  <c r="G259" i="13"/>
  <c r="F259" i="13"/>
  <c r="H261" i="13" l="1"/>
  <c r="F261" i="13"/>
  <c r="E261" i="13"/>
  <c r="G261" i="13"/>
  <c r="H260" i="13"/>
  <c r="F260" i="13"/>
  <c r="E260" i="13"/>
  <c r="G260" i="13"/>
  <c r="F262" i="13" l="1"/>
  <c r="G262" i="13"/>
  <c r="H262" i="13"/>
  <c r="E262" i="13"/>
  <c r="E264" i="13" l="1"/>
  <c r="G264" i="13"/>
  <c r="H264" i="13"/>
  <c r="F264" i="13"/>
  <c r="E263" i="13"/>
  <c r="F263" i="13"/>
  <c r="G263" i="13"/>
  <c r="H263" i="13"/>
  <c r="F265" i="13" l="1"/>
  <c r="E265" i="13"/>
  <c r="G265" i="13"/>
  <c r="H265" i="13"/>
  <c r="G266" i="13" l="1"/>
  <c r="E266" i="13"/>
  <c r="F266" i="13"/>
  <c r="H266" i="13"/>
  <c r="H267" i="13" l="1"/>
  <c r="F267" i="13"/>
  <c r="E267" i="13"/>
  <c r="G267" i="13"/>
  <c r="H268" i="13" l="1"/>
  <c r="E268" i="13"/>
  <c r="F268" i="13"/>
  <c r="G268" i="13"/>
  <c r="F269" i="13" l="1"/>
  <c r="E269" i="13"/>
  <c r="G269" i="13"/>
  <c r="H269" i="13"/>
  <c r="E270" i="13" l="1"/>
  <c r="F270" i="13"/>
  <c r="G270" i="13"/>
  <c r="H270" i="13"/>
  <c r="F271" i="13" l="1"/>
  <c r="G271" i="13"/>
  <c r="H271" i="13"/>
  <c r="E271" i="13"/>
  <c r="H272" i="13" l="1"/>
  <c r="E272" i="13"/>
  <c r="F272" i="13"/>
  <c r="G272" i="13"/>
  <c r="F273" i="13" l="1"/>
  <c r="E273" i="13"/>
  <c r="G273" i="13"/>
  <c r="H273" i="13"/>
  <c r="F274" i="13" l="1"/>
  <c r="G274" i="13"/>
  <c r="E274" i="13"/>
  <c r="H274" i="13"/>
  <c r="F275" i="13" l="1"/>
  <c r="G275" i="13"/>
  <c r="H275" i="13"/>
  <c r="E275" i="13"/>
  <c r="H276" i="13" l="1"/>
  <c r="E276" i="13"/>
  <c r="F276" i="13"/>
  <c r="G276" i="13"/>
  <c r="F277" i="13" l="1"/>
  <c r="E277" i="13"/>
  <c r="G277" i="13"/>
  <c r="H277" i="13"/>
  <c r="G278" i="13" l="1"/>
  <c r="E278" i="13"/>
  <c r="F278" i="13"/>
  <c r="H278" i="13"/>
  <c r="G279" i="13" l="1"/>
  <c r="F279" i="13"/>
  <c r="H279" i="13"/>
  <c r="E279" i="13"/>
  <c r="E280" i="13" l="1"/>
  <c r="F280" i="13"/>
  <c r="H280" i="13"/>
  <c r="G280" i="13"/>
  <c r="H281" i="13" l="1"/>
  <c r="F281" i="13"/>
  <c r="G281" i="13"/>
  <c r="E281" i="13"/>
  <c r="G282" i="13" l="1"/>
  <c r="H282" i="13"/>
  <c r="E282" i="13"/>
  <c r="F282" i="13"/>
  <c r="H283" i="13" l="1"/>
  <c r="G283" i="13"/>
  <c r="E283" i="13"/>
  <c r="F283" i="13"/>
  <c r="H284" i="13" l="1"/>
  <c r="E284" i="13"/>
  <c r="F284" i="13"/>
  <c r="G284" i="13"/>
  <c r="G285" i="13" l="1"/>
  <c r="F285" i="13"/>
  <c r="H285" i="13"/>
  <c r="E285" i="1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<sst xmlns="http://schemas.openxmlformats.org/spreadsheetml/2006/main" count="4405" uniqueCount="2418">
  <si>
    <t>Closed LLFCs</t>
  </si>
  <si>
    <t>Geographical name</t>
  </si>
  <si>
    <t>Notes:</t>
  </si>
  <si>
    <t>Metered voltage, respective periods and associated LLFCs</t>
  </si>
  <si>
    <t>Period 1</t>
  </si>
  <si>
    <t>Period 2</t>
  </si>
  <si>
    <t>Period 3</t>
  </si>
  <si>
    <t>Period 4</t>
  </si>
  <si>
    <t>Associated LLFC</t>
  </si>
  <si>
    <t>Site</t>
  </si>
  <si>
    <t>Site 1</t>
  </si>
  <si>
    <t>Site 2</t>
  </si>
  <si>
    <t>Site 3</t>
  </si>
  <si>
    <t>Site 4</t>
  </si>
  <si>
    <t>Site 5</t>
  </si>
  <si>
    <t>Demand</t>
  </si>
  <si>
    <t>Generation</t>
  </si>
  <si>
    <t>Time periods</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</si>
  <si>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</si>
  <si>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</si>
  <si>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</si>
  <si>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</si>
  <si>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</si>
  <si>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</si>
  <si>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</si>
  <si>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</si>
  <si>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</si>
  <si>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</si>
  <si>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</si>
  <si>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</si>
  <si>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</si>
  <si>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</si>
  <si>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</si>
  <si>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</si>
  <si>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Annex 5 LLFs</t>
  </si>
  <si>
    <t>Name</t>
  </si>
  <si>
    <t>Nodal prices</t>
  </si>
  <si>
    <t>Reactive power charge
p/kVArh</t>
  </si>
  <si>
    <t>Local charge 1
£/kVA</t>
  </si>
  <si>
    <t>Remote charge 1
£/kVA</t>
  </si>
  <si>
    <t>LLFC</t>
  </si>
  <si>
    <t>Import MPANs/MSIDs</t>
  </si>
  <si>
    <t>Export MPANs/MSIDs</t>
  </si>
  <si>
    <t>Annex 3 Preserved charges</t>
  </si>
  <si>
    <t>Annex 4 LDNO charges</t>
  </si>
  <si>
    <t xml:space="preserve">DNOs must endeavour to maintain consistency in the structure of this spreadsheet.
Any changes to the structure must be noted in the 'Notes to users of this spreadsheet'
</t>
  </si>
  <si>
    <t>Generic demand and generation LLFs</t>
  </si>
  <si>
    <t>Metered voltage</t>
  </si>
  <si>
    <t>Low-voltage network</t>
  </si>
  <si>
    <t>Low-voltage substation</t>
  </si>
  <si>
    <t>High-voltage network</t>
  </si>
  <si>
    <t>High-voltage substation</t>
  </si>
  <si>
    <t>33kV generic</t>
  </si>
  <si>
    <t>132kV generic</t>
  </si>
  <si>
    <t>EHV site specific LLFs</t>
  </si>
  <si>
    <t>Node/Zone ID</t>
  </si>
  <si>
    <t>Import
Unique Identifier</t>
  </si>
  <si>
    <t>Export
Unique Identifier</t>
  </si>
  <si>
    <t>Export Unique Identifier</t>
  </si>
  <si>
    <t>Import
fixed charge
(p/day)</t>
  </si>
  <si>
    <t>Export
fixed charge
(p/day)</t>
  </si>
  <si>
    <t>Red Time Band</t>
  </si>
  <si>
    <t>Amber Time Band</t>
  </si>
  <si>
    <t>Green Time Band</t>
  </si>
  <si>
    <t>Monday to Friday 
(Including Bank Holidays)
All Year</t>
  </si>
  <si>
    <t>Monday to Friday 
(Including Bank Holidays)
November to February Inclusive</t>
  </si>
  <si>
    <t>Super Red Time Band</t>
  </si>
  <si>
    <t>Black Time Band</t>
  </si>
  <si>
    <t>Yellow Time Band</t>
  </si>
  <si>
    <t>Time Periods for Designated EHV Properties</t>
  </si>
  <si>
    <t xml:space="preserve">Please use this spreadsheet with reference to the LC14 use of system charging statement. </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</si>
  <si>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</si>
  <si>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</si>
  <si>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</si>
  <si>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</si>
  <si>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</si>
  <si>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</si>
  <si>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</si>
  <si>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</si>
  <si>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</si>
  <si>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</si>
  <si>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</si>
  <si>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</si>
  <si>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</si>
  <si>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</si>
  <si>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</si>
  <si>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</si>
  <si>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</si>
  <si>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</si>
  <si>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</si>
  <si>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</si>
  <si>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</si>
  <si>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</si>
  <si>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</si>
  <si>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</si>
  <si>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</si>
  <si>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</si>
  <si>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</si>
  <si>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</si>
  <si>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</si>
  <si>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</si>
  <si>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</si>
  <si>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</si>
  <si>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</si>
  <si>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</si>
  <si>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</si>
  <si>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</si>
  <si>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</si>
  <si>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</si>
  <si>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</si>
  <si>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</si>
  <si>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</si>
  <si>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</si>
  <si>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</si>
  <si>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</si>
  <si>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</si>
  <si>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</si>
  <si>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</si>
  <si>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</si>
  <si>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</si>
  <si>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</si>
  <si>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</si>
  <si>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Final</t>
  </si>
  <si>
    <t>Company and Licence name, charging year, effective from, status</t>
  </si>
  <si>
    <t>Company and Licence name</t>
  </si>
  <si>
    <t>Year</t>
  </si>
  <si>
    <t>Tariff name</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</si>
  <si>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</si>
  <si>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</si>
  <si>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</si>
  <si>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</si>
  <si>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</si>
  <si>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</si>
  <si>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</si>
  <si>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</si>
  <si>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</si>
  <si>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</si>
  <si>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</si>
  <si>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</si>
  <si>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Domestic Aggregated</t>
  </si>
  <si>
    <t>Non-Domestic Aggregated (related MPAN)</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</si>
  <si>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</si>
  <si>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</si>
  <si>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</si>
  <si>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</si>
  <si>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</si>
  <si>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</si>
  <si>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</si>
  <si>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</si>
  <si>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</si>
  <si>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Site Specific preserved charges/additional LLFCs</t>
  </si>
  <si>
    <t>Time Bands for LV and HV Designated Properties</t>
  </si>
  <si>
    <t>Time Bands for Unmetered Properties</t>
  </si>
  <si>
    <t>Supercustomer preserved charges/additional LLFCs</t>
  </si>
  <si>
    <t>Red/black unit charge
p/kWh</t>
  </si>
  <si>
    <t>Green unit charge
p/kWh</t>
  </si>
  <si>
    <t>Amber/yellow unit charge
p/kWh</t>
  </si>
  <si>
    <t>Annex 1 contains the charges to LV and HV Designated Properties and Unmetered Supplies.</t>
  </si>
  <si>
    <t>LV and HV designated properties and Unmetered Supplies tariff calculator</t>
  </si>
  <si>
    <t>EHV designated property calculator</t>
  </si>
  <si>
    <t>Red unit charge
p/kWh</t>
  </si>
  <si>
    <t>Black unit charge
p/kWh</t>
  </si>
  <si>
    <t>Amber unit charge
p/kWh</t>
  </si>
  <si>
    <t>Yellow unit charge
p/kWh</t>
  </si>
  <si>
    <t>Fixed charge 
p/MPAN/day</t>
  </si>
  <si>
    <t>Capacity charge 
p/kVA/day</t>
  </si>
  <si>
    <t>Exceeded Capacity charge 
p/kVA/day</t>
  </si>
  <si>
    <t>n/a</t>
  </si>
  <si>
    <t>Annex 1 LV, HV and Unmetered Supplies charges</t>
  </si>
  <si>
    <t>Standard Settlement Configuration Id</t>
  </si>
  <si>
    <t>Standard Settlement Configuration Desc</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</si>
  <si>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</si>
  <si>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</si>
  <si>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</si>
  <si>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</si>
  <si>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</si>
  <si>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</si>
  <si>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</si>
  <si>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</si>
  <si>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</si>
  <si>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</si>
  <si>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</si>
  <si>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</si>
  <si>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</si>
  <si>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</si>
  <si>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</si>
  <si>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</si>
  <si>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</si>
  <si>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</si>
  <si>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</si>
  <si>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</si>
  <si>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</si>
  <si>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</si>
  <si>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</si>
  <si>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</si>
  <si>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</si>
  <si>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</si>
  <si>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</si>
  <si>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</si>
  <si>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</si>
  <si>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</si>
  <si>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</si>
  <si>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</si>
  <si>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</si>
  <si>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</si>
  <si>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</si>
  <si>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</si>
  <si>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</si>
  <si>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</si>
  <si>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</si>
  <si>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</si>
  <si>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</si>
  <si>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</si>
  <si>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</si>
  <si>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</si>
  <si>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</si>
  <si>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</si>
  <si>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</si>
  <si>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</si>
  <si>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</si>
  <si>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</si>
  <si>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</si>
  <si>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</si>
  <si>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</si>
  <si>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</si>
  <si>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</si>
  <si>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</si>
  <si>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</si>
  <si>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</si>
  <si>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</si>
  <si>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</si>
  <si>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</si>
  <si>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</si>
  <si>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</si>
  <si>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</si>
  <si>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</si>
  <si>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</si>
  <si>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</si>
  <si>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</si>
  <si>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</si>
  <si>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</si>
  <si>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</si>
  <si>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</si>
  <si>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</si>
  <si>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</si>
  <si>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</si>
  <si>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</si>
  <si>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</si>
  <si>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</si>
  <si>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</si>
  <si>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</si>
  <si>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</si>
  <si>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</si>
  <si>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</si>
  <si>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</si>
  <si>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</si>
  <si>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</si>
  <si>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</si>
  <si>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</si>
  <si>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</si>
  <si>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</si>
  <si>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</si>
  <si>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</si>
  <si>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</si>
  <si>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</si>
  <si>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</si>
  <si>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</si>
  <si>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</si>
  <si>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</si>
  <si>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</si>
  <si>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</si>
  <si>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</si>
  <si>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</si>
  <si>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</si>
  <si>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</si>
  <si>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</si>
  <si>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</si>
  <si>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</si>
  <si>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</si>
  <si>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</si>
  <si>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</si>
  <si>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</si>
  <si>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</si>
  <si>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</si>
  <si>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</si>
  <si>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</si>
  <si>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</si>
  <si>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</si>
  <si>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</si>
  <si>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</si>
  <si>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</si>
  <si>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</si>
  <si>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</si>
  <si>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</si>
  <si>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</si>
  <si>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</si>
  <si>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</si>
  <si>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</si>
  <si>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</si>
  <si>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</si>
  <si>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</si>
  <si>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</si>
  <si>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</si>
  <si>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</si>
  <si>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</si>
  <si>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</si>
  <si>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</si>
  <si>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</si>
  <si>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</si>
  <si>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</si>
  <si>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</si>
  <si>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</si>
  <si>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</si>
  <si>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</si>
  <si>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</si>
  <si>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</si>
  <si>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</si>
  <si>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</si>
  <si>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</si>
  <si>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</si>
  <si>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</si>
  <si>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</si>
  <si>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</si>
  <si>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</si>
  <si>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</si>
  <si>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</si>
  <si>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</si>
  <si>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</si>
  <si>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</si>
  <si>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</si>
  <si>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</si>
  <si>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</si>
  <si>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</si>
  <si>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</si>
  <si>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</si>
  <si>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</si>
  <si>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</si>
  <si>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</si>
  <si>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</si>
  <si>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</si>
  <si>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</si>
  <si>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</si>
  <si>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</si>
  <si>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</si>
  <si>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</si>
  <si>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</si>
  <si>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</si>
  <si>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</si>
  <si>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</si>
  <si>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</si>
  <si>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</si>
  <si>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</si>
  <si>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</si>
  <si>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</si>
  <si>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</si>
  <si>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</si>
  <si>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</si>
  <si>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</si>
  <si>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</si>
  <si>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</si>
  <si>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</si>
  <si>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</si>
  <si>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</si>
  <si>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</si>
  <si>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</si>
  <si>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</si>
  <si>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</si>
  <si>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</si>
  <si>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</si>
  <si>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</si>
  <si>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</si>
  <si>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</si>
  <si>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</si>
  <si>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</si>
  <si>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</si>
  <si>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</si>
  <si>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</si>
  <si>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</si>
  <si>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</si>
  <si>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</si>
  <si>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</si>
  <si>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</si>
  <si>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</si>
  <si>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</si>
  <si>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</si>
  <si>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</si>
  <si>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</si>
  <si>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</si>
  <si>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</si>
  <si>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</si>
  <si>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</si>
  <si>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</si>
  <si>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</si>
  <si>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</si>
  <si>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</si>
  <si>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</si>
  <si>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</si>
  <si>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Common Decode</t>
  </si>
  <si>
    <t>Change implemented</t>
  </si>
  <si>
    <t>Date</t>
  </si>
  <si>
    <t>Comments</t>
  </si>
  <si>
    <t>U</t>
  </si>
  <si>
    <t>G</t>
  </si>
  <si>
    <t>Notes updated</t>
  </si>
  <si>
    <t>Updated to reflect DCP 268 which delinks all tariffs from the TPR bands</t>
  </si>
  <si>
    <t>A</t>
  </si>
  <si>
    <t>A/R</t>
  </si>
  <si>
    <t>Code O changed to A/R</t>
  </si>
  <si>
    <t>Code 1 &amp; 2 changed to A</t>
  </si>
  <si>
    <t>Removed TPR</t>
  </si>
  <si>
    <t>Removed TPR lookup element as this no longer effects which rate to apply</t>
  </si>
  <si>
    <t>0, 1 or 8</t>
  </si>
  <si>
    <t>Open LLFCs / LDNO unique billing identifier</t>
  </si>
  <si>
    <t>LDNO LV: Non-Domestic Aggregated (related MPAN)</t>
  </si>
  <si>
    <t>LDNO LV: Unmetered Supplies</t>
  </si>
  <si>
    <t>LDNO LV: LV Generation Aggregated</t>
  </si>
  <si>
    <t>LDNO LV: LV Generation Site Specific</t>
  </si>
  <si>
    <t>LDNO HV: Non-Domestic Aggregated (related MPAN)</t>
  </si>
  <si>
    <t>LDNO HV: Unmetered Supplies</t>
  </si>
  <si>
    <t>LDNO HV: LV Generation Aggregated</t>
  </si>
  <si>
    <t>LDNO HV: LV Sub Generation Aggregated</t>
  </si>
  <si>
    <t>LDNO HV: LV Generation Site Specific</t>
  </si>
  <si>
    <t>LDNO HV: LV Sub Generation Site Specific</t>
  </si>
  <si>
    <t>LDNO HV: HV Generation Site Specific</t>
  </si>
  <si>
    <t>LDNO HVplus: Non-Domestic Aggregated (related MPAN)</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</si>
  <si>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</si>
  <si>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</si>
  <si>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</si>
  <si>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</si>
  <si>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</si>
  <si>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</si>
  <si>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Non-Domestic Aggregated (related MPAN)</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</si>
  <si>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</si>
  <si>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</si>
  <si>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</si>
  <si>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</si>
  <si>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</si>
  <si>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</si>
  <si>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Non-Domestic Aggregated (related MPAN)</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</si>
  <si>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</si>
  <si>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</si>
  <si>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</si>
  <si>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</si>
  <si>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</si>
  <si>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</si>
  <si>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Non-Domestic Aggregated (related MPAN)</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</si>
  <si>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</si>
  <si>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</si>
  <si>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</si>
  <si>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</si>
  <si>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</si>
  <si>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</si>
  <si>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Non-Domestic Aggregated (related MPAN)</t>
  </si>
  <si>
    <t>LDNO 0000: Unmetered Supplies</t>
  </si>
  <si>
    <t>LDNO 0000: LV Generation Aggregated</t>
  </si>
  <si>
    <t>LDNO 0000: LV Sub Generation Aggregated</t>
  </si>
  <si>
    <t>LDNO 0000: LV Generation Site Specific</t>
  </si>
  <si>
    <t>LDNO 0000: LV Sub Generation Site Specific</t>
  </si>
  <si>
    <t>LDNO 0000: HV Generation Site Specific</t>
  </si>
  <si>
    <t>Unique billing identifier</t>
  </si>
  <si>
    <t>Supplier of Last Resort 
Fixed charge adder*
p/MPAN/day</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</si>
  <si>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</si>
  <si>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</si>
  <si>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Domestic Aggregated (Related MPAN)</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</si>
  <si>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</si>
  <si>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</si>
  <si>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</si>
  <si>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</si>
  <si>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</si>
  <si>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</si>
  <si>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</si>
  <si>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</si>
  <si>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</si>
  <si>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</si>
  <si>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</si>
  <si>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</si>
  <si>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</si>
  <si>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</si>
  <si>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</si>
  <si>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LDNO LV: LV Site Specific No Residual</t>
  </si>
  <si>
    <t>LDNO LV: LV Site Specific Band 1</t>
  </si>
  <si>
    <t>LDNO LV: LV Site Specific Band 2</t>
  </si>
  <si>
    <t>LDNO LV: LV Site Specific Band 3</t>
  </si>
  <si>
    <t>LDNO LV: LV Site Specific Band 4</t>
  </si>
  <si>
    <t>LDNO HV: Domestic Aggregated (Related MPAN)</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</si>
  <si>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</si>
  <si>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</si>
  <si>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</si>
  <si>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</si>
  <si>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</si>
  <si>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</si>
  <si>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</si>
  <si>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</si>
  <si>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</si>
  <si>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</si>
  <si>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</si>
  <si>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</si>
  <si>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</si>
  <si>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</si>
  <si>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</si>
  <si>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</si>
  <si>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</si>
  <si>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</si>
  <si>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</si>
  <si>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</si>
  <si>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</si>
  <si>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</si>
  <si>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</si>
  <si>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</si>
  <si>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</si>
  <si>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</si>
  <si>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</si>
  <si>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</si>
  <si>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</si>
  <si>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</si>
  <si>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</si>
  <si>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</si>
  <si>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</si>
  <si>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</si>
  <si>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</si>
  <si>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</si>
  <si>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</si>
  <si>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</si>
  <si>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</si>
  <si>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</si>
  <si>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</si>
  <si>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</si>
  <si>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</si>
  <si>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</si>
  <si>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</si>
  <si>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</si>
  <si>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</si>
  <si>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</si>
  <si>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</si>
  <si>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</si>
  <si>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</si>
  <si>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</si>
  <si>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</si>
  <si>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</si>
  <si>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</si>
  <si>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</si>
  <si>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</si>
  <si>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</si>
  <si>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</si>
  <si>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</si>
  <si>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</si>
  <si>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</si>
  <si>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</si>
  <si>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</si>
  <si>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</si>
  <si>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</si>
  <si>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</si>
  <si>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</si>
  <si>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</si>
  <si>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</si>
  <si>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</si>
  <si>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</si>
  <si>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</si>
  <si>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</si>
  <si>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</si>
  <si>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</si>
  <si>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</si>
  <si>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</si>
  <si>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</si>
  <si>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</si>
  <si>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</si>
  <si>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</si>
  <si>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</si>
  <si>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</si>
  <si>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</si>
  <si>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</si>
  <si>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</si>
  <si>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</si>
  <si>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</si>
  <si>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</si>
  <si>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Residual Charging Bandings</t>
  </si>
  <si>
    <t>Band</t>
  </si>
  <si>
    <t>Contains the four Residual charging band allocation for Customers</t>
  </si>
  <si>
    <t>Single band</t>
  </si>
  <si>
    <t>-</t>
  </si>
  <si>
    <t>Voltage of Connection</t>
  </si>
  <si>
    <t>0, 3, 4, 5-8</t>
  </si>
  <si>
    <t>0, 1, 2</t>
  </si>
  <si>
    <t>Units</t>
  </si>
  <si>
    <t>kWh</t>
  </si>
  <si>
    <t>kVA</t>
  </si>
  <si>
    <t>∞</t>
  </si>
  <si>
    <t>Lower Threshold*</t>
  </si>
  <si>
    <t>Upper Threshold*</t>
  </si>
  <si>
    <t>* All boundaries are inclusive of the upper threshold and exclusive of the lower threshold i.e. Lower &lt; x ≤ Upper.</t>
  </si>
  <si>
    <t>Residual Charge per MPAN (£)</t>
  </si>
  <si>
    <t>Designated Properties connected at LV, billing with no MIC</t>
  </si>
  <si>
    <t>Designated EHV Properties</t>
  </si>
  <si>
    <t>Designated Properties connected at HV</t>
  </si>
  <si>
    <t>Designated Properties connected at LV, billing with MIC</t>
  </si>
  <si>
    <t>Residual Charging Band</t>
  </si>
  <si>
    <t>Non-Domestic Aggregated or CT No Residual</t>
  </si>
  <si>
    <t>Non-Domestic Aggregated or CT Band 1</t>
  </si>
  <si>
    <t>Non-Domestic Aggregated or CT Band 2</t>
  </si>
  <si>
    <t>Non-Domestic Aggregated or CT Band 3</t>
  </si>
  <si>
    <t>Non-Domestic Aggregated or CT Band 4</t>
  </si>
  <si>
    <t>LDNO LV: Domestic Aggregated or CT with Residual</t>
  </si>
  <si>
    <t>LDNO LV: Non-Domestic Aggregated or CT No Residual</t>
  </si>
  <si>
    <t>LDNO LV: Non-Domestic Aggregated or CT Band 1</t>
  </si>
  <si>
    <t>LDNO LV: Non-Domestic Aggregated or CT Band 2</t>
  </si>
  <si>
    <t>LDNO LV: Non-Domestic Aggregated or CT Band 3</t>
  </si>
  <si>
    <t>LDNO LV: Non-Domestic Aggregated or CT Band 4</t>
  </si>
  <si>
    <t>LDNO HV: Domestic Aggregated or CT with Residual</t>
  </si>
  <si>
    <t>LDNO HV: Non-Domestic Aggregated or CT No Residual</t>
  </si>
  <si>
    <t>LDNO HV: Non-Domestic Aggregated or CT Band 1</t>
  </si>
  <si>
    <t>LDNO HV: Non-Domestic Aggregated or CT Band 2</t>
  </si>
  <si>
    <t>LDNO HV: Non-Domestic Aggregated or CT Band 3</t>
  </si>
  <si>
    <t>LDNO HV: Non-Domestic Aggregated or CT Band 4</t>
  </si>
  <si>
    <t>LDNO HVplus: Domestic Aggregated or CT with Residual</t>
  </si>
  <si>
    <t>LDNO HVplus: Non-Domestic Aggregated or CT No Residual</t>
  </si>
  <si>
    <t>LDNO HVplus: Non-Domestic Aggregated or CT Band 1</t>
  </si>
  <si>
    <t>LDNO HVplus: Non-Domestic Aggregated or CT Band 2</t>
  </si>
  <si>
    <t>LDNO HVplus: Non-Domestic Aggregated or CT Band 3</t>
  </si>
  <si>
    <t>LDNO HVplus: Non-Domestic Aggregated or CT Band 4</t>
  </si>
  <si>
    <t>LDNO EHV: Domestic Aggregated or CT with Residual</t>
  </si>
  <si>
    <t>LDNO EHV: Non-Domestic Aggregated or CT No Residual</t>
  </si>
  <si>
    <t>LDNO EHV: Non-Domestic Aggregated or CT Band 1</t>
  </si>
  <si>
    <t>LDNO EHV: Non-Domestic Aggregated or CT Band 2</t>
  </si>
  <si>
    <t>LDNO EHV: Non-Domestic Aggregated or CT Band 3</t>
  </si>
  <si>
    <t>LDNO EHV: Non-Domestic Aggregated or CT Band 4</t>
  </si>
  <si>
    <t>LDNO 132kV/EHV: Domestic Aggregated or CT with Residual</t>
  </si>
  <si>
    <t>LDNO 132kV/EHV: Non-Domestic Aggregated or CT No Residual</t>
  </si>
  <si>
    <t>LDNO 132kV/EHV: Non-Domestic Aggregated or CT Band 1</t>
  </si>
  <si>
    <t>LDNO 132kV/EHV: Non-Domestic Aggregated or CT Band 2</t>
  </si>
  <si>
    <t>LDNO 132kV/EHV: Non-Domestic Aggregated or CT Band 3</t>
  </si>
  <si>
    <t>LDNO 132kV/EHV: Non-Domestic Aggregated or CT Band 4</t>
  </si>
  <si>
    <t>LDNO 132kV: Domestic Aggregated or CT with Residual</t>
  </si>
  <si>
    <t>LDNO 132kV: Non-Domestic Aggregated or CT No Residual</t>
  </si>
  <si>
    <t>LDNO 132kV: Non-Domestic Aggregated or CT Band 1</t>
  </si>
  <si>
    <t>LDNO 132kV: Non-Domestic Aggregated or CT Band 2</t>
  </si>
  <si>
    <t>LDNO 132kV: Non-Domestic Aggregated or CT Band 3</t>
  </si>
  <si>
    <t>LDNO 132kV: Non-Domestic Aggregated or CT Band 4</t>
  </si>
  <si>
    <t>LDNO 0000: Domestic Aggregated or CT with Residual</t>
  </si>
  <si>
    <t>LDNO 0000: Non-Domestic Aggregated or CT No Residual</t>
  </si>
  <si>
    <t>LDNO 0000: Non-Domestic Aggregated or CT Band 1</t>
  </si>
  <si>
    <t>LDNO 0000: Non-Domestic Aggregated or CT Band 2</t>
  </si>
  <si>
    <t>LDNO 0000: Non-Domestic Aggregated or CT Band 3</t>
  </si>
  <si>
    <t>LDNO 0000: Non-Domestic Aggregated or CT Band 4</t>
  </si>
  <si>
    <t>LDNO LV: Domestic Aggregated (related MPAN)</t>
  </si>
  <si>
    <t>LDNO HVplus: Domestic Aggregated (related MPAN)</t>
  </si>
  <si>
    <t>LDNO EHV: Domestic Aggregated (related MPAN)</t>
  </si>
  <si>
    <t>LDNO 132kV/EHV: Domestic Aggregated (related MPAN)</t>
  </si>
  <si>
    <t>LDNO 132kV: Domestic Aggregated (related MPAN)</t>
  </si>
  <si>
    <t>LDNO 0000: Domestic Aggregated (related MPAN)</t>
  </si>
  <si>
    <t>Domestic Aggregated or CT with Residual</t>
  </si>
  <si>
    <t>DUoS Tariff name</t>
  </si>
  <si>
    <t>TNUoS Site Charging Band</t>
  </si>
  <si>
    <t>Domestic</t>
  </si>
  <si>
    <t>n/a (Non-Final Demand Site)</t>
  </si>
  <si>
    <t>LV_NoMIC_1</t>
  </si>
  <si>
    <t>LV_NoMIC_2</t>
  </si>
  <si>
    <t>LV_NoMIC_3</t>
  </si>
  <si>
    <t>LV_NoMIC_4</t>
  </si>
  <si>
    <t>LV1</t>
  </si>
  <si>
    <t>LV2</t>
  </si>
  <si>
    <t>LV3</t>
  </si>
  <si>
    <t>LV4</t>
  </si>
  <si>
    <t>HV1</t>
  </si>
  <si>
    <t>HV2</t>
  </si>
  <si>
    <t>HV3</t>
  </si>
  <si>
    <t>HV4</t>
  </si>
  <si>
    <t>n/a (p/kWh charge)</t>
  </si>
  <si>
    <t>EHV1</t>
  </si>
  <si>
    <t>EHV2</t>
  </si>
  <si>
    <t>EHV3</t>
  </si>
  <si>
    <t>EHV4</t>
  </si>
  <si>
    <t>Designated EHV Site Specific No Residual</t>
  </si>
  <si>
    <t>Designated EHV Site Specific Band 1</t>
  </si>
  <si>
    <t>Designated EHV Site Specific Band 2</t>
  </si>
  <si>
    <t>Designated EHV Site Specific Band 3</t>
  </si>
  <si>
    <t>Designated EHV Site Specific Band 4</t>
  </si>
  <si>
    <t>Annex 2 Designated EHV charges</t>
  </si>
  <si>
    <t>SSC unit rate lookup</t>
  </si>
  <si>
    <t>Contains a mapping of Standard Settlement Configurations to common decodings</t>
  </si>
  <si>
    <t>TNUoS Mapping</t>
  </si>
  <si>
    <t>Contains a mapping of DUoS Tariffs to TNUoS Site Charging Bands</t>
  </si>
  <si>
    <t>*Supplier of Last Resort pass-through costs allocated to all domestic tariffs with a fixed charge (including LDNO)</t>
  </si>
  <si>
    <t>**Eligible Bad Debt pass-through costs allocated to all metered demand tariffs (including LDNO)</t>
  </si>
  <si>
    <t>2025/26</t>
  </si>
  <si>
    <t>1 April 2025</t>
  </si>
  <si>
    <t>16:00 - 19:00</t>
  </si>
  <si>
    <t>07:00 - 16:00
19:00 - 23:00</t>
  </si>
  <si>
    <t>00:00 - 07:00
23:00 - 24:00</t>
  </si>
  <si>
    <t>00:00 - 24:00</t>
  </si>
  <si>
    <t>07:00 - 23:00</t>
  </si>
  <si>
    <t>Monday to Friday 
(Including Bank Holidays)
March to October Inclusive</t>
  </si>
  <si>
    <t>Eastern Power Networks has no Preserved HH Tariffs/Additional LLFC classes</t>
  </si>
  <si>
    <t>Eastern Power Networks has no Preserved NHH Tariffs/Additional LLFC classes</t>
  </si>
  <si>
    <t>Period 5</t>
  </si>
  <si>
    <t>Winter Peak</t>
  </si>
  <si>
    <t>Summer Peak</t>
  </si>
  <si>
    <t>Winter Shoulder</t>
  </si>
  <si>
    <t>Night</t>
  </si>
  <si>
    <t>Other</t>
  </si>
  <si>
    <t>Monday to Friday 
November to February</t>
  </si>
  <si>
    <t>16:00 - 20:00</t>
  </si>
  <si>
    <t>07:00 - 16:00</t>
  </si>
  <si>
    <t>Monday to Friday
June to August</t>
  </si>
  <si>
    <t>07:00 - 20:00</t>
  </si>
  <si>
    <t>Monday to Friday
March</t>
  </si>
  <si>
    <t>All Year</t>
  </si>
  <si>
    <t>00:00 - 07:00</t>
  </si>
  <si>
    <t>All Other Times</t>
  </si>
  <si>
    <t>3, 7</t>
  </si>
  <si>
    <t xml:space="preserve">110, 111, 112, 113, 150, 151, 152, 153, 160, 161, 162, 163 </t>
  </si>
  <si>
    <t>Eligible Bad Debt
Fixed charge adder**
p/MPAN/day</t>
  </si>
  <si>
    <t>Note: The DNO reserves the right to apply the listed charges to any other MPANs/MSIDs associated with the site. This includes reallocating charges to a traded MPAN at the same site where another MPAN has been disconnected or de-energised.</t>
  </si>
  <si>
    <t>Import
LLF
period 5</t>
  </si>
  <si>
    <t>Export
LLF
period 5</t>
  </si>
  <si>
    <t>Note: The DNO reserves the right to apply the listed charges to any other MPANs/MSIDs associated with the site. This includes reallocating charges to a traded MPAN at the same site where another MPAN has been disconnected or de-energised. If sites appear in both Annex 2 and Annex 6, the charges in Annex 6 take precedence.
Where an existing Designated EHV Property is modified and energised in the charging year, we may revise the EDCM charges for the modified Designated EHV Property.</t>
  </si>
  <si>
    <t xml:space="preserve">Contains the underlying nodal costs used to calculate the current EDCM charges. </t>
  </si>
  <si>
    <t>Step 1, Choose your tariff using the drop down list in cell L10. Please note, this calculator returns tariffs from Annex 2 only. If your site has a new or amended tariff in Annex 6 this will need to be entered manually.</t>
  </si>
  <si>
    <t>Step 2, After selecting a tariff in step 1, Cells C12-I12 will generate headings, please enter your consumption in cells C13:I13 underneath each heading generated (if no heading leave cell blank)</t>
  </si>
  <si>
    <t>Step 2, After selecting a tariff in step 1, Cells M12-T12 will generate headings, please enter your consumption in cells M13:T13 underneath each heading generated (if no heading leave cell blank)</t>
  </si>
  <si>
    <t>Fulcrum Electricity Assets Ltd - GSP_A</t>
  </si>
  <si>
    <t>A21, A22</t>
  </si>
  <si>
    <t>A1, A2</t>
  </si>
  <si>
    <t>5A1, 5A2</t>
  </si>
  <si>
    <t>6A1, 6A2</t>
  </si>
  <si>
    <t>7A1, 7A2</t>
  </si>
  <si>
    <t>8A1, 8A2</t>
  </si>
  <si>
    <t>9A1, 9A2</t>
  </si>
  <si>
    <t>2A</t>
  </si>
  <si>
    <t>12A</t>
  </si>
  <si>
    <t>22A</t>
  </si>
  <si>
    <t>32A</t>
  </si>
  <si>
    <t>42A</t>
  </si>
  <si>
    <t>52A</t>
  </si>
  <si>
    <t>62A</t>
  </si>
  <si>
    <t>72A</t>
  </si>
  <si>
    <t>82A</t>
  </si>
  <si>
    <t>92A</t>
  </si>
  <si>
    <t>A15, A16, A17, A18, A19, A48, A49, A50, A51, A52</t>
  </si>
  <si>
    <t>A41, A42</t>
  </si>
  <si>
    <t>A62</t>
  </si>
  <si>
    <t>A71, A72</t>
  </si>
  <si>
    <t>A91, A92</t>
  </si>
  <si>
    <t xml:space="preserve">A01, A02, A1L, A2H </t>
  </si>
  <si>
    <t>A31, A32, A3L, A3H</t>
  </si>
  <si>
    <t>1A1, 1A2, 1AL, 1AH</t>
  </si>
  <si>
    <t>2A1, 2A2, 2AL, 2AH</t>
  </si>
  <si>
    <t xml:space="preserve">3A1, 3A2, 3AL, 3AH </t>
  </si>
  <si>
    <t>4A1, 4A2, 4AL, 4AH</t>
  </si>
  <si>
    <t>A21</t>
  </si>
  <si>
    <t>A1</t>
  </si>
  <si>
    <t>5A1</t>
  </si>
  <si>
    <t>6A1</t>
  </si>
  <si>
    <t>7A1</t>
  </si>
  <si>
    <t>8A1</t>
  </si>
  <si>
    <t>9A1</t>
  </si>
  <si>
    <t>A15, A16, A17, A18, A19</t>
  </si>
  <si>
    <t>A41</t>
  </si>
  <si>
    <t>A71</t>
  </si>
  <si>
    <t>A22</t>
  </si>
  <si>
    <t>A2</t>
  </si>
  <si>
    <t>5A2</t>
  </si>
  <si>
    <t>6A2</t>
  </si>
  <si>
    <t>7A2</t>
  </si>
  <si>
    <t>8A2</t>
  </si>
  <si>
    <t>9A2</t>
  </si>
  <si>
    <t>A48, A49, A50, A51, A52</t>
  </si>
  <si>
    <t>A42</t>
  </si>
  <si>
    <t>A72</t>
  </si>
  <si>
    <t>A01, A1L</t>
  </si>
  <si>
    <t>A31, A3L</t>
  </si>
  <si>
    <t>1A1, 1AL</t>
  </si>
  <si>
    <t>2A1, 2AL</t>
  </si>
  <si>
    <t>3A1, 3AL</t>
  </si>
  <si>
    <t>4A1, 4AL</t>
  </si>
  <si>
    <t>A02, A2H</t>
  </si>
  <si>
    <t>A32, A3H</t>
  </si>
  <si>
    <t>1A2, 1AH</t>
  </si>
  <si>
    <t>2A2, 2AH</t>
  </si>
  <si>
    <t>3A2, 3AH</t>
  </si>
  <si>
    <t>4A2, 4AH</t>
  </si>
  <si>
    <t>ABBE31</t>
  </si>
  <si>
    <t>Abberton Grid 33kV</t>
  </si>
  <si>
    <t>ABBO51</t>
  </si>
  <si>
    <t>Abbots Central Primary 11kV</t>
  </si>
  <si>
    <t>ACRO51</t>
  </si>
  <si>
    <t>Acrows Primary 11kV</t>
  </si>
  <si>
    <t>ACSF31</t>
  </si>
  <si>
    <t>EPN 0156</t>
  </si>
  <si>
    <t>ADEB51</t>
  </si>
  <si>
    <t>Addenbrookes Primary 11kV</t>
  </si>
  <si>
    <t>ADEL51</t>
  </si>
  <si>
    <t>Adelaide St Primary 11kV</t>
  </si>
  <si>
    <t>ADPT51</t>
  </si>
  <si>
    <t>EPN 0203</t>
  </si>
  <si>
    <t>AISF31</t>
  </si>
  <si>
    <t>EPN 0164</t>
  </si>
  <si>
    <t>ALDA51</t>
  </si>
  <si>
    <t>Arla Dairies Primary 11kV</t>
  </si>
  <si>
    <t>ALDR51</t>
  </si>
  <si>
    <t>Aldreth Primary 11kV</t>
  </si>
  <si>
    <t>ALDR52</t>
  </si>
  <si>
    <t>ALPI51</t>
  </si>
  <si>
    <t>Alpington Primary 11kV</t>
  </si>
  <si>
    <t>ALRE51</t>
  </si>
  <si>
    <t>Alresford Primary 11kV</t>
  </si>
  <si>
    <t>AMEP51</t>
  </si>
  <si>
    <t>Amersham Primary 11kV</t>
  </si>
  <si>
    <t>AMEP52</t>
  </si>
  <si>
    <t>AMPT51</t>
  </si>
  <si>
    <t>Ampthill Primary 11kV</t>
  </si>
  <si>
    <t>ARAG51</t>
  </si>
  <si>
    <t>EPN 0045</t>
  </si>
  <si>
    <t>ARBY31</t>
  </si>
  <si>
    <t>Arbury Grid 33kV</t>
  </si>
  <si>
    <t>ARBY51</t>
  </si>
  <si>
    <t>Arbury Grid 11kV</t>
  </si>
  <si>
    <t>ARDL31</t>
  </si>
  <si>
    <t>EPN 0194</t>
  </si>
  <si>
    <t>ARDR31</t>
  </si>
  <si>
    <t>EPN 0246</t>
  </si>
  <si>
    <t>ASHR51</t>
  </si>
  <si>
    <t>EPN 0123</t>
  </si>
  <si>
    <t>ASPA31</t>
  </si>
  <si>
    <t>EPN 0180</t>
  </si>
  <si>
    <t>ASPB31</t>
  </si>
  <si>
    <t>EPN 0181</t>
  </si>
  <si>
    <t>ATRP51</t>
  </si>
  <si>
    <t>EPN 0264</t>
  </si>
  <si>
    <t>ATTL51</t>
  </si>
  <si>
    <t>Attleborough Primary 11kV</t>
  </si>
  <si>
    <t>AUCA31</t>
  </si>
  <si>
    <t>Austin Canons Grid 33kV</t>
  </si>
  <si>
    <t>AUCP51</t>
  </si>
  <si>
    <t>Austin Canons Primary 11kV</t>
  </si>
  <si>
    <t>AUST51</t>
  </si>
  <si>
    <t>Austin Street Primary 11kV</t>
  </si>
  <si>
    <t>AVEN31</t>
  </si>
  <si>
    <t>EPN 0149</t>
  </si>
  <si>
    <t>AWRE51</t>
  </si>
  <si>
    <t>EPN 0073</t>
  </si>
  <si>
    <t>AYLS51</t>
  </si>
  <si>
    <t>Aylsham Primary 11kV</t>
  </si>
  <si>
    <t>BARC51</t>
  </si>
  <si>
    <t>Barclay Way Primary 11kV</t>
  </si>
  <si>
    <t>BARE51</t>
  </si>
  <si>
    <t>Barnwell Primary 11kV</t>
  </si>
  <si>
    <t>BARR51</t>
  </si>
  <si>
    <t>Barrow Primary 11kV</t>
  </si>
  <si>
    <t>BART51</t>
  </si>
  <si>
    <t>Barton Primary 11kV</t>
  </si>
  <si>
    <t>BASB31</t>
  </si>
  <si>
    <t>EPN 0135</t>
  </si>
  <si>
    <t>BASG31</t>
  </si>
  <si>
    <t>Basildon Grid 33kV</t>
  </si>
  <si>
    <t>BASL51</t>
  </si>
  <si>
    <t>Basildon Local Primary 11kV</t>
  </si>
  <si>
    <t>BASS51</t>
  </si>
  <si>
    <t>Bassingbourn Primary 11kV</t>
  </si>
  <si>
    <t>BAST51</t>
  </si>
  <si>
    <t>Barrack St Primary 11kV</t>
  </si>
  <si>
    <t>BATA51</t>
  </si>
  <si>
    <t>Bata Primary 11kV</t>
  </si>
  <si>
    <t>BAYF31</t>
  </si>
  <si>
    <t>EPN 0035</t>
  </si>
  <si>
    <t>BCAM51</t>
  </si>
  <si>
    <t>Bury Primary 11kV</t>
  </si>
  <si>
    <t>BDEP51</t>
  </si>
  <si>
    <t>Braintree Depot Primary 11kV</t>
  </si>
  <si>
    <t>BDEP52</t>
  </si>
  <si>
    <t>BECC51</t>
  </si>
  <si>
    <t>Beccles Primary 11kV</t>
  </si>
  <si>
    <t>BECH51</t>
  </si>
  <si>
    <t>Berechurch Primary 11kV</t>
  </si>
  <si>
    <t>BEEP51</t>
  </si>
  <si>
    <t>Bee Primary 11kV</t>
  </si>
  <si>
    <t>BEIG51</t>
  </si>
  <si>
    <t>Beighton Primary 11kV</t>
  </si>
  <si>
    <t>BELL51</t>
  </si>
  <si>
    <t>Bellhouse Ln Primary 11kV</t>
  </si>
  <si>
    <t>BENH51</t>
  </si>
  <si>
    <t>Benhall Primary 11kV</t>
  </si>
  <si>
    <t>BENT51</t>
  </si>
  <si>
    <t>Bentwaters Primary 11kV</t>
  </si>
  <si>
    <t>BERE51</t>
  </si>
  <si>
    <t>Beresford Av Primary 11kV</t>
  </si>
  <si>
    <t>BERK51</t>
  </si>
  <si>
    <t>Berkhamsted Primary 11kV</t>
  </si>
  <si>
    <t>BERR71</t>
  </si>
  <si>
    <t>EPN 0043</t>
  </si>
  <si>
    <t>BERR72</t>
  </si>
  <si>
    <t>BEVF31</t>
  </si>
  <si>
    <t>EPN 0255</t>
  </si>
  <si>
    <t>BFBE11</t>
  </si>
  <si>
    <t>EPN 0268</t>
  </si>
  <si>
    <t>BHAM51</t>
  </si>
  <si>
    <t>Barsham Primary 11kV</t>
  </si>
  <si>
    <t>BHSF31</t>
  </si>
  <si>
    <t>EPN 0134</t>
  </si>
  <si>
    <t>BICK51</t>
  </si>
  <si>
    <t>Braiswick Primary 11kV</t>
  </si>
  <si>
    <t>BIGG51</t>
  </si>
  <si>
    <t>Biggleswade Primary 11kV</t>
  </si>
  <si>
    <t>BIGG52</t>
  </si>
  <si>
    <t>BIGL31</t>
  </si>
  <si>
    <t>EPN 0127</t>
  </si>
  <si>
    <t>BILL51</t>
  </si>
  <si>
    <t>Billericay East Primary 11kV</t>
  </si>
  <si>
    <t>BISH31</t>
  </si>
  <si>
    <t>Bishops Stortford Grid 33kV</t>
  </si>
  <si>
    <t>BLCH31</t>
  </si>
  <si>
    <t>Belchamp Grid 33kV</t>
  </si>
  <si>
    <t>BLCH32</t>
  </si>
  <si>
    <t>BLCH51</t>
  </si>
  <si>
    <t>Belchamp Grid 11kV</t>
  </si>
  <si>
    <t>BLCU52</t>
  </si>
  <si>
    <t>EPN 0076</t>
  </si>
  <si>
    <t>BLCU53</t>
  </si>
  <si>
    <t>BLPV31</t>
  </si>
  <si>
    <t>EPN 0141</t>
  </si>
  <si>
    <t>BLUE31</t>
  </si>
  <si>
    <t>EPN 0130</t>
  </si>
  <si>
    <t>BNFS31</t>
  </si>
  <si>
    <t>EPN 0170</t>
  </si>
  <si>
    <t>BOAR31</t>
  </si>
  <si>
    <t>EPN 0140</t>
  </si>
  <si>
    <t>BOIS51</t>
  </si>
  <si>
    <t>Bois Ln Primary 11kV</t>
  </si>
  <si>
    <t>BOUN51</t>
  </si>
  <si>
    <t>Boundary Park Primary 11kV</t>
  </si>
  <si>
    <t>BOUR51</t>
  </si>
  <si>
    <t>Bourn Primary 11kV</t>
  </si>
  <si>
    <t>BOXT51</t>
  </si>
  <si>
    <t>Boxted Primary 11kV</t>
  </si>
  <si>
    <t>BOXT52</t>
  </si>
  <si>
    <t>BRAD51</t>
  </si>
  <si>
    <t>Bradwell Primary 11kV</t>
  </si>
  <si>
    <t>BRAI31</t>
  </si>
  <si>
    <t>Braintree Local 33kV</t>
  </si>
  <si>
    <t>BRAN51</t>
  </si>
  <si>
    <t>Brandon Primary 11kV</t>
  </si>
  <si>
    <t>BRBA81</t>
  </si>
  <si>
    <t>EPN 0093</t>
  </si>
  <si>
    <t>BRBA82</t>
  </si>
  <si>
    <t>BRBR81</t>
  </si>
  <si>
    <t>EPN 0099</t>
  </si>
  <si>
    <t>BRCK51</t>
  </si>
  <si>
    <t>Brockenhurst Primary 11kV</t>
  </si>
  <si>
    <t>BRCR81</t>
  </si>
  <si>
    <t>EPN 0010</t>
  </si>
  <si>
    <t>BRCR82</t>
  </si>
  <si>
    <t>BRDG31</t>
  </si>
  <si>
    <t>EPN 0178</t>
  </si>
  <si>
    <t>BREN51</t>
  </si>
  <si>
    <t>Brentwood Primary 11kV</t>
  </si>
  <si>
    <t>BRFP81</t>
  </si>
  <si>
    <t>EPN 0097</t>
  </si>
  <si>
    <t>BRGP81</t>
  </si>
  <si>
    <t>EPN 0046</t>
  </si>
  <si>
    <t>BRHY81</t>
  </si>
  <si>
    <t>EPN 0018</t>
  </si>
  <si>
    <t>BRHY82</t>
  </si>
  <si>
    <t>BRIN51</t>
  </si>
  <si>
    <t>Brington Primary 11kV</t>
  </si>
  <si>
    <t>BRKL81</t>
  </si>
  <si>
    <t>EPN 0113</t>
  </si>
  <si>
    <t>BRLB81</t>
  </si>
  <si>
    <t>EPN 0038</t>
  </si>
  <si>
    <t>BRLB82</t>
  </si>
  <si>
    <t>BRMI81</t>
  </si>
  <si>
    <t>EPN 0001</t>
  </si>
  <si>
    <t>BRMI82</t>
  </si>
  <si>
    <t>BRMN81</t>
  </si>
  <si>
    <t>EPN 0017</t>
  </si>
  <si>
    <t>BRNE81</t>
  </si>
  <si>
    <t>EPN 0103</t>
  </si>
  <si>
    <t>BRNO31</t>
  </si>
  <si>
    <t>Brimsdown North Grid 33kV</t>
  </si>
  <si>
    <t>BRNW81</t>
  </si>
  <si>
    <t>EPN 0049</t>
  </si>
  <si>
    <t>BROG51</t>
  </si>
  <si>
    <t>Brogborough Primary 11kV</t>
  </si>
  <si>
    <t>BROP31</t>
  </si>
  <si>
    <t>EPN 0084</t>
  </si>
  <si>
    <t>BROP32</t>
  </si>
  <si>
    <t>BROX51</t>
  </si>
  <si>
    <t>Broxbourne Primary 11kV</t>
  </si>
  <si>
    <t>BRRH81</t>
  </si>
  <si>
    <t>EPN 0074</t>
  </si>
  <si>
    <t>BRRH82</t>
  </si>
  <si>
    <t>BRRY81</t>
  </si>
  <si>
    <t>EPN 0065</t>
  </si>
  <si>
    <t>BRRY82</t>
  </si>
  <si>
    <t>BRSC81</t>
  </si>
  <si>
    <t>EPN 0066</t>
  </si>
  <si>
    <t>BRSC82</t>
  </si>
  <si>
    <t>BRSF81</t>
  </si>
  <si>
    <t>EPN 0121</t>
  </si>
  <si>
    <t>BRSF82</t>
  </si>
  <si>
    <t>BRSM81</t>
  </si>
  <si>
    <t>EPN 0021</t>
  </si>
  <si>
    <t>BRSO51</t>
  </si>
  <si>
    <t>Brimsdown South Grid 11kV</t>
  </si>
  <si>
    <t>BRSO52</t>
  </si>
  <si>
    <t>BRSP81</t>
  </si>
  <si>
    <t>EPN 0015</t>
  </si>
  <si>
    <t>BRSP82</t>
  </si>
  <si>
    <t>BRUC51</t>
  </si>
  <si>
    <t>Bruce Gv Primary 11kV</t>
  </si>
  <si>
    <t>BRUG81</t>
  </si>
  <si>
    <t>EPN 0059</t>
  </si>
  <si>
    <t>BRWF31</t>
  </si>
  <si>
    <t>EPN 0071</t>
  </si>
  <si>
    <t>BRWG81</t>
  </si>
  <si>
    <t>EPN 0096</t>
  </si>
  <si>
    <t>BRYF31</t>
  </si>
  <si>
    <t>EPN 0198</t>
  </si>
  <si>
    <t>BSBU51</t>
  </si>
  <si>
    <t>EPN 0022</t>
  </si>
  <si>
    <t>BTHM51</t>
  </si>
  <si>
    <t>Brantham Primary 11kV</t>
  </si>
  <si>
    <t>BTHO51</t>
  </si>
  <si>
    <t>Burnham Thorpe Primary 11kV</t>
  </si>
  <si>
    <t>BTPR51</t>
  </si>
  <si>
    <t>EPN 0009</t>
  </si>
  <si>
    <t>BUCK51</t>
  </si>
  <si>
    <t>Buckingham Rd Primary 11kV</t>
  </si>
  <si>
    <t>BUHS31</t>
  </si>
  <si>
    <t>EPN 0162</t>
  </si>
  <si>
    <t>BUMP31</t>
  </si>
  <si>
    <t>EPN 0245</t>
  </si>
  <si>
    <t>BUNG51</t>
  </si>
  <si>
    <t>Bungay Primary 11kV</t>
  </si>
  <si>
    <t>BUNH31</t>
  </si>
  <si>
    <t>EPN 0184</t>
  </si>
  <si>
    <t>BURG31</t>
  </si>
  <si>
    <t>Bury Grid 33kV</t>
  </si>
  <si>
    <t>BURG51</t>
  </si>
  <si>
    <t>Bury Grid 11kV</t>
  </si>
  <si>
    <t>BURL31</t>
  </si>
  <si>
    <t>Burwell Local Grid 33kV</t>
  </si>
  <si>
    <t>BURN51</t>
  </si>
  <si>
    <t>Burnham Primary 11kV</t>
  </si>
  <si>
    <t>BURW51</t>
  </si>
  <si>
    <t>Burwell Primary 11kV</t>
  </si>
  <si>
    <t>BUSP51</t>
  </si>
  <si>
    <t>EPN 0237</t>
  </si>
  <si>
    <t>BUST51</t>
  </si>
  <si>
    <t>Bury St Primary 11kV</t>
  </si>
  <si>
    <t>BUSY31</t>
  </si>
  <si>
    <t>Bushey Mill Grid 33kV</t>
  </si>
  <si>
    <t>BUSY51</t>
  </si>
  <si>
    <t>Bushey Mill Grid 11kV</t>
  </si>
  <si>
    <t>BVUE51</t>
  </si>
  <si>
    <t>Bellevue Primary 11kV</t>
  </si>
  <si>
    <t>BXSF31</t>
  </si>
  <si>
    <t>EPN 0146</t>
  </si>
  <si>
    <t>CADD51</t>
  </si>
  <si>
    <t>Caddington Primary 11kV</t>
  </si>
  <si>
    <t>CAIS51</t>
  </si>
  <si>
    <t>Caister Primary 11kV</t>
  </si>
  <si>
    <t>CANV51</t>
  </si>
  <si>
    <t>Canvey Primary 11kV</t>
  </si>
  <si>
    <t>CAPB51</t>
  </si>
  <si>
    <t>Capability Green Primary 11kV</t>
  </si>
  <si>
    <t>CASF31</t>
  </si>
  <si>
    <t>EPN 0003</t>
  </si>
  <si>
    <t>CAVG31</t>
  </si>
  <si>
    <t>EPN 0241</t>
  </si>
  <si>
    <t>CBWF31</t>
  </si>
  <si>
    <t>EPN 0240</t>
  </si>
  <si>
    <t>CDBR51</t>
  </si>
  <si>
    <t>Coldharbour Farm 11kV</t>
  </si>
  <si>
    <t>CDSM31</t>
  </si>
  <si>
    <t>EPN 0024</t>
  </si>
  <si>
    <t>CEDM51</t>
  </si>
  <si>
    <t>Central Edmonton Primary 11kV</t>
  </si>
  <si>
    <t>CELL31</t>
  </si>
  <si>
    <t>Cell Barnes Grid 33kV</t>
  </si>
  <si>
    <t>CELP51</t>
  </si>
  <si>
    <t>Cell Barnes Primary 11kV</t>
  </si>
  <si>
    <t>CFBS31</t>
  </si>
  <si>
    <t>EPN 0229</t>
  </si>
  <si>
    <t>CFCG31</t>
  </si>
  <si>
    <t>EPN 0261</t>
  </si>
  <si>
    <t>CFGA31</t>
  </si>
  <si>
    <t>EPN 0041</t>
  </si>
  <si>
    <t>CGCS31</t>
  </si>
  <si>
    <t>EPN 0217</t>
  </si>
  <si>
    <t>CHAL51</t>
  </si>
  <si>
    <t>Chalvedon Primary 11kV</t>
  </si>
  <si>
    <t>CHAN51</t>
  </si>
  <si>
    <t>Chantry Ln Primary 11kV</t>
  </si>
  <si>
    <t>CHAR51</t>
  </si>
  <si>
    <t>Central Harpenden Primary 11kV</t>
  </si>
  <si>
    <t>CHAS51</t>
  </si>
  <si>
    <t>Chase Cross Primary 11kV</t>
  </si>
  <si>
    <t>CHAT51</t>
  </si>
  <si>
    <t>Chatteris Primary 11kV</t>
  </si>
  <si>
    <t>CHAU51</t>
  </si>
  <si>
    <t>Chaul End Primary 11kV</t>
  </si>
  <si>
    <t>CHAU52</t>
  </si>
  <si>
    <t>CHED51</t>
  </si>
  <si>
    <t>Cheddington Primary 11kV</t>
  </si>
  <si>
    <t>CHEL51</t>
  </si>
  <si>
    <t>Chelmsford East Local 11kV</t>
  </si>
  <si>
    <t>CHGN51</t>
  </si>
  <si>
    <t>Cherry Grn Primary 11kV</t>
  </si>
  <si>
    <t>CHIN51</t>
  </si>
  <si>
    <t>Chinnor Primary 11kV</t>
  </si>
  <si>
    <t>CHIS51</t>
  </si>
  <si>
    <t>Chisbon Heath Primary 11kV</t>
  </si>
  <si>
    <t>CHLE31</t>
  </si>
  <si>
    <t>Chelmsford East Grid 33kV</t>
  </si>
  <si>
    <t>CHTR51</t>
  </si>
  <si>
    <t>Cherry Tree Primary 11kV</t>
  </si>
  <si>
    <t>CHUR51</t>
  </si>
  <si>
    <t>Church End Primary 11kV</t>
  </si>
  <si>
    <t>CHUS31</t>
  </si>
  <si>
    <t>EPN 0176</t>
  </si>
  <si>
    <t>CHWF31</t>
  </si>
  <si>
    <t>EPN 0177</t>
  </si>
  <si>
    <t>CLAC51</t>
  </si>
  <si>
    <t>Clacton 11kV</t>
  </si>
  <si>
    <t>CLAY51</t>
  </si>
  <si>
    <t>Claydon Cement Primary 11kV</t>
  </si>
  <si>
    <t>CLHF31</t>
  </si>
  <si>
    <t>EPN 0224</t>
  </si>
  <si>
    <t>CLQG11</t>
  </si>
  <si>
    <t>EPN 0228</t>
  </si>
  <si>
    <t>CLQU31</t>
  </si>
  <si>
    <t>Cliff Quay Grid 33kV</t>
  </si>
  <si>
    <t>CLTN31</t>
  </si>
  <si>
    <t>Clacton Grid 33kV</t>
  </si>
  <si>
    <t>CMNG31</t>
  </si>
  <si>
    <t>EPN 0185</t>
  </si>
  <si>
    <t>COCK51</t>
  </si>
  <si>
    <t>Cockfosters Primary 11kV</t>
  </si>
  <si>
    <t>COGG51</t>
  </si>
  <si>
    <t>Coggeshall Primary 11kV</t>
  </si>
  <si>
    <t>COLC31</t>
  </si>
  <si>
    <t>Colchester Grid 33kV</t>
  </si>
  <si>
    <t>COLC51</t>
  </si>
  <si>
    <t>Colchester Grid 11kV</t>
  </si>
  <si>
    <t>COLD31</t>
  </si>
  <si>
    <t>EPN 0120</t>
  </si>
  <si>
    <t>COLI51</t>
  </si>
  <si>
    <t>Colindale Grid 11kV</t>
  </si>
  <si>
    <t>COLI52</t>
  </si>
  <si>
    <t>COOP31</t>
  </si>
  <si>
    <t>EPN 0060</t>
  </si>
  <si>
    <t>CORN51</t>
  </si>
  <si>
    <t>Cornard Primary 11kV</t>
  </si>
  <si>
    <t>CORY31</t>
  </si>
  <si>
    <t>Coryton Grid 33kV</t>
  </si>
  <si>
    <t>COTT51</t>
  </si>
  <si>
    <t>Cotton Primary 11kV</t>
  </si>
  <si>
    <t>COXF51</t>
  </si>
  <si>
    <t>Coxford Primary 11kV</t>
  </si>
  <si>
    <t>CPGH31</t>
  </si>
  <si>
    <t>EPN 0253</t>
  </si>
  <si>
    <t>CPOT51</t>
  </si>
  <si>
    <t>Central Potters Bar Primary 11kV</t>
  </si>
  <si>
    <t>CRAN51</t>
  </si>
  <si>
    <t>Cranham Primary 11kV</t>
  </si>
  <si>
    <t>CRGN71</t>
  </si>
  <si>
    <t>Cranley Gdns Primary 6.6kV</t>
  </si>
  <si>
    <t>CRIN51</t>
  </si>
  <si>
    <t>Cringleford Primary 11kV</t>
  </si>
  <si>
    <t>CROE71</t>
  </si>
  <si>
    <t>Crouch End Primary 6.6kV</t>
  </si>
  <si>
    <t>CROM51</t>
  </si>
  <si>
    <t>Cromer Primary 11kV</t>
  </si>
  <si>
    <t>CROW31</t>
  </si>
  <si>
    <t>Crowlands Grid 33kV</t>
  </si>
  <si>
    <t>CROY51</t>
  </si>
  <si>
    <t>Croydon Primary 11kV</t>
  </si>
  <si>
    <t>CRSF31</t>
  </si>
  <si>
    <t>EPN 0151</t>
  </si>
  <si>
    <t>CRST31</t>
  </si>
  <si>
    <t>EPN 0192</t>
  </si>
  <si>
    <t>CTOT51</t>
  </si>
  <si>
    <t>Central Tottenham Primary 11kV</t>
  </si>
  <si>
    <t>CUFF51</t>
  </si>
  <si>
    <t>Cuffley Primary 11kV</t>
  </si>
  <si>
    <t>CWEL51</t>
  </si>
  <si>
    <t>Central Welwyn Primary 11kV</t>
  </si>
  <si>
    <t>CWEM51</t>
  </si>
  <si>
    <t>Central Wembley Primary 11kV</t>
  </si>
  <si>
    <t>DAIL31</t>
  </si>
  <si>
    <t>EPN 0124</t>
  </si>
  <si>
    <t>DAIR31</t>
  </si>
  <si>
    <t>EPN 0034</t>
  </si>
  <si>
    <t>DANB51</t>
  </si>
  <si>
    <t>Danbury Primary 11kV</t>
  </si>
  <si>
    <t>DEBE51</t>
  </si>
  <si>
    <t>Debenham Primary 11kV</t>
  </si>
  <si>
    <t>DEEP51</t>
  </si>
  <si>
    <t>EPN 0098</t>
  </si>
  <si>
    <t>DOCK51</t>
  </si>
  <si>
    <t>Dock Rd Primary 11kV</t>
  </si>
  <si>
    <t>DORT31</t>
  </si>
  <si>
    <t>EPN 0223</t>
  </si>
  <si>
    <t>DOUB31</t>
  </si>
  <si>
    <t>EPN 0040</t>
  </si>
  <si>
    <t>DOVE51</t>
  </si>
  <si>
    <t>Dovercourt Primary 11kV</t>
  </si>
  <si>
    <t>DOWN51</t>
  </si>
  <si>
    <t>Downham Market Primary 11kV</t>
  </si>
  <si>
    <t>DRAP31</t>
  </si>
  <si>
    <t>EPN 0016</t>
  </si>
  <si>
    <t>DRIN51</t>
  </si>
  <si>
    <t>Drinkstone Primary 11kV</t>
  </si>
  <si>
    <t>DRMD31</t>
  </si>
  <si>
    <t>EPN 0196</t>
  </si>
  <si>
    <t>DSSS31</t>
  </si>
  <si>
    <t>Diss Grid 33kV</t>
  </si>
  <si>
    <t>DSSS51</t>
  </si>
  <si>
    <t>Diss Grid 11kV</t>
  </si>
  <si>
    <t>DUNM51</t>
  </si>
  <si>
    <t>Dunmow Primary 11kV</t>
  </si>
  <si>
    <t>DUNS51</t>
  </si>
  <si>
    <t>Dunstable Primary 11kV</t>
  </si>
  <si>
    <t>DURH51</t>
  </si>
  <si>
    <t>Durham Rd Primary 11kV</t>
  </si>
  <si>
    <t>EARB51</t>
  </si>
  <si>
    <t>Earlham Grid Local B 11kV</t>
  </si>
  <si>
    <t>EARL31</t>
  </si>
  <si>
    <t>Earlham Grid 33kV</t>
  </si>
  <si>
    <t>EARL51</t>
  </si>
  <si>
    <t>Earlham Grid Local 11kV</t>
  </si>
  <si>
    <t>EARW51</t>
  </si>
  <si>
    <t>Earlham West Primary 11kV</t>
  </si>
  <si>
    <t>EASB51</t>
  </si>
  <si>
    <t>East Bay Primary 11kV</t>
  </si>
  <si>
    <t>EASC51</t>
  </si>
  <si>
    <t>Eastcote Primary 11kV</t>
  </si>
  <si>
    <t>EBAR51</t>
  </si>
  <si>
    <t>East Barnet Primary 11kV</t>
  </si>
  <si>
    <t>EBEC31</t>
  </si>
  <si>
    <t>EPN 0053</t>
  </si>
  <si>
    <t>EDER51</t>
  </si>
  <si>
    <t>East Dereham Primary 11kV</t>
  </si>
  <si>
    <t>EDIS51</t>
  </si>
  <si>
    <t>Edison Rd Grid 11kV</t>
  </si>
  <si>
    <t>EDIS52</t>
  </si>
  <si>
    <t>EENF51</t>
  </si>
  <si>
    <t>East Enfield Primary 11kV</t>
  </si>
  <si>
    <t>EESP31</t>
  </si>
  <si>
    <t>EPN 0029</t>
  </si>
  <si>
    <t>EFNP51</t>
  </si>
  <si>
    <t>East Finchley Primary 11kV</t>
  </si>
  <si>
    <t>EGAS31</t>
  </si>
  <si>
    <t>EPN 0107</t>
  </si>
  <si>
    <t>EGME51</t>
  </si>
  <si>
    <t>Egmere Primary 11kV</t>
  </si>
  <si>
    <t>EHAR51</t>
  </si>
  <si>
    <t>East Harpenden Primary 11kV</t>
  </si>
  <si>
    <t>EHER51</t>
  </si>
  <si>
    <t>East Hertford Primary 11kV</t>
  </si>
  <si>
    <t>EHFG31</t>
  </si>
  <si>
    <t>EPN 0027</t>
  </si>
  <si>
    <t>ELEC51</t>
  </si>
  <si>
    <t>EPN 0214</t>
  </si>
  <si>
    <t>ELEE51</t>
  </si>
  <si>
    <t>Elstree Primary 11kV</t>
  </si>
  <si>
    <t>ELEE52</t>
  </si>
  <si>
    <t>ELET51</t>
  </si>
  <si>
    <t>East Letchworth Primary 11kV</t>
  </si>
  <si>
    <t>ELLO31</t>
  </si>
  <si>
    <t>EPN 0056</t>
  </si>
  <si>
    <t>ELMP51</t>
  </si>
  <si>
    <t>Elm Park Primary 11kV</t>
  </si>
  <si>
    <t>ELMS51</t>
  </si>
  <si>
    <t>Elmswell Primary 11kV</t>
  </si>
  <si>
    <t>ELSG11</t>
  </si>
  <si>
    <t>Elstree GIS 132kV</t>
  </si>
  <si>
    <t>ELYP51</t>
  </si>
  <si>
    <t>Ely Primary 11kV</t>
  </si>
  <si>
    <t>EPPG31</t>
  </si>
  <si>
    <t>Epping Grid 33kV</t>
  </si>
  <si>
    <t>ERNR11</t>
  </si>
  <si>
    <t>EPN 0226</t>
  </si>
  <si>
    <t>ESTE51</t>
  </si>
  <si>
    <t>East Stevenage Primary 11kV</t>
  </si>
  <si>
    <t>ESTW31</t>
  </si>
  <si>
    <t>EPN 0215</t>
  </si>
  <si>
    <t>EXCH51</t>
  </si>
  <si>
    <t>Exchange St Primary 11kV</t>
  </si>
  <si>
    <t>EXCH52</t>
  </si>
  <si>
    <t>EXNI51</t>
  </si>
  <si>
    <t>Exning Primary 11kV</t>
  </si>
  <si>
    <t>EXSF31</t>
  </si>
  <si>
    <t>EPN 0165</t>
  </si>
  <si>
    <t>EYEP31</t>
  </si>
  <si>
    <t>EPN 0031</t>
  </si>
  <si>
    <t>EYPR51</t>
  </si>
  <si>
    <t>Eye Primary 11kV</t>
  </si>
  <si>
    <t>FAGB51</t>
  </si>
  <si>
    <t>Fagbury Rd Primary 11kV</t>
  </si>
  <si>
    <t>FAIR51</t>
  </si>
  <si>
    <t>Fairstead Primary 11kV</t>
  </si>
  <si>
    <t>FAKE51</t>
  </si>
  <si>
    <t>Fakenham Primary 11kV</t>
  </si>
  <si>
    <t>FARC51</t>
  </si>
  <si>
    <t>Farcet Primary 11kV</t>
  </si>
  <si>
    <t>FBPR51</t>
  </si>
  <si>
    <t>EPN 0012</t>
  </si>
  <si>
    <t>FBPR52</t>
  </si>
  <si>
    <t>FBPR53</t>
  </si>
  <si>
    <t>FELT51</t>
  </si>
  <si>
    <t>Feltwell Primary 11kV</t>
  </si>
  <si>
    <t>FESF31</t>
  </si>
  <si>
    <t>EPN 0138</t>
  </si>
  <si>
    <t>FINC51</t>
  </si>
  <si>
    <t>EPN 0047</t>
  </si>
  <si>
    <t>FING31</t>
  </si>
  <si>
    <t>Finchley Grid 33kV</t>
  </si>
  <si>
    <t>FLEE31</t>
  </si>
  <si>
    <t>Fleethall Grid 33kV</t>
  </si>
  <si>
    <t>FLEP51</t>
  </si>
  <si>
    <t>Fleethall Local Primary 11kV</t>
  </si>
  <si>
    <t>FORD51</t>
  </si>
  <si>
    <t>Fords Dunton Primary 11kV</t>
  </si>
  <si>
    <t>FORE51</t>
  </si>
  <si>
    <t>Fore Hamlet Primary 11kV</t>
  </si>
  <si>
    <t>FORN51</t>
  </si>
  <si>
    <t>Fornham Primary 11kV</t>
  </si>
  <si>
    <t>FOSF31</t>
  </si>
  <si>
    <t>EPN 0157</t>
  </si>
  <si>
    <t>FOXY51</t>
  </si>
  <si>
    <t>Foxash Primary 11kV</t>
  </si>
  <si>
    <t>FRAM51</t>
  </si>
  <si>
    <t>Framlingham Primary 11kV</t>
  </si>
  <si>
    <t>FRIN51</t>
  </si>
  <si>
    <t>Frinton Primary 11kV</t>
  </si>
  <si>
    <t>FROG51</t>
  </si>
  <si>
    <t>Frogmore Primary 11kV</t>
  </si>
  <si>
    <t>FSFM31</t>
  </si>
  <si>
    <t>EPN 0109</t>
  </si>
  <si>
    <t>FSPR51</t>
  </si>
  <si>
    <t>EPN 0013</t>
  </si>
  <si>
    <t>FTPR51</t>
  </si>
  <si>
    <t>EPN 0068</t>
  </si>
  <si>
    <t>FTPR52</t>
  </si>
  <si>
    <t>FUNL51</t>
  </si>
  <si>
    <t>Fulbourn 11kV</t>
  </si>
  <si>
    <t>FUNT51</t>
  </si>
  <si>
    <t>Funthams Ln Primary 11kV</t>
  </si>
  <si>
    <t>FWSF31</t>
  </si>
  <si>
    <t>EPN 0129</t>
  </si>
  <si>
    <t>GARD51</t>
  </si>
  <si>
    <t>Gardiners Ln Primary 11kV</t>
  </si>
  <si>
    <t>GAYW51</t>
  </si>
  <si>
    <t>Gaywood Bridge Primary 11kV</t>
  </si>
  <si>
    <t>GEOR51</t>
  </si>
  <si>
    <t>George Hill Primary 11kV</t>
  </si>
  <si>
    <t>GESF31</t>
  </si>
  <si>
    <t>EPN 0139</t>
  </si>
  <si>
    <t>GFWS31</t>
  </si>
  <si>
    <t>EPN 0179</t>
  </si>
  <si>
    <t>GISF31</t>
  </si>
  <si>
    <t>EPN 0220</t>
  </si>
  <si>
    <t>GLAM31</t>
  </si>
  <si>
    <t>EPN 0118</t>
  </si>
  <si>
    <t>GLAS31</t>
  </si>
  <si>
    <t>EPN 0105</t>
  </si>
  <si>
    <t>GLAX51</t>
  </si>
  <si>
    <t>Glaxo Primary 11kV</t>
  </si>
  <si>
    <t>GLEM51</t>
  </si>
  <si>
    <t>Glemsford Primary 11kV</t>
  </si>
  <si>
    <t>GLEN31</t>
  </si>
  <si>
    <t>EPN 0026</t>
  </si>
  <si>
    <t>GODM51</t>
  </si>
  <si>
    <t>Godmanchester Primary 11kV</t>
  </si>
  <si>
    <t>GOLD51</t>
  </si>
  <si>
    <t>Golders Grn Primary 11kV</t>
  </si>
  <si>
    <t>GOOS51</t>
  </si>
  <si>
    <t>Gooseberry Grn Primary 11kV</t>
  </si>
  <si>
    <t>GORL31</t>
  </si>
  <si>
    <t>Gorleston Grid 33kV</t>
  </si>
  <si>
    <t>GOSF31</t>
  </si>
  <si>
    <t>EPN 0251</t>
  </si>
  <si>
    <t>GPSF31</t>
  </si>
  <si>
    <t>EPN 0210</t>
  </si>
  <si>
    <t>GRAY51</t>
  </si>
  <si>
    <t>Grays Primary 11kV</t>
  </si>
  <si>
    <t>GREE51</t>
  </si>
  <si>
    <t>Greenhill Primary 11kV</t>
  </si>
  <si>
    <t>GRGC91</t>
  </si>
  <si>
    <t>EPN 0242</t>
  </si>
  <si>
    <t>GRHG31</t>
  </si>
  <si>
    <t>EPN 0257</t>
  </si>
  <si>
    <t>GROT51</t>
  </si>
  <si>
    <t>Groton Primary 11kV</t>
  </si>
  <si>
    <t>GROV51</t>
  </si>
  <si>
    <t>Grove Mill Primary 11kV</t>
  </si>
  <si>
    <t>GSBF31</t>
  </si>
  <si>
    <t>EPN 0169</t>
  </si>
  <si>
    <t>GTFR31</t>
  </si>
  <si>
    <t>EPN 0167</t>
  </si>
  <si>
    <t>GTMI51</t>
  </si>
  <si>
    <t>Gt Missenden Primary 11kV</t>
  </si>
  <si>
    <t>GTWI51</t>
  </si>
  <si>
    <t>Great Witchingham Primary 11kV</t>
  </si>
  <si>
    <t>GUNS31</t>
  </si>
  <si>
    <t>EPN 0028</t>
  </si>
  <si>
    <t>GUNW31</t>
  </si>
  <si>
    <t>EPN 0019</t>
  </si>
  <si>
    <t>GUSF51</t>
  </si>
  <si>
    <t>Gusford Hall Primary 11kV</t>
  </si>
  <si>
    <t>GUYH51</t>
  </si>
  <si>
    <t>Guyhirn Primary 11kV</t>
  </si>
  <si>
    <t>GWSF31</t>
  </si>
  <si>
    <t>EPN 0159</t>
  </si>
  <si>
    <t>GYAR31</t>
  </si>
  <si>
    <t>GT Yarmouth Grid 33kV</t>
  </si>
  <si>
    <t>GYAR51</t>
  </si>
  <si>
    <t>GT Yarmouth Grid 11kV</t>
  </si>
  <si>
    <t>GYPS11</t>
  </si>
  <si>
    <t>EPN 0048</t>
  </si>
  <si>
    <t>HACH51</t>
  </si>
  <si>
    <t>Hacheston Primary 11kV</t>
  </si>
  <si>
    <t>HADP51</t>
  </si>
  <si>
    <t>Hadleigh Primary 11kV</t>
  </si>
  <si>
    <t>HAES51</t>
  </si>
  <si>
    <t>Hadleigh Primary Essex 11kV</t>
  </si>
  <si>
    <t>HAIN51</t>
  </si>
  <si>
    <t>Hainault Av Primary 11kV</t>
  </si>
  <si>
    <t>HALE31</t>
  </si>
  <si>
    <t>Halesworth Grid 33kV</t>
  </si>
  <si>
    <t>HALS51</t>
  </si>
  <si>
    <t>Halstead Primary 11kV</t>
  </si>
  <si>
    <t>HANG51</t>
  </si>
  <si>
    <t>Hanger Lea Primary 11kV</t>
  </si>
  <si>
    <t>HAPT51</t>
  </si>
  <si>
    <t>Hapton Primary 11kV</t>
  </si>
  <si>
    <t>HAPV31</t>
  </si>
  <si>
    <t>EPN 0051</t>
  </si>
  <si>
    <t>HARD51</t>
  </si>
  <si>
    <t>Hardingham Primary 11kV</t>
  </si>
  <si>
    <t>HARL51</t>
  </si>
  <si>
    <t>Harleston Primary 11kV</t>
  </si>
  <si>
    <t>HARN31</t>
  </si>
  <si>
    <t>Harrow North Grid 33kV</t>
  </si>
  <si>
    <t>HARN51</t>
  </si>
  <si>
    <t>Harrow North Grid 11kV</t>
  </si>
  <si>
    <t>HARN52</t>
  </si>
  <si>
    <t>HARR51</t>
  </si>
  <si>
    <t>Harrowden Primary 11kV</t>
  </si>
  <si>
    <t>HART51</t>
  </si>
  <si>
    <t>Hartspring Primary 11kV</t>
  </si>
  <si>
    <t>HARW31</t>
  </si>
  <si>
    <t>Harlow West Grid 33kV</t>
  </si>
  <si>
    <t>HARW51</t>
  </si>
  <si>
    <t>Harlow West Grid 11kV</t>
  </si>
  <si>
    <t>HARW52</t>
  </si>
  <si>
    <t>HASF31</t>
  </si>
  <si>
    <t>EPN 0168</t>
  </si>
  <si>
    <t>HATC31</t>
  </si>
  <si>
    <t>Hatch End Grid 33kV</t>
  </si>
  <si>
    <t>HATC51</t>
  </si>
  <si>
    <t>Hatch End Primary 11kV</t>
  </si>
  <si>
    <t>HATF31</t>
  </si>
  <si>
    <t>Hatfield Grid 33kV</t>
  </si>
  <si>
    <t>HATP51</t>
  </si>
  <si>
    <t>Hatfield Primary 11kV</t>
  </si>
  <si>
    <t>HATY71</t>
  </si>
  <si>
    <t>EPN 0082</t>
  </si>
  <si>
    <t>HAVE51</t>
  </si>
  <si>
    <t>Haverhill Primary 11kV</t>
  </si>
  <si>
    <t>HAWO51</t>
  </si>
  <si>
    <t>Harold Wood Primary 11kV</t>
  </si>
  <si>
    <t>HEDH51</t>
  </si>
  <si>
    <t>Hedley Av Hss 11kV</t>
  </si>
  <si>
    <t>HEMB51</t>
  </si>
  <si>
    <t>Hemblington Primary 11kV</t>
  </si>
  <si>
    <t>HEME51</t>
  </si>
  <si>
    <t>Hemel East Primary 11kV</t>
  </si>
  <si>
    <t>HEMN51</t>
  </si>
  <si>
    <t>Hemel North Primary 11kV</t>
  </si>
  <si>
    <t>HEMP31</t>
  </si>
  <si>
    <t>Hempton Grid 33kV</t>
  </si>
  <si>
    <t>HEND31</t>
  </si>
  <si>
    <t>Hendon Grid 33kV</t>
  </si>
  <si>
    <t>HENS51</t>
  </si>
  <si>
    <t>Henstead Primary 11kV</t>
  </si>
  <si>
    <t>HENW51</t>
  </si>
  <si>
    <t>Hendon Way Primary 11kV</t>
  </si>
  <si>
    <t>HFAG31</t>
  </si>
  <si>
    <t>EPN 0208</t>
  </si>
  <si>
    <t>HFLD51</t>
  </si>
  <si>
    <t>Highfield Primary 11kV</t>
  </si>
  <si>
    <t>HGSF31</t>
  </si>
  <si>
    <t>EPN 0213</t>
  </si>
  <si>
    <t>HIFL31</t>
  </si>
  <si>
    <t>EPN 0067</t>
  </si>
  <si>
    <t>HIGH51</t>
  </si>
  <si>
    <t>High St Primary 11kV</t>
  </si>
  <si>
    <t>HILT51</t>
  </si>
  <si>
    <t>Hilton Primary 11kV</t>
  </si>
  <si>
    <t>HISF31</t>
  </si>
  <si>
    <t>EPN 0147</t>
  </si>
  <si>
    <t>HITC51</t>
  </si>
  <si>
    <t>Hitcham Primary 11kV</t>
  </si>
  <si>
    <t>HLPR51</t>
  </si>
  <si>
    <t>Halesworth Primary 11kV</t>
  </si>
  <si>
    <t>HNSM31</t>
  </si>
  <si>
    <t>EPN 0197</t>
  </si>
  <si>
    <t>HOBS31</t>
  </si>
  <si>
    <t>EPN 0137</t>
  </si>
  <si>
    <t>HODD51</t>
  </si>
  <si>
    <t>Hoddesdon Primary 11kV</t>
  </si>
  <si>
    <t>HOGD51</t>
  </si>
  <si>
    <t>Hornsey Grid 11kV</t>
  </si>
  <si>
    <t>HOGD52</t>
  </si>
  <si>
    <t>HOLO51</t>
  </si>
  <si>
    <t>Hornchurch Local Primary 11kV</t>
  </si>
  <si>
    <t>HOLO52</t>
  </si>
  <si>
    <t>HOLY31</t>
  </si>
  <si>
    <t>Holywell Grid 33kV</t>
  </si>
  <si>
    <t>HOLY51</t>
  </si>
  <si>
    <t>Holywell Grid 11kV</t>
  </si>
  <si>
    <t>HOLY52</t>
  </si>
  <si>
    <t>HONN51</t>
  </si>
  <si>
    <t>Honington Primary 11kV</t>
  </si>
  <si>
    <t>HONN52</t>
  </si>
  <si>
    <t>HORE51</t>
  </si>
  <si>
    <t>Houghton Regis Primary 11kV</t>
  </si>
  <si>
    <t>HORN31</t>
  </si>
  <si>
    <t>Hornchurch Grid 33kV</t>
  </si>
  <si>
    <t>HORS51</t>
  </si>
  <si>
    <t>Horsford Primary 11kV</t>
  </si>
  <si>
    <t>HOTP31</t>
  </si>
  <si>
    <t>EPN 0211</t>
  </si>
  <si>
    <t>HOUG31</t>
  </si>
  <si>
    <t>Houghton Regis Grid 33kV</t>
  </si>
  <si>
    <t>HRMT31</t>
  </si>
  <si>
    <t>EPN 0204</t>
  </si>
  <si>
    <t>HSTN51</t>
  </si>
  <si>
    <t>Histon Primary 11kV</t>
  </si>
  <si>
    <t>HSWR51</t>
  </si>
  <si>
    <t>EPN 0262</t>
  </si>
  <si>
    <t>HUBS31</t>
  </si>
  <si>
    <t>EPN 0244</t>
  </si>
  <si>
    <t>HUNS51</t>
  </si>
  <si>
    <t>Hunstanton Primary 11kV</t>
  </si>
  <si>
    <t>HUNT31</t>
  </si>
  <si>
    <t>Huntingdon Grid 33kV</t>
  </si>
  <si>
    <t>HUNT51</t>
  </si>
  <si>
    <t>Huntingdon Grid 11kV</t>
  </si>
  <si>
    <t>HUTT51</t>
  </si>
  <si>
    <t>Hutton Primary 11kV</t>
  </si>
  <si>
    <t>HWIC51</t>
  </si>
  <si>
    <t>Hardwick Rd Primary 11kV</t>
  </si>
  <si>
    <t>HYDE31</t>
  </si>
  <si>
    <t>EPN 0062</t>
  </si>
  <si>
    <t>ICGL91</t>
  </si>
  <si>
    <t>EPN 0125</t>
  </si>
  <si>
    <t>ICKL51</t>
  </si>
  <si>
    <t>Icklingham Primary 11kV</t>
  </si>
  <si>
    <t>ILME11</t>
  </si>
  <si>
    <t>Ilmer Grid 132kV</t>
  </si>
  <si>
    <t>ILME31</t>
  </si>
  <si>
    <t>Ilmer Grid 33kV</t>
  </si>
  <si>
    <t>ILMP51</t>
  </si>
  <si>
    <t>Ilmer Primary 11kV</t>
  </si>
  <si>
    <t>IMPN51</t>
  </si>
  <si>
    <t>EPN 0069</t>
  </si>
  <si>
    <t>IMPS51</t>
  </si>
  <si>
    <t>EPN 0070</t>
  </si>
  <si>
    <t>INDU51</t>
  </si>
  <si>
    <t>Industrial Primary 11kV</t>
  </si>
  <si>
    <t>INGA51</t>
  </si>
  <si>
    <t>Ingatestone Primary 11kV</t>
  </si>
  <si>
    <t>IPSW31</t>
  </si>
  <si>
    <t>Ipswich Grid 33kV</t>
  </si>
  <si>
    <t>IPSW51</t>
  </si>
  <si>
    <t>Ipswich Grid 11kV</t>
  </si>
  <si>
    <t>JALW31</t>
  </si>
  <si>
    <t>EPN 0142</t>
  </si>
  <si>
    <t>KBEL51</t>
  </si>
  <si>
    <t>Kimms Belt Primary 11kV</t>
  </si>
  <si>
    <t>KBRY51</t>
  </si>
  <si>
    <t>Kingsbury Primary 11kV</t>
  </si>
  <si>
    <t>KEFA31</t>
  </si>
  <si>
    <t>EPN 0154</t>
  </si>
  <si>
    <t>KEMP51</t>
  </si>
  <si>
    <t>Kempstone Primary 11kV</t>
  </si>
  <si>
    <t>KENN51</t>
  </si>
  <si>
    <t>Kennett Primary 11kV</t>
  </si>
  <si>
    <t>KENS31</t>
  </si>
  <si>
    <t>Kensworth Primary 33kV</t>
  </si>
  <si>
    <t>KENS51</t>
  </si>
  <si>
    <t>Kensworth Primary 11kV</t>
  </si>
  <si>
    <t>KENT51</t>
  </si>
  <si>
    <t>Kenton Primary 11kV</t>
  </si>
  <si>
    <t>KHAL51</t>
  </si>
  <si>
    <t>Kenninghall Primary 11kV</t>
  </si>
  <si>
    <t>KIGO51</t>
  </si>
  <si>
    <t>EPN 0011</t>
  </si>
  <si>
    <t>KIMB51</t>
  </si>
  <si>
    <t>Kimbolton Primary 11kV</t>
  </si>
  <si>
    <t>KING31</t>
  </si>
  <si>
    <t>Kings Lynn Grid  33kV</t>
  </si>
  <si>
    <t>KLAN51</t>
  </si>
  <si>
    <t>Kings Langley Primary 11kV</t>
  </si>
  <si>
    <t>KLPS11</t>
  </si>
  <si>
    <t>EPN 0101</t>
  </si>
  <si>
    <t>KLSO31</t>
  </si>
  <si>
    <t>Kings Lynn South Grid 33kV</t>
  </si>
  <si>
    <t>KNAP51</t>
  </si>
  <si>
    <t>Knapton Primary 11kV</t>
  </si>
  <si>
    <t>KNEB51</t>
  </si>
  <si>
    <t>Knebworth Primary 11kV</t>
  </si>
  <si>
    <t>KWOD51</t>
  </si>
  <si>
    <t>Kingswood Primary 11kV</t>
  </si>
  <si>
    <t>LADY51</t>
  </si>
  <si>
    <t>Ladysmith Rd Primary 11kV</t>
  </si>
  <si>
    <t>LAGD51</t>
  </si>
  <si>
    <t>Langdon Primary 11kV</t>
  </si>
  <si>
    <t>LAIR51</t>
  </si>
  <si>
    <t>Luton Airport Primary 11kV</t>
  </si>
  <si>
    <t>LAKE51</t>
  </si>
  <si>
    <t>Lake &amp; Elliot Primary 11kV</t>
  </si>
  <si>
    <t>LAKG51</t>
  </si>
  <si>
    <t>Lakenheath Gatehouse Primary 11kV</t>
  </si>
  <si>
    <t>LAND51</t>
  </si>
  <si>
    <t>Landbeach Primary 11kV</t>
  </si>
  <si>
    <t>LANG51</t>
  </si>
  <si>
    <t>Langham Primary 11kV</t>
  </si>
  <si>
    <t>LASF31</t>
  </si>
  <si>
    <t>EPN 0143</t>
  </si>
  <si>
    <t>LAVE51</t>
  </si>
  <si>
    <t>Langley Av Primary 11kV</t>
  </si>
  <si>
    <t>LAWG31</t>
  </si>
  <si>
    <t>Lawford Grid 33kV</t>
  </si>
  <si>
    <t>LAXF51</t>
  </si>
  <si>
    <t>Laxfield Primary 11kV</t>
  </si>
  <si>
    <t>LBGD31</t>
  </si>
  <si>
    <t>Little Barford 33kV</t>
  </si>
  <si>
    <t>LBGD32</t>
  </si>
  <si>
    <t>LBGD51</t>
  </si>
  <si>
    <t>Little Barford 11kV</t>
  </si>
  <si>
    <t>LBUZ51</t>
  </si>
  <si>
    <t>Leighton Buzzard Primary 11kV</t>
  </si>
  <si>
    <t>LEAV51</t>
  </si>
  <si>
    <t>Leavesden Studios Primary 11kV</t>
  </si>
  <si>
    <t>LEEM51</t>
  </si>
  <si>
    <t>EPN 0085</t>
  </si>
  <si>
    <t>LEIC31</t>
  </si>
  <si>
    <t>Leicester Rd Grid 33kV</t>
  </si>
  <si>
    <t>LEIG51</t>
  </si>
  <si>
    <t>Leigh Primary 11kV</t>
  </si>
  <si>
    <t>LEIS51</t>
  </si>
  <si>
    <t>Leiston Primary 11kV</t>
  </si>
  <si>
    <t>LEPK31</t>
  </si>
  <si>
    <t>EPN 0183</t>
  </si>
  <si>
    <t>LESF31</t>
  </si>
  <si>
    <t>EPN 0108</t>
  </si>
  <si>
    <t>LETC31</t>
  </si>
  <si>
    <t>Letchworth Grid 33kV</t>
  </si>
  <si>
    <t>LEVE51</t>
  </si>
  <si>
    <t>Leverington Primary 11kV</t>
  </si>
  <si>
    <t>LEWS51</t>
  </si>
  <si>
    <t>Lewsey Primary 11kV</t>
  </si>
  <si>
    <t>LEXD51</t>
  </si>
  <si>
    <t>Lexden Primary 11kV</t>
  </si>
  <si>
    <t>LFAC51</t>
  </si>
  <si>
    <t>Letchworth Factory 11kV</t>
  </si>
  <si>
    <t>LGMI31</t>
  </si>
  <si>
    <t>EPN 0092</t>
  </si>
  <si>
    <t>LGMI32</t>
  </si>
  <si>
    <t>LGSF31</t>
  </si>
  <si>
    <t>EPN 0144</t>
  </si>
  <si>
    <t>LHTH51</t>
  </si>
  <si>
    <t>Lakenheath Primary 11kV</t>
  </si>
  <si>
    <t>LIND51</t>
  </si>
  <si>
    <t>Lindsey St Primary 11kV</t>
  </si>
  <si>
    <t>LINT51</t>
  </si>
  <si>
    <t>Linton Primary 11kV</t>
  </si>
  <si>
    <t>LISG31</t>
  </si>
  <si>
    <t>EPN 0163</t>
  </si>
  <si>
    <t>LITT51</t>
  </si>
  <si>
    <t>Littleport Primary 11kV</t>
  </si>
  <si>
    <t>LKGF31</t>
  </si>
  <si>
    <t>EPN 0259</t>
  </si>
  <si>
    <t>LONG51</t>
  </si>
  <si>
    <t>Long Rd Primary 11kV</t>
  </si>
  <si>
    <t>LONS51</t>
  </si>
  <si>
    <t>Lonsdale Dr Primary 11kV</t>
  </si>
  <si>
    <t>LORP51</t>
  </si>
  <si>
    <t>EPN 0236</t>
  </si>
  <si>
    <t>LSAC31</t>
  </si>
  <si>
    <t>EPN 0243</t>
  </si>
  <si>
    <t>LSDE51</t>
  </si>
  <si>
    <t>Lakeside Primary 11kV</t>
  </si>
  <si>
    <t>LSEP31</t>
  </si>
  <si>
    <t>EPN 0050</t>
  </si>
  <si>
    <t>LSFT31</t>
  </si>
  <si>
    <t>Lowestoft Grid 33kV</t>
  </si>
  <si>
    <t>LSFT51</t>
  </si>
  <si>
    <t>Lowestoft Grid 11kV</t>
  </si>
  <si>
    <t>LSGE31</t>
  </si>
  <si>
    <t>EPN 0023</t>
  </si>
  <si>
    <t>LSTN51</t>
  </si>
  <si>
    <t>Longstanton Primary 11kV</t>
  </si>
  <si>
    <t>LTBE51</t>
  </si>
  <si>
    <t>Little Belhus Primary 11kV</t>
  </si>
  <si>
    <t>LTMA51</t>
  </si>
  <si>
    <t>Lt Massingham Primary 11kV</t>
  </si>
  <si>
    <t>LUST51</t>
  </si>
  <si>
    <t>Luton St Marys Primary 11kV</t>
  </si>
  <si>
    <t>LUTN31</t>
  </si>
  <si>
    <t>Luton North Grid 33kV</t>
  </si>
  <si>
    <t>LUTN51</t>
  </si>
  <si>
    <t>Luton North Grid 11kV</t>
  </si>
  <si>
    <t>LUTS31</t>
  </si>
  <si>
    <t>Luton South Grid 33kV</t>
  </si>
  <si>
    <t>LWBG31</t>
  </si>
  <si>
    <t>EPN 0258</t>
  </si>
  <si>
    <t>LYEG31</t>
  </si>
  <si>
    <t>Lye Green 33kV</t>
  </si>
  <si>
    <t>LYGP51</t>
  </si>
  <si>
    <t>Lye Grn Primary 11kV</t>
  </si>
  <si>
    <t>LYLE51</t>
  </si>
  <si>
    <t>Lyle Primary 11kV</t>
  </si>
  <si>
    <t>MABR71</t>
  </si>
  <si>
    <t>EPN 0238</t>
  </si>
  <si>
    <t>MABR72</t>
  </si>
  <si>
    <t>MACA51</t>
  </si>
  <si>
    <t>Maldon Causeway Primary 11kV</t>
  </si>
  <si>
    <t>MADN51</t>
  </si>
  <si>
    <t>Madingley Rd Primary 11kV</t>
  </si>
  <si>
    <t>MAGD51</t>
  </si>
  <si>
    <t>Magdalen Way Primary 11kV</t>
  </si>
  <si>
    <t>MALD31</t>
  </si>
  <si>
    <t>Maldon Grid 33kV</t>
  </si>
  <si>
    <t>MANN51</t>
  </si>
  <si>
    <t>Manns Rd Primary 11kV</t>
  </si>
  <si>
    <t>MANO51</t>
  </si>
  <si>
    <t>Manor Road Primary 11kV</t>
  </si>
  <si>
    <t>MANR51</t>
  </si>
  <si>
    <t>EPN 0095</t>
  </si>
  <si>
    <t>MANT51</t>
  </si>
  <si>
    <t>Manton Ln Primary 11kV</t>
  </si>
  <si>
    <t>MAPG31</t>
  </si>
  <si>
    <t>EPN 0239</t>
  </si>
  <si>
    <t>MARK51</t>
  </si>
  <si>
    <t>Marks Tey Primary 11kV</t>
  </si>
  <si>
    <t>MARO51</t>
  </si>
  <si>
    <t>Marston Rd Primary 11kV</t>
  </si>
  <si>
    <t>MART51</t>
  </si>
  <si>
    <t>Martham Primary 11kV</t>
  </si>
  <si>
    <t>MAWK51</t>
  </si>
  <si>
    <t>Maldon Wick Primary 11kV</t>
  </si>
  <si>
    <t>MELB31</t>
  </si>
  <si>
    <t>Melbourn Grid 33kV</t>
  </si>
  <si>
    <t>MELB51</t>
  </si>
  <si>
    <t>Melbourn Primary 11kV</t>
  </si>
  <si>
    <t>MELT51</t>
  </si>
  <si>
    <t>Melton Primary 11kV</t>
  </si>
  <si>
    <t>MERD51</t>
  </si>
  <si>
    <t>EPN 0077</t>
  </si>
  <si>
    <t>MERR51</t>
  </si>
  <si>
    <t>Merryhill Primary 11kV</t>
  </si>
  <si>
    <t>MERS51</t>
  </si>
  <si>
    <t>Mersea Rd Primary 11kV</t>
  </si>
  <si>
    <t>MFES31</t>
  </si>
  <si>
    <t>EPN 0158</t>
  </si>
  <si>
    <t>MFOT51</t>
  </si>
  <si>
    <t>Marshfoot Road Primary 11kV</t>
  </si>
  <si>
    <t>MFSP31</t>
  </si>
  <si>
    <t>EPN 0171</t>
  </si>
  <si>
    <t>MIDD31</t>
  </si>
  <si>
    <t>EPN 0072</t>
  </si>
  <si>
    <t>MIHI51</t>
  </si>
  <si>
    <t>Mill Hill Primary 11kV</t>
  </si>
  <si>
    <t>MILD51</t>
  </si>
  <si>
    <t>Mildenhall Primary 11kV</t>
  </si>
  <si>
    <t>MILT51</t>
  </si>
  <si>
    <t>Milton Rd Primary 11kV</t>
  </si>
  <si>
    <t>MLFD31</t>
  </si>
  <si>
    <t>EPN 0201</t>
  </si>
  <si>
    <t>MLFM31</t>
  </si>
  <si>
    <t>EPN 0218</t>
  </si>
  <si>
    <t>MOTE31</t>
  </si>
  <si>
    <t>EPN 0221</t>
  </si>
  <si>
    <t>MOUS51</t>
  </si>
  <si>
    <t>Mousehold Primary 11kV</t>
  </si>
  <si>
    <t>MRCG31</t>
  </si>
  <si>
    <t>March Grid 33kV</t>
  </si>
  <si>
    <t>MRCH51</t>
  </si>
  <si>
    <t>March Primary 11kV</t>
  </si>
  <si>
    <t>MSFS31</t>
  </si>
  <si>
    <t>EPN 0112</t>
  </si>
  <si>
    <t>MSHM51</t>
  </si>
  <si>
    <t>Martlesham Primary 11kV</t>
  </si>
  <si>
    <t>MUCK31</t>
  </si>
  <si>
    <t>EPN 0090</t>
  </si>
  <si>
    <t>MUHP51</t>
  </si>
  <si>
    <t>Much Hadham Primary 11kV</t>
  </si>
  <si>
    <t>MUHP52</t>
  </si>
  <si>
    <t>MULB51</t>
  </si>
  <si>
    <t>Mulbarton Primary 11kV</t>
  </si>
  <si>
    <t>MUN151</t>
  </si>
  <si>
    <t>EPN 0078</t>
  </si>
  <si>
    <t>MUN251</t>
  </si>
  <si>
    <t>EPN 0079</t>
  </si>
  <si>
    <t>MWIK51</t>
  </si>
  <si>
    <t>Marshalswick Primary 11kV</t>
  </si>
  <si>
    <t>MWPR51</t>
  </si>
  <si>
    <t>Manor Way Primary 11kV</t>
  </si>
  <si>
    <t>MYBK51</t>
  </si>
  <si>
    <t>May &amp; Baker Primary 11kV</t>
  </si>
  <si>
    <t>NACT51</t>
  </si>
  <si>
    <t>Nacton Primary 11kV</t>
  </si>
  <si>
    <t>NARB51</t>
  </si>
  <si>
    <t>Narborough Primary 11kV</t>
  </si>
  <si>
    <t>NCHG51</t>
  </si>
  <si>
    <t>North Chingford Primary 11kV</t>
  </si>
  <si>
    <t>NEAB81</t>
  </si>
  <si>
    <t>EPN 0205</t>
  </si>
  <si>
    <t>NEBP31</t>
  </si>
  <si>
    <t>EPN 0230</t>
  </si>
  <si>
    <t>NENF51</t>
  </si>
  <si>
    <t>North Enfield Primary 11kV</t>
  </si>
  <si>
    <t>NEWM51</t>
  </si>
  <si>
    <t>Newmarket Primary 11kV</t>
  </si>
  <si>
    <t>NEWT51</t>
  </si>
  <si>
    <t>Newtown Primary 11kV</t>
  </si>
  <si>
    <t>NFIN51</t>
  </si>
  <si>
    <t>North Finchley Primary 11kV</t>
  </si>
  <si>
    <t>NHAR51</t>
  </si>
  <si>
    <t>New Harlow Primary 11kV</t>
  </si>
  <si>
    <t>NHAR52</t>
  </si>
  <si>
    <t>NHIT51</t>
  </si>
  <si>
    <t>North Hitchin Primary 11kV</t>
  </si>
  <si>
    <t>NOAK51</t>
  </si>
  <si>
    <t>Noak Hill Primary 11kV</t>
  </si>
  <si>
    <t>NODR51</t>
  </si>
  <si>
    <t>North Dr Primary 11kV</t>
  </si>
  <si>
    <t>NORF31</t>
  </si>
  <si>
    <t>EPN 0054</t>
  </si>
  <si>
    <t>NOVA31</t>
  </si>
  <si>
    <t>EPN 0058</t>
  </si>
  <si>
    <t>NOWN51</t>
  </si>
  <si>
    <t>Northwold Primary 11kV</t>
  </si>
  <si>
    <t>NPWF31</t>
  </si>
  <si>
    <t>EPN 0110</t>
  </si>
  <si>
    <t>NSTE51</t>
  </si>
  <si>
    <t>North Stevenage Primary 11kV</t>
  </si>
  <si>
    <t>NUML81</t>
  </si>
  <si>
    <t>EPN 0094</t>
  </si>
  <si>
    <t>NUML82</t>
  </si>
  <si>
    <t>NWAL51</t>
  </si>
  <si>
    <t>North Walsham Primary 11kV</t>
  </si>
  <si>
    <t>NWEB51</t>
  </si>
  <si>
    <t>North Wembley Primary 11kV</t>
  </si>
  <si>
    <t>OAIR31</t>
  </si>
  <si>
    <t>EPN 0152</t>
  </si>
  <si>
    <t>OFFO51</t>
  </si>
  <si>
    <t>Offord Primary 11kV</t>
  </si>
  <si>
    <t>OLDR51</t>
  </si>
  <si>
    <t>Old Rd Primary 11kV</t>
  </si>
  <si>
    <t>OLDW51</t>
  </si>
  <si>
    <t>Old Welwyn Primary 11kV</t>
  </si>
  <si>
    <t>OLDW52</t>
  </si>
  <si>
    <t>OLDW53</t>
  </si>
  <si>
    <t>ONGA51</t>
  </si>
  <si>
    <t>Ongar Primary 11kV</t>
  </si>
  <si>
    <t>ORFO51</t>
  </si>
  <si>
    <t>Orford Primary 11kV</t>
  </si>
  <si>
    <t>ORME51</t>
  </si>
  <si>
    <t>Ormesby Primary 11kV</t>
  </si>
  <si>
    <t>ORTO51</t>
  </si>
  <si>
    <t>Orton Primary 11kV</t>
  </si>
  <si>
    <t>OSYT31</t>
  </si>
  <si>
    <t>EPN 0145</t>
  </si>
  <si>
    <t>OULT31</t>
  </si>
  <si>
    <t>EPN 0186</t>
  </si>
  <si>
    <t>OUTW51</t>
  </si>
  <si>
    <t>Outwell Moors Primary 11kV</t>
  </si>
  <si>
    <t>OWSF31</t>
  </si>
  <si>
    <t>EPN 0189</t>
  </si>
  <si>
    <t>OYBE51</t>
  </si>
  <si>
    <t>Oysterbed Rd 11kV</t>
  </si>
  <si>
    <t>PAHA31</t>
  </si>
  <si>
    <t>EPN 0128</t>
  </si>
  <si>
    <t>PALM31</t>
  </si>
  <si>
    <t>Palmers Grn Grid 33kV</t>
  </si>
  <si>
    <t>PALM51</t>
  </si>
  <si>
    <t>Palmers Grn Grid 11kV</t>
  </si>
  <si>
    <t>PALM52</t>
  </si>
  <si>
    <t>PAMP81</t>
  </si>
  <si>
    <t>EPN 0100</t>
  </si>
  <si>
    <t>PARK51</t>
  </si>
  <si>
    <t>Park St Primary 11kV</t>
  </si>
  <si>
    <t>PARS51</t>
  </si>
  <si>
    <t>Parsons Heath Primary 11kV</t>
  </si>
  <si>
    <t>PEAS51</t>
  </si>
  <si>
    <t>Peasenhall Primary 11kV</t>
  </si>
  <si>
    <t>PECH51</t>
  </si>
  <si>
    <t>Peachman Way Primary 11kV</t>
  </si>
  <si>
    <t>PELD51</t>
  </si>
  <si>
    <t>Peldon Primary 11kV</t>
  </si>
  <si>
    <t>PERR51</t>
  </si>
  <si>
    <t>Perry Primary 11kV</t>
  </si>
  <si>
    <t>PERR52</t>
  </si>
  <si>
    <t>PETC31</t>
  </si>
  <si>
    <t>Peterborough Central 33kV</t>
  </si>
  <si>
    <t>PETC51</t>
  </si>
  <si>
    <t>Peterborough Central 11kV</t>
  </si>
  <si>
    <t>PETE51</t>
  </si>
  <si>
    <t>Peterborough East Grid 11kV</t>
  </si>
  <si>
    <t>PETE52</t>
  </si>
  <si>
    <t>PETN51</t>
  </si>
  <si>
    <t>Peterborough North Grid 11kV</t>
  </si>
  <si>
    <t>PETN52</t>
  </si>
  <si>
    <t>PETS51</t>
  </si>
  <si>
    <t>Peterborough South Grid 11kV</t>
  </si>
  <si>
    <t>PFGH31</t>
  </si>
  <si>
    <t>EPN 0252</t>
  </si>
  <si>
    <t>PGBS11</t>
  </si>
  <si>
    <t>EPN 0227</t>
  </si>
  <si>
    <t>PICC31</t>
  </si>
  <si>
    <t>Piccotts End Grid 33kV</t>
  </si>
  <si>
    <t>PINN51</t>
  </si>
  <si>
    <t>Pinner Grn Primary 11kV</t>
  </si>
  <si>
    <t>PITS51</t>
  </si>
  <si>
    <t>Pitstone Primary 11kV</t>
  </si>
  <si>
    <t>PLAP31</t>
  </si>
  <si>
    <t>EPN 0086</t>
  </si>
  <si>
    <t>PLAY51</t>
  </si>
  <si>
    <t>Playfield Primary 11kV</t>
  </si>
  <si>
    <t>PLSF31</t>
  </si>
  <si>
    <t>EPN 0173</t>
  </si>
  <si>
    <t>POND51</t>
  </si>
  <si>
    <t>Ponders End Primary 11kV</t>
  </si>
  <si>
    <t>PPST11</t>
  </si>
  <si>
    <t>EPN 0102</t>
  </si>
  <si>
    <t>PREB51</t>
  </si>
  <si>
    <t>Prebend St Primary 11kV</t>
  </si>
  <si>
    <t>PREY51</t>
  </si>
  <si>
    <t>Purfleet Primary 11kV</t>
  </si>
  <si>
    <t>PREY52</t>
  </si>
  <si>
    <t>PTGN31</t>
  </si>
  <si>
    <t>EPN 0088</t>
  </si>
  <si>
    <t>QURF31</t>
  </si>
  <si>
    <t>EPN 0132</t>
  </si>
  <si>
    <t>RADN51</t>
  </si>
  <si>
    <t>Radnor Primary 11kV</t>
  </si>
  <si>
    <t>RAEG31</t>
  </si>
  <si>
    <t>EPN 0044</t>
  </si>
  <si>
    <t>RAFA51</t>
  </si>
  <si>
    <t>RAF Alconbury Primary 11kV</t>
  </si>
  <si>
    <t>RAFC31</t>
  </si>
  <si>
    <t>EPN 0161</t>
  </si>
  <si>
    <t>RAGN31</t>
  </si>
  <si>
    <t>EPN 0122</t>
  </si>
  <si>
    <t>RAIH11</t>
  </si>
  <si>
    <t>EPN 0248</t>
  </si>
  <si>
    <t>RAIH12</t>
  </si>
  <si>
    <t>RAIN51</t>
  </si>
  <si>
    <t>Rainham Primary 11kV</t>
  </si>
  <si>
    <t>RAMP51</t>
  </si>
  <si>
    <t>EPN 0225</t>
  </si>
  <si>
    <t>RANW31</t>
  </si>
  <si>
    <t>EPN 0116</t>
  </si>
  <si>
    <t>RAWF31</t>
  </si>
  <si>
    <t>EPN 0160</t>
  </si>
  <si>
    <t>RAYP51</t>
  </si>
  <si>
    <t>Rayleigh Local Primary 11kV</t>
  </si>
  <si>
    <t>RBOW51</t>
  </si>
  <si>
    <t>Rainbow Ln Primary 11kV</t>
  </si>
  <si>
    <t>REDT31</t>
  </si>
  <si>
    <t>EPN 0106</t>
  </si>
  <si>
    <t>REDW31</t>
  </si>
  <si>
    <t>EPN 0131</t>
  </si>
  <si>
    <t>REED51</t>
  </si>
  <si>
    <t>Reed Primary 11kV</t>
  </si>
  <si>
    <t>RESF31</t>
  </si>
  <si>
    <t>EPN 0025</t>
  </si>
  <si>
    <t>REYD51</t>
  </si>
  <si>
    <t>Reydon Primary 11kV</t>
  </si>
  <si>
    <t>RHAL51</t>
  </si>
  <si>
    <t>Rickinghall Primary 11kV</t>
  </si>
  <si>
    <t>RICK51</t>
  </si>
  <si>
    <t>Rickmansworth Grid 11kV</t>
  </si>
  <si>
    <t>RMSY31</t>
  </si>
  <si>
    <t>EPN 0199</t>
  </si>
  <si>
    <t>ROMF51</t>
  </si>
  <si>
    <t>Romford Primary 11kV</t>
  </si>
  <si>
    <t>ROMN51</t>
  </si>
  <si>
    <t>Romford North Primary 11kV</t>
  </si>
  <si>
    <t>ROOK31</t>
  </si>
  <si>
    <t>EPN 0187</t>
  </si>
  <si>
    <t>ROSE31</t>
  </si>
  <si>
    <t>EPN 0191</t>
  </si>
  <si>
    <t>ROUN51</t>
  </si>
  <si>
    <t>Roundwood Rd Primary 11kV</t>
  </si>
  <si>
    <t>ROWL51</t>
  </si>
  <si>
    <t>Rowley Ln Primary 11kV</t>
  </si>
  <si>
    <t>ROYS51</t>
  </si>
  <si>
    <t>Royston Primary 11kV</t>
  </si>
  <si>
    <t>RPGC11</t>
  </si>
  <si>
    <t>EPN 0254</t>
  </si>
  <si>
    <t>RYEH31</t>
  </si>
  <si>
    <t>Rye House 33kV</t>
  </si>
  <si>
    <t>RYEP51</t>
  </si>
  <si>
    <t>Rye House Local Primary 11kV</t>
  </si>
  <si>
    <t>RYSF31</t>
  </si>
  <si>
    <t>EPN 0175</t>
  </si>
  <si>
    <t>SAFF51</t>
  </si>
  <si>
    <t>Saffron Walden Primary 11kV</t>
  </si>
  <si>
    <t>SAIR51</t>
  </si>
  <si>
    <t>EPN 0231</t>
  </si>
  <si>
    <t>SALG31</t>
  </si>
  <si>
    <t>Sall Grid 33kV</t>
  </si>
  <si>
    <t>SALP51</t>
  </si>
  <si>
    <t>Sall 11kV</t>
  </si>
  <si>
    <t>SAND51</t>
  </si>
  <si>
    <t>Sandy Primary 11kV</t>
  </si>
  <si>
    <t>SANT51</t>
  </si>
  <si>
    <t>St Anthony St Primary 11kV</t>
  </si>
  <si>
    <t>SAUN51</t>
  </si>
  <si>
    <t>Saunderton Primary 11kV</t>
  </si>
  <si>
    <t>SAWN51</t>
  </si>
  <si>
    <t>Sawston Primary 11kV</t>
  </si>
  <si>
    <t>SBEN31</t>
  </si>
  <si>
    <t>South Benfleet Grid 33kV</t>
  </si>
  <si>
    <t>SBFT51</t>
  </si>
  <si>
    <t>South Benfleet Primary 11kV</t>
  </si>
  <si>
    <t>SBSF31</t>
  </si>
  <si>
    <t>EPN 0006</t>
  </si>
  <si>
    <t>SCHE51</t>
  </si>
  <si>
    <t>South Chelmsford Primary 11kV</t>
  </si>
  <si>
    <t>SCMO31</t>
  </si>
  <si>
    <t>EPN 0193</t>
  </si>
  <si>
    <t>SCOT51</t>
  </si>
  <si>
    <t>Scottow Primary 11kV</t>
  </si>
  <si>
    <t>SCOW31</t>
  </si>
  <si>
    <t>EPN 0153</t>
  </si>
  <si>
    <t>SCRS31</t>
  </si>
  <si>
    <t>EPN 0200</t>
  </si>
  <si>
    <t>SCRT51</t>
  </si>
  <si>
    <t>Sudbury Court Primary 11kV</t>
  </si>
  <si>
    <t>SCRT52</t>
  </si>
  <si>
    <t>SCSF31</t>
  </si>
  <si>
    <t>EPN 0057</t>
  </si>
  <si>
    <t>SEFW31</t>
  </si>
  <si>
    <t>EPN 0020</t>
  </si>
  <si>
    <t>SELI51</t>
  </si>
  <si>
    <t>Selinas Ln Primary 11kV</t>
  </si>
  <si>
    <t>SENW31</t>
  </si>
  <si>
    <t>EPN 0232</t>
  </si>
  <si>
    <t>SENW32</t>
  </si>
  <si>
    <t>SERY51</t>
  </si>
  <si>
    <t>Southery Primary 11kV</t>
  </si>
  <si>
    <t>SEVE51</t>
  </si>
  <si>
    <t>Severalls Ln Primary 11kV</t>
  </si>
  <si>
    <t>SFAS51</t>
  </si>
  <si>
    <t>Stickfast Ln Primary 11kV</t>
  </si>
  <si>
    <t>SGHT51</t>
  </si>
  <si>
    <t>Straight Rd Primary 11kV</t>
  </si>
  <si>
    <t>SGRV51</t>
  </si>
  <si>
    <t>Stonegrove Primary 11kV</t>
  </si>
  <si>
    <t>SHAR51</t>
  </si>
  <si>
    <t>South Harlow Primary 11kV</t>
  </si>
  <si>
    <t>SHEF51</t>
  </si>
  <si>
    <t>Shefford Primary 11kV</t>
  </si>
  <si>
    <t>SHEL31</t>
  </si>
  <si>
    <t>EPN 0091</t>
  </si>
  <si>
    <t>SHEN31</t>
  </si>
  <si>
    <t>Shenfield Grid 33kV</t>
  </si>
  <si>
    <t>SHER11</t>
  </si>
  <si>
    <t>EPN 0052</t>
  </si>
  <si>
    <t>SHER12</t>
  </si>
  <si>
    <t>SHIC51</t>
  </si>
  <si>
    <t>South Hitchin Primary 11kV</t>
  </si>
  <si>
    <t>SHOT51</t>
  </si>
  <si>
    <t>Shotley Primary 11kV</t>
  </si>
  <si>
    <t>SHPP51</t>
  </si>
  <si>
    <t>Shepreth Primary 11kV</t>
  </si>
  <si>
    <t>SHRU51</t>
  </si>
  <si>
    <t>Shrub End Primary 11kV</t>
  </si>
  <si>
    <t>SHRW51</t>
  </si>
  <si>
    <t>South Harrow Primary 11kV</t>
  </si>
  <si>
    <t>SHSF31</t>
  </si>
  <si>
    <t>EPN 0033</t>
  </si>
  <si>
    <t>SLEA51</t>
  </si>
  <si>
    <t>Sleaford St Primary 11kV</t>
  </si>
  <si>
    <t>SLEY51</t>
  </si>
  <si>
    <t>Shenley Primary 11kV</t>
  </si>
  <si>
    <t>SLWN51</t>
  </si>
  <si>
    <t>Selwyn Rd Primary 11kV</t>
  </si>
  <si>
    <t>SMPS31</t>
  </si>
  <si>
    <t>EPN 0083</t>
  </si>
  <si>
    <t>SNBM31</t>
  </si>
  <si>
    <t>EPN 0207</t>
  </si>
  <si>
    <t>SNET51</t>
  </si>
  <si>
    <t>Snettisham Primary 11kV</t>
  </si>
  <si>
    <t>SOEG31</t>
  </si>
  <si>
    <t>Southend Grid 33kV</t>
  </si>
  <si>
    <t>SOEG51</t>
  </si>
  <si>
    <t>Southend Grid 11kV</t>
  </si>
  <si>
    <t>SOEG52</t>
  </si>
  <si>
    <t>SOHA51</t>
  </si>
  <si>
    <t>Soham Primary 11kV</t>
  </si>
  <si>
    <t>SOWE51</t>
  </si>
  <si>
    <t>Southend West Primary 11kV</t>
  </si>
  <si>
    <t>SOWE52</t>
  </si>
  <si>
    <t>SOWP51</t>
  </si>
  <si>
    <t>South Witham Primary 11kV</t>
  </si>
  <si>
    <t>SPRI31</t>
  </si>
  <si>
    <t>EPN 0061</t>
  </si>
  <si>
    <t>SPRO51</t>
  </si>
  <si>
    <t>Sprowston Primary 11kV</t>
  </si>
  <si>
    <t>SRSF31</t>
  </si>
  <si>
    <t>EPN 0222</t>
  </si>
  <si>
    <t>SRUI51</t>
  </si>
  <si>
    <t>South Ruislip Primary 11kV</t>
  </si>
  <si>
    <t>SSTE51</t>
  </si>
  <si>
    <t>South Stevenage Primary 11kV</t>
  </si>
  <si>
    <t>STAG31</t>
  </si>
  <si>
    <t>EPN 0115</t>
  </si>
  <si>
    <t>STAL51</t>
  </si>
  <si>
    <t>Stalham Primary 11kV</t>
  </si>
  <si>
    <t>STAN31</t>
  </si>
  <si>
    <t>Stanmore Grid 33kV</t>
  </si>
  <si>
    <t>STAN51</t>
  </si>
  <si>
    <t>Stanmore Grid 11kV</t>
  </si>
  <si>
    <t>STAN52</t>
  </si>
  <si>
    <t>STEV31</t>
  </si>
  <si>
    <t>Stevenage Grid 33kV</t>
  </si>
  <si>
    <t>STEV51</t>
  </si>
  <si>
    <t>Stevenage Primary 11kV</t>
  </si>
  <si>
    <t>STHS31</t>
  </si>
  <si>
    <t>EPN 0174</t>
  </si>
  <si>
    <t>STIV51</t>
  </si>
  <si>
    <t>St Ives Primary 11kV</t>
  </si>
  <si>
    <t>STMF11</t>
  </si>
  <si>
    <t>Stamford</t>
  </si>
  <si>
    <t>STOD51</t>
  </si>
  <si>
    <t>Stody Primary 11kV</t>
  </si>
  <si>
    <t>STON51</t>
  </si>
  <si>
    <t>Stanton Primary 11kV</t>
  </si>
  <si>
    <t>STOP51</t>
  </si>
  <si>
    <t>Stopsley 11kV</t>
  </si>
  <si>
    <t>STOW31</t>
  </si>
  <si>
    <t>Stowmarket Grid 33kV</t>
  </si>
  <si>
    <t>STOW51</t>
  </si>
  <si>
    <t>Stowmarket Grid 11kV</t>
  </si>
  <si>
    <t>STPA51</t>
  </si>
  <si>
    <t>St Pauls Primary 11kV</t>
  </si>
  <si>
    <t>STRA31</t>
  </si>
  <si>
    <t>EPN 0064</t>
  </si>
  <si>
    <t>STSF31</t>
  </si>
  <si>
    <t>EPN 0216</t>
  </si>
  <si>
    <t>STSP51</t>
  </si>
  <si>
    <t>St Stephens Primary 11kV</t>
  </si>
  <si>
    <t>SUDB51</t>
  </si>
  <si>
    <t>Sudbury Primary 11kV</t>
  </si>
  <si>
    <t>SUTT31</t>
  </si>
  <si>
    <t>EPN 0002</t>
  </si>
  <si>
    <t>SWAF31</t>
  </si>
  <si>
    <t>Swaffham Grid 33kV</t>
  </si>
  <si>
    <t>SWAF51</t>
  </si>
  <si>
    <t>Swaffham Grid 11kV</t>
  </si>
  <si>
    <t>SWAY51</t>
  </si>
  <si>
    <t>Storeys Way Primary 11kV</t>
  </si>
  <si>
    <t>SWOO51</t>
  </si>
  <si>
    <t>South Woodham Primary 11kV</t>
  </si>
  <si>
    <t>SWPR71</t>
  </si>
  <si>
    <t>Stewartby Primary 6.6kV</t>
  </si>
  <si>
    <t>TAKE51</t>
  </si>
  <si>
    <t>Takeley Primary 11kV</t>
  </si>
  <si>
    <t>TAPS51</t>
  </si>
  <si>
    <t>Tapster St Primary 11kV</t>
  </si>
  <si>
    <t>TATT51</t>
  </si>
  <si>
    <t>Tattingstone Primary 11kV</t>
  </si>
  <si>
    <t>TBAY51</t>
  </si>
  <si>
    <t>Thorpe Bay Primary 11kV</t>
  </si>
  <si>
    <t>TBLP51</t>
  </si>
  <si>
    <t>Tilbury Local Primary 11kV</t>
  </si>
  <si>
    <t>THAM51</t>
  </si>
  <si>
    <t>Thame Primary 11kV</t>
  </si>
  <si>
    <t>THAX31</t>
  </si>
  <si>
    <t>Thaxted Grid 33kV</t>
  </si>
  <si>
    <t>THCR51</t>
  </si>
  <si>
    <t>The Cross 11kV</t>
  </si>
  <si>
    <t>THCR52</t>
  </si>
  <si>
    <t>THET31</t>
  </si>
  <si>
    <t>Thetford Grid 33kV</t>
  </si>
  <si>
    <t>THET51</t>
  </si>
  <si>
    <t>Thetford Grid 11kV</t>
  </si>
  <si>
    <t>THLI51</t>
  </si>
  <si>
    <t>The Limes 11kV</t>
  </si>
  <si>
    <t>THOL51</t>
  </si>
  <si>
    <t>Thorpe Gd Local 11kV</t>
  </si>
  <si>
    <t>THOM51</t>
  </si>
  <si>
    <t>Thompsons Ln Primary 11kV</t>
  </si>
  <si>
    <t>THOR31</t>
  </si>
  <si>
    <t>Thorpe Grid 33kV</t>
  </si>
  <si>
    <t>THPW31</t>
  </si>
  <si>
    <t>EPN 0030</t>
  </si>
  <si>
    <t>THUN51</t>
  </si>
  <si>
    <t>Thundersley Primary 11kV</t>
  </si>
  <si>
    <t>TIGP11</t>
  </si>
  <si>
    <t>EPN 0206</t>
  </si>
  <si>
    <t>TILL51</t>
  </si>
  <si>
    <t>Tillingham Primary 11kV</t>
  </si>
  <si>
    <t>TIPT51</t>
  </si>
  <si>
    <t>Tiptree Primary 11kV</t>
  </si>
  <si>
    <t>TIVE51</t>
  </si>
  <si>
    <t>Tivetshall Primary 11kV</t>
  </si>
  <si>
    <t>TLCM31</t>
  </si>
  <si>
    <t>Tilbury Compact Grid 33kV</t>
  </si>
  <si>
    <t>TLEY51</t>
  </si>
  <si>
    <t>Thorley Primary 11kV</t>
  </si>
  <si>
    <t>TLSF31</t>
  </si>
  <si>
    <t>EPN 0172</t>
  </si>
  <si>
    <t>TOGD31</t>
  </si>
  <si>
    <t>Tottenham Grid 33kV</t>
  </si>
  <si>
    <t>TOGD51</t>
  </si>
  <si>
    <t>Tottenham Grid 11kV</t>
  </si>
  <si>
    <t>TOGD52</t>
  </si>
  <si>
    <t>TOGM31</t>
  </si>
  <si>
    <t>EPN 0195</t>
  </si>
  <si>
    <t>TRIN51</t>
  </si>
  <si>
    <t>Tring Primary 11kV</t>
  </si>
  <si>
    <t>TROW31</t>
  </si>
  <si>
    <t>EPN 0188</t>
  </si>
  <si>
    <t>TRSF31</t>
  </si>
  <si>
    <t>EPN 0219</t>
  </si>
  <si>
    <t>TSFM31</t>
  </si>
  <si>
    <t>EPN 0260</t>
  </si>
  <si>
    <t>TUCK51</t>
  </si>
  <si>
    <t>Tuckswood Primary 11kV</t>
  </si>
  <si>
    <t>TUCO31</t>
  </si>
  <si>
    <t>EPN 0209</t>
  </si>
  <si>
    <t>TUNW51</t>
  </si>
  <si>
    <t>Tunnel Primary 11kV</t>
  </si>
  <si>
    <t>TURN51</t>
  </si>
  <si>
    <t>Turnford Primary 11kV</t>
  </si>
  <si>
    <t>TURR51</t>
  </si>
  <si>
    <t>Turret Ln Primary 11kV</t>
  </si>
  <si>
    <t>TUSF31</t>
  </si>
  <si>
    <t>EPN 0117</t>
  </si>
  <si>
    <t>TWFA31</t>
  </si>
  <si>
    <t>EPN 0032</t>
  </si>
  <si>
    <t>TWSE31</t>
  </si>
  <si>
    <t>Trowse Grid 33kV</t>
  </si>
  <si>
    <t>TXTD51</t>
  </si>
  <si>
    <t>Thaxted Local 11kV</t>
  </si>
  <si>
    <t>UASF31</t>
  </si>
  <si>
    <t>EPN 0039</t>
  </si>
  <si>
    <t>UHWF31</t>
  </si>
  <si>
    <t>EPN 0166</t>
  </si>
  <si>
    <t>UKPI91</t>
  </si>
  <si>
    <t>EPN 0089</t>
  </si>
  <si>
    <t>UKPI92</t>
  </si>
  <si>
    <t>UPLA51</t>
  </si>
  <si>
    <t>Uplands Pk Primary 11kV</t>
  </si>
  <si>
    <t>UPWL51</t>
  </si>
  <si>
    <t>Upwell Lakes End Primary 11kV</t>
  </si>
  <si>
    <t>VALL51</t>
  </si>
  <si>
    <t>Valleybridge Rd Primary 11kV</t>
  </si>
  <si>
    <t>VALU71</t>
  </si>
  <si>
    <t>EPN 0081</t>
  </si>
  <si>
    <t>VALU72</t>
  </si>
  <si>
    <t>VERY51</t>
  </si>
  <si>
    <t>Verity Way Primary 11kV</t>
  </si>
  <si>
    <t>VINE31</t>
  </si>
  <si>
    <t>EPN 0190</t>
  </si>
  <si>
    <t>WADD51</t>
  </si>
  <si>
    <t>Waddesdon Primary 11kV</t>
  </si>
  <si>
    <t>WAIR31</t>
  </si>
  <si>
    <t>EPN 0055</t>
  </si>
  <si>
    <t>WALS31</t>
  </si>
  <si>
    <t>Walsoken Grid 33kV</t>
  </si>
  <si>
    <t>WALS51</t>
  </si>
  <si>
    <t>Walsoken Grid 11kV</t>
  </si>
  <si>
    <t>WALT51</t>
  </si>
  <si>
    <t>Waltham Abbey Primary 11kV</t>
  </si>
  <si>
    <t>WALT52</t>
  </si>
  <si>
    <t>EPN 0037</t>
  </si>
  <si>
    <t>WARE51</t>
  </si>
  <si>
    <t>Ware Primary 11kV</t>
  </si>
  <si>
    <t>WARH51</t>
  </si>
  <si>
    <t>Warren Heath 11kV</t>
  </si>
  <si>
    <t>WARN51</t>
  </si>
  <si>
    <t>Warners End Primary 11kV</t>
  </si>
  <si>
    <t>WARN52</t>
  </si>
  <si>
    <t>WASP51</t>
  </si>
  <si>
    <t>Warren Springs Primary 11kV</t>
  </si>
  <si>
    <t>WASW31</t>
  </si>
  <si>
    <t>EPN 0004</t>
  </si>
  <si>
    <t>WATE51</t>
  </si>
  <si>
    <t>Water Ln Primary 11kV</t>
  </si>
  <si>
    <t>WATL51</t>
  </si>
  <si>
    <t>Watlington Primary 11kV</t>
  </si>
  <si>
    <t>WATR51</t>
  </si>
  <si>
    <t>Watsons Rd Primary 11kV</t>
  </si>
  <si>
    <t>WATT51</t>
  </si>
  <si>
    <t>Watton Primary 11kV</t>
  </si>
  <si>
    <t>WAWF31</t>
  </si>
  <si>
    <t>EPN 0008</t>
  </si>
  <si>
    <t>WBEK51</t>
  </si>
  <si>
    <t>West Beckham Primary 11kV</t>
  </si>
  <si>
    <t>WBRA51</t>
  </si>
  <si>
    <t>West Braintree Primary 11kV</t>
  </si>
  <si>
    <t>WBRY51</t>
  </si>
  <si>
    <t>Westbury Primary 11kV</t>
  </si>
  <si>
    <t>WCHE51</t>
  </si>
  <si>
    <t>West Chelmsford Primary 11kV</t>
  </si>
  <si>
    <t>WEAL51</t>
  </si>
  <si>
    <t>Wealdstone Primary 11kV</t>
  </si>
  <si>
    <t>WEBP51</t>
  </si>
  <si>
    <t>West Bedford Primary 11kV</t>
  </si>
  <si>
    <t>WEID11</t>
  </si>
  <si>
    <t>EPN 0263</t>
  </si>
  <si>
    <t>WELW31</t>
  </si>
  <si>
    <t>Welwyn Grid 33kV</t>
  </si>
  <si>
    <t>WELW51</t>
  </si>
  <si>
    <t>Welwyn Primary 11kV</t>
  </si>
  <si>
    <t>WELW81</t>
  </si>
  <si>
    <t>EPN 0075</t>
  </si>
  <si>
    <t>WELW82</t>
  </si>
  <si>
    <t>WEMP51</t>
  </si>
  <si>
    <t>Wembley Park 11kV</t>
  </si>
  <si>
    <t>WEND51</t>
  </si>
  <si>
    <t>Wendover Primary 11kV</t>
  </si>
  <si>
    <t>WERA31</t>
  </si>
  <si>
    <t>EPN 0155</t>
  </si>
  <si>
    <t>WEST31</t>
  </si>
  <si>
    <t>Westoning Grid 33kV</t>
  </si>
  <si>
    <t>WETH51</t>
  </si>
  <si>
    <t>Wethersfield Primary 11kV</t>
  </si>
  <si>
    <t>WFRD51</t>
  </si>
  <si>
    <t>Wickford Primary 11kV</t>
  </si>
  <si>
    <t>WGRN51</t>
  </si>
  <si>
    <t>West Grn Primary 11kV</t>
  </si>
  <si>
    <t>WHAM51</t>
  </si>
  <si>
    <t>Wymondham Primary 11kV</t>
  </si>
  <si>
    <t>WHAN51</t>
  </si>
  <si>
    <t>West Hanningfield Pri 11kV</t>
  </si>
  <si>
    <t>WHAP51</t>
  </si>
  <si>
    <t>Whapload Rd Primary 11kV</t>
  </si>
  <si>
    <t>WHER51</t>
  </si>
  <si>
    <t>West Hertford Primary 11kV</t>
  </si>
  <si>
    <t>WHET51</t>
  </si>
  <si>
    <t>Whetstone Primary 11kV</t>
  </si>
  <si>
    <t>WHIT51</t>
  </si>
  <si>
    <t>Whittlesey Primary 11kV</t>
  </si>
  <si>
    <t>WHOR51</t>
  </si>
  <si>
    <t>West Horndon Primary 11kV</t>
  </si>
  <si>
    <t>WHSF31</t>
  </si>
  <si>
    <t>EPN 0148</t>
  </si>
  <si>
    <t>WICK31</t>
  </si>
  <si>
    <t>Wickham Market Grid 33kV</t>
  </si>
  <si>
    <t>WIGG51</t>
  </si>
  <si>
    <t>Wiggenhall Primary 11kV</t>
  </si>
  <si>
    <t>WISB31</t>
  </si>
  <si>
    <t>EPN 0133</t>
  </si>
  <si>
    <t>WISC51</t>
  </si>
  <si>
    <t>EPN 0126</t>
  </si>
  <si>
    <t>WISS31</t>
  </si>
  <si>
    <t>EPN 0111</t>
  </si>
  <si>
    <t>WITH51</t>
  </si>
  <si>
    <t>Witham Primary 11kV</t>
  </si>
  <si>
    <t>WIXO91</t>
  </si>
  <si>
    <t>EPN 0063</t>
  </si>
  <si>
    <t>WIXO92</t>
  </si>
  <si>
    <t>WIXP51</t>
  </si>
  <si>
    <t>Wix Primary 11kV</t>
  </si>
  <si>
    <t>WLET51</t>
  </si>
  <si>
    <t>West Letchworth Primary 11kV</t>
  </si>
  <si>
    <t>WLON51</t>
  </si>
  <si>
    <t>Weston Longville Primary 11kV</t>
  </si>
  <si>
    <t>WLSF31</t>
  </si>
  <si>
    <t>EPN 0007</t>
  </si>
  <si>
    <t>WLTH51</t>
  </si>
  <si>
    <t>Waltham Park 11kV</t>
  </si>
  <si>
    <t>WMBS11</t>
  </si>
  <si>
    <t>EPN 0256</t>
  </si>
  <si>
    <t>WOOD51</t>
  </si>
  <si>
    <t>Woodwalton Primary 11kV</t>
  </si>
  <si>
    <t>WOOL31</t>
  </si>
  <si>
    <t>EPN 0136</t>
  </si>
  <si>
    <t>WORD51</t>
  </si>
  <si>
    <t>White Roding Primary 11kV</t>
  </si>
  <si>
    <t>WORS51</t>
  </si>
  <si>
    <t>Worstead Primary 11kV</t>
  </si>
  <si>
    <t>WPOT51</t>
  </si>
  <si>
    <t>West Potters Bar Primary 11kV</t>
  </si>
  <si>
    <t>WRAT51</t>
  </si>
  <si>
    <t>Wratting Primary 11kV</t>
  </si>
  <si>
    <t>WRDC31</t>
  </si>
  <si>
    <t>EPN 0182</t>
  </si>
  <si>
    <t>WRIT51</t>
  </si>
  <si>
    <t>Writtle St Primary 11kV</t>
  </si>
  <si>
    <t>WROX51</t>
  </si>
  <si>
    <t>Wroxham Primary 11kV</t>
  </si>
  <si>
    <t>WRWY51</t>
  </si>
  <si>
    <t>Wisbech Railway Primary 11kV</t>
  </si>
  <si>
    <t>WSFM31</t>
  </si>
  <si>
    <t>EPN 0275</t>
  </si>
  <si>
    <t>WSFS31</t>
  </si>
  <si>
    <t>EPN 0150</t>
  </si>
  <si>
    <t>WSTP51</t>
  </si>
  <si>
    <t>Westoning Primary 11kV</t>
  </si>
  <si>
    <t>WTMI31</t>
  </si>
  <si>
    <t>EPN 0119</t>
  </si>
  <si>
    <t>WYMG31</t>
  </si>
  <si>
    <t>Wymondley Grid 33kV</t>
  </si>
  <si>
    <t>A01, A21, A31, 1A1, 2A1, 3A1, 4A1, A1, 5A1, 6A1, 7A1, 8A1, 9A1, A15, A16, A17, A18, A19, A41, A71, A1L, A3L, 1AL, 2AL, 3AL, 4AL,</t>
  </si>
  <si>
    <t>A02, A22, A32, 1A2, 2A2, 3A2, 4A2, A2, 5A2, 6A2, 7A2, 8A2, 9A2, 2A, 12A, 22A, 32A, 42A, A48, A49, A50, A51, A52, A42, A62, A72, 2, A2H, A3H, 1AH, 2AH, 3AH, 4AH</t>
  </si>
  <si>
    <t>52A, 62A, 72A, 82A, 92A, 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</si>
</sst>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_ ;[Red]\-0.000\ "/>
    <numFmt numFmtId="173" formatCode="0.00;[Red]\-0.00;?;"/>
    <numFmt numFmtId="174" formatCode="#,##0;\-#,##0;;"/>
    <numFmt numFmtId="175" formatCode="000"/>
    <numFmt numFmtId="176" formatCode="#,##0;[Red]\-#,##0;;"/>
    <numFmt numFmtId="177" formatCode="0.000;[Red]\-0.000;?;"/>
    <numFmt numFmtId="178" formatCode="0.000_ ;\-0.000\ "/>
    <numFmt numFmtId="179" formatCode="0000"/>
    <numFmt numFmtId="180" formatCode="0.00;\(0.00\);"/>
    <numFmt numFmtId="181" formatCode="&quot;£&quot;#,##0.00"/>
    <numFmt numFmtId="182" formatCode="0.000;[Red]\-0.000;?"/>
  </numFmts>
  <fonts count="37" x14ac:knownFonts="1">
    <font>
      <sz val="10"/>
      <name val="Arial"/>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0"/>
      <color rgb="FF9C6500"/>
      <name val="Arial"/>
      <family val="2"/>
    </font>
    <font>
      <b/>
      <sz val="8"/>
      <color theme="0"/>
      <name val="Arial"/>
      <family val="2"/>
    </font>
    <font>
      <b/>
      <sz val="18"/>
      <name val="Arial"/>
      <family val="2"/>
    </font>
    <font>
      <b/>
      <sz val="11"/>
      <color indexed="8"/>
      <name val="Arial"/>
      <family val="2"/>
    </font>
    <font>
      <sz val="10"/>
      <color rgb="FF000000"/>
      <name val="Arial"/>
      <family val="2"/>
    </font>
    <font>
      <b/>
      <sz val="12"/>
      <name val="Arial"/>
      <family val="2"/>
    </font>
    <font>
      <b/>
      <sz val="11"/>
      <color theme="4"/>
      <name val="Calibri"/>
      <family val="2"/>
      <scheme val="minor"/>
    </font>
    <font>
      <sz val="8"/>
      <name val="Arial"/>
      <family val="2"/>
    </font>
  </fonts>
  <fills count="39">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
      <patternFill patternType="solid">
        <fgColor rgb="FFCCFFFF"/>
        <bgColor indexed="64"/>
      </patternFill>
    </fill>
    <fill>
      <patternFill patternType="solid">
        <fgColor rgb="FFD9D9D9"/>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s>
  <cellStyleXfs count="21">
    <xf numFmtId="0" fontId="0" fillId="0" borderId="0"/>
    <xf numFmtId="0" fontId="11" fillId="0" borderId="0" applyNumberFormat="0" applyFill="0" applyBorder="0" applyAlignment="0" applyProtection="0"/>
    <xf numFmtId="0" fontId="12" fillId="5" borderId="7" applyNumberFormat="0" applyAlignment="0" applyProtection="0"/>
    <xf numFmtId="0" fontId="13" fillId="0" borderId="0" applyNumberFormat="0" applyFill="0" applyBorder="0" applyAlignment="0" applyProtection="0">
      <alignment vertical="top"/>
      <protection locked="0"/>
    </xf>
    <xf numFmtId="0" fontId="19" fillId="0" borderId="9" applyNumberFormat="0" applyFill="0" applyAlignment="0" applyProtection="0"/>
    <xf numFmtId="0" fontId="11" fillId="0" borderId="10" applyNumberFormat="0" applyFill="0" applyAlignment="0" applyProtection="0"/>
    <xf numFmtId="0" fontId="6" fillId="0" borderId="0"/>
    <xf numFmtId="43" fontId="6" fillId="0" borderId="0" applyFont="0" applyFill="0" applyBorder="0" applyAlignment="0" applyProtection="0"/>
    <xf numFmtId="0" fontId="24" fillId="24" borderId="0" applyNumberFormat="0" applyBorder="0" applyAlignment="0" applyProtection="0"/>
    <xf numFmtId="0" fontId="3" fillId="6" borderId="0" applyNumberFormat="0" applyBorder="0" applyAlignment="0" applyProtection="0"/>
    <xf numFmtId="0" fontId="24" fillId="25" borderId="0" applyNumberFormat="0" applyBorder="0" applyAlignment="0" applyProtection="0"/>
    <xf numFmtId="0" fontId="24" fillId="26" borderId="0" applyNumberFormat="0" applyBorder="0" applyAlignment="0" applyProtection="0"/>
    <xf numFmtId="0" fontId="3" fillId="27" borderId="0" applyNumberFormat="0" applyBorder="0" applyAlignment="0" applyProtection="0"/>
    <xf numFmtId="0" fontId="24" fillId="28" borderId="0" applyNumberFormat="0" applyBorder="0" applyAlignment="0" applyProtection="0"/>
    <xf numFmtId="0" fontId="28" fillId="0" borderId="0"/>
    <xf numFmtId="0" fontId="29" fillId="35" borderId="0" applyNumberFormat="0" applyBorder="0" applyAlignment="0" applyProtection="0"/>
    <xf numFmtId="0" fontId="4" fillId="0" borderId="0"/>
    <xf numFmtId="0" fontId="2" fillId="6" borderId="0" applyNumberFormat="0" applyBorder="0" applyAlignment="0" applyProtection="0"/>
    <xf numFmtId="0" fontId="2" fillId="27" borderId="0" applyNumberFormat="0" applyBorder="0" applyAlignment="0" applyProtection="0"/>
    <xf numFmtId="0" fontId="1" fillId="0" borderId="0" applyNumberFormat="0" applyFill="0" applyBorder="0" applyAlignment="0" applyProtection="0">
      <alignment horizontal="left"/>
    </xf>
    <xf numFmtId="2" fontId="35" fillId="0" borderId="0" applyNumberFormat="0" applyFill="0" applyBorder="0" applyAlignment="0" applyProtection="0"/>
  </cellStyleXfs>
  <cellXfs count="285">
    <xf numFmtId="0" fontId="0" fillId="0" borderId="0" xfId="0"/>
    <xf numFmtId="0" fontId="6"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0" fontId="0" fillId="2" borderId="1" xfId="0" applyFill="1" applyBorder="1" applyAlignment="1">
      <alignment vertical="center"/>
    </xf>
    <xf numFmtId="0" fontId="0" fillId="2" borderId="1" xfId="0" applyFill="1" applyBorder="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8" fillId="2" borderId="0" xfId="0" applyFont="1" applyFill="1" applyAlignment="1">
      <alignment vertical="center"/>
    </xf>
    <xf numFmtId="0" fontId="0" fillId="0" borderId="1" xfId="0" applyBorder="1" applyAlignment="1">
      <alignment vertical="center"/>
    </xf>
    <xf numFmtId="0" fontId="6" fillId="0" borderId="0" xfId="0" applyFont="1" applyAlignment="1">
      <alignment wrapText="1"/>
    </xf>
    <xf numFmtId="0" fontId="14" fillId="2" borderId="0" xfId="3" applyFont="1" applyFill="1" applyAlignment="1" applyProtection="1">
      <alignment vertical="center"/>
    </xf>
    <xf numFmtId="0" fontId="7" fillId="7" borderId="1" xfId="0" applyFont="1" applyFill="1" applyBorder="1" applyAlignment="1">
      <alignment horizontal="center" vertical="center" wrapText="1"/>
    </xf>
    <xf numFmtId="0" fontId="6" fillId="0" borderId="1" xfId="0" quotePrefix="1" applyFont="1" applyBorder="1" applyAlignment="1">
      <alignment horizontal="left" vertical="top" wrapText="1"/>
    </xf>
    <xf numFmtId="0" fontId="7" fillId="7" borderId="1" xfId="0" applyFont="1" applyFill="1" applyBorder="1" applyAlignment="1" applyProtection="1">
      <alignment vertical="center" wrapText="1"/>
      <protection locked="0"/>
    </xf>
    <xf numFmtId="0" fontId="15"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7" fillId="7" borderId="1" xfId="0" applyFont="1" applyFill="1" applyBorder="1" applyAlignment="1" applyProtection="1">
      <alignment horizontal="center" vertical="center" wrapText="1"/>
      <protection locked="0"/>
    </xf>
    <xf numFmtId="0" fontId="6" fillId="4" borderId="1" xfId="0" applyFont="1" applyFill="1" applyBorder="1" applyAlignment="1">
      <alignment horizontal="center" vertical="center" wrapText="1"/>
    </xf>
    <xf numFmtId="0" fontId="6" fillId="0" borderId="6" xfId="0" applyFont="1" applyBorder="1" applyAlignment="1">
      <alignment horizontal="center" vertical="center" wrapText="1"/>
    </xf>
    <xf numFmtId="0" fontId="6" fillId="2" borderId="0" xfId="0" applyFont="1" applyFill="1" applyAlignment="1">
      <alignment vertical="center"/>
    </xf>
    <xf numFmtId="0" fontId="0" fillId="0" borderId="0" xfId="0" applyProtection="1">
      <protection locked="0"/>
    </xf>
    <xf numFmtId="169" fontId="6" fillId="3" borderId="1" xfId="0" applyNumberFormat="1" applyFont="1" applyFill="1" applyBorder="1" applyAlignment="1" applyProtection="1">
      <alignment horizontal="center" vertical="center"/>
      <protection locked="0"/>
    </xf>
    <xf numFmtId="49" fontId="15" fillId="8" borderId="1" xfId="0" applyNumberFormat="1" applyFont="1" applyFill="1" applyBorder="1" applyAlignment="1" applyProtection="1">
      <alignment horizontal="center" vertical="center" wrapText="1"/>
      <protection locked="0"/>
    </xf>
    <xf numFmtId="0" fontId="7" fillId="7" borderId="1" xfId="0" quotePrefix="1" applyFont="1" applyFill="1" applyBorder="1" applyAlignment="1">
      <alignment horizontal="center" vertical="center" wrapText="1"/>
    </xf>
    <xf numFmtId="49" fontId="16" fillId="5" borderId="7" xfId="2" applyNumberFormat="1" applyFont="1" applyAlignment="1" applyProtection="1">
      <alignment horizontal="center" vertical="center" wrapText="1"/>
      <protection locked="0"/>
    </xf>
    <xf numFmtId="170" fontId="18" fillId="12" borderId="1" xfId="0" applyNumberFormat="1" applyFont="1" applyFill="1" applyBorder="1" applyAlignment="1" applyProtection="1">
      <alignment horizontal="center" vertical="center"/>
      <protection locked="0"/>
    </xf>
    <xf numFmtId="171" fontId="18" fillId="12" borderId="1" xfId="0" applyNumberFormat="1" applyFont="1" applyFill="1" applyBorder="1" applyAlignment="1" applyProtection="1">
      <alignment horizontal="center" vertical="center"/>
      <protection locked="0"/>
    </xf>
    <xf numFmtId="170" fontId="18" fillId="14" borderId="1" xfId="0" applyNumberFormat="1" applyFont="1" applyFill="1" applyBorder="1" applyAlignment="1" applyProtection="1">
      <alignment horizontal="center" vertical="center"/>
      <protection locked="0"/>
    </xf>
    <xf numFmtId="171" fontId="18" fillId="14" borderId="1" xfId="0" applyNumberFormat="1" applyFont="1" applyFill="1" applyBorder="1" applyAlignment="1" applyProtection="1">
      <alignment horizontal="center" vertical="center"/>
      <protection locked="0"/>
    </xf>
    <xf numFmtId="0" fontId="7" fillId="13" borderId="1" xfId="0" quotePrefix="1" applyFont="1" applyFill="1" applyBorder="1" applyAlignment="1">
      <alignment horizontal="center" vertical="center" wrapText="1"/>
    </xf>
    <xf numFmtId="171" fontId="18" fillId="15" borderId="1" xfId="0" applyNumberFormat="1" applyFont="1" applyFill="1" applyBorder="1" applyAlignment="1" applyProtection="1">
      <alignment horizontal="center" vertical="center"/>
      <protection locked="0"/>
    </xf>
    <xf numFmtId="0" fontId="7" fillId="16" borderId="1" xfId="0" quotePrefix="1" applyFont="1" applyFill="1" applyBorder="1" applyAlignment="1">
      <alignment horizontal="center" vertical="center" wrapText="1"/>
    </xf>
    <xf numFmtId="49" fontId="6"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8" fillId="9" borderId="1" xfId="0" applyNumberFormat="1" applyFont="1" applyFill="1" applyBorder="1" applyAlignment="1" applyProtection="1">
      <alignment horizontal="center" vertical="center"/>
      <protection locked="0"/>
    </xf>
    <xf numFmtId="171" fontId="18"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49" fontId="21" fillId="8" borderId="1" xfId="0" applyNumberFormat="1" applyFont="1" applyFill="1" applyBorder="1" applyAlignment="1" applyProtection="1">
      <alignment horizontal="center" vertical="center" wrapText="1"/>
      <protection locked="0"/>
    </xf>
    <xf numFmtId="172" fontId="21" fillId="9" borderId="1" xfId="0" applyNumberFormat="1" applyFont="1" applyFill="1" applyBorder="1" applyAlignment="1" applyProtection="1">
      <alignment horizontal="center" vertical="center"/>
      <protection locked="0"/>
    </xf>
    <xf numFmtId="172" fontId="21" fillId="3" borderId="1" xfId="0" applyNumberFormat="1" applyFont="1" applyFill="1" applyBorder="1" applyAlignment="1" applyProtection="1">
      <alignment horizontal="center" vertical="center"/>
      <protection locked="0"/>
    </xf>
    <xf numFmtId="0" fontId="21" fillId="8" borderId="1" xfId="0" applyFont="1" applyFill="1" applyBorder="1" applyAlignment="1" applyProtection="1">
      <alignment horizontal="center" vertical="center" wrapText="1"/>
      <protection locked="0"/>
    </xf>
    <xf numFmtId="3" fontId="21" fillId="8" borderId="1" xfId="0" applyNumberFormat="1" applyFont="1" applyFill="1" applyBorder="1" applyAlignment="1" applyProtection="1">
      <alignment horizontal="center" vertical="center" wrapText="1"/>
      <protection locked="0"/>
    </xf>
    <xf numFmtId="164" fontId="21" fillId="10" borderId="1" xfId="0" applyNumberFormat="1" applyFont="1" applyFill="1" applyBorder="1" applyAlignment="1" applyProtection="1">
      <alignment horizontal="center" vertical="center"/>
      <protection locked="0"/>
    </xf>
    <xf numFmtId="164" fontId="21" fillId="3" borderId="1" xfId="0" applyNumberFormat="1" applyFont="1" applyFill="1" applyBorder="1" applyAlignment="1" applyProtection="1">
      <alignment horizontal="center" vertical="center"/>
      <protection locked="0"/>
    </xf>
    <xf numFmtId="49" fontId="6" fillId="9" borderId="1" xfId="0" quotePrefix="1" applyNumberFormat="1" applyFont="1" applyFill="1" applyBorder="1" applyAlignment="1" applyProtection="1">
      <alignment horizontal="left" vertical="center" wrapText="1"/>
      <protection locked="0"/>
    </xf>
    <xf numFmtId="49" fontId="6"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3" fillId="2" borderId="0" xfId="3" applyFill="1" applyAlignment="1" applyProtection="1">
      <alignment vertical="center"/>
    </xf>
    <xf numFmtId="0" fontId="6" fillId="2" borderId="8" xfId="6" quotePrefix="1" applyFill="1" applyBorder="1" applyAlignment="1">
      <alignment vertical="center" wrapText="1"/>
    </xf>
    <xf numFmtId="0" fontId="6" fillId="2" borderId="0" xfId="6" applyFill="1" applyAlignment="1">
      <alignment vertical="center"/>
    </xf>
    <xf numFmtId="0" fontId="8" fillId="2" borderId="0" xfId="6" applyFont="1" applyFill="1" applyAlignment="1">
      <alignment vertical="center"/>
    </xf>
    <xf numFmtId="0" fontId="7" fillId="7" borderId="1" xfId="6" quotePrefix="1" applyFont="1" applyFill="1" applyBorder="1" applyAlignment="1">
      <alignment horizontal="center" vertical="center" wrapText="1"/>
    </xf>
    <xf numFmtId="0" fontId="7" fillId="7" borderId="1" xfId="6" applyFont="1" applyFill="1" applyBorder="1" applyAlignment="1">
      <alignment horizontal="center" vertical="center" wrapText="1"/>
    </xf>
    <xf numFmtId="49" fontId="23" fillId="7" borderId="1" xfId="6" applyNumberFormat="1" applyFont="1" applyFill="1" applyBorder="1" applyAlignment="1">
      <alignment horizontal="center" vertical="center" wrapText="1"/>
    </xf>
    <xf numFmtId="49" fontId="7" fillId="7" borderId="1" xfId="6" applyNumberFormat="1" applyFont="1" applyFill="1" applyBorder="1" applyAlignment="1">
      <alignment horizontal="center" vertical="center" wrapText="1"/>
    </xf>
    <xf numFmtId="1" fontId="6" fillId="9" borderId="1" xfId="6" applyNumberFormat="1" applyFill="1" applyBorder="1" applyAlignment="1" applyProtection="1">
      <alignment horizontal="left" vertical="center" wrapText="1"/>
      <protection locked="0"/>
    </xf>
    <xf numFmtId="0" fontId="6" fillId="9" borderId="1" xfId="6" applyFill="1" applyBorder="1" applyAlignment="1" applyProtection="1">
      <alignment horizontal="left" vertical="center" wrapText="1"/>
      <protection locked="0"/>
    </xf>
    <xf numFmtId="0" fontId="6" fillId="2" borderId="0" xfId="6" applyFill="1" applyAlignment="1">
      <alignment horizontal="center" vertical="center"/>
    </xf>
    <xf numFmtId="166" fontId="6" fillId="2" borderId="0" xfId="6" applyNumberFormat="1" applyFill="1" applyAlignment="1">
      <alignment horizontal="center" vertical="center"/>
    </xf>
    <xf numFmtId="0" fontId="6" fillId="2" borderId="0" xfId="6" applyFill="1"/>
    <xf numFmtId="172" fontId="4" fillId="12" borderId="1" xfId="6" applyNumberFormat="1" applyFont="1" applyFill="1" applyBorder="1" applyAlignment="1" applyProtection="1">
      <alignment horizontal="center" vertical="center"/>
      <protection locked="0"/>
    </xf>
    <xf numFmtId="164" fontId="4" fillId="12" borderId="1" xfId="6" applyNumberFormat="1" applyFont="1" applyFill="1" applyBorder="1" applyAlignment="1" applyProtection="1">
      <alignment horizontal="center" vertical="center"/>
      <protection locked="0"/>
    </xf>
    <xf numFmtId="172" fontId="4" fillId="9" borderId="1" xfId="6" applyNumberFormat="1" applyFont="1" applyFill="1" applyBorder="1" applyAlignment="1" applyProtection="1">
      <alignment horizontal="center" vertical="center"/>
      <protection locked="0"/>
    </xf>
    <xf numFmtId="164" fontId="4" fillId="9" borderId="1" xfId="6" applyNumberFormat="1" applyFont="1" applyFill="1" applyBorder="1" applyAlignment="1" applyProtection="1">
      <alignment horizontal="center" vertical="center"/>
      <protection locked="0"/>
    </xf>
    <xf numFmtId="0" fontId="6" fillId="0" borderId="0" xfId="0" applyFont="1" applyProtection="1">
      <protection locked="0"/>
    </xf>
    <xf numFmtId="49" fontId="11" fillId="6" borderId="0" xfId="1" quotePrefix="1" applyNumberFormat="1" applyFill="1" applyAlignment="1" applyProtection="1">
      <alignment horizontal="left" vertical="center" wrapText="1"/>
      <protection locked="0"/>
    </xf>
    <xf numFmtId="49" fontId="11" fillId="6" borderId="0" xfId="1" applyNumberFormat="1" applyFill="1" applyAlignment="1" applyProtection="1">
      <alignment vertical="center" wrapText="1"/>
      <protection locked="0"/>
    </xf>
    <xf numFmtId="49" fontId="19" fillId="0" borderId="0" xfId="4" applyNumberFormat="1" applyBorder="1" applyAlignment="1" applyProtection="1">
      <alignment vertical="center"/>
      <protection locked="0"/>
    </xf>
    <xf numFmtId="49" fontId="11" fillId="6" borderId="0" xfId="1" applyNumberFormat="1" applyFill="1" applyBorder="1" applyAlignment="1" applyProtection="1">
      <alignment vertical="center" wrapText="1"/>
      <protection locked="0"/>
    </xf>
    <xf numFmtId="49" fontId="11" fillId="0" borderId="0" xfId="5" applyNumberFormat="1" applyBorder="1" applyAlignment="1" applyProtection="1">
      <alignment vertical="center"/>
      <protection locked="0"/>
    </xf>
    <xf numFmtId="49" fontId="11" fillId="0" borderId="0" xfId="5" quotePrefix="1" applyNumberFormat="1" applyBorder="1" applyAlignment="1" applyProtection="1">
      <alignment horizontal="left" vertical="center"/>
      <protection locked="0"/>
    </xf>
    <xf numFmtId="49" fontId="23" fillId="7" borderId="1" xfId="0" applyNumberFormat="1" applyFont="1" applyFill="1" applyBorder="1" applyAlignment="1">
      <alignment horizontal="center" vertical="center" wrapText="1"/>
    </xf>
    <xf numFmtId="0" fontId="13" fillId="0" borderId="0" xfId="3" applyAlignment="1" applyProtection="1">
      <alignment horizontal="left" vertical="top"/>
    </xf>
    <xf numFmtId="0" fontId="7" fillId="7" borderId="6" xfId="0" applyFont="1" applyFill="1" applyBorder="1" applyAlignment="1" applyProtection="1">
      <alignment vertical="center" wrapText="1"/>
      <protection locked="0"/>
    </xf>
    <xf numFmtId="0" fontId="0" fillId="17" borderId="0" xfId="0" applyFill="1" applyAlignment="1">
      <alignment vertical="center"/>
    </xf>
    <xf numFmtId="0" fontId="25" fillId="20" borderId="1" xfId="0" applyFont="1" applyFill="1" applyBorder="1" applyAlignment="1" applyProtection="1">
      <alignment horizontal="center" vertical="center" wrapText="1"/>
      <protection locked="0"/>
    </xf>
    <xf numFmtId="0" fontId="7" fillId="0" borderId="6" xfId="0" applyFont="1" applyBorder="1" applyAlignment="1">
      <alignment vertical="center" wrapText="1"/>
    </xf>
    <xf numFmtId="0" fontId="7" fillId="0" borderId="1" xfId="0" applyFont="1" applyBorder="1" applyAlignment="1">
      <alignment vertical="center" wrapText="1"/>
    </xf>
    <xf numFmtId="0" fontId="25" fillId="18" borderId="1" xfId="0" applyFont="1" applyFill="1" applyBorder="1" applyAlignment="1" applyProtection="1">
      <alignment horizontal="center" vertical="center" wrapText="1"/>
      <protection locked="0"/>
    </xf>
    <xf numFmtId="0" fontId="25" fillId="21" borderId="1" xfId="0" applyFont="1" applyFill="1" applyBorder="1" applyAlignment="1" applyProtection="1">
      <alignment horizontal="center" vertical="center" wrapText="1"/>
      <protection locked="0"/>
    </xf>
    <xf numFmtId="0" fontId="7" fillId="22" borderId="1" xfId="0" applyFont="1" applyFill="1" applyBorder="1" applyAlignment="1" applyProtection="1">
      <alignment horizontal="center" vertical="center" wrapText="1"/>
      <protection locked="0"/>
    </xf>
    <xf numFmtId="0" fontId="6" fillId="0" borderId="1" xfId="0" applyFont="1" applyBorder="1" applyAlignment="1">
      <alignment horizontal="center" vertical="center" wrapText="1"/>
    </xf>
    <xf numFmtId="0" fontId="17" fillId="17" borderId="0" xfId="1" applyNumberFormat="1" applyFont="1" applyFill="1" applyBorder="1" applyAlignment="1">
      <alignment horizontal="center" vertical="center" wrapText="1"/>
    </xf>
    <xf numFmtId="0" fontId="8" fillId="17" borderId="0" xfId="6" applyFont="1" applyFill="1" applyAlignment="1">
      <alignment vertical="center"/>
    </xf>
    <xf numFmtId="0" fontId="17" fillId="17" borderId="0" xfId="1" applyNumberFormat="1" applyFont="1" applyFill="1" applyBorder="1" applyAlignment="1" applyProtection="1">
      <alignment horizontal="center" vertical="center" wrapText="1"/>
    </xf>
    <xf numFmtId="0" fontId="17" fillId="17" borderId="12" xfId="1" applyNumberFormat="1" applyFont="1" applyFill="1" applyBorder="1" applyAlignment="1">
      <alignment horizontal="center" vertical="center" wrapText="1"/>
    </xf>
    <xf numFmtId="0" fontId="17" fillId="17" borderId="0" xfId="1" applyNumberFormat="1" applyFont="1" applyFill="1" applyBorder="1" applyAlignment="1">
      <alignment vertical="center" wrapText="1"/>
    </xf>
    <xf numFmtId="0" fontId="7" fillId="17" borderId="4" xfId="0" applyFont="1" applyFill="1" applyBorder="1" applyAlignment="1">
      <alignment horizontal="left" vertical="center" wrapText="1"/>
    </xf>
    <xf numFmtId="0" fontId="6" fillId="17" borderId="4" xfId="0" applyFont="1" applyFill="1" applyBorder="1" applyAlignment="1">
      <alignment horizontal="center" vertical="center" wrapText="1"/>
    </xf>
    <xf numFmtId="0" fontId="6" fillId="17" borderId="8" xfId="0" applyFont="1" applyFill="1" applyBorder="1" applyAlignment="1">
      <alignment horizontal="center" vertical="center" wrapText="1"/>
    </xf>
    <xf numFmtId="0" fontId="17" fillId="17" borderId="8" xfId="1" applyNumberFormat="1" applyFont="1" applyFill="1" applyBorder="1" applyAlignment="1">
      <alignment horizontal="center" vertical="center" wrapText="1"/>
    </xf>
    <xf numFmtId="172" fontId="21" fillId="19" borderId="3" xfId="0" applyNumberFormat="1" applyFont="1" applyFill="1" applyBorder="1" applyAlignment="1" applyProtection="1">
      <alignment horizontal="center" vertical="center" wrapText="1"/>
      <protection locked="0"/>
    </xf>
    <xf numFmtId="0" fontId="13" fillId="0" borderId="0" xfId="3" applyAlignment="1" applyProtection="1"/>
    <xf numFmtId="0" fontId="13" fillId="2" borderId="0" xfId="3" applyFill="1" applyAlignment="1" applyProtection="1">
      <alignment vertical="center"/>
      <protection hidden="1"/>
    </xf>
    <xf numFmtId="175" fontId="6" fillId="9" borderId="1" xfId="6" applyNumberFormat="1" applyFill="1" applyBorder="1" applyAlignment="1">
      <alignment horizontal="center" vertical="center" wrapText="1"/>
    </xf>
    <xf numFmtId="0" fontId="6" fillId="9" borderId="1" xfId="6" applyFill="1" applyBorder="1" applyAlignment="1">
      <alignment horizontal="left" vertical="center" wrapText="1"/>
    </xf>
    <xf numFmtId="1" fontId="6" fillId="9" borderId="1" xfId="6" applyNumberFormat="1" applyFill="1" applyBorder="1" applyAlignment="1">
      <alignment horizontal="left" vertical="center" wrapText="1"/>
    </xf>
    <xf numFmtId="172" fontId="4" fillId="23" borderId="1" xfId="6" applyNumberFormat="1" applyFont="1" applyFill="1" applyBorder="1" applyAlignment="1">
      <alignment horizontal="center" vertical="center"/>
    </xf>
    <xf numFmtId="165" fontId="4" fillId="12" borderId="1" xfId="6" applyNumberFormat="1" applyFont="1" applyFill="1" applyBorder="1" applyAlignment="1">
      <alignment horizontal="center" vertical="center"/>
    </xf>
    <xf numFmtId="0" fontId="6" fillId="11" borderId="1" xfId="13" applyFont="1" applyFill="1" applyBorder="1" applyAlignment="1" applyProtection="1">
      <alignment vertical="center"/>
      <protection locked="0"/>
    </xf>
    <xf numFmtId="174" fontId="6" fillId="31" borderId="1" xfId="10" applyNumberFormat="1" applyFont="1" applyFill="1" applyBorder="1" applyAlignment="1" applyProtection="1">
      <alignment vertical="center"/>
      <protection locked="0"/>
    </xf>
    <xf numFmtId="173" fontId="3" fillId="30" borderId="1" xfId="9" applyNumberFormat="1" applyFill="1" applyBorder="1" applyAlignment="1" applyProtection="1">
      <alignment vertical="center"/>
    </xf>
    <xf numFmtId="174" fontId="6" fillId="30" borderId="1" xfId="9" applyNumberFormat="1" applyFont="1" applyFill="1" applyBorder="1" applyAlignment="1" applyProtection="1">
      <alignment vertical="center"/>
      <protection locked="0"/>
    </xf>
    <xf numFmtId="174" fontId="6" fillId="33" borderId="1" xfId="9" applyNumberFormat="1" applyFont="1" applyFill="1" applyBorder="1" applyAlignment="1" applyProtection="1">
      <alignment vertical="center"/>
      <protection locked="0"/>
    </xf>
    <xf numFmtId="174" fontId="6" fillId="34" borderId="1" xfId="10" applyNumberFormat="1" applyFont="1" applyFill="1" applyBorder="1" applyAlignment="1" applyProtection="1">
      <alignment vertical="center"/>
      <protection locked="0"/>
    </xf>
    <xf numFmtId="0" fontId="17" fillId="0" borderId="0" xfId="1" applyNumberFormat="1" applyFont="1" applyFill="1" applyBorder="1" applyAlignment="1" applyProtection="1">
      <alignment horizontal="center" vertical="center" wrapText="1"/>
    </xf>
    <xf numFmtId="0" fontId="0" fillId="0" borderId="0" xfId="0" applyAlignment="1">
      <alignment vertical="center"/>
    </xf>
    <xf numFmtId="0" fontId="0" fillId="0" borderId="0" xfId="0" applyAlignment="1">
      <alignment wrapText="1"/>
    </xf>
    <xf numFmtId="0" fontId="7" fillId="7" borderId="6" xfId="0" applyFont="1" applyFill="1" applyBorder="1" applyAlignment="1">
      <alignment horizontal="left" vertical="center" wrapText="1"/>
    </xf>
    <xf numFmtId="0" fontId="6" fillId="11" borderId="1" xfId="8" quotePrefix="1" applyFont="1" applyFill="1" applyBorder="1" applyAlignment="1" applyProtection="1">
      <alignment horizontal="center" vertical="center" wrapText="1"/>
    </xf>
    <xf numFmtId="0" fontId="6" fillId="32" borderId="1" xfId="11" quotePrefix="1" applyFont="1" applyFill="1" applyBorder="1" applyAlignment="1" applyProtection="1">
      <alignment horizontal="center" vertical="center" wrapText="1"/>
    </xf>
    <xf numFmtId="173" fontId="3" fillId="33" borderId="1" xfId="12" applyNumberFormat="1" applyFill="1" applyBorder="1" applyAlignment="1" applyProtection="1">
      <alignment vertical="center"/>
    </xf>
    <xf numFmtId="0" fontId="7" fillId="7" borderId="1" xfId="0" applyFont="1" applyFill="1" applyBorder="1" applyAlignment="1">
      <alignment horizontal="left" vertical="center" wrapText="1"/>
    </xf>
    <xf numFmtId="0" fontId="6" fillId="11" borderId="1" xfId="13" applyFont="1" applyFill="1" applyBorder="1" applyAlignment="1" applyProtection="1">
      <alignment vertical="center" wrapText="1"/>
    </xf>
    <xf numFmtId="0" fontId="6" fillId="29" borderId="1" xfId="13" applyFont="1" applyFill="1" applyBorder="1" applyAlignment="1" applyProtection="1">
      <alignment vertical="center" wrapText="1"/>
    </xf>
    <xf numFmtId="0" fontId="2" fillId="11" borderId="1" xfId="13" applyFont="1" applyFill="1" applyBorder="1" applyAlignment="1" applyProtection="1">
      <alignment vertical="center" wrapText="1"/>
    </xf>
    <xf numFmtId="0" fontId="2" fillId="29" borderId="1" xfId="13" applyFont="1" applyFill="1" applyBorder="1" applyAlignment="1" applyProtection="1">
      <alignment vertical="center" wrapText="1"/>
    </xf>
    <xf numFmtId="0" fontId="6" fillId="7" borderId="1" xfId="0" applyFont="1" applyFill="1" applyBorder="1" applyAlignment="1">
      <alignment horizontal="center" vertical="center" wrapText="1"/>
    </xf>
    <xf numFmtId="174" fontId="3" fillId="30" borderId="1" xfId="9" applyNumberFormat="1" applyFill="1" applyBorder="1" applyAlignment="1" applyProtection="1">
      <alignment vertical="center"/>
      <protection locked="0"/>
    </xf>
    <xf numFmtId="176" fontId="3" fillId="30" borderId="1" xfId="9" applyNumberFormat="1" applyFill="1" applyBorder="1" applyAlignment="1" applyProtection="1">
      <alignment vertical="center"/>
    </xf>
    <xf numFmtId="176" fontId="3" fillId="33" borderId="1" xfId="9" applyNumberFormat="1" applyFill="1" applyBorder="1" applyAlignment="1" applyProtection="1">
      <alignment vertical="center"/>
    </xf>
    <xf numFmtId="176" fontId="6" fillId="31" borderId="1" xfId="10" applyNumberFormat="1" applyFont="1" applyFill="1" applyBorder="1" applyAlignment="1" applyProtection="1">
      <alignment vertical="center"/>
    </xf>
    <xf numFmtId="176" fontId="6" fillId="34" borderId="1" xfId="10" applyNumberFormat="1" applyFont="1" applyFill="1" applyBorder="1" applyAlignment="1" applyProtection="1">
      <alignment vertical="center"/>
    </xf>
    <xf numFmtId="177" fontId="3" fillId="30" borderId="5" xfId="9" applyNumberFormat="1" applyFill="1" applyBorder="1" applyAlignment="1" applyProtection="1">
      <alignment vertical="center"/>
    </xf>
    <xf numFmtId="177" fontId="3" fillId="30" borderId="1" xfId="9" applyNumberFormat="1" applyFill="1" applyBorder="1" applyAlignment="1" applyProtection="1">
      <alignment vertical="center"/>
    </xf>
    <xf numFmtId="2" fontId="7" fillId="7" borderId="1" xfId="6" applyNumberFormat="1" applyFont="1" applyFill="1" applyBorder="1" applyAlignment="1">
      <alignment horizontal="center" vertical="center" wrapText="1"/>
    </xf>
    <xf numFmtId="49" fontId="6" fillId="11" borderId="1" xfId="8" quotePrefix="1" applyNumberFormat="1" applyFont="1" applyFill="1" applyBorder="1" applyAlignment="1" applyProtection="1">
      <alignment horizontal="center" vertical="center" wrapText="1"/>
    </xf>
    <xf numFmtId="49" fontId="6" fillId="32" borderId="1" xfId="11" quotePrefix="1" applyNumberFormat="1" applyFont="1" applyFill="1" applyBorder="1" applyAlignment="1" applyProtection="1">
      <alignment horizontal="center" vertical="center" wrapText="1"/>
    </xf>
    <xf numFmtId="49" fontId="11" fillId="6" borderId="0" xfId="1" applyNumberFormat="1" applyFill="1" applyAlignment="1" applyProtection="1">
      <alignment horizontal="center" vertical="center" wrapText="1"/>
      <protection locked="0"/>
    </xf>
    <xf numFmtId="49" fontId="11" fillId="6" borderId="0" xfId="1" quotePrefix="1" applyNumberFormat="1" applyFill="1" applyAlignment="1" applyProtection="1">
      <alignment horizontal="center" vertical="center" wrapText="1"/>
      <protection locked="0"/>
    </xf>
    <xf numFmtId="49" fontId="23" fillId="7" borderId="1" xfId="6" quotePrefix="1" applyNumberFormat="1" applyFont="1" applyFill="1" applyBorder="1" applyAlignment="1">
      <alignment horizontal="center" vertical="center" wrapText="1"/>
    </xf>
    <xf numFmtId="0" fontId="14" fillId="0" borderId="0" xfId="3" applyFont="1" applyFill="1" applyBorder="1" applyAlignment="1" applyProtection="1">
      <alignment vertical="center"/>
    </xf>
    <xf numFmtId="49" fontId="19" fillId="0" borderId="0" xfId="4" quotePrefix="1" applyNumberFormat="1" applyBorder="1" applyAlignment="1" applyProtection="1">
      <alignment horizontal="left" vertical="center"/>
      <protection locked="0"/>
    </xf>
    <xf numFmtId="164" fontId="21" fillId="10" borderId="1" xfId="0" applyNumberFormat="1" applyFont="1" applyFill="1" applyBorder="1" applyAlignment="1">
      <alignment horizontal="center" vertical="center"/>
    </xf>
    <xf numFmtId="178" fontId="22" fillId="18" borderId="1" xfId="0" applyNumberFormat="1" applyFont="1" applyFill="1" applyBorder="1" applyAlignment="1" applyProtection="1">
      <alignment horizontal="center" vertical="center"/>
      <protection locked="0"/>
    </xf>
    <xf numFmtId="178" fontId="21" fillId="19" borderId="1" xfId="0" applyNumberFormat="1" applyFont="1" applyFill="1" applyBorder="1" applyAlignment="1" applyProtection="1">
      <alignment horizontal="center" vertical="center"/>
      <protection locked="0"/>
    </xf>
    <xf numFmtId="178" fontId="22" fillId="20" borderId="1" xfId="0" applyNumberFormat="1" applyFont="1" applyFill="1" applyBorder="1" applyAlignment="1" applyProtection="1">
      <alignment horizontal="center" vertical="center"/>
      <protection locked="0"/>
    </xf>
    <xf numFmtId="178" fontId="22" fillId="21" borderId="1" xfId="0" applyNumberFormat="1" applyFont="1" applyFill="1" applyBorder="1" applyAlignment="1" applyProtection="1">
      <alignment horizontal="center" vertical="center"/>
      <protection locked="0"/>
    </xf>
    <xf numFmtId="178" fontId="21" fillId="22" borderId="1" xfId="0" applyNumberFormat="1" applyFont="1" applyFill="1" applyBorder="1" applyAlignment="1" applyProtection="1">
      <alignment horizontal="center" vertical="center"/>
      <protection locked="0"/>
    </xf>
    <xf numFmtId="178" fontId="30" fillId="18" borderId="1" xfId="0" applyNumberFormat="1" applyFont="1" applyFill="1" applyBorder="1" applyAlignment="1" applyProtection="1">
      <alignment horizontal="center" vertical="center" wrapText="1"/>
      <protection locked="0"/>
    </xf>
    <xf numFmtId="178" fontId="9" fillId="19" borderId="1" xfId="0" applyNumberFormat="1" applyFont="1" applyFill="1" applyBorder="1" applyAlignment="1" applyProtection="1">
      <alignment horizontal="center" vertical="center" wrapText="1"/>
      <protection locked="0"/>
    </xf>
    <xf numFmtId="178" fontId="30" fillId="20" borderId="1" xfId="0" applyNumberFormat="1" applyFont="1" applyFill="1" applyBorder="1" applyAlignment="1" applyProtection="1">
      <alignment horizontal="center" vertical="center" wrapText="1"/>
      <protection locked="0"/>
    </xf>
    <xf numFmtId="164" fontId="9" fillId="3" borderId="1" xfId="0" applyNumberFormat="1" applyFont="1" applyFill="1" applyBorder="1" applyAlignment="1" applyProtection="1">
      <alignment horizontal="center" vertical="center"/>
      <protection locked="0"/>
    </xf>
    <xf numFmtId="172" fontId="9" fillId="3" borderId="1" xfId="0" applyNumberFormat="1" applyFont="1" applyFill="1" applyBorder="1" applyAlignment="1" applyProtection="1">
      <alignment horizontal="center" vertical="center"/>
      <protection locked="0"/>
    </xf>
    <xf numFmtId="172" fontId="9" fillId="9" borderId="1" xfId="0" applyNumberFormat="1" applyFont="1" applyFill="1" applyBorder="1" applyAlignment="1" applyProtection="1">
      <alignment horizontal="center" vertical="center"/>
      <protection locked="0"/>
    </xf>
    <xf numFmtId="178" fontId="30" fillId="21" borderId="1" xfId="0" applyNumberFormat="1" applyFont="1" applyFill="1" applyBorder="1" applyAlignment="1" applyProtection="1">
      <alignment horizontal="center" vertical="center" wrapText="1"/>
      <protection locked="0"/>
    </xf>
    <xf numFmtId="178" fontId="9" fillId="22" borderId="1" xfId="0" applyNumberFormat="1" applyFont="1" applyFill="1" applyBorder="1" applyAlignment="1" applyProtection="1">
      <alignment horizontal="center" vertical="center" wrapText="1"/>
      <protection locked="0"/>
    </xf>
    <xf numFmtId="164" fontId="9" fillId="10" borderId="1" xfId="0" applyNumberFormat="1" applyFont="1" applyFill="1" applyBorder="1" applyAlignment="1" applyProtection="1">
      <alignment horizontal="center" vertical="center" wrapText="1"/>
      <protection locked="0"/>
    </xf>
    <xf numFmtId="164" fontId="9" fillId="10" borderId="1" xfId="0" applyNumberFormat="1" applyFont="1" applyFill="1" applyBorder="1" applyAlignment="1">
      <alignment horizontal="center" vertical="center" wrapText="1"/>
    </xf>
    <xf numFmtId="172" fontId="9" fillId="9" borderId="1" xfId="0" applyNumberFormat="1" applyFont="1" applyFill="1" applyBorder="1" applyAlignment="1" applyProtection="1">
      <alignment horizontal="center" vertical="center" wrapText="1"/>
      <protection locked="0"/>
    </xf>
    <xf numFmtId="0" fontId="6" fillId="0" borderId="0" xfId="6"/>
    <xf numFmtId="0" fontId="6" fillId="0" borderId="0" xfId="6" applyAlignment="1">
      <alignment horizontal="left"/>
    </xf>
    <xf numFmtId="0" fontId="31" fillId="0" borderId="0" xfId="6" applyFont="1"/>
    <xf numFmtId="0" fontId="13" fillId="0" borderId="0" xfId="3" applyFill="1" applyAlignment="1" applyProtection="1">
      <alignment horizontal="left" vertical="center"/>
    </xf>
    <xf numFmtId="0" fontId="6" fillId="0" borderId="0" xfId="6" applyAlignment="1">
      <alignment horizontal="center" vertical="center" wrapText="1"/>
    </xf>
    <xf numFmtId="0" fontId="6" fillId="0" borderId="0" xfId="6" applyAlignment="1">
      <alignment horizontal="center" vertical="top" wrapText="1"/>
    </xf>
    <xf numFmtId="0" fontId="6" fillId="36" borderId="0" xfId="6" applyFill="1" applyAlignment="1">
      <alignment horizontal="left"/>
    </xf>
    <xf numFmtId="14" fontId="6" fillId="0" borderId="0" xfId="6" applyNumberFormat="1"/>
    <xf numFmtId="0" fontId="6" fillId="0" borderId="0" xfId="6" quotePrefix="1" applyAlignment="1">
      <alignment horizontal="left"/>
    </xf>
    <xf numFmtId="0" fontId="6" fillId="36" borderId="0" xfId="6" applyFill="1" applyAlignment="1">
      <alignment horizontal="left" vertical="center"/>
    </xf>
    <xf numFmtId="179" fontId="6" fillId="36" borderId="0" xfId="6" applyNumberFormat="1" applyFill="1" applyAlignment="1">
      <alignment horizontal="left"/>
    </xf>
    <xf numFmtId="0" fontId="21" fillId="17" borderId="1" xfId="0" applyFont="1" applyFill="1" applyBorder="1" applyAlignment="1" applyProtection="1">
      <alignment horizontal="center" vertical="center" wrapText="1"/>
      <protection locked="0"/>
    </xf>
    <xf numFmtId="0" fontId="7" fillId="11" borderId="1" xfId="0" applyFont="1" applyFill="1" applyBorder="1" applyAlignment="1">
      <alignment vertical="center" wrapText="1"/>
    </xf>
    <xf numFmtId="0" fontId="32" fillId="0" borderId="1" xfId="16" applyFont="1" applyBorder="1" applyAlignment="1">
      <alignment horizontal="center" vertical="center" wrapText="1"/>
    </xf>
    <xf numFmtId="2" fontId="21" fillId="10" borderId="1" xfId="0" applyNumberFormat="1" applyFont="1" applyFill="1" applyBorder="1" applyAlignment="1" applyProtection="1">
      <alignment horizontal="center" vertical="center"/>
      <protection locked="0"/>
    </xf>
    <xf numFmtId="2" fontId="21" fillId="3" borderId="1" xfId="0" applyNumberFormat="1" applyFont="1" applyFill="1" applyBorder="1" applyAlignment="1" applyProtection="1">
      <alignment horizontal="center" vertical="center"/>
      <protection locked="0"/>
    </xf>
    <xf numFmtId="0" fontId="7" fillId="7" borderId="1" xfId="0" applyFont="1" applyFill="1" applyBorder="1" applyAlignment="1">
      <alignment vertical="center" wrapText="1"/>
    </xf>
    <xf numFmtId="2" fontId="21" fillId="3" borderId="1" xfId="0" applyNumberFormat="1" applyFont="1" applyFill="1" applyBorder="1" applyAlignment="1">
      <alignment horizontal="center" vertical="center"/>
    </xf>
    <xf numFmtId="2" fontId="21" fillId="10" borderId="1" xfId="0" applyNumberFormat="1" applyFont="1" applyFill="1" applyBorder="1" applyAlignment="1">
      <alignment horizontal="center" vertical="center"/>
    </xf>
    <xf numFmtId="0" fontId="21" fillId="0" borderId="1" xfId="0" applyFont="1" applyBorder="1" applyAlignment="1">
      <alignment horizontal="center" vertical="center" wrapText="1"/>
    </xf>
    <xf numFmtId="0" fontId="6" fillId="2" borderId="0" xfId="6" quotePrefix="1" applyFill="1" applyAlignment="1">
      <alignment horizontal="center" vertical="center" wrapText="1"/>
    </xf>
    <xf numFmtId="0" fontId="13" fillId="0" borderId="0" xfId="3" applyAlignment="1" applyProtection="1">
      <alignment horizontal="left" vertical="top" wrapText="1"/>
    </xf>
    <xf numFmtId="3" fontId="21" fillId="0" borderId="1" xfId="0" applyNumberFormat="1" applyFont="1" applyBorder="1" applyAlignment="1" applyProtection="1">
      <alignment horizontal="center" vertical="center" wrapText="1"/>
      <protection locked="0"/>
    </xf>
    <xf numFmtId="0" fontId="21" fillId="0" borderId="1" xfId="0" applyFont="1" applyBorder="1" applyAlignment="1" applyProtection="1">
      <alignment horizontal="center" vertical="center" wrapText="1"/>
      <protection locked="0"/>
    </xf>
    <xf numFmtId="0" fontId="7" fillId="7" borderId="1" xfId="0" applyFont="1" applyFill="1" applyBorder="1" applyAlignment="1" applyProtection="1">
      <alignment horizontal="center" vertical="center"/>
      <protection locked="0"/>
    </xf>
    <xf numFmtId="0" fontId="7" fillId="7" borderId="1" xfId="0" applyFont="1" applyFill="1" applyBorder="1" applyAlignment="1" applyProtection="1">
      <alignment vertical="center"/>
      <protection locked="0"/>
    </xf>
    <xf numFmtId="0" fontId="15" fillId="8" borderId="1" xfId="0" applyFont="1" applyFill="1" applyBorder="1" applyAlignment="1" applyProtection="1">
      <alignment horizontal="center" vertical="center"/>
      <protection locked="0"/>
    </xf>
    <xf numFmtId="49" fontId="21" fillId="0" borderId="1" xfId="0" quotePrefix="1" applyNumberFormat="1" applyFont="1" applyBorder="1" applyAlignment="1" applyProtection="1">
      <alignment horizontal="center" vertical="center" wrapText="1"/>
      <protection locked="0"/>
    </xf>
    <xf numFmtId="164" fontId="21" fillId="9" borderId="1" xfId="0" applyNumberFormat="1" applyFont="1" applyFill="1" applyBorder="1" applyAlignment="1" applyProtection="1">
      <alignment horizontal="center" vertical="center"/>
      <protection locked="0"/>
    </xf>
    <xf numFmtId="180" fontId="21" fillId="3" borderId="1" xfId="0" applyNumberFormat="1" applyFont="1" applyFill="1" applyBorder="1" applyAlignment="1" applyProtection="1">
      <alignment horizontal="center" vertical="center"/>
      <protection locked="0"/>
    </xf>
    <xf numFmtId="181" fontId="15" fillId="8" borderId="1" xfId="0" applyNumberFormat="1" applyFont="1" applyFill="1" applyBorder="1" applyAlignment="1" applyProtection="1">
      <alignment horizontal="center" vertical="center"/>
      <protection locked="0"/>
    </xf>
    <xf numFmtId="3" fontId="15" fillId="8" borderId="1" xfId="0" applyNumberFormat="1" applyFont="1" applyFill="1" applyBorder="1" applyAlignment="1" applyProtection="1">
      <alignment horizontal="center" vertical="center"/>
      <protection locked="0"/>
    </xf>
    <xf numFmtId="3" fontId="15" fillId="37" borderId="1" xfId="0" applyNumberFormat="1" applyFont="1" applyFill="1" applyBorder="1" applyAlignment="1" applyProtection="1">
      <alignment horizontal="center" vertical="center"/>
      <protection locked="0"/>
    </xf>
    <xf numFmtId="0" fontId="6" fillId="17" borderId="1" xfId="0" applyFont="1" applyFill="1" applyBorder="1" applyAlignment="1">
      <alignment horizontal="center" vertical="center" wrapText="1"/>
    </xf>
    <xf numFmtId="0" fontId="6" fillId="4" borderId="1" xfId="0" applyFont="1" applyFill="1" applyBorder="1" applyAlignment="1">
      <alignment vertical="center" wrapText="1"/>
    </xf>
    <xf numFmtId="1" fontId="6" fillId="0" borderId="0" xfId="6" applyNumberFormat="1" applyAlignment="1">
      <alignment horizontal="left" vertical="center" wrapText="1"/>
    </xf>
    <xf numFmtId="0" fontId="6" fillId="0" borderId="0" xfId="6" applyAlignment="1">
      <alignment horizontal="left" vertical="center" wrapText="1"/>
    </xf>
    <xf numFmtId="172" fontId="4" fillId="0" borderId="0" xfId="6" applyNumberFormat="1" applyFont="1" applyAlignment="1">
      <alignment horizontal="center" vertical="center"/>
    </xf>
    <xf numFmtId="0" fontId="6" fillId="9" borderId="1" xfId="6" applyFill="1" applyBorder="1" applyAlignment="1" applyProtection="1">
      <alignment horizontal="center" vertical="center" wrapText="1"/>
      <protection locked="0"/>
    </xf>
    <xf numFmtId="49" fontId="0" fillId="9" borderId="1" xfId="0" applyNumberFormat="1" applyFill="1" applyBorder="1" applyAlignment="1" applyProtection="1">
      <alignment horizontal="center" vertical="center" wrapText="1"/>
      <protection locked="0"/>
    </xf>
    <xf numFmtId="49" fontId="0" fillId="9" borderId="1" xfId="0" applyNumberFormat="1" applyFill="1" applyBorder="1" applyAlignment="1" applyProtection="1">
      <alignment horizontal="center" vertical="top" wrapText="1"/>
      <protection locked="0"/>
    </xf>
    <xf numFmtId="0" fontId="7" fillId="0" borderId="1" xfId="0" applyFont="1" applyBorder="1" applyAlignment="1">
      <alignment horizontal="left" vertical="center" wrapText="1" indent="1"/>
    </xf>
    <xf numFmtId="174" fontId="6" fillId="31" borderId="1" xfId="10" applyNumberFormat="1" applyFont="1" applyFill="1" applyBorder="1" applyAlignment="1" applyProtection="1">
      <alignment vertical="center"/>
    </xf>
    <xf numFmtId="182" fontId="3" fillId="30" borderId="1" xfId="9" applyNumberFormat="1" applyFill="1" applyBorder="1" applyAlignment="1" applyProtection="1">
      <alignment vertical="center"/>
    </xf>
    <xf numFmtId="182" fontId="3" fillId="33" borderId="1" xfId="12" applyNumberFormat="1" applyFill="1" applyBorder="1" applyAlignment="1" applyProtection="1">
      <alignment vertical="center"/>
    </xf>
    <xf numFmtId="0" fontId="33" fillId="0" borderId="1" xfId="0" applyFont="1" applyBorder="1" applyAlignment="1">
      <alignment vertical="center"/>
    </xf>
    <xf numFmtId="0" fontId="33" fillId="38" borderId="1" xfId="0" applyFont="1" applyFill="1" applyBorder="1" applyAlignment="1">
      <alignment vertical="center"/>
    </xf>
    <xf numFmtId="2" fontId="0" fillId="2" borderId="1" xfId="0" applyNumberFormat="1" applyFill="1" applyBorder="1" applyAlignment="1">
      <alignment horizontal="center" vertical="center"/>
    </xf>
    <xf numFmtId="0" fontId="7" fillId="0" borderId="6" xfId="0" applyFont="1" applyBorder="1" applyAlignment="1">
      <alignment horizontal="left" vertical="center" wrapText="1" indent="1"/>
    </xf>
    <xf numFmtId="0" fontId="21" fillId="8" borderId="1" xfId="0" applyFont="1" applyFill="1" applyBorder="1" applyAlignment="1">
      <alignment horizontal="center" vertical="center" wrapText="1"/>
    </xf>
    <xf numFmtId="0" fontId="21" fillId="0" borderId="1" xfId="0" quotePrefix="1" applyFont="1" applyBorder="1" applyAlignment="1">
      <alignment horizontal="center" vertical="center" wrapText="1"/>
    </xf>
    <xf numFmtId="2" fontId="4" fillId="12" borderId="1" xfId="6" applyNumberFormat="1" applyFont="1" applyFill="1" applyBorder="1" applyAlignment="1">
      <alignment horizontal="center" vertical="center"/>
    </xf>
    <xf numFmtId="164" fontId="4" fillId="23" borderId="1" xfId="6" applyNumberFormat="1" applyFont="1" applyFill="1" applyBorder="1" applyAlignment="1">
      <alignment horizontal="center" vertical="center"/>
    </xf>
    <xf numFmtId="164" fontId="4" fillId="0" borderId="0" xfId="6" applyNumberFormat="1" applyFont="1" applyAlignment="1">
      <alignment horizontal="center" vertical="center"/>
    </xf>
    <xf numFmtId="0" fontId="6" fillId="0" borderId="0" xfId="0" quotePrefix="1" applyFont="1" applyAlignment="1">
      <alignment horizontal="left" wrapText="1"/>
    </xf>
    <xf numFmtId="0" fontId="20" fillId="0" borderId="0" xfId="0" quotePrefix="1" applyFont="1" applyAlignment="1">
      <alignment horizontal="left" vertical="top" wrapText="1"/>
    </xf>
    <xf numFmtId="0" fontId="6" fillId="0" borderId="0" xfId="0" quotePrefix="1" applyFont="1" applyAlignment="1" applyProtection="1">
      <alignment horizontal="left" vertical="top" wrapText="1"/>
      <protection locked="0"/>
    </xf>
    <xf numFmtId="0" fontId="6" fillId="0" borderId="0" xfId="0" applyFont="1" applyAlignment="1" applyProtection="1">
      <alignment horizontal="left" vertical="top" wrapText="1"/>
      <protection locked="0"/>
    </xf>
    <xf numFmtId="0" fontId="15" fillId="0" borderId="0" xfId="0" quotePrefix="1" applyFont="1" applyAlignment="1">
      <alignment horizontal="left" vertical="top" wrapText="1"/>
    </xf>
    <xf numFmtId="49" fontId="11" fillId="6" borderId="0" xfId="1" applyNumberFormat="1" applyFill="1" applyAlignment="1" applyProtection="1">
      <alignment horizontal="center" vertical="center" wrapText="1"/>
      <protection locked="0"/>
    </xf>
    <xf numFmtId="49" fontId="11" fillId="6" borderId="0" xfId="1" applyNumberFormat="1" applyFill="1" applyAlignment="1" applyProtection="1">
      <alignment horizontal="left" vertical="center" wrapText="1"/>
      <protection locked="0"/>
    </xf>
    <xf numFmtId="0" fontId="6" fillId="0" borderId="3" xfId="0" applyFont="1" applyBorder="1" applyAlignment="1">
      <alignment horizontal="left" vertical="center" wrapText="1" indent="1"/>
    </xf>
    <xf numFmtId="0" fontId="6" fillId="0" borderId="4" xfId="0" applyFont="1" applyBorder="1" applyAlignment="1">
      <alignment horizontal="left" vertical="center" wrapText="1" indent="1"/>
    </xf>
    <xf numFmtId="0" fontId="6" fillId="0" borderId="5" xfId="0" applyFont="1" applyBorder="1" applyAlignment="1">
      <alignment horizontal="left" vertical="center" wrapText="1" indent="1"/>
    </xf>
    <xf numFmtId="0" fontId="7" fillId="0" borderId="1" xfId="0" applyFont="1" applyBorder="1" applyAlignment="1">
      <alignment horizontal="left" vertical="center" wrapText="1"/>
    </xf>
    <xf numFmtId="0" fontId="17" fillId="6" borderId="1" xfId="1" applyNumberFormat="1" applyFont="1" applyFill="1" applyBorder="1" applyAlignment="1">
      <alignment horizontal="center" vertical="center" wrapText="1"/>
    </xf>
    <xf numFmtId="172" fontId="21" fillId="19" borderId="3" xfId="0" applyNumberFormat="1" applyFont="1" applyFill="1" applyBorder="1" applyAlignment="1" applyProtection="1">
      <alignment horizontal="center" vertical="center"/>
      <protection locked="0"/>
    </xf>
    <xf numFmtId="172" fontId="21" fillId="19" borderId="5" xfId="0" applyNumberFormat="1" applyFont="1" applyFill="1" applyBorder="1" applyAlignment="1" applyProtection="1">
      <alignment horizontal="center" vertical="center"/>
      <protection locked="0"/>
    </xf>
    <xf numFmtId="0" fontId="6" fillId="0" borderId="1" xfId="0" applyFont="1" applyBorder="1" applyAlignment="1">
      <alignment horizontal="center" vertical="center" wrapText="1"/>
    </xf>
    <xf numFmtId="0" fontId="7" fillId="7" borderId="3" xfId="0" applyFont="1" applyFill="1" applyBorder="1" applyAlignment="1" applyProtection="1">
      <alignment horizontal="center" vertical="center" wrapText="1"/>
      <protection locked="0"/>
    </xf>
    <xf numFmtId="0" fontId="7" fillId="7" borderId="5" xfId="0" applyFont="1" applyFill="1" applyBorder="1" applyAlignment="1" applyProtection="1">
      <alignment horizontal="center" vertical="center" wrapText="1"/>
      <protection locked="0"/>
    </xf>
    <xf numFmtId="0" fontId="7" fillId="0" borderId="1" xfId="0" applyFont="1" applyBorder="1" applyAlignment="1">
      <alignment horizontal="left" vertical="center" wrapText="1" indent="1"/>
    </xf>
    <xf numFmtId="0" fontId="6" fillId="4" borderId="1" xfId="0" applyFont="1" applyFill="1" applyBorder="1" applyAlignment="1">
      <alignment horizontal="center" vertical="center" wrapText="1"/>
    </xf>
    <xf numFmtId="0" fontId="7" fillId="0" borderId="3" xfId="0" applyFont="1" applyBorder="1" applyAlignment="1">
      <alignment horizontal="left" vertical="center" wrapText="1" indent="1"/>
    </xf>
    <xf numFmtId="0" fontId="7" fillId="0" borderId="5" xfId="0" applyFont="1" applyBorder="1" applyAlignment="1">
      <alignment horizontal="left" vertical="center" wrapText="1" indent="1"/>
    </xf>
    <xf numFmtId="0" fontId="6" fillId="2" borderId="8" xfId="6" quotePrefix="1" applyFill="1" applyBorder="1" applyAlignment="1">
      <alignment horizontal="center" vertical="center" wrapText="1"/>
    </xf>
    <xf numFmtId="0" fontId="17" fillId="6" borderId="3" xfId="1" applyNumberFormat="1" applyFont="1" applyFill="1" applyBorder="1" applyAlignment="1">
      <alignment horizontal="center" vertical="center" wrapText="1"/>
    </xf>
    <xf numFmtId="0" fontId="17" fillId="6" borderId="4" xfId="1" applyNumberFormat="1" applyFont="1" applyFill="1" applyBorder="1" applyAlignment="1">
      <alignment horizontal="center" vertical="center" wrapText="1"/>
    </xf>
    <xf numFmtId="0" fontId="17" fillId="6" borderId="5" xfId="1" applyNumberFormat="1" applyFont="1" applyFill="1" applyBorder="1" applyAlignment="1">
      <alignment horizontal="center" vertical="center" wrapText="1"/>
    </xf>
    <xf numFmtId="0" fontId="7" fillId="7" borderId="11" xfId="0" applyFont="1" applyFill="1" applyBorder="1" applyAlignment="1" applyProtection="1">
      <alignment horizontal="center" vertical="center" wrapText="1"/>
      <protection locked="0"/>
    </xf>
    <xf numFmtId="0" fontId="7" fillId="7" borderId="0" xfId="0" applyFont="1" applyFill="1" applyAlignment="1" applyProtection="1">
      <alignment horizontal="center" vertical="center" wrapText="1"/>
      <protection locked="0"/>
    </xf>
    <xf numFmtId="0" fontId="25" fillId="18" borderId="1" xfId="0" applyFont="1" applyFill="1" applyBorder="1" applyAlignment="1" applyProtection="1">
      <alignment horizontal="center" vertical="center" wrapText="1"/>
      <protection locked="0"/>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6" fillId="2" borderId="8" xfId="6" quotePrefix="1" applyFill="1" applyBorder="1" applyAlignment="1">
      <alignment horizontal="left" vertical="center" wrapText="1"/>
    </xf>
    <xf numFmtId="0" fontId="34" fillId="0" borderId="16" xfId="0" applyFont="1" applyBorder="1" applyAlignment="1">
      <alignment horizontal="center" vertical="center" wrapText="1"/>
    </xf>
    <xf numFmtId="0" fontId="34" fillId="0" borderId="17" xfId="0" applyFont="1" applyBorder="1" applyAlignment="1">
      <alignment horizontal="center" vertical="center" wrapText="1"/>
    </xf>
    <xf numFmtId="0" fontId="34" fillId="0" borderId="18" xfId="0" applyFont="1" applyBorder="1" applyAlignment="1">
      <alignment horizontal="center" vertical="center" wrapText="1"/>
    </xf>
    <xf numFmtId="0" fontId="34" fillId="0" borderId="11" xfId="0" applyFont="1" applyBorder="1" applyAlignment="1">
      <alignment horizontal="center" vertical="center" wrapText="1"/>
    </xf>
    <xf numFmtId="0" fontId="34" fillId="0" borderId="0" xfId="0" applyFont="1" applyAlignment="1">
      <alignment horizontal="center" vertical="center" wrapText="1"/>
    </xf>
    <xf numFmtId="0" fontId="34" fillId="0" borderId="12" xfId="0" applyFont="1" applyBorder="1" applyAlignment="1">
      <alignment horizontal="center" vertical="center" wrapText="1"/>
    </xf>
    <xf numFmtId="0" fontId="34" fillId="0" borderId="13" xfId="0" applyFont="1" applyBorder="1" applyAlignment="1">
      <alignment horizontal="center" vertical="center" wrapText="1"/>
    </xf>
    <xf numFmtId="0" fontId="34" fillId="0" borderId="8" xfId="0" applyFont="1" applyBorder="1" applyAlignment="1">
      <alignment horizontal="center" vertical="center" wrapText="1"/>
    </xf>
    <xf numFmtId="0" fontId="34" fillId="0" borderId="14" xfId="0" applyFont="1" applyBorder="1" applyAlignment="1">
      <alignment horizontal="center" vertical="center" wrapText="1"/>
    </xf>
    <xf numFmtId="172" fontId="34" fillId="0" borderId="18" xfId="0" applyNumberFormat="1" applyFont="1" applyBorder="1" applyAlignment="1">
      <alignment horizontal="center" vertical="center" wrapText="1"/>
    </xf>
    <xf numFmtId="172" fontId="34" fillId="0" borderId="12" xfId="0" applyNumberFormat="1" applyFont="1" applyBorder="1" applyAlignment="1">
      <alignment horizontal="center" vertical="center" wrapText="1"/>
    </xf>
    <xf numFmtId="172" fontId="34" fillId="0" borderId="14" xfId="0" applyNumberFormat="1" applyFont="1" applyBorder="1" applyAlignment="1">
      <alignment horizontal="center" vertical="center" wrapText="1"/>
    </xf>
    <xf numFmtId="0" fontId="7" fillId="7" borderId="1" xfId="0" applyFont="1" applyFill="1" applyBorder="1" applyAlignment="1">
      <alignment horizontal="center" vertical="center" wrapText="1"/>
    </xf>
    <xf numFmtId="0" fontId="9" fillId="0" borderId="1" xfId="0" applyFont="1" applyBorder="1" applyAlignment="1">
      <alignment vertical="top" wrapText="1"/>
    </xf>
    <xf numFmtId="0" fontId="17" fillId="6" borderId="1" xfId="1" applyNumberFormat="1" applyFont="1" applyFill="1" applyBorder="1" applyAlignment="1" applyProtection="1">
      <alignment horizontal="center" vertical="center" wrapText="1"/>
    </xf>
    <xf numFmtId="0" fontId="6" fillId="0" borderId="0" xfId="0" applyFont="1" applyAlignment="1">
      <alignment horizontal="left" vertical="center" wrapText="1" indent="1"/>
    </xf>
    <xf numFmtId="0" fontId="7" fillId="7" borderId="4" xfId="0" applyFont="1" applyFill="1" applyBorder="1" applyAlignment="1" applyProtection="1">
      <alignment horizontal="center" vertical="center" wrapText="1"/>
      <protection locked="0"/>
    </xf>
    <xf numFmtId="0" fontId="7" fillId="7" borderId="16" xfId="0" applyFont="1" applyFill="1" applyBorder="1" applyAlignment="1" applyProtection="1">
      <alignment horizontal="center" vertical="center" wrapText="1"/>
      <protection locked="0"/>
    </xf>
    <xf numFmtId="0" fontId="7" fillId="7" borderId="18" xfId="0" applyFont="1" applyFill="1" applyBorder="1" applyAlignment="1" applyProtection="1">
      <alignment horizontal="center" vertical="center" wrapText="1"/>
      <protection locked="0"/>
    </xf>
    <xf numFmtId="0" fontId="7" fillId="7" borderId="13" xfId="0" applyFont="1" applyFill="1" applyBorder="1" applyAlignment="1" applyProtection="1">
      <alignment horizontal="center" vertical="center" wrapText="1"/>
      <protection locked="0"/>
    </xf>
    <xf numFmtId="0" fontId="7" fillId="7" borderId="14" xfId="0" applyFont="1" applyFill="1" applyBorder="1" applyAlignment="1" applyProtection="1">
      <alignment horizontal="center" vertical="center" wrapText="1"/>
      <protection locked="0"/>
    </xf>
    <xf numFmtId="0" fontId="6" fillId="2" borderId="8" xfId="0" quotePrefix="1" applyFont="1" applyFill="1" applyBorder="1" applyAlignment="1">
      <alignment horizontal="left" vertical="center" wrapText="1"/>
    </xf>
    <xf numFmtId="0" fontId="29" fillId="17" borderId="0" xfId="15" quotePrefix="1" applyFill="1" applyBorder="1" applyAlignment="1">
      <alignment horizontal="left" vertical="top" wrapText="1"/>
    </xf>
    <xf numFmtId="0" fontId="7" fillId="7" borderId="6" xfId="0" applyFont="1" applyFill="1" applyBorder="1" applyAlignment="1" applyProtection="1">
      <alignment vertical="center" wrapText="1"/>
      <protection locked="0"/>
    </xf>
    <xf numFmtId="0" fontId="7" fillId="7" borderId="15" xfId="0" applyFont="1" applyFill="1" applyBorder="1" applyAlignment="1" applyProtection="1">
      <alignment vertical="center" wrapText="1"/>
      <protection locked="0"/>
    </xf>
    <xf numFmtId="0" fontId="7" fillId="7" borderId="2" xfId="0" applyFont="1" applyFill="1" applyBorder="1" applyAlignment="1" applyProtection="1">
      <alignment vertical="center" wrapText="1"/>
      <protection locked="0"/>
    </xf>
    <xf numFmtId="0" fontId="7" fillId="7" borderId="6" xfId="0" applyFont="1" applyFill="1" applyBorder="1" applyAlignment="1" applyProtection="1">
      <alignment vertical="center"/>
      <protection locked="0"/>
    </xf>
    <xf numFmtId="0" fontId="7" fillId="7" borderId="15" xfId="0" applyFont="1" applyFill="1" applyBorder="1" applyAlignment="1" applyProtection="1">
      <alignment vertical="center"/>
      <protection locked="0"/>
    </xf>
    <xf numFmtId="0" fontId="7" fillId="7" borderId="2" xfId="0" applyFont="1" applyFill="1" applyBorder="1" applyAlignment="1" applyProtection="1">
      <alignment vertical="center"/>
      <protection locked="0"/>
    </xf>
    <xf numFmtId="0" fontId="17" fillId="6" borderId="11" xfId="1" applyNumberFormat="1" applyFont="1" applyFill="1" applyBorder="1" applyAlignment="1">
      <alignment horizontal="center" vertical="center" wrapText="1"/>
    </xf>
    <xf numFmtId="0" fontId="17" fillId="6" borderId="0" xfId="1" applyNumberFormat="1" applyFont="1" applyFill="1" applyBorder="1" applyAlignment="1">
      <alignment horizontal="center" vertical="center" wrapText="1"/>
    </xf>
    <xf numFmtId="0" fontId="26" fillId="6" borderId="3" xfId="1" applyNumberFormat="1" applyFont="1" applyFill="1" applyBorder="1" applyAlignment="1" applyProtection="1">
      <alignment horizontal="center" vertical="center" wrapText="1"/>
    </xf>
    <xf numFmtId="0" fontId="26" fillId="6" borderId="4" xfId="1" applyNumberFormat="1" applyFont="1" applyFill="1" applyBorder="1" applyAlignment="1" applyProtection="1">
      <alignment horizontal="center" vertical="center" wrapText="1"/>
    </xf>
    <xf numFmtId="0" fontId="26" fillId="6" borderId="5" xfId="1" applyNumberFormat="1" applyFont="1" applyFill="1" applyBorder="1" applyAlignment="1" applyProtection="1">
      <alignment horizontal="center" vertical="center" wrapText="1"/>
    </xf>
    <xf numFmtId="0" fontId="7" fillId="7" borderId="3" xfId="0" applyFont="1" applyFill="1" applyBorder="1" applyAlignment="1">
      <alignment horizontal="left" vertical="center" wrapText="1"/>
    </xf>
    <xf numFmtId="0" fontId="7" fillId="7" borderId="4" xfId="0" applyFont="1" applyFill="1" applyBorder="1" applyAlignment="1">
      <alignment horizontal="left" vertical="center" wrapText="1"/>
    </xf>
    <xf numFmtId="0" fontId="7" fillId="7" borderId="5" xfId="0" applyFont="1" applyFill="1" applyBorder="1" applyAlignment="1">
      <alignment horizontal="left" vertical="center" wrapText="1"/>
    </xf>
    <xf numFmtId="0" fontId="26" fillId="6" borderId="3" xfId="1" applyNumberFormat="1" applyFont="1" applyFill="1" applyBorder="1" applyAlignment="1" applyProtection="1">
      <alignment horizontal="left" vertical="center" wrapText="1"/>
    </xf>
    <xf numFmtId="0" fontId="26" fillId="6" borderId="4" xfId="1" applyNumberFormat="1" applyFont="1" applyFill="1" applyBorder="1" applyAlignment="1" applyProtection="1">
      <alignment horizontal="left" vertical="center" wrapText="1"/>
    </xf>
    <xf numFmtId="0" fontId="26" fillId="6" borderId="5" xfId="1" applyNumberFormat="1" applyFont="1" applyFill="1" applyBorder="1" applyAlignment="1" applyProtection="1">
      <alignment horizontal="left" vertical="center" wrapText="1"/>
    </xf>
    <xf numFmtId="0" fontId="6" fillId="0" borderId="0" xfId="0" quotePrefix="1" applyFont="1" applyAlignment="1">
      <alignment horizontal="left"/>
    </xf>
    <xf numFmtId="165" fontId="0" fillId="0" borderId="1" xfId="0" applyNumberFormat="1" applyBorder="1" applyAlignment="1">
      <alignment horizontal="center" vertical="center"/>
    </xf>
    <xf numFmtId="0" fontId="0" fillId="0" borderId="1" xfId="0" applyBorder="1" applyAlignment="1">
      <alignment vertical="center" wrapText="1"/>
    </xf>
  </cellXfs>
  <cellStyles count="21">
    <cellStyle name="40% - Accent1" xfId="9" builtinId="31"/>
    <cellStyle name="40% - Accent1 2" xfId="17" xr:uid="{00000000-0005-0000-0000-000001000000}"/>
    <cellStyle name="40% - Accent4" xfId="12" builtinId="43"/>
    <cellStyle name="40% - Accent4 2" xfId="18" xr:uid="{00000000-0005-0000-0000-000003000000}"/>
    <cellStyle name="60% - Accent2" xfId="10" builtinId="36"/>
    <cellStyle name="Accent1" xfId="8" builtinId="29"/>
    <cellStyle name="Accent4" xfId="11" builtinId="41"/>
    <cellStyle name="Accent6" xfId="13" builtinId="49"/>
    <cellStyle name="Comma 2" xfId="7" xr:uid="{00000000-0005-0000-0000-000008000000}"/>
    <cellStyle name="Heading 2" xfId="4" builtinId="17"/>
    <cellStyle name="Heading 3" xfId="5" builtinId="18"/>
    <cellStyle name="Heading 4" xfId="1" builtinId="19"/>
    <cellStyle name="Hyperlink" xfId="3" builtinId="8"/>
    <cellStyle name="Input" xfId="2" builtinId="20"/>
    <cellStyle name="LinksFrom_CEPATNEI" xfId="20" xr:uid="{276D71EF-CA78-49DD-8864-1FCB655ABF74}"/>
    <cellStyle name="Neutral" xfId="15" builtinId="28"/>
    <cellStyle name="Normal" xfId="0" builtinId="0"/>
    <cellStyle name="Normal 2" xfId="6" xr:uid="{00000000-0005-0000-0000-000010000000}"/>
    <cellStyle name="Normal 3" xfId="14" xr:uid="{00000000-0005-0000-0000-000011000000}"/>
    <cellStyle name="Normal_Sheet1" xfId="16" xr:uid="{00000000-0005-0000-0000-000012000000}"/>
    <cellStyle name="Text_CEPATNEI" xfId="19" xr:uid="{00000000-0005-0000-0000-000013000000}"/>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CCFFCC"/>
      <color rgb="FFFFCC99"/>
      <color rgb="FFFFBE82"/>
      <color rgb="FFB4FFCC"/>
      <color rgb="FFB8D2BB"/>
      <color rgb="FF91FFCC"/>
      <color rgb="FF8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117477</xdr:rowOff>
    </xdr:from>
    <xdr:to>
      <xdr:col>8</xdr:col>
      <xdr:colOff>444500</xdr:colOff>
      <xdr:row>26</xdr:row>
      <xdr:rowOff>63501</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4151" y="8986310"/>
          <a:ext cx="7806266" cy="1089024"/>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0.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8"/>
  <sheetViews>
    <sheetView showGridLines="0" zoomScaleNormal="100" zoomScaleSheetLayoutView="100" workbookViewId="0">
      <selection activeCell="A8" sqref="A8"/>
    </sheetView>
  </sheetViews>
  <sheetFormatPr defaultRowHeight="13.2" x14ac:dyDescent="0.25"/>
  <cols>
    <col min="1" max="1" width="70.33203125" customWidth="1"/>
    <col min="2" max="2" width="42.109375" customWidth="1"/>
    <col min="3" max="3" width="28" customWidth="1"/>
    <col min="4" max="4" width="18.109375" customWidth="1"/>
    <col min="5" max="5" width="21.5546875" customWidth="1"/>
  </cols>
  <sheetData>
    <row r="1" spans="1:8" x14ac:dyDescent="0.25">
      <c r="A1" s="25"/>
      <c r="B1" s="25"/>
      <c r="C1" s="25"/>
      <c r="D1" s="25"/>
      <c r="E1" s="25"/>
    </row>
    <row r="2" spans="1:8" ht="16.8" x14ac:dyDescent="0.25">
      <c r="A2" s="138" t="s">
        <v>123</v>
      </c>
      <c r="B2" s="70"/>
      <c r="C2" s="70"/>
      <c r="D2" s="70"/>
      <c r="E2" s="70"/>
    </row>
    <row r="3" spans="1:8" ht="13.8" x14ac:dyDescent="0.25">
      <c r="A3" s="70"/>
      <c r="B3" s="135" t="s">
        <v>124</v>
      </c>
      <c r="C3" s="134" t="s">
        <v>125</v>
      </c>
      <c r="D3" s="134" t="s">
        <v>27</v>
      </c>
      <c r="E3" s="134" t="s">
        <v>26</v>
      </c>
    </row>
    <row r="4" spans="1:8" ht="13.8" x14ac:dyDescent="0.25">
      <c r="A4" s="71" t="s">
        <v>123</v>
      </c>
      <c r="B4" s="29" t="s">
        <v>719</v>
      </c>
      <c r="C4" s="29" t="s">
        <v>683</v>
      </c>
      <c r="D4" s="29" t="s">
        <v>684</v>
      </c>
      <c r="E4" s="29" t="s">
        <v>122</v>
      </c>
    </row>
    <row r="5" spans="1:8" x14ac:dyDescent="0.25">
      <c r="A5" s="70"/>
      <c r="B5" s="70"/>
      <c r="C5" s="70"/>
      <c r="D5" s="70"/>
      <c r="E5" s="70"/>
    </row>
    <row r="6" spans="1:8" ht="16.8" x14ac:dyDescent="0.25">
      <c r="A6" s="73" t="s">
        <v>21</v>
      </c>
      <c r="B6" s="70"/>
      <c r="C6" s="70"/>
      <c r="D6" s="70"/>
      <c r="E6" s="70"/>
    </row>
    <row r="7" spans="1:8" ht="13.8" x14ac:dyDescent="0.25">
      <c r="A7" s="74" t="s">
        <v>22</v>
      </c>
      <c r="B7" s="216" t="s">
        <v>23</v>
      </c>
      <c r="C7" s="216"/>
      <c r="D7" s="216"/>
      <c r="E7" s="216"/>
    </row>
    <row r="8" spans="1:8" ht="30" customHeight="1" x14ac:dyDescent="0.25">
      <c r="A8" s="78" t="s">
        <v>168</v>
      </c>
      <c r="B8" s="214" t="s">
        <v>157</v>
      </c>
      <c r="C8" s="214"/>
      <c r="D8" s="214"/>
      <c r="E8" s="214"/>
    </row>
    <row r="9" spans="1:8" ht="30" customHeight="1" x14ac:dyDescent="0.25">
      <c r="A9" s="78" t="s">
        <v>676</v>
      </c>
      <c r="B9" s="214"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Fulcrum Electricity Assets Ltd - GSP_A Licence area.</v>
      </c>
      <c r="C9" s="214"/>
      <c r="D9" s="214"/>
      <c r="E9" s="214"/>
    </row>
    <row r="10" spans="1:8" ht="30" customHeight="1" x14ac:dyDescent="0.25">
      <c r="A10" s="78" t="s">
        <v>43</v>
      </c>
      <c r="B10" s="214" t="s">
        <v>25</v>
      </c>
      <c r="C10" s="214"/>
      <c r="D10" s="214"/>
      <c r="E10" s="214"/>
    </row>
    <row r="11" spans="1:8" ht="61.5" customHeight="1" x14ac:dyDescent="0.25">
      <c r="A11" s="78" t="s">
        <v>44</v>
      </c>
      <c r="B11" s="214"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Fulcrum Electricity Assets Ltd - GSP_A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14"/>
      <c r="D11" s="214"/>
      <c r="E11" s="214"/>
      <c r="F11" s="211"/>
      <c r="G11" s="211"/>
      <c r="H11" s="211"/>
    </row>
    <row r="12" spans="1:8" ht="86.25" customHeight="1" x14ac:dyDescent="0.25">
      <c r="A12" s="78" t="s">
        <v>34</v>
      </c>
      <c r="B12" s="214" t="s">
        <v>136</v>
      </c>
      <c r="C12" s="214"/>
      <c r="D12" s="214"/>
      <c r="E12" s="214"/>
    </row>
    <row r="13" spans="1:8" ht="48" customHeight="1" x14ac:dyDescent="0.25">
      <c r="A13" s="78" t="s">
        <v>137</v>
      </c>
      <c r="B13" s="214"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Fulcrum Electricity Assets Ltd - GSP_A Licence area.</v>
      </c>
      <c r="C13" s="214"/>
      <c r="D13" s="214"/>
      <c r="E13" s="214"/>
    </row>
    <row r="14" spans="1:8" ht="33.75" customHeight="1" x14ac:dyDescent="0.25">
      <c r="A14" s="177" t="s">
        <v>461</v>
      </c>
      <c r="B14" s="214" t="s">
        <v>462</v>
      </c>
      <c r="C14" s="214"/>
      <c r="D14" s="214"/>
      <c r="E14" s="214"/>
    </row>
    <row r="15" spans="1:8" ht="29.25" customHeight="1" x14ac:dyDescent="0.25">
      <c r="A15" s="78" t="s">
        <v>36</v>
      </c>
      <c r="B15" s="214" t="s">
        <v>715</v>
      </c>
      <c r="C15" s="214"/>
      <c r="D15" s="214"/>
      <c r="E15" s="214"/>
    </row>
    <row r="16" spans="1:8" ht="29.25" customHeight="1" x14ac:dyDescent="0.25">
      <c r="A16" s="177" t="s">
        <v>677</v>
      </c>
      <c r="B16" s="214" t="s">
        <v>678</v>
      </c>
      <c r="C16" s="214"/>
      <c r="D16" s="214"/>
      <c r="E16" s="214"/>
    </row>
    <row r="17" spans="1:5" ht="29.25" customHeight="1" x14ac:dyDescent="0.25">
      <c r="A17" s="78" t="s">
        <v>575</v>
      </c>
      <c r="B17" s="214" t="s">
        <v>577</v>
      </c>
      <c r="C17" s="214"/>
      <c r="D17" s="214"/>
      <c r="E17" s="214"/>
    </row>
    <row r="18" spans="1:5" ht="29.25" customHeight="1" x14ac:dyDescent="0.25">
      <c r="A18" s="78" t="s">
        <v>679</v>
      </c>
      <c r="B18" s="214" t="s">
        <v>680</v>
      </c>
      <c r="C18" s="214"/>
      <c r="D18" s="214"/>
      <c r="E18" s="214"/>
    </row>
    <row r="19" spans="1:5" ht="30" customHeight="1" x14ac:dyDescent="0.25">
      <c r="A19" s="78" t="s">
        <v>86</v>
      </c>
      <c r="B19" s="214" t="s">
        <v>85</v>
      </c>
      <c r="C19" s="214"/>
      <c r="D19" s="214"/>
      <c r="E19" s="214"/>
    </row>
    <row r="20" spans="1:5" x14ac:dyDescent="0.25">
      <c r="A20" s="70"/>
      <c r="B20" s="70"/>
      <c r="C20" s="70"/>
      <c r="D20" s="70"/>
      <c r="E20" s="70"/>
    </row>
    <row r="21" spans="1:5" ht="13.8" x14ac:dyDescent="0.25">
      <c r="A21" s="75" t="s">
        <v>32</v>
      </c>
      <c r="B21" s="70"/>
      <c r="C21" s="70"/>
      <c r="D21" s="70"/>
      <c r="E21" s="70"/>
    </row>
    <row r="22" spans="1:5" ht="13.8" x14ac:dyDescent="0.25">
      <c r="A22" s="74"/>
      <c r="B22" s="215"/>
      <c r="C22" s="215"/>
      <c r="D22" s="215"/>
      <c r="E22" s="215"/>
    </row>
    <row r="23" spans="1:5" ht="32.25" customHeight="1" x14ac:dyDescent="0.25">
      <c r="A23" s="212" t="s">
        <v>70</v>
      </c>
      <c r="B23" s="213"/>
      <c r="C23" s="213"/>
      <c r="D23" s="213"/>
      <c r="E23" s="213"/>
    </row>
    <row r="24" spans="1:5" x14ac:dyDescent="0.25">
      <c r="A24" s="70"/>
      <c r="B24" s="70"/>
      <c r="C24" s="70"/>
      <c r="D24" s="70"/>
      <c r="E24" s="70"/>
    </row>
    <row r="25" spans="1:5" ht="13.8" x14ac:dyDescent="0.25">
      <c r="A25" s="76" t="s">
        <v>33</v>
      </c>
      <c r="B25" s="70"/>
      <c r="C25" s="70"/>
      <c r="D25" s="70"/>
      <c r="E25" s="70"/>
    </row>
    <row r="26" spans="1:5" ht="13.8" x14ac:dyDescent="0.25">
      <c r="A26" s="72"/>
      <c r="B26" s="215"/>
      <c r="C26" s="215"/>
      <c r="D26" s="215"/>
      <c r="E26" s="215"/>
    </row>
    <row r="27" spans="1:5" ht="28.5" customHeight="1" x14ac:dyDescent="0.25">
      <c r="A27" s="212" t="s">
        <v>45</v>
      </c>
      <c r="B27" s="213"/>
      <c r="C27" s="213"/>
      <c r="D27" s="213"/>
      <c r="E27" s="213"/>
    </row>
    <row r="28" spans="1:5" ht="28.5" customHeight="1" x14ac:dyDescent="0.25">
      <c r="A28" s="210" t="s">
        <v>121</v>
      </c>
      <c r="B28" s="210"/>
      <c r="C28" s="210"/>
      <c r="D28" s="210"/>
      <c r="E28" s="210"/>
    </row>
  </sheetData>
  <customSheetViews>
    <customSheetView guid="{5032A364-B81A-48DA-88DA-AB3B86B47EE9}">
      <selection activeCell="A12" sqref="A12"/>
      <pageMargins left="0.7" right="0.7" top="0.75" bottom="0.75" header="0.3" footer="0.3"/>
    </customSheetView>
  </customSheetViews>
  <mergeCells count="19">
    <mergeCell ref="B8:E8"/>
    <mergeCell ref="B9:E9"/>
    <mergeCell ref="B10:E10"/>
    <mergeCell ref="B11:E11"/>
    <mergeCell ref="B7:E7"/>
    <mergeCell ref="A28:E28"/>
    <mergeCell ref="F11:H11"/>
    <mergeCell ref="A23:E23"/>
    <mergeCell ref="A27:E27"/>
    <mergeCell ref="B12:E12"/>
    <mergeCell ref="B15:E15"/>
    <mergeCell ref="B13:E13"/>
    <mergeCell ref="B19:E19"/>
    <mergeCell ref="B22:E22"/>
    <mergeCell ref="B26:E26"/>
    <mergeCell ref="B14:E14"/>
    <mergeCell ref="B17:E17"/>
    <mergeCell ref="B16:E16"/>
    <mergeCell ref="B18:E18"/>
  </mergeCells>
  <hyperlinks>
    <hyperlink ref="A8" location="'Annex 1 LV, HV and UMS charges'!A1" display="Annex 1 LV, HV and Unmetered Supplies charges" xr:uid="{00000000-0004-0000-0000-000000000000}"/>
    <hyperlink ref="A9" location="'Annex 2 Designated EHV charges'!A1" display="Annex 2 Designated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9"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7" location="'Residual Charging Bands'!A1" display="Residual Charging Bandings" xr:uid="{00000000-0004-0000-0000-000009000000}"/>
    <hyperlink ref="A16" location="'SSC unit rate lookup'!A1" display="SSC unit rate lookup" xr:uid="{1137C865-7AA7-4BB5-88BB-3FDAFDFC8644}"/>
    <hyperlink ref="A18" location="'TNUoS Mapping'!A1" display="TNUoS Mapping" xr:uid="{7B39D133-5C8D-462E-8E9D-07F5E99313CF}"/>
  </hyperlinks>
  <pageMargins left="0.70866141732283472" right="0.70866141732283472" top="0.74803149606299213" bottom="0.74803149606299213" header="0.31496062992125984" footer="0.31496062992125984"/>
  <pageSetup paperSize="9" scale="64"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E164"/>
  <sheetViews>
    <sheetView zoomScale="80" zoomScaleNormal="80" zoomScaleSheetLayoutView="100" workbookViewId="0"/>
  </sheetViews>
  <sheetFormatPr defaultColWidth="9.109375" defaultRowHeight="27.75" customHeight="1" x14ac:dyDescent="0.25"/>
  <cols>
    <col min="1" max="1" width="63.44140625" style="2" customWidth="1"/>
    <col min="2" max="2" width="17.5546875" style="3" customWidth="1"/>
    <col min="3" max="3" width="8.109375" style="2" customWidth="1"/>
    <col min="4" max="5" width="17.5546875" style="3" customWidth="1"/>
    <col min="6" max="16384" width="9.109375" style="2"/>
  </cols>
  <sheetData>
    <row r="1" spans="1:5" ht="27.75" customHeight="1" x14ac:dyDescent="0.25">
      <c r="A1" s="14" t="s">
        <v>24</v>
      </c>
      <c r="B1" s="264"/>
      <c r="C1" s="264"/>
      <c r="D1" s="176"/>
      <c r="E1" s="176"/>
    </row>
    <row r="2" spans="1:5" ht="35.1" customHeight="1" x14ac:dyDescent="0.25">
      <c r="A2" s="232" t="str">
        <f>Overview!B4&amp; " - Effective from "&amp;Overview!D4&amp;" - "&amp;Overview!E4&amp;" Supplier of Last Resort and Eligible Bad Debt Pass-Through Costs"</f>
        <v>Fulcrum Electricity Assets Ltd - GSP_A - Effective from 1 April 2025 - Final Supplier of Last Resort and Eligible Bad Debt Pass-Through Costs</v>
      </c>
      <c r="B2" s="233"/>
      <c r="C2" s="233"/>
      <c r="D2" s="233"/>
      <c r="E2" s="234"/>
    </row>
    <row r="3" spans="1:5" s="80" customFormat="1" ht="14.25" customHeight="1" x14ac:dyDescent="0.25">
      <c r="A3" s="88"/>
      <c r="B3" s="88"/>
      <c r="C3" s="88"/>
      <c r="D3" s="88"/>
      <c r="E3" s="88"/>
    </row>
    <row r="4" spans="1:5" ht="78.75" customHeight="1" x14ac:dyDescent="0.25">
      <c r="A4" s="28" t="s">
        <v>126</v>
      </c>
      <c r="B4" s="15" t="s">
        <v>412</v>
      </c>
      <c r="C4" s="15" t="s">
        <v>29</v>
      </c>
      <c r="D4" s="15" t="s">
        <v>460</v>
      </c>
      <c r="E4" s="15" t="s">
        <v>710</v>
      </c>
    </row>
    <row r="5" spans="1:5" ht="32.25" customHeight="1" x14ac:dyDescent="0.25">
      <c r="A5" s="17" t="s">
        <v>649</v>
      </c>
      <c r="B5" s="205" t="str">
        <f>IFERROR(INDEX('Annex 1 LV, HV and UMS charges'!$B$12:$B$43,MATCH($A5,'Annex 1 LV, HV and UMS charges'!$A$12:$A$43,0)),IF(INDEX('Annex 4 LDNO charges'!$B$11:$B$199,MATCH($A5,'Annex 4 LDNO charges'!$A$11:$A$199,0))=0,"",INDEX('Annex 4 LDNO charges'!$B$11:$B$199,MATCH($A5,'Annex 4 LDNO charges'!$A$11:$A$199,0))))</f>
        <v xml:space="preserve">A01, A02, A1L, A2H </v>
      </c>
      <c r="C5" s="206" t="str">
        <f>IFERROR(INDEX('Annex 1 LV, HV and UMS charges'!$C$12:$C$43,MATCH($A5,'Annex 1 LV, HV and UMS charges'!$A$12:$A$43,0)),INDEX('Annex 4 LDNO charges'!$C$11:$C$199,MATCH($A5,'Annex 4 LDNO charges'!$A$11:$A$199,0)))</f>
        <v>0, 1, 2</v>
      </c>
      <c r="D5" s="184"/>
      <c r="E5" s="184">
        <v>-2.1087248388479703E-2</v>
      </c>
    </row>
    <row r="6" spans="1:5" ht="27" customHeight="1" x14ac:dyDescent="0.25">
      <c r="A6" s="17" t="s">
        <v>596</v>
      </c>
      <c r="B6" s="205" t="str">
        <f>IFERROR(INDEX('Annex 1 LV, HV and UMS charges'!$B$12:$B$43,MATCH($A6,'Annex 1 LV, HV and UMS charges'!$A$12:$A$43,0)),IF(INDEX('Annex 4 LDNO charges'!$B$11:$B$199,MATCH($A6,'Annex 4 LDNO charges'!$A$11:$A$199,0))=0,"",INDEX('Annex 4 LDNO charges'!$B$11:$B$199,MATCH($A6,'Annex 4 LDNO charges'!$A$11:$A$199,0))))</f>
        <v>A31, A32, A3L, A3H</v>
      </c>
      <c r="C6" s="206" t="str">
        <f>IFERROR(INDEX('Annex 1 LV, HV and UMS charges'!$C$12:$C$43,MATCH($A6,'Annex 1 LV, HV and UMS charges'!$A$12:$A$43,0)),INDEX('Annex 4 LDNO charges'!$C$11:$C$199,MATCH($A6,'Annex 4 LDNO charges'!$A$11:$A$199,0)))</f>
        <v>0, 3, 4, 5-8</v>
      </c>
      <c r="D6" s="185"/>
      <c r="E6" s="184">
        <v>-2.1087248388479703E-2</v>
      </c>
    </row>
    <row r="7" spans="1:5" ht="27" customHeight="1" x14ac:dyDescent="0.25">
      <c r="A7" s="17" t="s">
        <v>597</v>
      </c>
      <c r="B7" s="205" t="str">
        <f>IFERROR(INDEX('Annex 1 LV, HV and UMS charges'!$B$12:$B$43,MATCH($A7,'Annex 1 LV, HV and UMS charges'!$A$12:$A$43,0)),IF(INDEX('Annex 4 LDNO charges'!$B$11:$B$199,MATCH($A7,'Annex 4 LDNO charges'!$A$11:$A$199,0))=0,"",INDEX('Annex 4 LDNO charges'!$B$11:$B$199,MATCH($A7,'Annex 4 LDNO charges'!$A$11:$A$199,0))))</f>
        <v>1A1, 1A2, 1AL, 1AH</v>
      </c>
      <c r="C7" s="206" t="str">
        <f>IFERROR(INDEX('Annex 1 LV, HV and UMS charges'!$C$12:$C$43,MATCH($A7,'Annex 1 LV, HV and UMS charges'!$A$12:$A$43,0)),INDEX('Annex 4 LDNO charges'!$C$11:$C$199,MATCH($A7,'Annex 4 LDNO charges'!$A$11:$A$199,0)))</f>
        <v>0, 3, 4, 5-8</v>
      </c>
      <c r="D7" s="185"/>
      <c r="E7" s="184">
        <v>-2.1087248388479703E-2</v>
      </c>
    </row>
    <row r="8" spans="1:5" ht="27" customHeight="1" x14ac:dyDescent="0.25">
      <c r="A8" s="17" t="s">
        <v>598</v>
      </c>
      <c r="B8" s="205" t="str">
        <f>IFERROR(INDEX('Annex 1 LV, HV and UMS charges'!$B$12:$B$43,MATCH($A8,'Annex 1 LV, HV and UMS charges'!$A$12:$A$43,0)),IF(INDEX('Annex 4 LDNO charges'!$B$11:$B$199,MATCH($A8,'Annex 4 LDNO charges'!$A$11:$A$199,0))=0,"",INDEX('Annex 4 LDNO charges'!$B$11:$B$199,MATCH($A8,'Annex 4 LDNO charges'!$A$11:$A$199,0))))</f>
        <v>2A1, 2A2, 2AL, 2AH</v>
      </c>
      <c r="C8" s="206" t="str">
        <f>IFERROR(INDEX('Annex 1 LV, HV and UMS charges'!$C$12:$C$43,MATCH($A8,'Annex 1 LV, HV and UMS charges'!$A$12:$A$43,0)),INDEX('Annex 4 LDNO charges'!$C$11:$C$199,MATCH($A8,'Annex 4 LDNO charges'!$A$11:$A$199,0)))</f>
        <v>0, 3, 4, 5-8</v>
      </c>
      <c r="D8" s="185"/>
      <c r="E8" s="184">
        <v>-2.1087248388479703E-2</v>
      </c>
    </row>
    <row r="9" spans="1:5" ht="27" customHeight="1" x14ac:dyDescent="0.25">
      <c r="A9" s="17" t="s">
        <v>599</v>
      </c>
      <c r="B9" s="205" t="str">
        <f>IFERROR(INDEX('Annex 1 LV, HV and UMS charges'!$B$12:$B$43,MATCH($A9,'Annex 1 LV, HV and UMS charges'!$A$12:$A$43,0)),IF(INDEX('Annex 4 LDNO charges'!$B$11:$B$199,MATCH($A9,'Annex 4 LDNO charges'!$A$11:$A$199,0))=0,"",INDEX('Annex 4 LDNO charges'!$B$11:$B$199,MATCH($A9,'Annex 4 LDNO charges'!$A$11:$A$199,0))))</f>
        <v xml:space="preserve">3A1, 3A2, 3AL, 3AH </v>
      </c>
      <c r="C9" s="206" t="str">
        <f>IFERROR(INDEX('Annex 1 LV, HV and UMS charges'!$C$12:$C$43,MATCH($A9,'Annex 1 LV, HV and UMS charges'!$A$12:$A$43,0)),INDEX('Annex 4 LDNO charges'!$C$11:$C$199,MATCH($A9,'Annex 4 LDNO charges'!$A$11:$A$199,0)))</f>
        <v>0, 3, 4, 5-8</v>
      </c>
      <c r="D9" s="185"/>
      <c r="E9" s="184">
        <v>-2.1087248388479703E-2</v>
      </c>
    </row>
    <row r="10" spans="1:5" ht="27" customHeight="1" x14ac:dyDescent="0.25">
      <c r="A10" s="17" t="s">
        <v>600</v>
      </c>
      <c r="B10" s="205" t="str">
        <f>IFERROR(INDEX('Annex 1 LV, HV and UMS charges'!$B$12:$B$43,MATCH($A10,'Annex 1 LV, HV and UMS charges'!$A$12:$A$43,0)),IF(INDEX('Annex 4 LDNO charges'!$B$11:$B$199,MATCH($A10,'Annex 4 LDNO charges'!$A$11:$A$199,0))=0,"",INDEX('Annex 4 LDNO charges'!$B$11:$B$199,MATCH($A10,'Annex 4 LDNO charges'!$A$11:$A$199,0))))</f>
        <v>4A1, 4A2, 4AL, 4AH</v>
      </c>
      <c r="C10" s="206" t="str">
        <f>IFERROR(INDEX('Annex 1 LV, HV and UMS charges'!$C$12:$C$43,MATCH($A10,'Annex 1 LV, HV and UMS charges'!$A$12:$A$43,0)),INDEX('Annex 4 LDNO charges'!$C$11:$C$199,MATCH($A10,'Annex 4 LDNO charges'!$A$11:$A$199,0)))</f>
        <v>0, 3, 4, 5-8</v>
      </c>
      <c r="D10" s="185"/>
      <c r="E10" s="184">
        <v>-2.1087248388479703E-2</v>
      </c>
    </row>
    <row r="11" spans="1:5" ht="27" customHeight="1" x14ac:dyDescent="0.25">
      <c r="A11" s="168" t="s">
        <v>464</v>
      </c>
      <c r="B11" s="205" t="str">
        <f>IFERROR(INDEX('Annex 1 LV, HV and UMS charges'!$B$12:$B$43,MATCH($A11,'Annex 1 LV, HV and UMS charges'!$A$12:$A$43,0)),IF(INDEX('Annex 4 LDNO charges'!$B$11:$B$199,MATCH($A11,'Annex 4 LDNO charges'!$A$11:$A$199,0))=0,"",INDEX('Annex 4 LDNO charges'!$B$11:$B$199,MATCH($A11,'Annex 4 LDNO charges'!$A$11:$A$199,0))))</f>
        <v>5A1, 5A2</v>
      </c>
      <c r="C11" s="206">
        <f>IFERROR(INDEX('Annex 1 LV, HV and UMS charges'!$C$12:$C$43,MATCH($A11,'Annex 1 LV, HV and UMS charges'!$A$12:$A$43,0)),INDEX('Annex 4 LDNO charges'!$C$11:$C$199,MATCH($A11,'Annex 4 LDNO charges'!$A$11:$A$199,0)))</f>
        <v>0</v>
      </c>
      <c r="D11" s="185"/>
      <c r="E11" s="184">
        <v>-2.1087248388479703E-2</v>
      </c>
    </row>
    <row r="12" spans="1:5" ht="27" customHeight="1" x14ac:dyDescent="0.25">
      <c r="A12" s="168" t="s">
        <v>465</v>
      </c>
      <c r="B12" s="205" t="str">
        <f>IFERROR(INDEX('Annex 1 LV, HV and UMS charges'!$B$12:$B$43,MATCH($A12,'Annex 1 LV, HV and UMS charges'!$A$12:$A$43,0)),IF(INDEX('Annex 4 LDNO charges'!$B$11:$B$199,MATCH($A12,'Annex 4 LDNO charges'!$A$11:$A$199,0))=0,"",INDEX('Annex 4 LDNO charges'!$B$11:$B$199,MATCH($A12,'Annex 4 LDNO charges'!$A$11:$A$199,0))))</f>
        <v>6A1, 6A2</v>
      </c>
      <c r="C12" s="206">
        <f>IFERROR(INDEX('Annex 1 LV, HV and UMS charges'!$C$12:$C$43,MATCH($A12,'Annex 1 LV, HV and UMS charges'!$A$12:$A$43,0)),INDEX('Annex 4 LDNO charges'!$C$11:$C$199,MATCH($A12,'Annex 4 LDNO charges'!$A$11:$A$199,0)))</f>
        <v>0</v>
      </c>
      <c r="D12" s="185"/>
      <c r="E12" s="184">
        <v>-2.1087248388479703E-2</v>
      </c>
    </row>
    <row r="13" spans="1:5" ht="27" customHeight="1" x14ac:dyDescent="0.25">
      <c r="A13" s="168" t="s">
        <v>466</v>
      </c>
      <c r="B13" s="205" t="str">
        <f>IFERROR(INDEX('Annex 1 LV, HV and UMS charges'!$B$12:$B$43,MATCH($A13,'Annex 1 LV, HV and UMS charges'!$A$12:$A$43,0)),IF(INDEX('Annex 4 LDNO charges'!$B$11:$B$199,MATCH($A13,'Annex 4 LDNO charges'!$A$11:$A$199,0))=0,"",INDEX('Annex 4 LDNO charges'!$B$11:$B$199,MATCH($A13,'Annex 4 LDNO charges'!$A$11:$A$199,0))))</f>
        <v>7A1, 7A2</v>
      </c>
      <c r="C13" s="206">
        <f>IFERROR(INDEX('Annex 1 LV, HV and UMS charges'!$C$12:$C$43,MATCH($A13,'Annex 1 LV, HV and UMS charges'!$A$12:$A$43,0)),INDEX('Annex 4 LDNO charges'!$C$11:$C$199,MATCH($A13,'Annex 4 LDNO charges'!$A$11:$A$199,0)))</f>
        <v>0</v>
      </c>
      <c r="D13" s="185"/>
      <c r="E13" s="184">
        <v>-2.1087248388479703E-2</v>
      </c>
    </row>
    <row r="14" spans="1:5" ht="27.75" customHeight="1" x14ac:dyDescent="0.25">
      <c r="A14" s="168" t="s">
        <v>467</v>
      </c>
      <c r="B14" s="205" t="str">
        <f>IFERROR(INDEX('Annex 1 LV, HV and UMS charges'!$B$12:$B$43,MATCH($A14,'Annex 1 LV, HV and UMS charges'!$A$12:$A$43,0)),IF(INDEX('Annex 4 LDNO charges'!$B$11:$B$199,MATCH($A14,'Annex 4 LDNO charges'!$A$11:$A$199,0))=0,"",INDEX('Annex 4 LDNO charges'!$B$11:$B$199,MATCH($A14,'Annex 4 LDNO charges'!$A$11:$A$199,0))))</f>
        <v>8A1, 8A2</v>
      </c>
      <c r="C14" s="206">
        <f>IFERROR(INDEX('Annex 1 LV, HV and UMS charges'!$C$12:$C$43,MATCH($A14,'Annex 1 LV, HV and UMS charges'!$A$12:$A$43,0)),INDEX('Annex 4 LDNO charges'!$C$11:$C$199,MATCH($A14,'Annex 4 LDNO charges'!$A$11:$A$199,0)))</f>
        <v>0</v>
      </c>
      <c r="D14" s="185"/>
      <c r="E14" s="184">
        <v>-2.1087248388479703E-2</v>
      </c>
    </row>
    <row r="15" spans="1:5" ht="27.75" customHeight="1" x14ac:dyDescent="0.25">
      <c r="A15" s="172" t="s">
        <v>468</v>
      </c>
      <c r="B15" s="205" t="str">
        <f>IFERROR(INDEX('Annex 1 LV, HV and UMS charges'!$B$12:$B$43,MATCH($A15,'Annex 1 LV, HV and UMS charges'!$A$12:$A$43,0)),IF(INDEX('Annex 4 LDNO charges'!$B$11:$B$199,MATCH($A15,'Annex 4 LDNO charges'!$A$11:$A$199,0))=0,"",INDEX('Annex 4 LDNO charges'!$B$11:$B$199,MATCH($A15,'Annex 4 LDNO charges'!$A$11:$A$199,0))))</f>
        <v>9A1, 9A2</v>
      </c>
      <c r="C15" s="206">
        <f>IFERROR(INDEX('Annex 1 LV, HV and UMS charges'!$C$12:$C$43,MATCH($A15,'Annex 1 LV, HV and UMS charges'!$A$12:$A$43,0)),INDEX('Annex 4 LDNO charges'!$C$11:$C$199,MATCH($A15,'Annex 4 LDNO charges'!$A$11:$A$199,0)))</f>
        <v>0</v>
      </c>
      <c r="D15" s="185"/>
      <c r="E15" s="184">
        <v>-2.1087248388479703E-2</v>
      </c>
    </row>
    <row r="16" spans="1:5" ht="27.75" customHeight="1" x14ac:dyDescent="0.25">
      <c r="A16" s="172" t="s">
        <v>469</v>
      </c>
      <c r="B16" s="205" t="str">
        <f>IFERROR(INDEX('Annex 1 LV, HV and UMS charges'!$B$12:$B$43,MATCH($A16,'Annex 1 LV, HV and UMS charges'!$A$12:$A$43,0)),IF(INDEX('Annex 4 LDNO charges'!$B$11:$B$199,MATCH($A16,'Annex 4 LDNO charges'!$A$11:$A$199,0))=0,"",INDEX('Annex 4 LDNO charges'!$B$11:$B$199,MATCH($A16,'Annex 4 LDNO charges'!$A$11:$A$199,0))))</f>
        <v>2A</v>
      </c>
      <c r="C16" s="206">
        <f>IFERROR(INDEX('Annex 1 LV, HV and UMS charges'!$C$12:$C$43,MATCH($A16,'Annex 1 LV, HV and UMS charges'!$A$12:$A$43,0)),INDEX('Annex 4 LDNO charges'!$C$11:$C$199,MATCH($A16,'Annex 4 LDNO charges'!$A$11:$A$199,0)))</f>
        <v>0</v>
      </c>
      <c r="D16" s="185"/>
      <c r="E16" s="184">
        <v>-2.1087248388479703E-2</v>
      </c>
    </row>
    <row r="17" spans="1:5" ht="27.75" customHeight="1" x14ac:dyDescent="0.25">
      <c r="A17" s="172" t="s">
        <v>470</v>
      </c>
      <c r="B17" s="205" t="str">
        <f>IFERROR(INDEX('Annex 1 LV, HV and UMS charges'!$B$12:$B$43,MATCH($A17,'Annex 1 LV, HV and UMS charges'!$A$12:$A$43,0)),IF(INDEX('Annex 4 LDNO charges'!$B$11:$B$199,MATCH($A17,'Annex 4 LDNO charges'!$A$11:$A$199,0))=0,"",INDEX('Annex 4 LDNO charges'!$B$11:$B$199,MATCH($A17,'Annex 4 LDNO charges'!$A$11:$A$199,0))))</f>
        <v>12A</v>
      </c>
      <c r="C17" s="206">
        <f>IFERROR(INDEX('Annex 1 LV, HV and UMS charges'!$C$12:$C$43,MATCH($A17,'Annex 1 LV, HV and UMS charges'!$A$12:$A$43,0)),INDEX('Annex 4 LDNO charges'!$C$11:$C$199,MATCH($A17,'Annex 4 LDNO charges'!$A$11:$A$199,0)))</f>
        <v>0</v>
      </c>
      <c r="D17" s="185"/>
      <c r="E17" s="184">
        <v>-2.1087248388479703E-2</v>
      </c>
    </row>
    <row r="18" spans="1:5" ht="27.75" customHeight="1" x14ac:dyDescent="0.25">
      <c r="A18" s="172" t="s">
        <v>471</v>
      </c>
      <c r="B18" s="205" t="str">
        <f>IFERROR(INDEX('Annex 1 LV, HV and UMS charges'!$B$12:$B$43,MATCH($A18,'Annex 1 LV, HV and UMS charges'!$A$12:$A$43,0)),IF(INDEX('Annex 4 LDNO charges'!$B$11:$B$199,MATCH($A18,'Annex 4 LDNO charges'!$A$11:$A$199,0))=0,"",INDEX('Annex 4 LDNO charges'!$B$11:$B$199,MATCH($A18,'Annex 4 LDNO charges'!$A$11:$A$199,0))))</f>
        <v>22A</v>
      </c>
      <c r="C18" s="206">
        <f>IFERROR(INDEX('Annex 1 LV, HV and UMS charges'!$C$12:$C$43,MATCH($A18,'Annex 1 LV, HV and UMS charges'!$A$12:$A$43,0)),INDEX('Annex 4 LDNO charges'!$C$11:$C$199,MATCH($A18,'Annex 4 LDNO charges'!$A$11:$A$199,0)))</f>
        <v>0</v>
      </c>
      <c r="D18" s="185"/>
      <c r="E18" s="184">
        <v>-2.1087248388479703E-2</v>
      </c>
    </row>
    <row r="19" spans="1:5" ht="27.75" customHeight="1" x14ac:dyDescent="0.25">
      <c r="A19" s="172" t="s">
        <v>472</v>
      </c>
      <c r="B19" s="205" t="str">
        <f>IFERROR(INDEX('Annex 1 LV, HV and UMS charges'!$B$12:$B$43,MATCH($A19,'Annex 1 LV, HV and UMS charges'!$A$12:$A$43,0)),IF(INDEX('Annex 4 LDNO charges'!$B$11:$B$199,MATCH($A19,'Annex 4 LDNO charges'!$A$11:$A$199,0))=0,"",INDEX('Annex 4 LDNO charges'!$B$11:$B$199,MATCH($A19,'Annex 4 LDNO charges'!$A$11:$A$199,0))))</f>
        <v>32A</v>
      </c>
      <c r="C19" s="206">
        <f>IFERROR(INDEX('Annex 1 LV, HV and UMS charges'!$C$12:$C$43,MATCH($A19,'Annex 1 LV, HV and UMS charges'!$A$12:$A$43,0)),INDEX('Annex 4 LDNO charges'!$C$11:$C$199,MATCH($A19,'Annex 4 LDNO charges'!$A$11:$A$199,0)))</f>
        <v>0</v>
      </c>
      <c r="D19" s="185"/>
      <c r="E19" s="184">
        <v>-2.1087248388479703E-2</v>
      </c>
    </row>
    <row r="20" spans="1:5" ht="27.75" customHeight="1" x14ac:dyDescent="0.25">
      <c r="A20" s="172" t="s">
        <v>473</v>
      </c>
      <c r="B20" s="205" t="str">
        <f>IFERROR(INDEX('Annex 1 LV, HV and UMS charges'!$B$12:$B$43,MATCH($A20,'Annex 1 LV, HV and UMS charges'!$A$12:$A$43,0)),IF(INDEX('Annex 4 LDNO charges'!$B$11:$B$199,MATCH($A20,'Annex 4 LDNO charges'!$A$11:$A$199,0))=0,"",INDEX('Annex 4 LDNO charges'!$B$11:$B$199,MATCH($A20,'Annex 4 LDNO charges'!$A$11:$A$199,0))))</f>
        <v>42A</v>
      </c>
      <c r="C20" s="206">
        <f>IFERROR(INDEX('Annex 1 LV, HV and UMS charges'!$C$12:$C$43,MATCH($A20,'Annex 1 LV, HV and UMS charges'!$A$12:$A$43,0)),INDEX('Annex 4 LDNO charges'!$C$11:$C$199,MATCH($A20,'Annex 4 LDNO charges'!$A$11:$A$199,0)))</f>
        <v>0</v>
      </c>
      <c r="D20" s="185"/>
      <c r="E20" s="184">
        <v>-2.1087248388479703E-2</v>
      </c>
    </row>
    <row r="21" spans="1:5" ht="27.75" customHeight="1" x14ac:dyDescent="0.25">
      <c r="A21" s="172" t="s">
        <v>474</v>
      </c>
      <c r="B21" s="205" t="str">
        <f>IFERROR(INDEX('Annex 1 LV, HV and UMS charges'!$B$12:$B$43,MATCH($A21,'Annex 1 LV, HV and UMS charges'!$A$12:$A$43,0)),IF(INDEX('Annex 4 LDNO charges'!$B$11:$B$199,MATCH($A21,'Annex 4 LDNO charges'!$A$11:$A$199,0))=0,"",INDEX('Annex 4 LDNO charges'!$B$11:$B$199,MATCH($A21,'Annex 4 LDNO charges'!$A$11:$A$199,0))))</f>
        <v>52A</v>
      </c>
      <c r="C21" s="206">
        <f>IFERROR(INDEX('Annex 1 LV, HV and UMS charges'!$C$12:$C$43,MATCH($A21,'Annex 1 LV, HV and UMS charges'!$A$12:$A$43,0)),INDEX('Annex 4 LDNO charges'!$C$11:$C$199,MATCH($A21,'Annex 4 LDNO charges'!$A$11:$A$199,0)))</f>
        <v>0</v>
      </c>
      <c r="D21" s="185"/>
      <c r="E21" s="184">
        <v>-2.1087248388479703E-2</v>
      </c>
    </row>
    <row r="22" spans="1:5" ht="27.75" customHeight="1" x14ac:dyDescent="0.25">
      <c r="A22" s="172" t="s">
        <v>475</v>
      </c>
      <c r="B22" s="205" t="str">
        <f>IFERROR(INDEX('Annex 1 LV, HV and UMS charges'!$B$12:$B$43,MATCH($A22,'Annex 1 LV, HV and UMS charges'!$A$12:$A$43,0)),IF(INDEX('Annex 4 LDNO charges'!$B$11:$B$199,MATCH($A22,'Annex 4 LDNO charges'!$A$11:$A$199,0))=0,"",INDEX('Annex 4 LDNO charges'!$B$11:$B$199,MATCH($A22,'Annex 4 LDNO charges'!$A$11:$A$199,0))))</f>
        <v>62A</v>
      </c>
      <c r="C22" s="206">
        <f>IFERROR(INDEX('Annex 1 LV, HV and UMS charges'!$C$12:$C$43,MATCH($A22,'Annex 1 LV, HV and UMS charges'!$A$12:$A$43,0)),INDEX('Annex 4 LDNO charges'!$C$11:$C$199,MATCH($A22,'Annex 4 LDNO charges'!$A$11:$A$199,0)))</f>
        <v>0</v>
      </c>
      <c r="D22" s="185"/>
      <c r="E22" s="184">
        <v>-2.1087248388479703E-2</v>
      </c>
    </row>
    <row r="23" spans="1:5" ht="27.75" customHeight="1" x14ac:dyDescent="0.25">
      <c r="A23" s="168" t="s">
        <v>476</v>
      </c>
      <c r="B23" s="205" t="str">
        <f>IFERROR(INDEX('Annex 1 LV, HV and UMS charges'!$B$12:$B$43,MATCH($A23,'Annex 1 LV, HV and UMS charges'!$A$12:$A$43,0)),IF(INDEX('Annex 4 LDNO charges'!$B$11:$B$199,MATCH($A23,'Annex 4 LDNO charges'!$A$11:$A$199,0))=0,"",INDEX('Annex 4 LDNO charges'!$B$11:$B$199,MATCH($A23,'Annex 4 LDNO charges'!$A$11:$A$199,0))))</f>
        <v>72A</v>
      </c>
      <c r="C23" s="206">
        <f>IFERROR(INDEX('Annex 1 LV, HV and UMS charges'!$C$12:$C$43,MATCH($A23,'Annex 1 LV, HV and UMS charges'!$A$12:$A$43,0)),INDEX('Annex 4 LDNO charges'!$C$11:$C$199,MATCH($A23,'Annex 4 LDNO charges'!$A$11:$A$199,0)))</f>
        <v>0</v>
      </c>
      <c r="D23" s="185"/>
      <c r="E23" s="184">
        <v>-2.1087248388479703E-2</v>
      </c>
    </row>
    <row r="24" spans="1:5" ht="27.75" customHeight="1" x14ac:dyDescent="0.25">
      <c r="A24" s="168" t="s">
        <v>477</v>
      </c>
      <c r="B24" s="205" t="str">
        <f>IFERROR(INDEX('Annex 1 LV, HV and UMS charges'!$B$12:$B$43,MATCH($A24,'Annex 1 LV, HV and UMS charges'!$A$12:$A$43,0)),IF(INDEX('Annex 4 LDNO charges'!$B$11:$B$199,MATCH($A24,'Annex 4 LDNO charges'!$A$11:$A$199,0))=0,"",INDEX('Annex 4 LDNO charges'!$B$11:$B$199,MATCH($A24,'Annex 4 LDNO charges'!$A$11:$A$199,0))))</f>
        <v>82A</v>
      </c>
      <c r="C24" s="206">
        <f>IFERROR(INDEX('Annex 1 LV, HV and UMS charges'!$C$12:$C$43,MATCH($A24,'Annex 1 LV, HV and UMS charges'!$A$12:$A$43,0)),INDEX('Annex 4 LDNO charges'!$C$11:$C$199,MATCH($A24,'Annex 4 LDNO charges'!$A$11:$A$199,0)))</f>
        <v>0</v>
      </c>
      <c r="D24" s="185"/>
      <c r="E24" s="184">
        <v>-2.1087248388479703E-2</v>
      </c>
    </row>
    <row r="25" spans="1:5" ht="27.75" customHeight="1" x14ac:dyDescent="0.25">
      <c r="A25" s="168" t="s">
        <v>478</v>
      </c>
      <c r="B25" s="205" t="str">
        <f>IFERROR(INDEX('Annex 1 LV, HV and UMS charges'!$B$12:$B$43,MATCH($A25,'Annex 1 LV, HV and UMS charges'!$A$12:$A$43,0)),IF(INDEX('Annex 4 LDNO charges'!$B$11:$B$199,MATCH($A25,'Annex 4 LDNO charges'!$A$11:$A$199,0))=0,"",INDEX('Annex 4 LDNO charges'!$B$11:$B$199,MATCH($A25,'Annex 4 LDNO charges'!$A$11:$A$199,0))))</f>
        <v>92A</v>
      </c>
      <c r="C25" s="206">
        <f>IFERROR(INDEX('Annex 1 LV, HV and UMS charges'!$C$12:$C$43,MATCH($A25,'Annex 1 LV, HV and UMS charges'!$A$12:$A$43,0)),INDEX('Annex 4 LDNO charges'!$C$11:$C$199,MATCH($A25,'Annex 4 LDNO charges'!$A$11:$A$199,0)))</f>
        <v>0</v>
      </c>
      <c r="D25" s="185"/>
      <c r="E25" s="184">
        <v>-2.1087248388479703E-2</v>
      </c>
    </row>
    <row r="26" spans="1:5" ht="27.75" customHeight="1" x14ac:dyDescent="0.25">
      <c r="A26" s="168" t="s">
        <v>601</v>
      </c>
      <c r="B26" s="205" t="str">
        <f>IFERROR(INDEX('Annex 1 LV, HV and UMS charges'!$B$12:$B$43,MATCH($A26,'Annex 1 LV, HV and UMS charges'!$A$12:$A$43,0)),IF(INDEX('Annex 4 LDNO charges'!$B$11:$B$199,MATCH($A26,'Annex 4 LDNO charges'!$A$11:$A$199,0))=0,"",INDEX('Annex 4 LDNO charges'!$B$11:$B$199,MATCH($A26,'Annex 4 LDNO charges'!$A$11:$A$199,0))))</f>
        <v>A01, A1L</v>
      </c>
      <c r="C26" s="206" t="str">
        <f>IFERROR(INDEX('Annex 1 LV, HV and UMS charges'!$C$12:$C$43,MATCH($A26,'Annex 1 LV, HV and UMS charges'!$A$12:$A$43,0)),INDEX('Annex 4 LDNO charges'!$C$11:$C$199,MATCH($A26,'Annex 4 LDNO charges'!$A$11:$A$199,0)))</f>
        <v>0, 1, 2</v>
      </c>
      <c r="D26" s="184"/>
      <c r="E26" s="184">
        <v>-2.1087248388479703E-2</v>
      </c>
    </row>
    <row r="27" spans="1:5" ht="27.75" customHeight="1" x14ac:dyDescent="0.25">
      <c r="A27" s="168" t="s">
        <v>602</v>
      </c>
      <c r="B27" s="205" t="str">
        <f>IFERROR(INDEX('Annex 1 LV, HV and UMS charges'!$B$12:$B$43,MATCH($A27,'Annex 1 LV, HV and UMS charges'!$A$12:$A$43,0)),IF(INDEX('Annex 4 LDNO charges'!$B$11:$B$199,MATCH($A27,'Annex 4 LDNO charges'!$A$11:$A$199,0))=0,"",INDEX('Annex 4 LDNO charges'!$B$11:$B$199,MATCH($A27,'Annex 4 LDNO charges'!$A$11:$A$199,0))))</f>
        <v>A31, A3L</v>
      </c>
      <c r="C27" s="206" t="str">
        <f>IFERROR(INDEX('Annex 1 LV, HV and UMS charges'!$C$12:$C$43,MATCH($A27,'Annex 1 LV, HV and UMS charges'!$A$12:$A$43,0)),INDEX('Annex 4 LDNO charges'!$C$11:$C$199,MATCH($A27,'Annex 4 LDNO charges'!$A$11:$A$199,0)))</f>
        <v>0, 3, 4, 5-8</v>
      </c>
      <c r="D27" s="185"/>
      <c r="E27" s="184">
        <v>-2.1087248388479703E-2</v>
      </c>
    </row>
    <row r="28" spans="1:5" ht="27.75" customHeight="1" x14ac:dyDescent="0.25">
      <c r="A28" s="168" t="s">
        <v>603</v>
      </c>
      <c r="B28" s="205" t="str">
        <f>IFERROR(INDEX('Annex 1 LV, HV and UMS charges'!$B$12:$B$43,MATCH($A28,'Annex 1 LV, HV and UMS charges'!$A$12:$A$43,0)),IF(INDEX('Annex 4 LDNO charges'!$B$11:$B$199,MATCH($A28,'Annex 4 LDNO charges'!$A$11:$A$199,0))=0,"",INDEX('Annex 4 LDNO charges'!$B$11:$B$199,MATCH($A28,'Annex 4 LDNO charges'!$A$11:$A$199,0))))</f>
        <v>1A1, 1AL</v>
      </c>
      <c r="C28" s="206" t="str">
        <f>IFERROR(INDEX('Annex 1 LV, HV and UMS charges'!$C$12:$C$43,MATCH($A28,'Annex 1 LV, HV and UMS charges'!$A$12:$A$43,0)),INDEX('Annex 4 LDNO charges'!$C$11:$C$199,MATCH($A28,'Annex 4 LDNO charges'!$A$11:$A$199,0)))</f>
        <v>0, 3, 4, 5-8</v>
      </c>
      <c r="D28" s="185"/>
      <c r="E28" s="184">
        <v>-2.1087248388479703E-2</v>
      </c>
    </row>
    <row r="29" spans="1:5" ht="27.75" customHeight="1" x14ac:dyDescent="0.25">
      <c r="A29" s="168" t="s">
        <v>604</v>
      </c>
      <c r="B29" s="205" t="str">
        <f>IFERROR(INDEX('Annex 1 LV, HV and UMS charges'!$B$12:$B$43,MATCH($A29,'Annex 1 LV, HV and UMS charges'!$A$12:$A$43,0)),IF(INDEX('Annex 4 LDNO charges'!$B$11:$B$199,MATCH($A29,'Annex 4 LDNO charges'!$A$11:$A$199,0))=0,"",INDEX('Annex 4 LDNO charges'!$B$11:$B$199,MATCH($A29,'Annex 4 LDNO charges'!$A$11:$A$199,0))))</f>
        <v>2A1, 2AL</v>
      </c>
      <c r="C29" s="206" t="str">
        <f>IFERROR(INDEX('Annex 1 LV, HV and UMS charges'!$C$12:$C$43,MATCH($A29,'Annex 1 LV, HV and UMS charges'!$A$12:$A$43,0)),INDEX('Annex 4 LDNO charges'!$C$11:$C$199,MATCH($A29,'Annex 4 LDNO charges'!$A$11:$A$199,0)))</f>
        <v>0, 3, 4, 5-8</v>
      </c>
      <c r="D29" s="185"/>
      <c r="E29" s="184">
        <v>-2.1087248388479703E-2</v>
      </c>
    </row>
    <row r="30" spans="1:5" ht="27.75" customHeight="1" x14ac:dyDescent="0.25">
      <c r="A30" s="168" t="s">
        <v>605</v>
      </c>
      <c r="B30" s="205" t="str">
        <f>IFERROR(INDEX('Annex 1 LV, HV and UMS charges'!$B$12:$B$43,MATCH($A30,'Annex 1 LV, HV and UMS charges'!$A$12:$A$43,0)),IF(INDEX('Annex 4 LDNO charges'!$B$11:$B$199,MATCH($A30,'Annex 4 LDNO charges'!$A$11:$A$199,0))=0,"",INDEX('Annex 4 LDNO charges'!$B$11:$B$199,MATCH($A30,'Annex 4 LDNO charges'!$A$11:$A$199,0))))</f>
        <v>3A1, 3AL</v>
      </c>
      <c r="C30" s="206" t="str">
        <f>IFERROR(INDEX('Annex 1 LV, HV and UMS charges'!$C$12:$C$43,MATCH($A30,'Annex 1 LV, HV and UMS charges'!$A$12:$A$43,0)),INDEX('Annex 4 LDNO charges'!$C$11:$C$199,MATCH($A30,'Annex 4 LDNO charges'!$A$11:$A$199,0)))</f>
        <v>0, 3, 4, 5-8</v>
      </c>
      <c r="D30" s="185"/>
      <c r="E30" s="184">
        <v>-2.1087248388479703E-2</v>
      </c>
    </row>
    <row r="31" spans="1:5" ht="27.75" customHeight="1" x14ac:dyDescent="0.25">
      <c r="A31" s="168" t="s">
        <v>606</v>
      </c>
      <c r="B31" s="205" t="str">
        <f>IFERROR(INDEX('Annex 1 LV, HV and UMS charges'!$B$12:$B$43,MATCH($A31,'Annex 1 LV, HV and UMS charges'!$A$12:$A$43,0)),IF(INDEX('Annex 4 LDNO charges'!$B$11:$B$199,MATCH($A31,'Annex 4 LDNO charges'!$A$11:$A$199,0))=0,"",INDEX('Annex 4 LDNO charges'!$B$11:$B$199,MATCH($A31,'Annex 4 LDNO charges'!$A$11:$A$199,0))))</f>
        <v>4A1, 4AL</v>
      </c>
      <c r="C31" s="206" t="str">
        <f>IFERROR(INDEX('Annex 1 LV, HV and UMS charges'!$C$12:$C$43,MATCH($A31,'Annex 1 LV, HV and UMS charges'!$A$12:$A$43,0)),INDEX('Annex 4 LDNO charges'!$C$11:$C$199,MATCH($A31,'Annex 4 LDNO charges'!$A$11:$A$199,0)))</f>
        <v>0, 3, 4, 5-8</v>
      </c>
      <c r="D31" s="185"/>
      <c r="E31" s="184">
        <v>-2.1087248388479703E-2</v>
      </c>
    </row>
    <row r="32" spans="1:5" ht="27.75" customHeight="1" x14ac:dyDescent="0.25">
      <c r="A32" s="168" t="s">
        <v>479</v>
      </c>
      <c r="B32" s="205" t="str">
        <f>IFERROR(INDEX('Annex 1 LV, HV and UMS charges'!$B$12:$B$43,MATCH($A32,'Annex 1 LV, HV and UMS charges'!$A$12:$A$43,0)),IF(INDEX('Annex 4 LDNO charges'!$B$11:$B$199,MATCH($A32,'Annex 4 LDNO charges'!$A$11:$A$199,0))=0,"",INDEX('Annex 4 LDNO charges'!$B$11:$B$199,MATCH($A32,'Annex 4 LDNO charges'!$A$11:$A$199,0))))</f>
        <v>5A1</v>
      </c>
      <c r="C32" s="206">
        <f>IFERROR(INDEX('Annex 1 LV, HV and UMS charges'!$C$12:$C$43,MATCH($A32,'Annex 1 LV, HV and UMS charges'!$A$12:$A$43,0)),INDEX('Annex 4 LDNO charges'!$C$11:$C$199,MATCH($A32,'Annex 4 LDNO charges'!$A$11:$A$199,0)))</f>
        <v>0</v>
      </c>
      <c r="D32" s="185"/>
      <c r="E32" s="184">
        <v>-2.1087248388479703E-2</v>
      </c>
    </row>
    <row r="33" spans="1:5" ht="27.75" customHeight="1" x14ac:dyDescent="0.25">
      <c r="A33" s="168" t="s">
        <v>480</v>
      </c>
      <c r="B33" s="205" t="str">
        <f>IFERROR(INDEX('Annex 1 LV, HV and UMS charges'!$B$12:$B$43,MATCH($A33,'Annex 1 LV, HV and UMS charges'!$A$12:$A$43,0)),IF(INDEX('Annex 4 LDNO charges'!$B$11:$B$199,MATCH($A33,'Annex 4 LDNO charges'!$A$11:$A$199,0))=0,"",INDEX('Annex 4 LDNO charges'!$B$11:$B$199,MATCH($A33,'Annex 4 LDNO charges'!$A$11:$A$199,0))))</f>
        <v>6A1</v>
      </c>
      <c r="C33" s="206">
        <f>IFERROR(INDEX('Annex 1 LV, HV and UMS charges'!$C$12:$C$43,MATCH($A33,'Annex 1 LV, HV and UMS charges'!$A$12:$A$43,0)),INDEX('Annex 4 LDNO charges'!$C$11:$C$199,MATCH($A33,'Annex 4 LDNO charges'!$A$11:$A$199,0)))</f>
        <v>0</v>
      </c>
      <c r="D33" s="185"/>
      <c r="E33" s="184">
        <v>-2.1087248388479703E-2</v>
      </c>
    </row>
    <row r="34" spans="1:5" ht="27.75" customHeight="1" x14ac:dyDescent="0.25">
      <c r="A34" s="168" t="s">
        <v>481</v>
      </c>
      <c r="B34" s="205" t="str">
        <f>IFERROR(INDEX('Annex 1 LV, HV and UMS charges'!$B$12:$B$43,MATCH($A34,'Annex 1 LV, HV and UMS charges'!$A$12:$A$43,0)),IF(INDEX('Annex 4 LDNO charges'!$B$11:$B$199,MATCH($A34,'Annex 4 LDNO charges'!$A$11:$A$199,0))=0,"",INDEX('Annex 4 LDNO charges'!$B$11:$B$199,MATCH($A34,'Annex 4 LDNO charges'!$A$11:$A$199,0))))</f>
        <v>7A1</v>
      </c>
      <c r="C34" s="206">
        <f>IFERROR(INDEX('Annex 1 LV, HV and UMS charges'!$C$12:$C$43,MATCH($A34,'Annex 1 LV, HV and UMS charges'!$A$12:$A$43,0)),INDEX('Annex 4 LDNO charges'!$C$11:$C$199,MATCH($A34,'Annex 4 LDNO charges'!$A$11:$A$199,0)))</f>
        <v>0</v>
      </c>
      <c r="D34" s="185"/>
      <c r="E34" s="184">
        <v>-2.1087248388479703E-2</v>
      </c>
    </row>
    <row r="35" spans="1:5" ht="27.75" customHeight="1" x14ac:dyDescent="0.25">
      <c r="A35" s="168" t="s">
        <v>482</v>
      </c>
      <c r="B35" s="205" t="str">
        <f>IFERROR(INDEX('Annex 1 LV, HV and UMS charges'!$B$12:$B$43,MATCH($A35,'Annex 1 LV, HV and UMS charges'!$A$12:$A$43,0)),IF(INDEX('Annex 4 LDNO charges'!$B$11:$B$199,MATCH($A35,'Annex 4 LDNO charges'!$A$11:$A$199,0))=0,"",INDEX('Annex 4 LDNO charges'!$B$11:$B$199,MATCH($A35,'Annex 4 LDNO charges'!$A$11:$A$199,0))))</f>
        <v>8A1</v>
      </c>
      <c r="C35" s="206">
        <f>IFERROR(INDEX('Annex 1 LV, HV and UMS charges'!$C$12:$C$43,MATCH($A35,'Annex 1 LV, HV and UMS charges'!$A$12:$A$43,0)),INDEX('Annex 4 LDNO charges'!$C$11:$C$199,MATCH($A35,'Annex 4 LDNO charges'!$A$11:$A$199,0)))</f>
        <v>0</v>
      </c>
      <c r="D35" s="185"/>
      <c r="E35" s="184">
        <v>-2.1087248388479703E-2</v>
      </c>
    </row>
    <row r="36" spans="1:5" ht="27.75" customHeight="1" x14ac:dyDescent="0.25">
      <c r="A36" s="168" t="s">
        <v>483</v>
      </c>
      <c r="B36" s="205" t="str">
        <f>IFERROR(INDEX('Annex 1 LV, HV and UMS charges'!$B$12:$B$43,MATCH($A36,'Annex 1 LV, HV and UMS charges'!$A$12:$A$43,0)),IF(INDEX('Annex 4 LDNO charges'!$B$11:$B$199,MATCH($A36,'Annex 4 LDNO charges'!$A$11:$A$199,0))=0,"",INDEX('Annex 4 LDNO charges'!$B$11:$B$199,MATCH($A36,'Annex 4 LDNO charges'!$A$11:$A$199,0))))</f>
        <v>9A1</v>
      </c>
      <c r="C36" s="206">
        <f>IFERROR(INDEX('Annex 1 LV, HV and UMS charges'!$C$12:$C$43,MATCH($A36,'Annex 1 LV, HV and UMS charges'!$A$12:$A$43,0)),INDEX('Annex 4 LDNO charges'!$C$11:$C$199,MATCH($A36,'Annex 4 LDNO charges'!$A$11:$A$199,0)))</f>
        <v>0</v>
      </c>
      <c r="D36" s="185"/>
      <c r="E36" s="184">
        <v>-2.1087248388479703E-2</v>
      </c>
    </row>
    <row r="37" spans="1:5" ht="27.75" customHeight="1" x14ac:dyDescent="0.25">
      <c r="A37" s="172" t="s">
        <v>607</v>
      </c>
      <c r="B37" s="205" t="str">
        <f>IFERROR(INDEX('Annex 1 LV, HV and UMS charges'!$B$12:$B$43,MATCH($A37,'Annex 1 LV, HV and UMS charges'!$A$12:$A$43,0)),IF(INDEX('Annex 4 LDNO charges'!$B$11:$B$199,MATCH($A37,'Annex 4 LDNO charges'!$A$11:$A$199,0))=0,"",INDEX('Annex 4 LDNO charges'!$B$11:$B$199,MATCH($A37,'Annex 4 LDNO charges'!$A$11:$A$199,0))))</f>
        <v>A02, A2H</v>
      </c>
      <c r="C37" s="206" t="str">
        <f>IFERROR(INDEX('Annex 1 LV, HV and UMS charges'!$C$12:$C$43,MATCH($A37,'Annex 1 LV, HV and UMS charges'!$A$12:$A$43,0)),INDEX('Annex 4 LDNO charges'!$C$11:$C$199,MATCH($A37,'Annex 4 LDNO charges'!$A$11:$A$199,0)))</f>
        <v>0, 1, 2</v>
      </c>
      <c r="D37" s="184"/>
      <c r="E37" s="184">
        <v>-2.1087248388479703E-2</v>
      </c>
    </row>
    <row r="38" spans="1:5" ht="27.75" customHeight="1" x14ac:dyDescent="0.25">
      <c r="A38" s="168" t="s">
        <v>608</v>
      </c>
      <c r="B38" s="205" t="str">
        <f>IFERROR(INDEX('Annex 1 LV, HV and UMS charges'!$B$12:$B$43,MATCH($A38,'Annex 1 LV, HV and UMS charges'!$A$12:$A$43,0)),IF(INDEX('Annex 4 LDNO charges'!$B$11:$B$199,MATCH($A38,'Annex 4 LDNO charges'!$A$11:$A$199,0))=0,"",INDEX('Annex 4 LDNO charges'!$B$11:$B$199,MATCH($A38,'Annex 4 LDNO charges'!$A$11:$A$199,0))))</f>
        <v>A32, A3H</v>
      </c>
      <c r="C38" s="206" t="str">
        <f>IFERROR(INDEX('Annex 1 LV, HV and UMS charges'!$C$12:$C$43,MATCH($A38,'Annex 1 LV, HV and UMS charges'!$A$12:$A$43,0)),INDEX('Annex 4 LDNO charges'!$C$11:$C$199,MATCH($A38,'Annex 4 LDNO charges'!$A$11:$A$199,0)))</f>
        <v>0, 3, 4, 5-8</v>
      </c>
      <c r="D38" s="185"/>
      <c r="E38" s="184">
        <v>-2.1087248388479703E-2</v>
      </c>
    </row>
    <row r="39" spans="1:5" ht="27.75" customHeight="1" x14ac:dyDescent="0.25">
      <c r="A39" s="168" t="s">
        <v>609</v>
      </c>
      <c r="B39" s="205" t="str">
        <f>IFERROR(INDEX('Annex 1 LV, HV and UMS charges'!$B$12:$B$43,MATCH($A39,'Annex 1 LV, HV and UMS charges'!$A$12:$A$43,0)),IF(INDEX('Annex 4 LDNO charges'!$B$11:$B$199,MATCH($A39,'Annex 4 LDNO charges'!$A$11:$A$199,0))=0,"",INDEX('Annex 4 LDNO charges'!$B$11:$B$199,MATCH($A39,'Annex 4 LDNO charges'!$A$11:$A$199,0))))</f>
        <v>1A2, 1AH</v>
      </c>
      <c r="C39" s="206" t="str">
        <f>IFERROR(INDEX('Annex 1 LV, HV and UMS charges'!$C$12:$C$43,MATCH($A39,'Annex 1 LV, HV and UMS charges'!$A$12:$A$43,0)),INDEX('Annex 4 LDNO charges'!$C$11:$C$199,MATCH($A39,'Annex 4 LDNO charges'!$A$11:$A$199,0)))</f>
        <v>0, 3, 4, 5-8</v>
      </c>
      <c r="D39" s="185"/>
      <c r="E39" s="184">
        <v>-2.1087248388479703E-2</v>
      </c>
    </row>
    <row r="40" spans="1:5" ht="27.75" customHeight="1" x14ac:dyDescent="0.25">
      <c r="A40" s="168" t="s">
        <v>610</v>
      </c>
      <c r="B40" s="205" t="str">
        <f>IFERROR(INDEX('Annex 1 LV, HV and UMS charges'!$B$12:$B$43,MATCH($A40,'Annex 1 LV, HV and UMS charges'!$A$12:$A$43,0)),IF(INDEX('Annex 4 LDNO charges'!$B$11:$B$199,MATCH($A40,'Annex 4 LDNO charges'!$A$11:$A$199,0))=0,"",INDEX('Annex 4 LDNO charges'!$B$11:$B$199,MATCH($A40,'Annex 4 LDNO charges'!$A$11:$A$199,0))))</f>
        <v>2A2, 2AH</v>
      </c>
      <c r="C40" s="206" t="str">
        <f>IFERROR(INDEX('Annex 1 LV, HV and UMS charges'!$C$12:$C$43,MATCH($A40,'Annex 1 LV, HV and UMS charges'!$A$12:$A$43,0)),INDEX('Annex 4 LDNO charges'!$C$11:$C$199,MATCH($A40,'Annex 4 LDNO charges'!$A$11:$A$199,0)))</f>
        <v>0, 3, 4, 5-8</v>
      </c>
      <c r="D40" s="185"/>
      <c r="E40" s="184">
        <v>-2.1087248388479703E-2</v>
      </c>
    </row>
    <row r="41" spans="1:5" ht="27.75" customHeight="1" x14ac:dyDescent="0.25">
      <c r="A41" s="168" t="s">
        <v>611</v>
      </c>
      <c r="B41" s="205" t="str">
        <f>IFERROR(INDEX('Annex 1 LV, HV and UMS charges'!$B$12:$B$43,MATCH($A41,'Annex 1 LV, HV and UMS charges'!$A$12:$A$43,0)),IF(INDEX('Annex 4 LDNO charges'!$B$11:$B$199,MATCH($A41,'Annex 4 LDNO charges'!$A$11:$A$199,0))=0,"",INDEX('Annex 4 LDNO charges'!$B$11:$B$199,MATCH($A41,'Annex 4 LDNO charges'!$A$11:$A$199,0))))</f>
        <v>3A2, 3AH</v>
      </c>
      <c r="C41" s="206" t="str">
        <f>IFERROR(INDEX('Annex 1 LV, HV and UMS charges'!$C$12:$C$43,MATCH($A41,'Annex 1 LV, HV and UMS charges'!$A$12:$A$43,0)),INDEX('Annex 4 LDNO charges'!$C$11:$C$199,MATCH($A41,'Annex 4 LDNO charges'!$A$11:$A$199,0)))</f>
        <v>0, 3, 4, 5-8</v>
      </c>
      <c r="D41" s="185"/>
      <c r="E41" s="184">
        <v>-2.1087248388479703E-2</v>
      </c>
    </row>
    <row r="42" spans="1:5" ht="27.75" customHeight="1" x14ac:dyDescent="0.25">
      <c r="A42" s="168" t="s">
        <v>612</v>
      </c>
      <c r="B42" s="205" t="str">
        <f>IFERROR(INDEX('Annex 1 LV, HV and UMS charges'!$B$12:$B$43,MATCH($A42,'Annex 1 LV, HV and UMS charges'!$A$12:$A$43,0)),IF(INDEX('Annex 4 LDNO charges'!$B$11:$B$199,MATCH($A42,'Annex 4 LDNO charges'!$A$11:$A$199,0))=0,"",INDEX('Annex 4 LDNO charges'!$B$11:$B$199,MATCH($A42,'Annex 4 LDNO charges'!$A$11:$A$199,0))))</f>
        <v>4A2, 4AH</v>
      </c>
      <c r="C42" s="206" t="str">
        <f>IFERROR(INDEX('Annex 1 LV, HV and UMS charges'!$C$12:$C$43,MATCH($A42,'Annex 1 LV, HV and UMS charges'!$A$12:$A$43,0)),INDEX('Annex 4 LDNO charges'!$C$11:$C$199,MATCH($A42,'Annex 4 LDNO charges'!$A$11:$A$199,0)))</f>
        <v>0, 3, 4, 5-8</v>
      </c>
      <c r="D42" s="185"/>
      <c r="E42" s="184">
        <v>-2.1087248388479703E-2</v>
      </c>
    </row>
    <row r="43" spans="1:5" ht="27.75" customHeight="1" x14ac:dyDescent="0.25">
      <c r="A43" s="168" t="s">
        <v>485</v>
      </c>
      <c r="B43" s="205" t="str">
        <f>IFERROR(INDEX('Annex 1 LV, HV and UMS charges'!$B$12:$B$43,MATCH($A43,'Annex 1 LV, HV and UMS charges'!$A$12:$A$43,0)),IF(INDEX('Annex 4 LDNO charges'!$B$11:$B$199,MATCH($A43,'Annex 4 LDNO charges'!$A$11:$A$199,0))=0,"",INDEX('Annex 4 LDNO charges'!$B$11:$B$199,MATCH($A43,'Annex 4 LDNO charges'!$A$11:$A$199,0))))</f>
        <v>5A2</v>
      </c>
      <c r="C43" s="206">
        <f>IFERROR(INDEX('Annex 1 LV, HV and UMS charges'!$C$12:$C$43,MATCH($A43,'Annex 1 LV, HV and UMS charges'!$A$12:$A$43,0)),INDEX('Annex 4 LDNO charges'!$C$11:$C$199,MATCH($A43,'Annex 4 LDNO charges'!$A$11:$A$199,0)))</f>
        <v>0</v>
      </c>
      <c r="D43" s="185"/>
      <c r="E43" s="184">
        <v>-2.1087248388479703E-2</v>
      </c>
    </row>
    <row r="44" spans="1:5" ht="27.75" customHeight="1" x14ac:dyDescent="0.25">
      <c r="A44" s="168" t="s">
        <v>486</v>
      </c>
      <c r="B44" s="205" t="str">
        <f>IFERROR(INDEX('Annex 1 LV, HV and UMS charges'!$B$12:$B$43,MATCH($A44,'Annex 1 LV, HV and UMS charges'!$A$12:$A$43,0)),IF(INDEX('Annex 4 LDNO charges'!$B$11:$B$199,MATCH($A44,'Annex 4 LDNO charges'!$A$11:$A$199,0))=0,"",INDEX('Annex 4 LDNO charges'!$B$11:$B$199,MATCH($A44,'Annex 4 LDNO charges'!$A$11:$A$199,0))))</f>
        <v>6A2</v>
      </c>
      <c r="C44" s="206">
        <f>IFERROR(INDEX('Annex 1 LV, HV and UMS charges'!$C$12:$C$43,MATCH($A44,'Annex 1 LV, HV and UMS charges'!$A$12:$A$43,0)),INDEX('Annex 4 LDNO charges'!$C$11:$C$199,MATCH($A44,'Annex 4 LDNO charges'!$A$11:$A$199,0)))</f>
        <v>0</v>
      </c>
      <c r="D44" s="185"/>
      <c r="E44" s="184">
        <v>-2.1087248388479703E-2</v>
      </c>
    </row>
    <row r="45" spans="1:5" ht="27.75" customHeight="1" x14ac:dyDescent="0.25">
      <c r="A45" s="168" t="s">
        <v>487</v>
      </c>
      <c r="B45" s="205" t="str">
        <f>IFERROR(INDEX('Annex 1 LV, HV and UMS charges'!$B$12:$B$43,MATCH($A45,'Annex 1 LV, HV and UMS charges'!$A$12:$A$43,0)),IF(INDEX('Annex 4 LDNO charges'!$B$11:$B$199,MATCH($A45,'Annex 4 LDNO charges'!$A$11:$A$199,0))=0,"",INDEX('Annex 4 LDNO charges'!$B$11:$B$199,MATCH($A45,'Annex 4 LDNO charges'!$A$11:$A$199,0))))</f>
        <v>7A2</v>
      </c>
      <c r="C45" s="206">
        <f>IFERROR(INDEX('Annex 1 LV, HV and UMS charges'!$C$12:$C$43,MATCH($A45,'Annex 1 LV, HV and UMS charges'!$A$12:$A$43,0)),INDEX('Annex 4 LDNO charges'!$C$11:$C$199,MATCH($A45,'Annex 4 LDNO charges'!$A$11:$A$199,0)))</f>
        <v>0</v>
      </c>
      <c r="D45" s="185"/>
      <c r="E45" s="184">
        <v>-2.1087248388479703E-2</v>
      </c>
    </row>
    <row r="46" spans="1:5" ht="27.75" customHeight="1" x14ac:dyDescent="0.25">
      <c r="A46" s="168" t="s">
        <v>488</v>
      </c>
      <c r="B46" s="205" t="str">
        <f>IFERROR(INDEX('Annex 1 LV, HV and UMS charges'!$B$12:$B$43,MATCH($A46,'Annex 1 LV, HV and UMS charges'!$A$12:$A$43,0)),IF(INDEX('Annex 4 LDNO charges'!$B$11:$B$199,MATCH($A46,'Annex 4 LDNO charges'!$A$11:$A$199,0))=0,"",INDEX('Annex 4 LDNO charges'!$B$11:$B$199,MATCH($A46,'Annex 4 LDNO charges'!$A$11:$A$199,0))))</f>
        <v>8A2</v>
      </c>
      <c r="C46" s="206">
        <f>IFERROR(INDEX('Annex 1 LV, HV and UMS charges'!$C$12:$C$43,MATCH($A46,'Annex 1 LV, HV and UMS charges'!$A$12:$A$43,0)),INDEX('Annex 4 LDNO charges'!$C$11:$C$199,MATCH($A46,'Annex 4 LDNO charges'!$A$11:$A$199,0)))</f>
        <v>0</v>
      </c>
      <c r="D46" s="185"/>
      <c r="E46" s="184">
        <v>-2.1087248388479703E-2</v>
      </c>
    </row>
    <row r="47" spans="1:5" ht="27.75" customHeight="1" x14ac:dyDescent="0.25">
      <c r="A47" s="168" t="s">
        <v>489</v>
      </c>
      <c r="B47" s="205" t="str">
        <f>IFERROR(INDEX('Annex 1 LV, HV and UMS charges'!$B$12:$B$43,MATCH($A47,'Annex 1 LV, HV and UMS charges'!$A$12:$A$43,0)),IF(INDEX('Annex 4 LDNO charges'!$B$11:$B$199,MATCH($A47,'Annex 4 LDNO charges'!$A$11:$A$199,0))=0,"",INDEX('Annex 4 LDNO charges'!$B$11:$B$199,MATCH($A47,'Annex 4 LDNO charges'!$A$11:$A$199,0))))</f>
        <v>9A2</v>
      </c>
      <c r="C47" s="206">
        <f>IFERROR(INDEX('Annex 1 LV, HV and UMS charges'!$C$12:$C$43,MATCH($A47,'Annex 1 LV, HV and UMS charges'!$A$12:$A$43,0)),INDEX('Annex 4 LDNO charges'!$C$11:$C$199,MATCH($A47,'Annex 4 LDNO charges'!$A$11:$A$199,0)))</f>
        <v>0</v>
      </c>
      <c r="D47" s="185"/>
      <c r="E47" s="184">
        <v>-2.1087248388479703E-2</v>
      </c>
    </row>
    <row r="48" spans="1:5" ht="27.75" customHeight="1" x14ac:dyDescent="0.25">
      <c r="A48" s="168" t="s">
        <v>490</v>
      </c>
      <c r="B48" s="205" t="str">
        <f>IFERROR(INDEX('Annex 1 LV, HV and UMS charges'!$B$12:$B$43,MATCH($A48,'Annex 1 LV, HV and UMS charges'!$A$12:$A$43,0)),IF(INDEX('Annex 4 LDNO charges'!$B$11:$B$199,MATCH($A48,'Annex 4 LDNO charges'!$A$11:$A$199,0))=0,"",INDEX('Annex 4 LDNO charges'!$B$11:$B$199,MATCH($A48,'Annex 4 LDNO charges'!$A$11:$A$199,0))))</f>
        <v>2A</v>
      </c>
      <c r="C48" s="206">
        <f>IFERROR(INDEX('Annex 1 LV, HV and UMS charges'!$C$12:$C$43,MATCH($A48,'Annex 1 LV, HV and UMS charges'!$A$12:$A$43,0)),INDEX('Annex 4 LDNO charges'!$C$11:$C$199,MATCH($A48,'Annex 4 LDNO charges'!$A$11:$A$199,0)))</f>
        <v>0</v>
      </c>
      <c r="D48" s="185"/>
      <c r="E48" s="184">
        <v>-2.1087248388479703E-2</v>
      </c>
    </row>
    <row r="49" spans="1:5" ht="27.75" customHeight="1" x14ac:dyDescent="0.25">
      <c r="A49" s="168" t="s">
        <v>491</v>
      </c>
      <c r="B49" s="205" t="str">
        <f>IFERROR(INDEX('Annex 1 LV, HV and UMS charges'!$B$12:$B$43,MATCH($A49,'Annex 1 LV, HV and UMS charges'!$A$12:$A$43,0)),IF(INDEX('Annex 4 LDNO charges'!$B$11:$B$199,MATCH($A49,'Annex 4 LDNO charges'!$A$11:$A$199,0))=0,"",INDEX('Annex 4 LDNO charges'!$B$11:$B$199,MATCH($A49,'Annex 4 LDNO charges'!$A$11:$A$199,0))))</f>
        <v>12A</v>
      </c>
      <c r="C49" s="206">
        <f>IFERROR(INDEX('Annex 1 LV, HV and UMS charges'!$C$12:$C$43,MATCH($A49,'Annex 1 LV, HV and UMS charges'!$A$12:$A$43,0)),INDEX('Annex 4 LDNO charges'!$C$11:$C$199,MATCH($A49,'Annex 4 LDNO charges'!$A$11:$A$199,0)))</f>
        <v>0</v>
      </c>
      <c r="D49" s="185"/>
      <c r="E49" s="184">
        <v>-2.1087248388479703E-2</v>
      </c>
    </row>
    <row r="50" spans="1:5" ht="27.75" customHeight="1" x14ac:dyDescent="0.25">
      <c r="A50" s="168" t="s">
        <v>492</v>
      </c>
      <c r="B50" s="205" t="str">
        <f>IFERROR(INDEX('Annex 1 LV, HV and UMS charges'!$B$12:$B$43,MATCH($A50,'Annex 1 LV, HV and UMS charges'!$A$12:$A$43,0)),IF(INDEX('Annex 4 LDNO charges'!$B$11:$B$199,MATCH($A50,'Annex 4 LDNO charges'!$A$11:$A$199,0))=0,"",INDEX('Annex 4 LDNO charges'!$B$11:$B$199,MATCH($A50,'Annex 4 LDNO charges'!$A$11:$A$199,0))))</f>
        <v>22A</v>
      </c>
      <c r="C50" s="206">
        <f>IFERROR(INDEX('Annex 1 LV, HV and UMS charges'!$C$12:$C$43,MATCH($A50,'Annex 1 LV, HV and UMS charges'!$A$12:$A$43,0)),INDEX('Annex 4 LDNO charges'!$C$11:$C$199,MATCH($A50,'Annex 4 LDNO charges'!$A$11:$A$199,0)))</f>
        <v>0</v>
      </c>
      <c r="D50" s="185"/>
      <c r="E50" s="184">
        <v>-2.1087248388479703E-2</v>
      </c>
    </row>
    <row r="51" spans="1:5" ht="27.75" customHeight="1" x14ac:dyDescent="0.25">
      <c r="A51" s="168" t="s">
        <v>493</v>
      </c>
      <c r="B51" s="205" t="str">
        <f>IFERROR(INDEX('Annex 1 LV, HV and UMS charges'!$B$12:$B$43,MATCH($A51,'Annex 1 LV, HV and UMS charges'!$A$12:$A$43,0)),IF(INDEX('Annex 4 LDNO charges'!$B$11:$B$199,MATCH($A51,'Annex 4 LDNO charges'!$A$11:$A$199,0))=0,"",INDEX('Annex 4 LDNO charges'!$B$11:$B$199,MATCH($A51,'Annex 4 LDNO charges'!$A$11:$A$199,0))))</f>
        <v>32A</v>
      </c>
      <c r="C51" s="206">
        <f>IFERROR(INDEX('Annex 1 LV, HV and UMS charges'!$C$12:$C$43,MATCH($A51,'Annex 1 LV, HV and UMS charges'!$A$12:$A$43,0)),INDEX('Annex 4 LDNO charges'!$C$11:$C$199,MATCH($A51,'Annex 4 LDNO charges'!$A$11:$A$199,0)))</f>
        <v>0</v>
      </c>
      <c r="D51" s="185"/>
      <c r="E51" s="184">
        <v>-2.1087248388479703E-2</v>
      </c>
    </row>
    <row r="52" spans="1:5" ht="27.75" customHeight="1" x14ac:dyDescent="0.25">
      <c r="A52" s="168" t="s">
        <v>494</v>
      </c>
      <c r="B52" s="205" t="str">
        <f>IFERROR(INDEX('Annex 1 LV, HV and UMS charges'!$B$12:$B$43,MATCH($A52,'Annex 1 LV, HV and UMS charges'!$A$12:$A$43,0)),IF(INDEX('Annex 4 LDNO charges'!$B$11:$B$199,MATCH($A52,'Annex 4 LDNO charges'!$A$11:$A$199,0))=0,"",INDEX('Annex 4 LDNO charges'!$B$11:$B$199,MATCH($A52,'Annex 4 LDNO charges'!$A$11:$A$199,0))))</f>
        <v>42A</v>
      </c>
      <c r="C52" s="206">
        <f>IFERROR(INDEX('Annex 1 LV, HV and UMS charges'!$C$12:$C$43,MATCH($A52,'Annex 1 LV, HV and UMS charges'!$A$12:$A$43,0)),INDEX('Annex 4 LDNO charges'!$C$11:$C$199,MATCH($A52,'Annex 4 LDNO charges'!$A$11:$A$199,0)))</f>
        <v>0</v>
      </c>
      <c r="D52" s="185"/>
      <c r="E52" s="184">
        <v>-2.1087248388479703E-2</v>
      </c>
    </row>
    <row r="53" spans="1:5" ht="27.75" customHeight="1" x14ac:dyDescent="0.25">
      <c r="A53" s="168" t="s">
        <v>495</v>
      </c>
      <c r="B53" s="205" t="str">
        <f>IFERROR(INDEX('Annex 1 LV, HV and UMS charges'!$B$12:$B$43,MATCH($A53,'Annex 1 LV, HV and UMS charges'!$A$12:$A$43,0)),IF(INDEX('Annex 4 LDNO charges'!$B$11:$B$199,MATCH($A53,'Annex 4 LDNO charges'!$A$11:$A$199,0))=0,"",INDEX('Annex 4 LDNO charges'!$B$11:$B$199,MATCH($A53,'Annex 4 LDNO charges'!$A$11:$A$199,0))))</f>
        <v>52A</v>
      </c>
      <c r="C53" s="206">
        <f>IFERROR(INDEX('Annex 1 LV, HV and UMS charges'!$C$12:$C$43,MATCH($A53,'Annex 1 LV, HV and UMS charges'!$A$12:$A$43,0)),INDEX('Annex 4 LDNO charges'!$C$11:$C$199,MATCH($A53,'Annex 4 LDNO charges'!$A$11:$A$199,0)))</f>
        <v>0</v>
      </c>
      <c r="D53" s="185"/>
      <c r="E53" s="184">
        <v>-2.1087248388479703E-2</v>
      </c>
    </row>
    <row r="54" spans="1:5" ht="27.75" customHeight="1" x14ac:dyDescent="0.25">
      <c r="A54" s="168" t="s">
        <v>496</v>
      </c>
      <c r="B54" s="205" t="str">
        <f>IFERROR(INDEX('Annex 1 LV, HV and UMS charges'!$B$12:$B$43,MATCH($A54,'Annex 1 LV, HV and UMS charges'!$A$12:$A$43,0)),IF(INDEX('Annex 4 LDNO charges'!$B$11:$B$199,MATCH($A54,'Annex 4 LDNO charges'!$A$11:$A$199,0))=0,"",INDEX('Annex 4 LDNO charges'!$B$11:$B$199,MATCH($A54,'Annex 4 LDNO charges'!$A$11:$A$199,0))))</f>
        <v>62A</v>
      </c>
      <c r="C54" s="206">
        <f>IFERROR(INDEX('Annex 1 LV, HV and UMS charges'!$C$12:$C$43,MATCH($A54,'Annex 1 LV, HV and UMS charges'!$A$12:$A$43,0)),INDEX('Annex 4 LDNO charges'!$C$11:$C$199,MATCH($A54,'Annex 4 LDNO charges'!$A$11:$A$199,0)))</f>
        <v>0</v>
      </c>
      <c r="D54" s="185"/>
      <c r="E54" s="184">
        <v>-2.1087248388479703E-2</v>
      </c>
    </row>
    <row r="55" spans="1:5" ht="27.75" customHeight="1" x14ac:dyDescent="0.25">
      <c r="A55" s="168" t="s">
        <v>497</v>
      </c>
      <c r="B55" s="205" t="str">
        <f>IFERROR(INDEX('Annex 1 LV, HV and UMS charges'!$B$12:$B$43,MATCH($A55,'Annex 1 LV, HV and UMS charges'!$A$12:$A$43,0)),IF(INDEX('Annex 4 LDNO charges'!$B$11:$B$199,MATCH($A55,'Annex 4 LDNO charges'!$A$11:$A$199,0))=0,"",INDEX('Annex 4 LDNO charges'!$B$11:$B$199,MATCH($A55,'Annex 4 LDNO charges'!$A$11:$A$199,0))))</f>
        <v>72A</v>
      </c>
      <c r="C55" s="206">
        <f>IFERROR(INDEX('Annex 1 LV, HV and UMS charges'!$C$12:$C$43,MATCH($A55,'Annex 1 LV, HV and UMS charges'!$A$12:$A$43,0)),INDEX('Annex 4 LDNO charges'!$C$11:$C$199,MATCH($A55,'Annex 4 LDNO charges'!$A$11:$A$199,0)))</f>
        <v>0</v>
      </c>
      <c r="D55" s="185"/>
      <c r="E55" s="184">
        <v>-2.1087248388479703E-2</v>
      </c>
    </row>
    <row r="56" spans="1:5" ht="27.75" customHeight="1" x14ac:dyDescent="0.25">
      <c r="A56" s="168" t="s">
        <v>498</v>
      </c>
      <c r="B56" s="205" t="str">
        <f>IFERROR(INDEX('Annex 1 LV, HV and UMS charges'!$B$12:$B$43,MATCH($A56,'Annex 1 LV, HV and UMS charges'!$A$12:$A$43,0)),IF(INDEX('Annex 4 LDNO charges'!$B$11:$B$199,MATCH($A56,'Annex 4 LDNO charges'!$A$11:$A$199,0))=0,"",INDEX('Annex 4 LDNO charges'!$B$11:$B$199,MATCH($A56,'Annex 4 LDNO charges'!$A$11:$A$199,0))))</f>
        <v>82A</v>
      </c>
      <c r="C56" s="206">
        <f>IFERROR(INDEX('Annex 1 LV, HV and UMS charges'!$C$12:$C$43,MATCH($A56,'Annex 1 LV, HV and UMS charges'!$A$12:$A$43,0)),INDEX('Annex 4 LDNO charges'!$C$11:$C$199,MATCH($A56,'Annex 4 LDNO charges'!$A$11:$A$199,0)))</f>
        <v>0</v>
      </c>
      <c r="D56" s="185"/>
      <c r="E56" s="184">
        <v>-2.1087248388479703E-2</v>
      </c>
    </row>
    <row r="57" spans="1:5" ht="27.75" customHeight="1" x14ac:dyDescent="0.25">
      <c r="A57" s="168" t="s">
        <v>499</v>
      </c>
      <c r="B57" s="205" t="str">
        <f>IFERROR(INDEX('Annex 1 LV, HV and UMS charges'!$B$12:$B$43,MATCH($A57,'Annex 1 LV, HV and UMS charges'!$A$12:$A$43,0)),IF(INDEX('Annex 4 LDNO charges'!$B$11:$B$199,MATCH($A57,'Annex 4 LDNO charges'!$A$11:$A$199,0))=0,"",INDEX('Annex 4 LDNO charges'!$B$11:$B$199,MATCH($A57,'Annex 4 LDNO charges'!$A$11:$A$199,0))))</f>
        <v>92A</v>
      </c>
      <c r="C57" s="206">
        <f>IFERROR(INDEX('Annex 1 LV, HV and UMS charges'!$C$12:$C$43,MATCH($A57,'Annex 1 LV, HV and UMS charges'!$A$12:$A$43,0)),INDEX('Annex 4 LDNO charges'!$C$11:$C$199,MATCH($A57,'Annex 4 LDNO charges'!$A$11:$A$199,0)))</f>
        <v>0</v>
      </c>
      <c r="D57" s="185"/>
      <c r="E57" s="184">
        <v>-2.1087248388479703E-2</v>
      </c>
    </row>
    <row r="58" spans="1:5" ht="27.75" customHeight="1" x14ac:dyDescent="0.25">
      <c r="A58" s="168" t="s">
        <v>613</v>
      </c>
      <c r="B58" s="205" t="str">
        <f>IFERROR(INDEX('Annex 1 LV, HV and UMS charges'!$B$12:$B$43,MATCH($A58,'Annex 1 LV, HV and UMS charges'!$A$12:$A$43,0)),IF(INDEX('Annex 4 LDNO charges'!$B$11:$B$199,MATCH($A58,'Annex 4 LDNO charges'!$A$11:$A$199,0))=0,"",INDEX('Annex 4 LDNO charges'!$B$11:$B$199,MATCH($A58,'Annex 4 LDNO charges'!$A$11:$A$199,0))))</f>
        <v/>
      </c>
      <c r="C58" s="206" t="str">
        <f>IFERROR(INDEX('Annex 1 LV, HV and UMS charges'!$C$12:$C$43,MATCH($A58,'Annex 1 LV, HV and UMS charges'!$A$12:$A$43,0)),INDEX('Annex 4 LDNO charges'!$C$11:$C$199,MATCH($A58,'Annex 4 LDNO charges'!$A$11:$A$199,0)))</f>
        <v>0, 1, 2</v>
      </c>
      <c r="D58" s="184"/>
      <c r="E58" s="184">
        <v>-2.1087248388479703E-2</v>
      </c>
    </row>
    <row r="59" spans="1:5" ht="27.75" customHeight="1" x14ac:dyDescent="0.25">
      <c r="A59" s="168" t="s">
        <v>614</v>
      </c>
      <c r="B59" s="205" t="str">
        <f>IFERROR(INDEX('Annex 1 LV, HV and UMS charges'!$B$12:$B$43,MATCH($A59,'Annex 1 LV, HV and UMS charges'!$A$12:$A$43,0)),IF(INDEX('Annex 4 LDNO charges'!$B$11:$B$199,MATCH($A59,'Annex 4 LDNO charges'!$A$11:$A$199,0))=0,"",INDEX('Annex 4 LDNO charges'!$B$11:$B$199,MATCH($A59,'Annex 4 LDNO charges'!$A$11:$A$199,0))))</f>
        <v/>
      </c>
      <c r="C59" s="206" t="str">
        <f>IFERROR(INDEX('Annex 1 LV, HV and UMS charges'!$C$12:$C$43,MATCH($A59,'Annex 1 LV, HV and UMS charges'!$A$12:$A$43,0)),INDEX('Annex 4 LDNO charges'!$C$11:$C$199,MATCH($A59,'Annex 4 LDNO charges'!$A$11:$A$199,0)))</f>
        <v>0, 3, 4, 5-8</v>
      </c>
      <c r="D59" s="185"/>
      <c r="E59" s="184">
        <v>-2.1087248388479703E-2</v>
      </c>
    </row>
    <row r="60" spans="1:5" ht="27.75" customHeight="1" x14ac:dyDescent="0.25">
      <c r="A60" s="168" t="s">
        <v>615</v>
      </c>
      <c r="B60" s="205" t="str">
        <f>IFERROR(INDEX('Annex 1 LV, HV and UMS charges'!$B$12:$B$43,MATCH($A60,'Annex 1 LV, HV and UMS charges'!$A$12:$A$43,0)),IF(INDEX('Annex 4 LDNO charges'!$B$11:$B$199,MATCH($A60,'Annex 4 LDNO charges'!$A$11:$A$199,0))=0,"",INDEX('Annex 4 LDNO charges'!$B$11:$B$199,MATCH($A60,'Annex 4 LDNO charges'!$A$11:$A$199,0))))</f>
        <v/>
      </c>
      <c r="C60" s="206" t="str">
        <f>IFERROR(INDEX('Annex 1 LV, HV and UMS charges'!$C$12:$C$43,MATCH($A60,'Annex 1 LV, HV and UMS charges'!$A$12:$A$43,0)),INDEX('Annex 4 LDNO charges'!$C$11:$C$199,MATCH($A60,'Annex 4 LDNO charges'!$A$11:$A$199,0)))</f>
        <v>0, 3, 4, 5-8</v>
      </c>
      <c r="D60" s="185"/>
      <c r="E60" s="184">
        <v>-2.1087248388479703E-2</v>
      </c>
    </row>
    <row r="61" spans="1:5" ht="27.75" customHeight="1" x14ac:dyDescent="0.25">
      <c r="A61" s="168" t="s">
        <v>616</v>
      </c>
      <c r="B61" s="205" t="str">
        <f>IFERROR(INDEX('Annex 1 LV, HV and UMS charges'!$B$12:$B$43,MATCH($A61,'Annex 1 LV, HV and UMS charges'!$A$12:$A$43,0)),IF(INDEX('Annex 4 LDNO charges'!$B$11:$B$199,MATCH($A61,'Annex 4 LDNO charges'!$A$11:$A$199,0))=0,"",INDEX('Annex 4 LDNO charges'!$B$11:$B$199,MATCH($A61,'Annex 4 LDNO charges'!$A$11:$A$199,0))))</f>
        <v/>
      </c>
      <c r="C61" s="206" t="str">
        <f>IFERROR(INDEX('Annex 1 LV, HV and UMS charges'!$C$12:$C$43,MATCH($A61,'Annex 1 LV, HV and UMS charges'!$A$12:$A$43,0)),INDEX('Annex 4 LDNO charges'!$C$11:$C$199,MATCH($A61,'Annex 4 LDNO charges'!$A$11:$A$199,0)))</f>
        <v>0, 3, 4, 5-8</v>
      </c>
      <c r="D61" s="185"/>
      <c r="E61" s="184">
        <v>-2.1087248388479703E-2</v>
      </c>
    </row>
    <row r="62" spans="1:5" ht="27.75" customHeight="1" x14ac:dyDescent="0.25">
      <c r="A62" s="168" t="s">
        <v>617</v>
      </c>
      <c r="B62" s="205" t="str">
        <f>IFERROR(INDEX('Annex 1 LV, HV and UMS charges'!$B$12:$B$43,MATCH($A62,'Annex 1 LV, HV and UMS charges'!$A$12:$A$43,0)),IF(INDEX('Annex 4 LDNO charges'!$B$11:$B$199,MATCH($A62,'Annex 4 LDNO charges'!$A$11:$A$199,0))=0,"",INDEX('Annex 4 LDNO charges'!$B$11:$B$199,MATCH($A62,'Annex 4 LDNO charges'!$A$11:$A$199,0))))</f>
        <v/>
      </c>
      <c r="C62" s="206" t="str">
        <f>IFERROR(INDEX('Annex 1 LV, HV and UMS charges'!$C$12:$C$43,MATCH($A62,'Annex 1 LV, HV and UMS charges'!$A$12:$A$43,0)),INDEX('Annex 4 LDNO charges'!$C$11:$C$199,MATCH($A62,'Annex 4 LDNO charges'!$A$11:$A$199,0)))</f>
        <v>0, 3, 4, 5-8</v>
      </c>
      <c r="D62" s="185"/>
      <c r="E62" s="184">
        <v>-2.1087248388479703E-2</v>
      </c>
    </row>
    <row r="63" spans="1:5" ht="27.75" customHeight="1" x14ac:dyDescent="0.25">
      <c r="A63" s="168" t="s">
        <v>618</v>
      </c>
      <c r="B63" s="205" t="str">
        <f>IFERROR(INDEX('Annex 1 LV, HV and UMS charges'!$B$12:$B$43,MATCH($A63,'Annex 1 LV, HV and UMS charges'!$A$12:$A$43,0)),IF(INDEX('Annex 4 LDNO charges'!$B$11:$B$199,MATCH($A63,'Annex 4 LDNO charges'!$A$11:$A$199,0))=0,"",INDEX('Annex 4 LDNO charges'!$B$11:$B$199,MATCH($A63,'Annex 4 LDNO charges'!$A$11:$A$199,0))))</f>
        <v/>
      </c>
      <c r="C63" s="206" t="str">
        <f>IFERROR(INDEX('Annex 1 LV, HV and UMS charges'!$C$12:$C$43,MATCH($A63,'Annex 1 LV, HV and UMS charges'!$A$12:$A$43,0)),INDEX('Annex 4 LDNO charges'!$C$11:$C$199,MATCH($A63,'Annex 4 LDNO charges'!$A$11:$A$199,0)))</f>
        <v>0, 3, 4, 5-8</v>
      </c>
      <c r="D63" s="185"/>
      <c r="E63" s="184">
        <v>-2.1087248388479703E-2</v>
      </c>
    </row>
    <row r="64" spans="1:5" ht="27.75" customHeight="1" x14ac:dyDescent="0.25">
      <c r="A64" s="168" t="s">
        <v>560</v>
      </c>
      <c r="B64" s="205" t="str">
        <f>IFERROR(INDEX('Annex 1 LV, HV and UMS charges'!$B$12:$B$43,MATCH($A64,'Annex 1 LV, HV and UMS charges'!$A$12:$A$43,0)),IF(INDEX('Annex 4 LDNO charges'!$B$11:$B$199,MATCH($A64,'Annex 4 LDNO charges'!$A$11:$A$199,0))=0,"",INDEX('Annex 4 LDNO charges'!$B$11:$B$199,MATCH($A64,'Annex 4 LDNO charges'!$A$11:$A$199,0))))</f>
        <v/>
      </c>
      <c r="C64" s="206">
        <f>IFERROR(INDEX('Annex 1 LV, HV and UMS charges'!$C$12:$C$43,MATCH($A64,'Annex 1 LV, HV and UMS charges'!$A$12:$A$43,0)),INDEX('Annex 4 LDNO charges'!$C$11:$C$199,MATCH($A64,'Annex 4 LDNO charges'!$A$11:$A$199,0)))</f>
        <v>0</v>
      </c>
      <c r="D64" s="185"/>
      <c r="E64" s="184">
        <v>-2.1087248388479703E-2</v>
      </c>
    </row>
    <row r="65" spans="1:5" ht="27.75" customHeight="1" x14ac:dyDescent="0.25">
      <c r="A65" s="168" t="s">
        <v>561</v>
      </c>
      <c r="B65" s="205" t="str">
        <f>IFERROR(INDEX('Annex 1 LV, HV and UMS charges'!$B$12:$B$43,MATCH($A65,'Annex 1 LV, HV and UMS charges'!$A$12:$A$43,0)),IF(INDEX('Annex 4 LDNO charges'!$B$11:$B$199,MATCH($A65,'Annex 4 LDNO charges'!$A$11:$A$199,0))=0,"",INDEX('Annex 4 LDNO charges'!$B$11:$B$199,MATCH($A65,'Annex 4 LDNO charges'!$A$11:$A$199,0))))</f>
        <v/>
      </c>
      <c r="C65" s="206">
        <f>IFERROR(INDEX('Annex 1 LV, HV and UMS charges'!$C$12:$C$43,MATCH($A65,'Annex 1 LV, HV and UMS charges'!$A$12:$A$43,0)),INDEX('Annex 4 LDNO charges'!$C$11:$C$199,MATCH($A65,'Annex 4 LDNO charges'!$A$11:$A$199,0)))</f>
        <v>0</v>
      </c>
      <c r="D65" s="185"/>
      <c r="E65" s="184">
        <v>-2.1087248388479703E-2</v>
      </c>
    </row>
    <row r="66" spans="1:5" ht="27.75" customHeight="1" x14ac:dyDescent="0.25">
      <c r="A66" s="168" t="s">
        <v>562</v>
      </c>
      <c r="B66" s="205" t="str">
        <f>IFERROR(INDEX('Annex 1 LV, HV and UMS charges'!$B$12:$B$43,MATCH($A66,'Annex 1 LV, HV and UMS charges'!$A$12:$A$43,0)),IF(INDEX('Annex 4 LDNO charges'!$B$11:$B$199,MATCH($A66,'Annex 4 LDNO charges'!$A$11:$A$199,0))=0,"",INDEX('Annex 4 LDNO charges'!$B$11:$B$199,MATCH($A66,'Annex 4 LDNO charges'!$A$11:$A$199,0))))</f>
        <v/>
      </c>
      <c r="C66" s="206">
        <f>IFERROR(INDEX('Annex 1 LV, HV and UMS charges'!$C$12:$C$43,MATCH($A66,'Annex 1 LV, HV and UMS charges'!$A$12:$A$43,0)),INDEX('Annex 4 LDNO charges'!$C$11:$C$199,MATCH($A66,'Annex 4 LDNO charges'!$A$11:$A$199,0)))</f>
        <v>0</v>
      </c>
      <c r="D66" s="185"/>
      <c r="E66" s="184">
        <v>-2.1087248388479703E-2</v>
      </c>
    </row>
    <row r="67" spans="1:5" ht="27.75" customHeight="1" x14ac:dyDescent="0.25">
      <c r="A67" s="168" t="s">
        <v>563</v>
      </c>
      <c r="B67" s="205" t="str">
        <f>IFERROR(INDEX('Annex 1 LV, HV and UMS charges'!$B$12:$B$43,MATCH($A67,'Annex 1 LV, HV and UMS charges'!$A$12:$A$43,0)),IF(INDEX('Annex 4 LDNO charges'!$B$11:$B$199,MATCH($A67,'Annex 4 LDNO charges'!$A$11:$A$199,0))=0,"",INDEX('Annex 4 LDNO charges'!$B$11:$B$199,MATCH($A67,'Annex 4 LDNO charges'!$A$11:$A$199,0))))</f>
        <v/>
      </c>
      <c r="C67" s="206">
        <f>IFERROR(INDEX('Annex 1 LV, HV and UMS charges'!$C$12:$C$43,MATCH($A67,'Annex 1 LV, HV and UMS charges'!$A$12:$A$43,0)),INDEX('Annex 4 LDNO charges'!$C$11:$C$199,MATCH($A67,'Annex 4 LDNO charges'!$A$11:$A$199,0)))</f>
        <v>0</v>
      </c>
      <c r="D67" s="185"/>
      <c r="E67" s="184">
        <v>-2.1087248388479703E-2</v>
      </c>
    </row>
    <row r="68" spans="1:5" ht="27.75" customHeight="1" x14ac:dyDescent="0.25">
      <c r="A68" s="168" t="s">
        <v>564</v>
      </c>
      <c r="B68" s="205" t="str">
        <f>IFERROR(INDEX('Annex 1 LV, HV and UMS charges'!$B$12:$B$43,MATCH($A68,'Annex 1 LV, HV and UMS charges'!$A$12:$A$43,0)),IF(INDEX('Annex 4 LDNO charges'!$B$11:$B$199,MATCH($A68,'Annex 4 LDNO charges'!$A$11:$A$199,0))=0,"",INDEX('Annex 4 LDNO charges'!$B$11:$B$199,MATCH($A68,'Annex 4 LDNO charges'!$A$11:$A$199,0))))</f>
        <v/>
      </c>
      <c r="C68" s="206">
        <f>IFERROR(INDEX('Annex 1 LV, HV and UMS charges'!$C$12:$C$43,MATCH($A68,'Annex 1 LV, HV and UMS charges'!$A$12:$A$43,0)),INDEX('Annex 4 LDNO charges'!$C$11:$C$199,MATCH($A68,'Annex 4 LDNO charges'!$A$11:$A$199,0)))</f>
        <v>0</v>
      </c>
      <c r="D68" s="185"/>
      <c r="E68" s="184">
        <v>-2.1087248388479703E-2</v>
      </c>
    </row>
    <row r="69" spans="1:5" ht="27.75" customHeight="1" x14ac:dyDescent="0.25">
      <c r="A69" s="168" t="s">
        <v>565</v>
      </c>
      <c r="B69" s="205" t="str">
        <f>IFERROR(INDEX('Annex 1 LV, HV and UMS charges'!$B$12:$B$43,MATCH($A69,'Annex 1 LV, HV and UMS charges'!$A$12:$A$43,0)),IF(INDEX('Annex 4 LDNO charges'!$B$11:$B$199,MATCH($A69,'Annex 4 LDNO charges'!$A$11:$A$199,0))=0,"",INDEX('Annex 4 LDNO charges'!$B$11:$B$199,MATCH($A69,'Annex 4 LDNO charges'!$A$11:$A$199,0))))</f>
        <v/>
      </c>
      <c r="C69" s="206">
        <f>IFERROR(INDEX('Annex 1 LV, HV and UMS charges'!$C$12:$C$43,MATCH($A69,'Annex 1 LV, HV and UMS charges'!$A$12:$A$43,0)),INDEX('Annex 4 LDNO charges'!$C$11:$C$199,MATCH($A69,'Annex 4 LDNO charges'!$A$11:$A$199,0)))</f>
        <v>0</v>
      </c>
      <c r="D69" s="185"/>
      <c r="E69" s="184">
        <v>-2.1087248388479703E-2</v>
      </c>
    </row>
    <row r="70" spans="1:5" ht="27.75" customHeight="1" x14ac:dyDescent="0.25">
      <c r="A70" s="168" t="s">
        <v>566</v>
      </c>
      <c r="B70" s="205" t="str">
        <f>IFERROR(INDEX('Annex 1 LV, HV and UMS charges'!$B$12:$B$43,MATCH($A70,'Annex 1 LV, HV and UMS charges'!$A$12:$A$43,0)),IF(INDEX('Annex 4 LDNO charges'!$B$11:$B$199,MATCH($A70,'Annex 4 LDNO charges'!$A$11:$A$199,0))=0,"",INDEX('Annex 4 LDNO charges'!$B$11:$B$199,MATCH($A70,'Annex 4 LDNO charges'!$A$11:$A$199,0))))</f>
        <v/>
      </c>
      <c r="C70" s="206">
        <f>IFERROR(INDEX('Annex 1 LV, HV and UMS charges'!$C$12:$C$43,MATCH($A70,'Annex 1 LV, HV and UMS charges'!$A$12:$A$43,0)),INDEX('Annex 4 LDNO charges'!$C$11:$C$199,MATCH($A70,'Annex 4 LDNO charges'!$A$11:$A$199,0)))</f>
        <v>0</v>
      </c>
      <c r="D70" s="185"/>
      <c r="E70" s="184">
        <v>-2.1087248388479703E-2</v>
      </c>
    </row>
    <row r="71" spans="1:5" ht="27.75" customHeight="1" x14ac:dyDescent="0.25">
      <c r="A71" s="168" t="s">
        <v>567</v>
      </c>
      <c r="B71" s="205" t="str">
        <f>IFERROR(INDEX('Annex 1 LV, HV and UMS charges'!$B$12:$B$43,MATCH($A71,'Annex 1 LV, HV and UMS charges'!$A$12:$A$43,0)),IF(INDEX('Annex 4 LDNO charges'!$B$11:$B$199,MATCH($A71,'Annex 4 LDNO charges'!$A$11:$A$199,0))=0,"",INDEX('Annex 4 LDNO charges'!$B$11:$B$199,MATCH($A71,'Annex 4 LDNO charges'!$A$11:$A$199,0))))</f>
        <v/>
      </c>
      <c r="C71" s="206">
        <f>IFERROR(INDEX('Annex 1 LV, HV and UMS charges'!$C$12:$C$43,MATCH($A71,'Annex 1 LV, HV and UMS charges'!$A$12:$A$43,0)),INDEX('Annex 4 LDNO charges'!$C$11:$C$199,MATCH($A71,'Annex 4 LDNO charges'!$A$11:$A$199,0)))</f>
        <v>0</v>
      </c>
      <c r="D71" s="185"/>
      <c r="E71" s="184">
        <v>-2.1087248388479703E-2</v>
      </c>
    </row>
    <row r="72" spans="1:5" ht="27.75" customHeight="1" x14ac:dyDescent="0.25">
      <c r="A72" s="168" t="s">
        <v>568</v>
      </c>
      <c r="B72" s="205" t="str">
        <f>IFERROR(INDEX('Annex 1 LV, HV and UMS charges'!$B$12:$B$43,MATCH($A72,'Annex 1 LV, HV and UMS charges'!$A$12:$A$43,0)),IF(INDEX('Annex 4 LDNO charges'!$B$11:$B$199,MATCH($A72,'Annex 4 LDNO charges'!$A$11:$A$199,0))=0,"",INDEX('Annex 4 LDNO charges'!$B$11:$B$199,MATCH($A72,'Annex 4 LDNO charges'!$A$11:$A$199,0))))</f>
        <v/>
      </c>
      <c r="C72" s="206">
        <f>IFERROR(INDEX('Annex 1 LV, HV and UMS charges'!$C$12:$C$43,MATCH($A72,'Annex 1 LV, HV and UMS charges'!$A$12:$A$43,0)),INDEX('Annex 4 LDNO charges'!$C$11:$C$199,MATCH($A72,'Annex 4 LDNO charges'!$A$11:$A$199,0)))</f>
        <v>0</v>
      </c>
      <c r="D72" s="185"/>
      <c r="E72" s="184">
        <v>-2.1087248388479703E-2</v>
      </c>
    </row>
    <row r="73" spans="1:5" ht="27.75" customHeight="1" x14ac:dyDescent="0.25">
      <c r="A73" s="168" t="s">
        <v>569</v>
      </c>
      <c r="B73" s="205" t="str">
        <f>IFERROR(INDEX('Annex 1 LV, HV and UMS charges'!$B$12:$B$43,MATCH($A73,'Annex 1 LV, HV and UMS charges'!$A$12:$A$43,0)),IF(INDEX('Annex 4 LDNO charges'!$B$11:$B$199,MATCH($A73,'Annex 4 LDNO charges'!$A$11:$A$199,0))=0,"",INDEX('Annex 4 LDNO charges'!$B$11:$B$199,MATCH($A73,'Annex 4 LDNO charges'!$A$11:$A$199,0))))</f>
        <v/>
      </c>
      <c r="C73" s="206">
        <f>IFERROR(INDEX('Annex 1 LV, HV and UMS charges'!$C$12:$C$43,MATCH($A73,'Annex 1 LV, HV and UMS charges'!$A$12:$A$43,0)),INDEX('Annex 4 LDNO charges'!$C$11:$C$199,MATCH($A73,'Annex 4 LDNO charges'!$A$11:$A$199,0)))</f>
        <v>0</v>
      </c>
      <c r="D73" s="185"/>
      <c r="E73" s="184">
        <v>-2.1087248388479703E-2</v>
      </c>
    </row>
    <row r="74" spans="1:5" ht="27.75" customHeight="1" x14ac:dyDescent="0.25">
      <c r="A74" s="168" t="s">
        <v>570</v>
      </c>
      <c r="B74" s="205" t="str">
        <f>IFERROR(INDEX('Annex 1 LV, HV and UMS charges'!$B$12:$B$43,MATCH($A74,'Annex 1 LV, HV and UMS charges'!$A$12:$A$43,0)),IF(INDEX('Annex 4 LDNO charges'!$B$11:$B$199,MATCH($A74,'Annex 4 LDNO charges'!$A$11:$A$199,0))=0,"",INDEX('Annex 4 LDNO charges'!$B$11:$B$199,MATCH($A74,'Annex 4 LDNO charges'!$A$11:$A$199,0))))</f>
        <v/>
      </c>
      <c r="C74" s="206">
        <f>IFERROR(INDEX('Annex 1 LV, HV and UMS charges'!$C$12:$C$43,MATCH($A74,'Annex 1 LV, HV and UMS charges'!$A$12:$A$43,0)),INDEX('Annex 4 LDNO charges'!$C$11:$C$199,MATCH($A74,'Annex 4 LDNO charges'!$A$11:$A$199,0)))</f>
        <v>0</v>
      </c>
      <c r="D74" s="185"/>
      <c r="E74" s="184">
        <v>-2.1087248388479703E-2</v>
      </c>
    </row>
    <row r="75" spans="1:5" ht="27.75" customHeight="1" x14ac:dyDescent="0.25">
      <c r="A75" s="168" t="s">
        <v>571</v>
      </c>
      <c r="B75" s="205" t="str">
        <f>IFERROR(INDEX('Annex 1 LV, HV and UMS charges'!$B$12:$B$43,MATCH($A75,'Annex 1 LV, HV and UMS charges'!$A$12:$A$43,0)),IF(INDEX('Annex 4 LDNO charges'!$B$11:$B$199,MATCH($A75,'Annex 4 LDNO charges'!$A$11:$A$199,0))=0,"",INDEX('Annex 4 LDNO charges'!$B$11:$B$199,MATCH($A75,'Annex 4 LDNO charges'!$A$11:$A$199,0))))</f>
        <v/>
      </c>
      <c r="C75" s="206">
        <f>IFERROR(INDEX('Annex 1 LV, HV and UMS charges'!$C$12:$C$43,MATCH($A75,'Annex 1 LV, HV and UMS charges'!$A$12:$A$43,0)),INDEX('Annex 4 LDNO charges'!$C$11:$C$199,MATCH($A75,'Annex 4 LDNO charges'!$A$11:$A$199,0)))</f>
        <v>0</v>
      </c>
      <c r="D75" s="185"/>
      <c r="E75" s="184">
        <v>-2.1087248388479703E-2</v>
      </c>
    </row>
    <row r="76" spans="1:5" ht="27.75" customHeight="1" x14ac:dyDescent="0.25">
      <c r="A76" s="168" t="s">
        <v>572</v>
      </c>
      <c r="B76" s="205" t="str">
        <f>IFERROR(INDEX('Annex 1 LV, HV and UMS charges'!$B$12:$B$43,MATCH($A76,'Annex 1 LV, HV and UMS charges'!$A$12:$A$43,0)),IF(INDEX('Annex 4 LDNO charges'!$B$11:$B$199,MATCH($A76,'Annex 4 LDNO charges'!$A$11:$A$199,0))=0,"",INDEX('Annex 4 LDNO charges'!$B$11:$B$199,MATCH($A76,'Annex 4 LDNO charges'!$A$11:$A$199,0))))</f>
        <v/>
      </c>
      <c r="C76" s="206">
        <f>IFERROR(INDEX('Annex 1 LV, HV and UMS charges'!$C$12:$C$43,MATCH($A76,'Annex 1 LV, HV and UMS charges'!$A$12:$A$43,0)),INDEX('Annex 4 LDNO charges'!$C$11:$C$199,MATCH($A76,'Annex 4 LDNO charges'!$A$11:$A$199,0)))</f>
        <v>0</v>
      </c>
      <c r="D76" s="185"/>
      <c r="E76" s="184">
        <v>-2.1087248388479703E-2</v>
      </c>
    </row>
    <row r="77" spans="1:5" ht="27.75" customHeight="1" x14ac:dyDescent="0.25">
      <c r="A77" s="168" t="s">
        <v>573</v>
      </c>
      <c r="B77" s="205" t="str">
        <f>IFERROR(INDEX('Annex 1 LV, HV and UMS charges'!$B$12:$B$43,MATCH($A77,'Annex 1 LV, HV and UMS charges'!$A$12:$A$43,0)),IF(INDEX('Annex 4 LDNO charges'!$B$11:$B$199,MATCH($A77,'Annex 4 LDNO charges'!$A$11:$A$199,0))=0,"",INDEX('Annex 4 LDNO charges'!$B$11:$B$199,MATCH($A77,'Annex 4 LDNO charges'!$A$11:$A$199,0))))</f>
        <v/>
      </c>
      <c r="C77" s="206">
        <f>IFERROR(INDEX('Annex 1 LV, HV and UMS charges'!$C$12:$C$43,MATCH($A77,'Annex 1 LV, HV and UMS charges'!$A$12:$A$43,0)),INDEX('Annex 4 LDNO charges'!$C$11:$C$199,MATCH($A77,'Annex 4 LDNO charges'!$A$11:$A$199,0)))</f>
        <v>0</v>
      </c>
      <c r="D77" s="185"/>
      <c r="E77" s="184">
        <v>-2.1087248388479703E-2</v>
      </c>
    </row>
    <row r="78" spans="1:5" ht="27.75" customHeight="1" x14ac:dyDescent="0.25">
      <c r="A78" s="168" t="s">
        <v>574</v>
      </c>
      <c r="B78" s="205" t="str">
        <f>IFERROR(INDEX('Annex 1 LV, HV and UMS charges'!$B$12:$B$43,MATCH($A78,'Annex 1 LV, HV and UMS charges'!$A$12:$A$43,0)),IF(INDEX('Annex 4 LDNO charges'!$B$11:$B$199,MATCH($A78,'Annex 4 LDNO charges'!$A$11:$A$199,0))=0,"",INDEX('Annex 4 LDNO charges'!$B$11:$B$199,MATCH($A78,'Annex 4 LDNO charges'!$A$11:$A$199,0))))</f>
        <v/>
      </c>
      <c r="C78" s="206">
        <f>IFERROR(INDEX('Annex 1 LV, HV and UMS charges'!$C$12:$C$43,MATCH($A78,'Annex 1 LV, HV and UMS charges'!$A$12:$A$43,0)),INDEX('Annex 4 LDNO charges'!$C$11:$C$199,MATCH($A78,'Annex 4 LDNO charges'!$A$11:$A$199,0)))</f>
        <v>0</v>
      </c>
      <c r="D78" s="185"/>
      <c r="E78" s="184">
        <v>-2.1087248388479703E-2</v>
      </c>
    </row>
    <row r="79" spans="1:5" ht="27.75" customHeight="1" x14ac:dyDescent="0.25">
      <c r="A79" s="168" t="s">
        <v>619</v>
      </c>
      <c r="B79" s="205" t="str">
        <f>IFERROR(INDEX('Annex 1 LV, HV and UMS charges'!$B$12:$B$43,MATCH($A79,'Annex 1 LV, HV and UMS charges'!$A$12:$A$43,0)),IF(INDEX('Annex 4 LDNO charges'!$B$11:$B$199,MATCH($A79,'Annex 4 LDNO charges'!$A$11:$A$199,0))=0,"",INDEX('Annex 4 LDNO charges'!$B$11:$B$199,MATCH($A79,'Annex 4 LDNO charges'!$A$11:$A$199,0))))</f>
        <v/>
      </c>
      <c r="C79" s="206" t="str">
        <f>IFERROR(INDEX('Annex 1 LV, HV and UMS charges'!$C$12:$C$43,MATCH($A79,'Annex 1 LV, HV and UMS charges'!$A$12:$A$43,0)),INDEX('Annex 4 LDNO charges'!$C$11:$C$199,MATCH($A79,'Annex 4 LDNO charges'!$A$11:$A$199,0)))</f>
        <v>0, 1, 2</v>
      </c>
      <c r="D79" s="184"/>
      <c r="E79" s="184">
        <v>-2.1087248388479703E-2</v>
      </c>
    </row>
    <row r="80" spans="1:5" ht="27.75" customHeight="1" x14ac:dyDescent="0.25">
      <c r="A80" s="168" t="s">
        <v>620</v>
      </c>
      <c r="B80" s="205" t="str">
        <f>IFERROR(INDEX('Annex 1 LV, HV and UMS charges'!$B$12:$B$43,MATCH($A80,'Annex 1 LV, HV and UMS charges'!$A$12:$A$43,0)),IF(INDEX('Annex 4 LDNO charges'!$B$11:$B$199,MATCH($A80,'Annex 4 LDNO charges'!$A$11:$A$199,0))=0,"",INDEX('Annex 4 LDNO charges'!$B$11:$B$199,MATCH($A80,'Annex 4 LDNO charges'!$A$11:$A$199,0))))</f>
        <v/>
      </c>
      <c r="C80" s="206" t="str">
        <f>IFERROR(INDEX('Annex 1 LV, HV and UMS charges'!$C$12:$C$43,MATCH($A80,'Annex 1 LV, HV and UMS charges'!$A$12:$A$43,0)),INDEX('Annex 4 LDNO charges'!$C$11:$C$199,MATCH($A80,'Annex 4 LDNO charges'!$A$11:$A$199,0)))</f>
        <v>0, 3, 4, 5-8</v>
      </c>
      <c r="D80" s="185"/>
      <c r="E80" s="184">
        <v>-2.1087248388479703E-2</v>
      </c>
    </row>
    <row r="81" spans="1:5" ht="27.75" customHeight="1" x14ac:dyDescent="0.25">
      <c r="A81" s="168" t="s">
        <v>621</v>
      </c>
      <c r="B81" s="205" t="str">
        <f>IFERROR(INDEX('Annex 1 LV, HV and UMS charges'!$B$12:$B$43,MATCH($A81,'Annex 1 LV, HV and UMS charges'!$A$12:$A$43,0)),IF(INDEX('Annex 4 LDNO charges'!$B$11:$B$199,MATCH($A81,'Annex 4 LDNO charges'!$A$11:$A$199,0))=0,"",INDEX('Annex 4 LDNO charges'!$B$11:$B$199,MATCH($A81,'Annex 4 LDNO charges'!$A$11:$A$199,0))))</f>
        <v/>
      </c>
      <c r="C81" s="206" t="str">
        <f>IFERROR(INDEX('Annex 1 LV, HV and UMS charges'!$C$12:$C$43,MATCH($A81,'Annex 1 LV, HV and UMS charges'!$A$12:$A$43,0)),INDEX('Annex 4 LDNO charges'!$C$11:$C$199,MATCH($A81,'Annex 4 LDNO charges'!$A$11:$A$199,0)))</f>
        <v>0, 3, 4, 5-8</v>
      </c>
      <c r="D81" s="185"/>
      <c r="E81" s="184">
        <v>-2.1087248388479703E-2</v>
      </c>
    </row>
    <row r="82" spans="1:5" ht="27.75" customHeight="1" x14ac:dyDescent="0.25">
      <c r="A82" s="168" t="s">
        <v>622</v>
      </c>
      <c r="B82" s="205" t="str">
        <f>IFERROR(INDEX('Annex 1 LV, HV and UMS charges'!$B$12:$B$43,MATCH($A82,'Annex 1 LV, HV and UMS charges'!$A$12:$A$43,0)),IF(INDEX('Annex 4 LDNO charges'!$B$11:$B$199,MATCH($A82,'Annex 4 LDNO charges'!$A$11:$A$199,0))=0,"",INDEX('Annex 4 LDNO charges'!$B$11:$B$199,MATCH($A82,'Annex 4 LDNO charges'!$A$11:$A$199,0))))</f>
        <v/>
      </c>
      <c r="C82" s="206" t="str">
        <f>IFERROR(INDEX('Annex 1 LV, HV and UMS charges'!$C$12:$C$43,MATCH($A82,'Annex 1 LV, HV and UMS charges'!$A$12:$A$43,0)),INDEX('Annex 4 LDNO charges'!$C$11:$C$199,MATCH($A82,'Annex 4 LDNO charges'!$A$11:$A$199,0)))</f>
        <v>0, 3, 4, 5-8</v>
      </c>
      <c r="D82" s="185"/>
      <c r="E82" s="184">
        <v>-2.1087248388479703E-2</v>
      </c>
    </row>
    <row r="83" spans="1:5" ht="27.75" customHeight="1" x14ac:dyDescent="0.25">
      <c r="A83" s="168" t="s">
        <v>623</v>
      </c>
      <c r="B83" s="205" t="str">
        <f>IFERROR(INDEX('Annex 1 LV, HV and UMS charges'!$B$12:$B$43,MATCH($A83,'Annex 1 LV, HV and UMS charges'!$A$12:$A$43,0)),IF(INDEX('Annex 4 LDNO charges'!$B$11:$B$199,MATCH($A83,'Annex 4 LDNO charges'!$A$11:$A$199,0))=0,"",INDEX('Annex 4 LDNO charges'!$B$11:$B$199,MATCH($A83,'Annex 4 LDNO charges'!$A$11:$A$199,0))))</f>
        <v/>
      </c>
      <c r="C83" s="206" t="str">
        <f>IFERROR(INDEX('Annex 1 LV, HV and UMS charges'!$C$12:$C$43,MATCH($A83,'Annex 1 LV, HV and UMS charges'!$A$12:$A$43,0)),INDEX('Annex 4 LDNO charges'!$C$11:$C$199,MATCH($A83,'Annex 4 LDNO charges'!$A$11:$A$199,0)))</f>
        <v>0, 3, 4, 5-8</v>
      </c>
      <c r="D83" s="185"/>
      <c r="E83" s="184">
        <v>-2.1087248388479703E-2</v>
      </c>
    </row>
    <row r="84" spans="1:5" ht="27.75" customHeight="1" x14ac:dyDescent="0.25">
      <c r="A84" s="168" t="s">
        <v>624</v>
      </c>
      <c r="B84" s="205" t="str">
        <f>IFERROR(INDEX('Annex 1 LV, HV and UMS charges'!$B$12:$B$43,MATCH($A84,'Annex 1 LV, HV and UMS charges'!$A$12:$A$43,0)),IF(INDEX('Annex 4 LDNO charges'!$B$11:$B$199,MATCH($A84,'Annex 4 LDNO charges'!$A$11:$A$199,0))=0,"",INDEX('Annex 4 LDNO charges'!$B$11:$B$199,MATCH($A84,'Annex 4 LDNO charges'!$A$11:$A$199,0))))</f>
        <v/>
      </c>
      <c r="C84" s="206" t="str">
        <f>IFERROR(INDEX('Annex 1 LV, HV and UMS charges'!$C$12:$C$43,MATCH($A84,'Annex 1 LV, HV and UMS charges'!$A$12:$A$43,0)),INDEX('Annex 4 LDNO charges'!$C$11:$C$199,MATCH($A84,'Annex 4 LDNO charges'!$A$11:$A$199,0)))</f>
        <v>0, 3, 4, 5-8</v>
      </c>
      <c r="D84" s="185"/>
      <c r="E84" s="184">
        <v>-2.1087248388479703E-2</v>
      </c>
    </row>
    <row r="85" spans="1:5" ht="27.75" customHeight="1" x14ac:dyDescent="0.25">
      <c r="A85" s="168" t="s">
        <v>545</v>
      </c>
      <c r="B85" s="205" t="str">
        <f>IFERROR(INDEX('Annex 1 LV, HV and UMS charges'!$B$12:$B$43,MATCH($A85,'Annex 1 LV, HV and UMS charges'!$A$12:$A$43,0)),IF(INDEX('Annex 4 LDNO charges'!$B$11:$B$199,MATCH($A85,'Annex 4 LDNO charges'!$A$11:$A$199,0))=0,"",INDEX('Annex 4 LDNO charges'!$B$11:$B$199,MATCH($A85,'Annex 4 LDNO charges'!$A$11:$A$199,0))))</f>
        <v/>
      </c>
      <c r="C85" s="206">
        <f>IFERROR(INDEX('Annex 1 LV, HV and UMS charges'!$C$12:$C$43,MATCH($A85,'Annex 1 LV, HV and UMS charges'!$A$12:$A$43,0)),INDEX('Annex 4 LDNO charges'!$C$11:$C$199,MATCH($A85,'Annex 4 LDNO charges'!$A$11:$A$199,0)))</f>
        <v>0</v>
      </c>
      <c r="D85" s="185"/>
      <c r="E85" s="184">
        <v>-2.1087248388479703E-2</v>
      </c>
    </row>
    <row r="86" spans="1:5" ht="27.75" customHeight="1" x14ac:dyDescent="0.25">
      <c r="A86" s="168" t="s">
        <v>546</v>
      </c>
      <c r="B86" s="205" t="str">
        <f>IFERROR(INDEX('Annex 1 LV, HV and UMS charges'!$B$12:$B$43,MATCH($A86,'Annex 1 LV, HV and UMS charges'!$A$12:$A$43,0)),IF(INDEX('Annex 4 LDNO charges'!$B$11:$B$199,MATCH($A86,'Annex 4 LDNO charges'!$A$11:$A$199,0))=0,"",INDEX('Annex 4 LDNO charges'!$B$11:$B$199,MATCH($A86,'Annex 4 LDNO charges'!$A$11:$A$199,0))))</f>
        <v/>
      </c>
      <c r="C86" s="206">
        <f>IFERROR(INDEX('Annex 1 LV, HV and UMS charges'!$C$12:$C$43,MATCH($A86,'Annex 1 LV, HV and UMS charges'!$A$12:$A$43,0)),INDEX('Annex 4 LDNO charges'!$C$11:$C$199,MATCH($A86,'Annex 4 LDNO charges'!$A$11:$A$199,0)))</f>
        <v>0</v>
      </c>
      <c r="D86" s="185"/>
      <c r="E86" s="184">
        <v>-2.1087248388479703E-2</v>
      </c>
    </row>
    <row r="87" spans="1:5" ht="27.75" customHeight="1" x14ac:dyDescent="0.25">
      <c r="A87" s="168" t="s">
        <v>547</v>
      </c>
      <c r="B87" s="205" t="str">
        <f>IFERROR(INDEX('Annex 1 LV, HV and UMS charges'!$B$12:$B$43,MATCH($A87,'Annex 1 LV, HV and UMS charges'!$A$12:$A$43,0)),IF(INDEX('Annex 4 LDNO charges'!$B$11:$B$199,MATCH($A87,'Annex 4 LDNO charges'!$A$11:$A$199,0))=0,"",INDEX('Annex 4 LDNO charges'!$B$11:$B$199,MATCH($A87,'Annex 4 LDNO charges'!$A$11:$A$199,0))))</f>
        <v/>
      </c>
      <c r="C87" s="206">
        <f>IFERROR(INDEX('Annex 1 LV, HV and UMS charges'!$C$12:$C$43,MATCH($A87,'Annex 1 LV, HV and UMS charges'!$A$12:$A$43,0)),INDEX('Annex 4 LDNO charges'!$C$11:$C$199,MATCH($A87,'Annex 4 LDNO charges'!$A$11:$A$199,0)))</f>
        <v>0</v>
      </c>
      <c r="D87" s="185"/>
      <c r="E87" s="184">
        <v>-2.1087248388479703E-2</v>
      </c>
    </row>
    <row r="88" spans="1:5" ht="27.75" customHeight="1" x14ac:dyDescent="0.25">
      <c r="A88" s="168" t="s">
        <v>548</v>
      </c>
      <c r="B88" s="205" t="str">
        <f>IFERROR(INDEX('Annex 1 LV, HV and UMS charges'!$B$12:$B$43,MATCH($A88,'Annex 1 LV, HV and UMS charges'!$A$12:$A$43,0)),IF(INDEX('Annex 4 LDNO charges'!$B$11:$B$199,MATCH($A88,'Annex 4 LDNO charges'!$A$11:$A$199,0))=0,"",INDEX('Annex 4 LDNO charges'!$B$11:$B$199,MATCH($A88,'Annex 4 LDNO charges'!$A$11:$A$199,0))))</f>
        <v/>
      </c>
      <c r="C88" s="206">
        <f>IFERROR(INDEX('Annex 1 LV, HV and UMS charges'!$C$12:$C$43,MATCH($A88,'Annex 1 LV, HV and UMS charges'!$A$12:$A$43,0)),INDEX('Annex 4 LDNO charges'!$C$11:$C$199,MATCH($A88,'Annex 4 LDNO charges'!$A$11:$A$199,0)))</f>
        <v>0</v>
      </c>
      <c r="D88" s="185"/>
      <c r="E88" s="184">
        <v>-2.1087248388479703E-2</v>
      </c>
    </row>
    <row r="89" spans="1:5" ht="27.75" customHeight="1" x14ac:dyDescent="0.25">
      <c r="A89" s="168" t="s">
        <v>549</v>
      </c>
      <c r="B89" s="205" t="str">
        <f>IFERROR(INDEX('Annex 1 LV, HV and UMS charges'!$B$12:$B$43,MATCH($A89,'Annex 1 LV, HV and UMS charges'!$A$12:$A$43,0)),IF(INDEX('Annex 4 LDNO charges'!$B$11:$B$199,MATCH($A89,'Annex 4 LDNO charges'!$A$11:$A$199,0))=0,"",INDEX('Annex 4 LDNO charges'!$B$11:$B$199,MATCH($A89,'Annex 4 LDNO charges'!$A$11:$A$199,0))))</f>
        <v/>
      </c>
      <c r="C89" s="206">
        <f>IFERROR(INDEX('Annex 1 LV, HV and UMS charges'!$C$12:$C$43,MATCH($A89,'Annex 1 LV, HV and UMS charges'!$A$12:$A$43,0)),INDEX('Annex 4 LDNO charges'!$C$11:$C$199,MATCH($A89,'Annex 4 LDNO charges'!$A$11:$A$199,0)))</f>
        <v>0</v>
      </c>
      <c r="D89" s="185"/>
      <c r="E89" s="184">
        <v>-2.1087248388479703E-2</v>
      </c>
    </row>
    <row r="90" spans="1:5" ht="27.75" customHeight="1" x14ac:dyDescent="0.25">
      <c r="A90" s="168" t="s">
        <v>550</v>
      </c>
      <c r="B90" s="205" t="str">
        <f>IFERROR(INDEX('Annex 1 LV, HV and UMS charges'!$B$12:$B$43,MATCH($A90,'Annex 1 LV, HV and UMS charges'!$A$12:$A$43,0)),IF(INDEX('Annex 4 LDNO charges'!$B$11:$B$199,MATCH($A90,'Annex 4 LDNO charges'!$A$11:$A$199,0))=0,"",INDEX('Annex 4 LDNO charges'!$B$11:$B$199,MATCH($A90,'Annex 4 LDNO charges'!$A$11:$A$199,0))))</f>
        <v/>
      </c>
      <c r="C90" s="206">
        <f>IFERROR(INDEX('Annex 1 LV, HV and UMS charges'!$C$12:$C$43,MATCH($A90,'Annex 1 LV, HV and UMS charges'!$A$12:$A$43,0)),INDEX('Annex 4 LDNO charges'!$C$11:$C$199,MATCH($A90,'Annex 4 LDNO charges'!$A$11:$A$199,0)))</f>
        <v>0</v>
      </c>
      <c r="D90" s="185"/>
      <c r="E90" s="184">
        <v>-2.1087248388479703E-2</v>
      </c>
    </row>
    <row r="91" spans="1:5" ht="27.75" customHeight="1" x14ac:dyDescent="0.25">
      <c r="A91" s="168" t="s">
        <v>551</v>
      </c>
      <c r="B91" s="205" t="str">
        <f>IFERROR(INDEX('Annex 1 LV, HV and UMS charges'!$B$12:$B$43,MATCH($A91,'Annex 1 LV, HV and UMS charges'!$A$12:$A$43,0)),IF(INDEX('Annex 4 LDNO charges'!$B$11:$B$199,MATCH($A91,'Annex 4 LDNO charges'!$A$11:$A$199,0))=0,"",INDEX('Annex 4 LDNO charges'!$B$11:$B$199,MATCH($A91,'Annex 4 LDNO charges'!$A$11:$A$199,0))))</f>
        <v/>
      </c>
      <c r="C91" s="206">
        <f>IFERROR(INDEX('Annex 1 LV, HV and UMS charges'!$C$12:$C$43,MATCH($A91,'Annex 1 LV, HV and UMS charges'!$A$12:$A$43,0)),INDEX('Annex 4 LDNO charges'!$C$11:$C$199,MATCH($A91,'Annex 4 LDNO charges'!$A$11:$A$199,0)))</f>
        <v>0</v>
      </c>
      <c r="D91" s="185"/>
      <c r="E91" s="184">
        <v>-2.1087248388479703E-2</v>
      </c>
    </row>
    <row r="92" spans="1:5" ht="27.75" customHeight="1" x14ac:dyDescent="0.25">
      <c r="A92" s="168" t="s">
        <v>552</v>
      </c>
      <c r="B92" s="205" t="str">
        <f>IFERROR(INDEX('Annex 1 LV, HV and UMS charges'!$B$12:$B$43,MATCH($A92,'Annex 1 LV, HV and UMS charges'!$A$12:$A$43,0)),IF(INDEX('Annex 4 LDNO charges'!$B$11:$B$199,MATCH($A92,'Annex 4 LDNO charges'!$A$11:$A$199,0))=0,"",INDEX('Annex 4 LDNO charges'!$B$11:$B$199,MATCH($A92,'Annex 4 LDNO charges'!$A$11:$A$199,0))))</f>
        <v/>
      </c>
      <c r="C92" s="206">
        <f>IFERROR(INDEX('Annex 1 LV, HV and UMS charges'!$C$12:$C$43,MATCH($A92,'Annex 1 LV, HV and UMS charges'!$A$12:$A$43,0)),INDEX('Annex 4 LDNO charges'!$C$11:$C$199,MATCH($A92,'Annex 4 LDNO charges'!$A$11:$A$199,0)))</f>
        <v>0</v>
      </c>
      <c r="D92" s="185"/>
      <c r="E92" s="184">
        <v>-2.1087248388479703E-2</v>
      </c>
    </row>
    <row r="93" spans="1:5" ht="27.75" customHeight="1" x14ac:dyDescent="0.25">
      <c r="A93" s="168" t="s">
        <v>553</v>
      </c>
      <c r="B93" s="205" t="str">
        <f>IFERROR(INDEX('Annex 1 LV, HV and UMS charges'!$B$12:$B$43,MATCH($A93,'Annex 1 LV, HV and UMS charges'!$A$12:$A$43,0)),IF(INDEX('Annex 4 LDNO charges'!$B$11:$B$199,MATCH($A93,'Annex 4 LDNO charges'!$A$11:$A$199,0))=0,"",INDEX('Annex 4 LDNO charges'!$B$11:$B$199,MATCH($A93,'Annex 4 LDNO charges'!$A$11:$A$199,0))))</f>
        <v/>
      </c>
      <c r="C93" s="206">
        <f>IFERROR(INDEX('Annex 1 LV, HV and UMS charges'!$C$12:$C$43,MATCH($A93,'Annex 1 LV, HV and UMS charges'!$A$12:$A$43,0)),INDEX('Annex 4 LDNO charges'!$C$11:$C$199,MATCH($A93,'Annex 4 LDNO charges'!$A$11:$A$199,0)))</f>
        <v>0</v>
      </c>
      <c r="D93" s="185"/>
      <c r="E93" s="184">
        <v>-2.1087248388479703E-2</v>
      </c>
    </row>
    <row r="94" spans="1:5" ht="27.75" customHeight="1" x14ac:dyDescent="0.25">
      <c r="A94" s="168" t="s">
        <v>554</v>
      </c>
      <c r="B94" s="205" t="str">
        <f>IFERROR(INDEX('Annex 1 LV, HV and UMS charges'!$B$12:$B$43,MATCH($A94,'Annex 1 LV, HV and UMS charges'!$A$12:$A$43,0)),IF(INDEX('Annex 4 LDNO charges'!$B$11:$B$199,MATCH($A94,'Annex 4 LDNO charges'!$A$11:$A$199,0))=0,"",INDEX('Annex 4 LDNO charges'!$B$11:$B$199,MATCH($A94,'Annex 4 LDNO charges'!$A$11:$A$199,0))))</f>
        <v/>
      </c>
      <c r="C94" s="206">
        <f>IFERROR(INDEX('Annex 1 LV, HV and UMS charges'!$C$12:$C$43,MATCH($A94,'Annex 1 LV, HV and UMS charges'!$A$12:$A$43,0)),INDEX('Annex 4 LDNO charges'!$C$11:$C$199,MATCH($A94,'Annex 4 LDNO charges'!$A$11:$A$199,0)))</f>
        <v>0</v>
      </c>
      <c r="D94" s="185"/>
      <c r="E94" s="184">
        <v>-2.1087248388479703E-2</v>
      </c>
    </row>
    <row r="95" spans="1:5" ht="27.75" customHeight="1" x14ac:dyDescent="0.25">
      <c r="A95" s="168" t="s">
        <v>555</v>
      </c>
      <c r="B95" s="205" t="str">
        <f>IFERROR(INDEX('Annex 1 LV, HV and UMS charges'!$B$12:$B$43,MATCH($A95,'Annex 1 LV, HV and UMS charges'!$A$12:$A$43,0)),IF(INDEX('Annex 4 LDNO charges'!$B$11:$B$199,MATCH($A95,'Annex 4 LDNO charges'!$A$11:$A$199,0))=0,"",INDEX('Annex 4 LDNO charges'!$B$11:$B$199,MATCH($A95,'Annex 4 LDNO charges'!$A$11:$A$199,0))))</f>
        <v/>
      </c>
      <c r="C95" s="206">
        <f>IFERROR(INDEX('Annex 1 LV, HV and UMS charges'!$C$12:$C$43,MATCH($A95,'Annex 1 LV, HV and UMS charges'!$A$12:$A$43,0)),INDEX('Annex 4 LDNO charges'!$C$11:$C$199,MATCH($A95,'Annex 4 LDNO charges'!$A$11:$A$199,0)))</f>
        <v>0</v>
      </c>
      <c r="D95" s="185"/>
      <c r="E95" s="184">
        <v>-2.1087248388479703E-2</v>
      </c>
    </row>
    <row r="96" spans="1:5" ht="27.75" customHeight="1" x14ac:dyDescent="0.25">
      <c r="A96" s="168" t="s">
        <v>556</v>
      </c>
      <c r="B96" s="205" t="str">
        <f>IFERROR(INDEX('Annex 1 LV, HV and UMS charges'!$B$12:$B$43,MATCH($A96,'Annex 1 LV, HV and UMS charges'!$A$12:$A$43,0)),IF(INDEX('Annex 4 LDNO charges'!$B$11:$B$199,MATCH($A96,'Annex 4 LDNO charges'!$A$11:$A$199,0))=0,"",INDEX('Annex 4 LDNO charges'!$B$11:$B$199,MATCH($A96,'Annex 4 LDNO charges'!$A$11:$A$199,0))))</f>
        <v/>
      </c>
      <c r="C96" s="206">
        <f>IFERROR(INDEX('Annex 1 LV, HV and UMS charges'!$C$12:$C$43,MATCH($A96,'Annex 1 LV, HV and UMS charges'!$A$12:$A$43,0)),INDEX('Annex 4 LDNO charges'!$C$11:$C$199,MATCH($A96,'Annex 4 LDNO charges'!$A$11:$A$199,0)))</f>
        <v>0</v>
      </c>
      <c r="D96" s="185"/>
      <c r="E96" s="184">
        <v>-2.1087248388479703E-2</v>
      </c>
    </row>
    <row r="97" spans="1:5" ht="27.75" customHeight="1" x14ac:dyDescent="0.25">
      <c r="A97" s="168" t="s">
        <v>557</v>
      </c>
      <c r="B97" s="205" t="str">
        <f>IFERROR(INDEX('Annex 1 LV, HV and UMS charges'!$B$12:$B$43,MATCH($A97,'Annex 1 LV, HV and UMS charges'!$A$12:$A$43,0)),IF(INDEX('Annex 4 LDNO charges'!$B$11:$B$199,MATCH($A97,'Annex 4 LDNO charges'!$A$11:$A$199,0))=0,"",INDEX('Annex 4 LDNO charges'!$B$11:$B$199,MATCH($A97,'Annex 4 LDNO charges'!$A$11:$A$199,0))))</f>
        <v/>
      </c>
      <c r="C97" s="206">
        <f>IFERROR(INDEX('Annex 1 LV, HV and UMS charges'!$C$12:$C$43,MATCH($A97,'Annex 1 LV, HV and UMS charges'!$A$12:$A$43,0)),INDEX('Annex 4 LDNO charges'!$C$11:$C$199,MATCH($A97,'Annex 4 LDNO charges'!$A$11:$A$199,0)))</f>
        <v>0</v>
      </c>
      <c r="D97" s="185"/>
      <c r="E97" s="184">
        <v>-2.1087248388479703E-2</v>
      </c>
    </row>
    <row r="98" spans="1:5" ht="27.75" customHeight="1" x14ac:dyDescent="0.25">
      <c r="A98" s="168" t="s">
        <v>558</v>
      </c>
      <c r="B98" s="205" t="str">
        <f>IFERROR(INDEX('Annex 1 LV, HV and UMS charges'!$B$12:$B$43,MATCH($A98,'Annex 1 LV, HV and UMS charges'!$A$12:$A$43,0)),IF(INDEX('Annex 4 LDNO charges'!$B$11:$B$199,MATCH($A98,'Annex 4 LDNO charges'!$A$11:$A$199,0))=0,"",INDEX('Annex 4 LDNO charges'!$B$11:$B$199,MATCH($A98,'Annex 4 LDNO charges'!$A$11:$A$199,0))))</f>
        <v/>
      </c>
      <c r="C98" s="206">
        <f>IFERROR(INDEX('Annex 1 LV, HV and UMS charges'!$C$12:$C$43,MATCH($A98,'Annex 1 LV, HV and UMS charges'!$A$12:$A$43,0)),INDEX('Annex 4 LDNO charges'!$C$11:$C$199,MATCH($A98,'Annex 4 LDNO charges'!$A$11:$A$199,0)))</f>
        <v>0</v>
      </c>
      <c r="D98" s="185"/>
      <c r="E98" s="184">
        <v>-2.1087248388479703E-2</v>
      </c>
    </row>
    <row r="99" spans="1:5" ht="27.75" customHeight="1" x14ac:dyDescent="0.25">
      <c r="A99" s="168" t="s">
        <v>559</v>
      </c>
      <c r="B99" s="205" t="str">
        <f>IFERROR(INDEX('Annex 1 LV, HV and UMS charges'!$B$12:$B$43,MATCH($A99,'Annex 1 LV, HV and UMS charges'!$A$12:$A$43,0)),IF(INDEX('Annex 4 LDNO charges'!$B$11:$B$199,MATCH($A99,'Annex 4 LDNO charges'!$A$11:$A$199,0))=0,"",INDEX('Annex 4 LDNO charges'!$B$11:$B$199,MATCH($A99,'Annex 4 LDNO charges'!$A$11:$A$199,0))))</f>
        <v/>
      </c>
      <c r="C99" s="206">
        <f>IFERROR(INDEX('Annex 1 LV, HV and UMS charges'!$C$12:$C$43,MATCH($A99,'Annex 1 LV, HV and UMS charges'!$A$12:$A$43,0)),INDEX('Annex 4 LDNO charges'!$C$11:$C$199,MATCH($A99,'Annex 4 LDNO charges'!$A$11:$A$199,0)))</f>
        <v>0</v>
      </c>
      <c r="D99" s="185"/>
      <c r="E99" s="184">
        <v>-2.1087248388479703E-2</v>
      </c>
    </row>
    <row r="100" spans="1:5" ht="27.75" customHeight="1" x14ac:dyDescent="0.25">
      <c r="A100" s="168" t="s">
        <v>625</v>
      </c>
      <c r="B100" s="205" t="str">
        <f>IFERROR(INDEX('Annex 1 LV, HV and UMS charges'!$B$12:$B$43,MATCH($A100,'Annex 1 LV, HV and UMS charges'!$A$12:$A$43,0)),IF(INDEX('Annex 4 LDNO charges'!$B$11:$B$199,MATCH($A100,'Annex 4 LDNO charges'!$A$11:$A$199,0))=0,"",INDEX('Annex 4 LDNO charges'!$B$11:$B$199,MATCH($A100,'Annex 4 LDNO charges'!$A$11:$A$199,0))))</f>
        <v/>
      </c>
      <c r="C100" s="206" t="str">
        <f>IFERROR(INDEX('Annex 1 LV, HV and UMS charges'!$C$12:$C$43,MATCH($A100,'Annex 1 LV, HV and UMS charges'!$A$12:$A$43,0)),INDEX('Annex 4 LDNO charges'!$C$11:$C$199,MATCH($A100,'Annex 4 LDNO charges'!$A$11:$A$199,0)))</f>
        <v>0, 1, 2</v>
      </c>
      <c r="D100" s="184"/>
      <c r="E100" s="184">
        <v>-2.1087248388479703E-2</v>
      </c>
    </row>
    <row r="101" spans="1:5" ht="27.75" customHeight="1" x14ac:dyDescent="0.25">
      <c r="A101" s="168" t="s">
        <v>626</v>
      </c>
      <c r="B101" s="205" t="str">
        <f>IFERROR(INDEX('Annex 1 LV, HV and UMS charges'!$B$12:$B$43,MATCH($A101,'Annex 1 LV, HV and UMS charges'!$A$12:$A$43,0)),IF(INDEX('Annex 4 LDNO charges'!$B$11:$B$199,MATCH($A101,'Annex 4 LDNO charges'!$A$11:$A$199,0))=0,"",INDEX('Annex 4 LDNO charges'!$B$11:$B$199,MATCH($A101,'Annex 4 LDNO charges'!$A$11:$A$199,0))))</f>
        <v/>
      </c>
      <c r="C101" s="206" t="str">
        <f>IFERROR(INDEX('Annex 1 LV, HV and UMS charges'!$C$12:$C$43,MATCH($A101,'Annex 1 LV, HV and UMS charges'!$A$12:$A$43,0)),INDEX('Annex 4 LDNO charges'!$C$11:$C$199,MATCH($A101,'Annex 4 LDNO charges'!$A$11:$A$199,0)))</f>
        <v>0, 3, 4, 5-8</v>
      </c>
      <c r="D101" s="185"/>
      <c r="E101" s="184">
        <v>-2.1087248388479703E-2</v>
      </c>
    </row>
    <row r="102" spans="1:5" ht="27.75" customHeight="1" x14ac:dyDescent="0.25">
      <c r="A102" s="168" t="s">
        <v>627</v>
      </c>
      <c r="B102" s="205" t="str">
        <f>IFERROR(INDEX('Annex 1 LV, HV and UMS charges'!$B$12:$B$43,MATCH($A102,'Annex 1 LV, HV and UMS charges'!$A$12:$A$43,0)),IF(INDEX('Annex 4 LDNO charges'!$B$11:$B$199,MATCH($A102,'Annex 4 LDNO charges'!$A$11:$A$199,0))=0,"",INDEX('Annex 4 LDNO charges'!$B$11:$B$199,MATCH($A102,'Annex 4 LDNO charges'!$A$11:$A$199,0))))</f>
        <v/>
      </c>
      <c r="C102" s="206" t="str">
        <f>IFERROR(INDEX('Annex 1 LV, HV and UMS charges'!$C$12:$C$43,MATCH($A102,'Annex 1 LV, HV and UMS charges'!$A$12:$A$43,0)),INDEX('Annex 4 LDNO charges'!$C$11:$C$199,MATCH($A102,'Annex 4 LDNO charges'!$A$11:$A$199,0)))</f>
        <v>0, 3, 4, 5-8</v>
      </c>
      <c r="D102" s="185"/>
      <c r="E102" s="184">
        <v>-2.1087248388479703E-2</v>
      </c>
    </row>
    <row r="103" spans="1:5" ht="27.75" customHeight="1" x14ac:dyDescent="0.25">
      <c r="A103" s="168" t="s">
        <v>628</v>
      </c>
      <c r="B103" s="205" t="str">
        <f>IFERROR(INDEX('Annex 1 LV, HV and UMS charges'!$B$12:$B$43,MATCH($A103,'Annex 1 LV, HV and UMS charges'!$A$12:$A$43,0)),IF(INDEX('Annex 4 LDNO charges'!$B$11:$B$199,MATCH($A103,'Annex 4 LDNO charges'!$A$11:$A$199,0))=0,"",INDEX('Annex 4 LDNO charges'!$B$11:$B$199,MATCH($A103,'Annex 4 LDNO charges'!$A$11:$A$199,0))))</f>
        <v/>
      </c>
      <c r="C103" s="206" t="str">
        <f>IFERROR(INDEX('Annex 1 LV, HV and UMS charges'!$C$12:$C$43,MATCH($A103,'Annex 1 LV, HV and UMS charges'!$A$12:$A$43,0)),INDEX('Annex 4 LDNO charges'!$C$11:$C$199,MATCH($A103,'Annex 4 LDNO charges'!$A$11:$A$199,0)))</f>
        <v>0, 3, 4, 5-8</v>
      </c>
      <c r="D103" s="185"/>
      <c r="E103" s="184">
        <v>-2.1087248388479703E-2</v>
      </c>
    </row>
    <row r="104" spans="1:5" ht="27.75" customHeight="1" x14ac:dyDescent="0.25">
      <c r="A104" s="168" t="s">
        <v>629</v>
      </c>
      <c r="B104" s="205" t="str">
        <f>IFERROR(INDEX('Annex 1 LV, HV and UMS charges'!$B$12:$B$43,MATCH($A104,'Annex 1 LV, HV and UMS charges'!$A$12:$A$43,0)),IF(INDEX('Annex 4 LDNO charges'!$B$11:$B$199,MATCH($A104,'Annex 4 LDNO charges'!$A$11:$A$199,0))=0,"",INDEX('Annex 4 LDNO charges'!$B$11:$B$199,MATCH($A104,'Annex 4 LDNO charges'!$A$11:$A$199,0))))</f>
        <v/>
      </c>
      <c r="C104" s="206" t="str">
        <f>IFERROR(INDEX('Annex 1 LV, HV and UMS charges'!$C$12:$C$43,MATCH($A104,'Annex 1 LV, HV and UMS charges'!$A$12:$A$43,0)),INDEX('Annex 4 LDNO charges'!$C$11:$C$199,MATCH($A104,'Annex 4 LDNO charges'!$A$11:$A$199,0)))</f>
        <v>0, 3, 4, 5-8</v>
      </c>
      <c r="D104" s="185"/>
      <c r="E104" s="184">
        <v>-2.1087248388479703E-2</v>
      </c>
    </row>
    <row r="105" spans="1:5" ht="27.75" customHeight="1" x14ac:dyDescent="0.25">
      <c r="A105" s="168" t="s">
        <v>630</v>
      </c>
      <c r="B105" s="205" t="str">
        <f>IFERROR(INDEX('Annex 1 LV, HV and UMS charges'!$B$12:$B$43,MATCH($A105,'Annex 1 LV, HV and UMS charges'!$A$12:$A$43,0)),IF(INDEX('Annex 4 LDNO charges'!$B$11:$B$199,MATCH($A105,'Annex 4 LDNO charges'!$A$11:$A$199,0))=0,"",INDEX('Annex 4 LDNO charges'!$B$11:$B$199,MATCH($A105,'Annex 4 LDNO charges'!$A$11:$A$199,0))))</f>
        <v/>
      </c>
      <c r="C105" s="206" t="str">
        <f>IFERROR(INDEX('Annex 1 LV, HV and UMS charges'!$C$12:$C$43,MATCH($A105,'Annex 1 LV, HV and UMS charges'!$A$12:$A$43,0)),INDEX('Annex 4 LDNO charges'!$C$11:$C$199,MATCH($A105,'Annex 4 LDNO charges'!$A$11:$A$199,0)))</f>
        <v>0, 3, 4, 5-8</v>
      </c>
      <c r="D105" s="185"/>
      <c r="E105" s="184">
        <v>-2.1087248388479703E-2</v>
      </c>
    </row>
    <row r="106" spans="1:5" ht="27.75" customHeight="1" x14ac:dyDescent="0.25">
      <c r="A106" s="168" t="s">
        <v>530</v>
      </c>
      <c r="B106" s="205" t="str">
        <f>IFERROR(INDEX('Annex 1 LV, HV and UMS charges'!$B$12:$B$43,MATCH($A106,'Annex 1 LV, HV and UMS charges'!$A$12:$A$43,0)),IF(INDEX('Annex 4 LDNO charges'!$B$11:$B$199,MATCH($A106,'Annex 4 LDNO charges'!$A$11:$A$199,0))=0,"",INDEX('Annex 4 LDNO charges'!$B$11:$B$199,MATCH($A106,'Annex 4 LDNO charges'!$A$11:$A$199,0))))</f>
        <v/>
      </c>
      <c r="C106" s="206">
        <f>IFERROR(INDEX('Annex 1 LV, HV and UMS charges'!$C$12:$C$43,MATCH($A106,'Annex 1 LV, HV and UMS charges'!$A$12:$A$43,0)),INDEX('Annex 4 LDNO charges'!$C$11:$C$199,MATCH($A106,'Annex 4 LDNO charges'!$A$11:$A$199,0)))</f>
        <v>0</v>
      </c>
      <c r="D106" s="185"/>
      <c r="E106" s="184">
        <v>-2.1087248388479703E-2</v>
      </c>
    </row>
    <row r="107" spans="1:5" ht="27.75" customHeight="1" x14ac:dyDescent="0.25">
      <c r="A107" s="168" t="s">
        <v>531</v>
      </c>
      <c r="B107" s="205" t="str">
        <f>IFERROR(INDEX('Annex 1 LV, HV and UMS charges'!$B$12:$B$43,MATCH($A107,'Annex 1 LV, HV and UMS charges'!$A$12:$A$43,0)),IF(INDEX('Annex 4 LDNO charges'!$B$11:$B$199,MATCH($A107,'Annex 4 LDNO charges'!$A$11:$A$199,0))=0,"",INDEX('Annex 4 LDNO charges'!$B$11:$B$199,MATCH($A107,'Annex 4 LDNO charges'!$A$11:$A$199,0))))</f>
        <v/>
      </c>
      <c r="C107" s="206">
        <f>IFERROR(INDEX('Annex 1 LV, HV and UMS charges'!$C$12:$C$43,MATCH($A107,'Annex 1 LV, HV and UMS charges'!$A$12:$A$43,0)),INDEX('Annex 4 LDNO charges'!$C$11:$C$199,MATCH($A107,'Annex 4 LDNO charges'!$A$11:$A$199,0)))</f>
        <v>0</v>
      </c>
      <c r="D107" s="185"/>
      <c r="E107" s="184">
        <v>-2.1087248388479703E-2</v>
      </c>
    </row>
    <row r="108" spans="1:5" ht="27.75" customHeight="1" x14ac:dyDescent="0.25">
      <c r="A108" s="168" t="s">
        <v>532</v>
      </c>
      <c r="B108" s="205" t="str">
        <f>IFERROR(INDEX('Annex 1 LV, HV and UMS charges'!$B$12:$B$43,MATCH($A108,'Annex 1 LV, HV and UMS charges'!$A$12:$A$43,0)),IF(INDEX('Annex 4 LDNO charges'!$B$11:$B$199,MATCH($A108,'Annex 4 LDNO charges'!$A$11:$A$199,0))=0,"",INDEX('Annex 4 LDNO charges'!$B$11:$B$199,MATCH($A108,'Annex 4 LDNO charges'!$A$11:$A$199,0))))</f>
        <v/>
      </c>
      <c r="C108" s="206">
        <f>IFERROR(INDEX('Annex 1 LV, HV and UMS charges'!$C$12:$C$43,MATCH($A108,'Annex 1 LV, HV and UMS charges'!$A$12:$A$43,0)),INDEX('Annex 4 LDNO charges'!$C$11:$C$199,MATCH($A108,'Annex 4 LDNO charges'!$A$11:$A$199,0)))</f>
        <v>0</v>
      </c>
      <c r="D108" s="185"/>
      <c r="E108" s="184">
        <v>-2.1087248388479703E-2</v>
      </c>
    </row>
    <row r="109" spans="1:5" ht="27.75" customHeight="1" x14ac:dyDescent="0.25">
      <c r="A109" s="168" t="s">
        <v>533</v>
      </c>
      <c r="B109" s="205" t="str">
        <f>IFERROR(INDEX('Annex 1 LV, HV and UMS charges'!$B$12:$B$43,MATCH($A109,'Annex 1 LV, HV and UMS charges'!$A$12:$A$43,0)),IF(INDEX('Annex 4 LDNO charges'!$B$11:$B$199,MATCH($A109,'Annex 4 LDNO charges'!$A$11:$A$199,0))=0,"",INDEX('Annex 4 LDNO charges'!$B$11:$B$199,MATCH($A109,'Annex 4 LDNO charges'!$A$11:$A$199,0))))</f>
        <v/>
      </c>
      <c r="C109" s="206">
        <f>IFERROR(INDEX('Annex 1 LV, HV and UMS charges'!$C$12:$C$43,MATCH($A109,'Annex 1 LV, HV and UMS charges'!$A$12:$A$43,0)),INDEX('Annex 4 LDNO charges'!$C$11:$C$199,MATCH($A109,'Annex 4 LDNO charges'!$A$11:$A$199,0)))</f>
        <v>0</v>
      </c>
      <c r="D109" s="185"/>
      <c r="E109" s="184">
        <v>-2.1087248388479703E-2</v>
      </c>
    </row>
    <row r="110" spans="1:5" ht="27.75" customHeight="1" x14ac:dyDescent="0.25">
      <c r="A110" s="168" t="s">
        <v>534</v>
      </c>
      <c r="B110" s="205" t="str">
        <f>IFERROR(INDEX('Annex 1 LV, HV and UMS charges'!$B$12:$B$43,MATCH($A110,'Annex 1 LV, HV and UMS charges'!$A$12:$A$43,0)),IF(INDEX('Annex 4 LDNO charges'!$B$11:$B$199,MATCH($A110,'Annex 4 LDNO charges'!$A$11:$A$199,0))=0,"",INDEX('Annex 4 LDNO charges'!$B$11:$B$199,MATCH($A110,'Annex 4 LDNO charges'!$A$11:$A$199,0))))</f>
        <v/>
      </c>
      <c r="C110" s="206">
        <f>IFERROR(INDEX('Annex 1 LV, HV and UMS charges'!$C$12:$C$43,MATCH($A110,'Annex 1 LV, HV and UMS charges'!$A$12:$A$43,0)),INDEX('Annex 4 LDNO charges'!$C$11:$C$199,MATCH($A110,'Annex 4 LDNO charges'!$A$11:$A$199,0)))</f>
        <v>0</v>
      </c>
      <c r="D110" s="185"/>
      <c r="E110" s="184">
        <v>-2.1087248388479703E-2</v>
      </c>
    </row>
    <row r="111" spans="1:5" ht="27.75" customHeight="1" x14ac:dyDescent="0.25">
      <c r="A111" s="168" t="s">
        <v>535</v>
      </c>
      <c r="B111" s="205" t="str">
        <f>IFERROR(INDEX('Annex 1 LV, HV and UMS charges'!$B$12:$B$43,MATCH($A111,'Annex 1 LV, HV and UMS charges'!$A$12:$A$43,0)),IF(INDEX('Annex 4 LDNO charges'!$B$11:$B$199,MATCH($A111,'Annex 4 LDNO charges'!$A$11:$A$199,0))=0,"",INDEX('Annex 4 LDNO charges'!$B$11:$B$199,MATCH($A111,'Annex 4 LDNO charges'!$A$11:$A$199,0))))</f>
        <v/>
      </c>
      <c r="C111" s="206">
        <f>IFERROR(INDEX('Annex 1 LV, HV and UMS charges'!$C$12:$C$43,MATCH($A111,'Annex 1 LV, HV and UMS charges'!$A$12:$A$43,0)),INDEX('Annex 4 LDNO charges'!$C$11:$C$199,MATCH($A111,'Annex 4 LDNO charges'!$A$11:$A$199,0)))</f>
        <v>0</v>
      </c>
      <c r="D111" s="185"/>
      <c r="E111" s="184">
        <v>-2.1087248388479703E-2</v>
      </c>
    </row>
    <row r="112" spans="1:5" ht="27.75" customHeight="1" x14ac:dyDescent="0.25">
      <c r="A112" s="168" t="s">
        <v>536</v>
      </c>
      <c r="B112" s="205" t="str">
        <f>IFERROR(INDEX('Annex 1 LV, HV and UMS charges'!$B$12:$B$43,MATCH($A112,'Annex 1 LV, HV and UMS charges'!$A$12:$A$43,0)),IF(INDEX('Annex 4 LDNO charges'!$B$11:$B$199,MATCH($A112,'Annex 4 LDNO charges'!$A$11:$A$199,0))=0,"",INDEX('Annex 4 LDNO charges'!$B$11:$B$199,MATCH($A112,'Annex 4 LDNO charges'!$A$11:$A$199,0))))</f>
        <v/>
      </c>
      <c r="C112" s="206">
        <f>IFERROR(INDEX('Annex 1 LV, HV and UMS charges'!$C$12:$C$43,MATCH($A112,'Annex 1 LV, HV and UMS charges'!$A$12:$A$43,0)),INDEX('Annex 4 LDNO charges'!$C$11:$C$199,MATCH($A112,'Annex 4 LDNO charges'!$A$11:$A$199,0)))</f>
        <v>0</v>
      </c>
      <c r="D112" s="185"/>
      <c r="E112" s="184">
        <v>-2.1087248388479703E-2</v>
      </c>
    </row>
    <row r="113" spans="1:5" ht="27.75" customHeight="1" x14ac:dyDescent="0.25">
      <c r="A113" s="168" t="s">
        <v>537</v>
      </c>
      <c r="B113" s="205" t="str">
        <f>IFERROR(INDEX('Annex 1 LV, HV and UMS charges'!$B$12:$B$43,MATCH($A113,'Annex 1 LV, HV and UMS charges'!$A$12:$A$43,0)),IF(INDEX('Annex 4 LDNO charges'!$B$11:$B$199,MATCH($A113,'Annex 4 LDNO charges'!$A$11:$A$199,0))=0,"",INDEX('Annex 4 LDNO charges'!$B$11:$B$199,MATCH($A113,'Annex 4 LDNO charges'!$A$11:$A$199,0))))</f>
        <v/>
      </c>
      <c r="C113" s="206">
        <f>IFERROR(INDEX('Annex 1 LV, HV and UMS charges'!$C$12:$C$43,MATCH($A113,'Annex 1 LV, HV and UMS charges'!$A$12:$A$43,0)),INDEX('Annex 4 LDNO charges'!$C$11:$C$199,MATCH($A113,'Annex 4 LDNO charges'!$A$11:$A$199,0)))</f>
        <v>0</v>
      </c>
      <c r="D113" s="185"/>
      <c r="E113" s="184">
        <v>-2.1087248388479703E-2</v>
      </c>
    </row>
    <row r="114" spans="1:5" ht="27.75" customHeight="1" x14ac:dyDescent="0.25">
      <c r="A114" s="168" t="s">
        <v>538</v>
      </c>
      <c r="B114" s="205" t="str">
        <f>IFERROR(INDEX('Annex 1 LV, HV and UMS charges'!$B$12:$B$43,MATCH($A114,'Annex 1 LV, HV and UMS charges'!$A$12:$A$43,0)),IF(INDEX('Annex 4 LDNO charges'!$B$11:$B$199,MATCH($A114,'Annex 4 LDNO charges'!$A$11:$A$199,0))=0,"",INDEX('Annex 4 LDNO charges'!$B$11:$B$199,MATCH($A114,'Annex 4 LDNO charges'!$A$11:$A$199,0))))</f>
        <v/>
      </c>
      <c r="C114" s="206">
        <f>IFERROR(INDEX('Annex 1 LV, HV and UMS charges'!$C$12:$C$43,MATCH($A114,'Annex 1 LV, HV and UMS charges'!$A$12:$A$43,0)),INDEX('Annex 4 LDNO charges'!$C$11:$C$199,MATCH($A114,'Annex 4 LDNO charges'!$A$11:$A$199,0)))</f>
        <v>0</v>
      </c>
      <c r="D114" s="185"/>
      <c r="E114" s="184">
        <v>-2.1087248388479703E-2</v>
      </c>
    </row>
    <row r="115" spans="1:5" ht="27.75" customHeight="1" x14ac:dyDescent="0.25">
      <c r="A115" s="168" t="s">
        <v>539</v>
      </c>
      <c r="B115" s="205" t="str">
        <f>IFERROR(INDEX('Annex 1 LV, HV and UMS charges'!$B$12:$B$43,MATCH($A115,'Annex 1 LV, HV and UMS charges'!$A$12:$A$43,0)),IF(INDEX('Annex 4 LDNO charges'!$B$11:$B$199,MATCH($A115,'Annex 4 LDNO charges'!$A$11:$A$199,0))=0,"",INDEX('Annex 4 LDNO charges'!$B$11:$B$199,MATCH($A115,'Annex 4 LDNO charges'!$A$11:$A$199,0))))</f>
        <v/>
      </c>
      <c r="C115" s="206">
        <f>IFERROR(INDEX('Annex 1 LV, HV and UMS charges'!$C$12:$C$43,MATCH($A115,'Annex 1 LV, HV and UMS charges'!$A$12:$A$43,0)),INDEX('Annex 4 LDNO charges'!$C$11:$C$199,MATCH($A115,'Annex 4 LDNO charges'!$A$11:$A$199,0)))</f>
        <v>0</v>
      </c>
      <c r="D115" s="185"/>
      <c r="E115" s="184">
        <v>-2.1087248388479703E-2</v>
      </c>
    </row>
    <row r="116" spans="1:5" ht="27.75" customHeight="1" x14ac:dyDescent="0.25">
      <c r="A116" s="168" t="s">
        <v>540</v>
      </c>
      <c r="B116" s="205" t="str">
        <f>IFERROR(INDEX('Annex 1 LV, HV and UMS charges'!$B$12:$B$43,MATCH($A116,'Annex 1 LV, HV and UMS charges'!$A$12:$A$43,0)),IF(INDEX('Annex 4 LDNO charges'!$B$11:$B$199,MATCH($A116,'Annex 4 LDNO charges'!$A$11:$A$199,0))=0,"",INDEX('Annex 4 LDNO charges'!$B$11:$B$199,MATCH($A116,'Annex 4 LDNO charges'!$A$11:$A$199,0))))</f>
        <v/>
      </c>
      <c r="C116" s="206">
        <f>IFERROR(INDEX('Annex 1 LV, HV and UMS charges'!$C$12:$C$43,MATCH($A116,'Annex 1 LV, HV and UMS charges'!$A$12:$A$43,0)),INDEX('Annex 4 LDNO charges'!$C$11:$C$199,MATCH($A116,'Annex 4 LDNO charges'!$A$11:$A$199,0)))</f>
        <v>0</v>
      </c>
      <c r="D116" s="185"/>
      <c r="E116" s="184">
        <v>-2.1087248388479703E-2</v>
      </c>
    </row>
    <row r="117" spans="1:5" ht="27.75" customHeight="1" x14ac:dyDescent="0.25">
      <c r="A117" s="168" t="s">
        <v>541</v>
      </c>
      <c r="B117" s="205" t="str">
        <f>IFERROR(INDEX('Annex 1 LV, HV and UMS charges'!$B$12:$B$43,MATCH($A117,'Annex 1 LV, HV and UMS charges'!$A$12:$A$43,0)),IF(INDEX('Annex 4 LDNO charges'!$B$11:$B$199,MATCH($A117,'Annex 4 LDNO charges'!$A$11:$A$199,0))=0,"",INDEX('Annex 4 LDNO charges'!$B$11:$B$199,MATCH($A117,'Annex 4 LDNO charges'!$A$11:$A$199,0))))</f>
        <v/>
      </c>
      <c r="C117" s="206">
        <f>IFERROR(INDEX('Annex 1 LV, HV and UMS charges'!$C$12:$C$43,MATCH($A117,'Annex 1 LV, HV and UMS charges'!$A$12:$A$43,0)),INDEX('Annex 4 LDNO charges'!$C$11:$C$199,MATCH($A117,'Annex 4 LDNO charges'!$A$11:$A$199,0)))</f>
        <v>0</v>
      </c>
      <c r="D117" s="185"/>
      <c r="E117" s="184">
        <v>-2.1087248388479703E-2</v>
      </c>
    </row>
    <row r="118" spans="1:5" ht="27.75" customHeight="1" x14ac:dyDescent="0.25">
      <c r="A118" s="168" t="s">
        <v>542</v>
      </c>
      <c r="B118" s="205" t="str">
        <f>IFERROR(INDEX('Annex 1 LV, HV and UMS charges'!$B$12:$B$43,MATCH($A118,'Annex 1 LV, HV and UMS charges'!$A$12:$A$43,0)),IF(INDEX('Annex 4 LDNO charges'!$B$11:$B$199,MATCH($A118,'Annex 4 LDNO charges'!$A$11:$A$199,0))=0,"",INDEX('Annex 4 LDNO charges'!$B$11:$B$199,MATCH($A118,'Annex 4 LDNO charges'!$A$11:$A$199,0))))</f>
        <v/>
      </c>
      <c r="C118" s="206">
        <f>IFERROR(INDEX('Annex 1 LV, HV and UMS charges'!$C$12:$C$43,MATCH($A118,'Annex 1 LV, HV and UMS charges'!$A$12:$A$43,0)),INDEX('Annex 4 LDNO charges'!$C$11:$C$199,MATCH($A118,'Annex 4 LDNO charges'!$A$11:$A$199,0)))</f>
        <v>0</v>
      </c>
      <c r="D118" s="185"/>
      <c r="E118" s="184">
        <v>-2.1087248388479703E-2</v>
      </c>
    </row>
    <row r="119" spans="1:5" ht="27.75" customHeight="1" x14ac:dyDescent="0.25">
      <c r="A119" s="168" t="s">
        <v>543</v>
      </c>
      <c r="B119" s="205" t="str">
        <f>IFERROR(INDEX('Annex 1 LV, HV and UMS charges'!$B$12:$B$43,MATCH($A119,'Annex 1 LV, HV and UMS charges'!$A$12:$A$43,0)),IF(INDEX('Annex 4 LDNO charges'!$B$11:$B$199,MATCH($A119,'Annex 4 LDNO charges'!$A$11:$A$199,0))=0,"",INDEX('Annex 4 LDNO charges'!$B$11:$B$199,MATCH($A119,'Annex 4 LDNO charges'!$A$11:$A$199,0))))</f>
        <v/>
      </c>
      <c r="C119" s="206">
        <f>IFERROR(INDEX('Annex 1 LV, HV and UMS charges'!$C$12:$C$43,MATCH($A119,'Annex 1 LV, HV and UMS charges'!$A$12:$A$43,0)),INDEX('Annex 4 LDNO charges'!$C$11:$C$199,MATCH($A119,'Annex 4 LDNO charges'!$A$11:$A$199,0)))</f>
        <v>0</v>
      </c>
      <c r="D119" s="185"/>
      <c r="E119" s="184">
        <v>-2.1087248388479703E-2</v>
      </c>
    </row>
    <row r="120" spans="1:5" ht="27.75" customHeight="1" x14ac:dyDescent="0.25">
      <c r="A120" s="168" t="s">
        <v>544</v>
      </c>
      <c r="B120" s="205" t="str">
        <f>IFERROR(INDEX('Annex 1 LV, HV and UMS charges'!$B$12:$B$43,MATCH($A120,'Annex 1 LV, HV and UMS charges'!$A$12:$A$43,0)),IF(INDEX('Annex 4 LDNO charges'!$B$11:$B$199,MATCH($A120,'Annex 4 LDNO charges'!$A$11:$A$199,0))=0,"",INDEX('Annex 4 LDNO charges'!$B$11:$B$199,MATCH($A120,'Annex 4 LDNO charges'!$A$11:$A$199,0))))</f>
        <v/>
      </c>
      <c r="C120" s="206">
        <f>IFERROR(INDEX('Annex 1 LV, HV and UMS charges'!$C$12:$C$43,MATCH($A120,'Annex 1 LV, HV and UMS charges'!$A$12:$A$43,0)),INDEX('Annex 4 LDNO charges'!$C$11:$C$199,MATCH($A120,'Annex 4 LDNO charges'!$A$11:$A$199,0)))</f>
        <v>0</v>
      </c>
      <c r="D120" s="185"/>
      <c r="E120" s="184">
        <v>-2.1087248388479703E-2</v>
      </c>
    </row>
    <row r="121" spans="1:5" ht="27.75" customHeight="1" x14ac:dyDescent="0.25">
      <c r="A121" s="168" t="s">
        <v>631</v>
      </c>
      <c r="B121" s="205" t="str">
        <f>IFERROR(INDEX('Annex 1 LV, HV and UMS charges'!$B$12:$B$43,MATCH($A121,'Annex 1 LV, HV and UMS charges'!$A$12:$A$43,0)),IF(INDEX('Annex 4 LDNO charges'!$B$11:$B$199,MATCH($A121,'Annex 4 LDNO charges'!$A$11:$A$199,0))=0,"",INDEX('Annex 4 LDNO charges'!$B$11:$B$199,MATCH($A121,'Annex 4 LDNO charges'!$A$11:$A$199,0))))</f>
        <v/>
      </c>
      <c r="C121" s="206" t="str">
        <f>IFERROR(INDEX('Annex 1 LV, HV and UMS charges'!$C$12:$C$43,MATCH($A121,'Annex 1 LV, HV and UMS charges'!$A$12:$A$43,0)),INDEX('Annex 4 LDNO charges'!$C$11:$C$199,MATCH($A121,'Annex 4 LDNO charges'!$A$11:$A$199,0)))</f>
        <v>0, 1, 2</v>
      </c>
      <c r="D121" s="184"/>
      <c r="E121" s="184">
        <v>-2.1087248388479703E-2</v>
      </c>
    </row>
    <row r="122" spans="1:5" ht="27.75" customHeight="1" x14ac:dyDescent="0.25">
      <c r="A122" s="168" t="s">
        <v>632</v>
      </c>
      <c r="B122" s="205" t="str">
        <f>IFERROR(INDEX('Annex 1 LV, HV and UMS charges'!$B$12:$B$43,MATCH($A122,'Annex 1 LV, HV and UMS charges'!$A$12:$A$43,0)),IF(INDEX('Annex 4 LDNO charges'!$B$11:$B$199,MATCH($A122,'Annex 4 LDNO charges'!$A$11:$A$199,0))=0,"",INDEX('Annex 4 LDNO charges'!$B$11:$B$199,MATCH($A122,'Annex 4 LDNO charges'!$A$11:$A$199,0))))</f>
        <v/>
      </c>
      <c r="C122" s="206" t="str">
        <f>IFERROR(INDEX('Annex 1 LV, HV and UMS charges'!$C$12:$C$43,MATCH($A122,'Annex 1 LV, HV and UMS charges'!$A$12:$A$43,0)),INDEX('Annex 4 LDNO charges'!$C$11:$C$199,MATCH($A122,'Annex 4 LDNO charges'!$A$11:$A$199,0)))</f>
        <v>0, 3, 4, 5-8</v>
      </c>
      <c r="D122" s="185"/>
      <c r="E122" s="184">
        <v>-2.1087248388479703E-2</v>
      </c>
    </row>
    <row r="123" spans="1:5" ht="27.75" customHeight="1" x14ac:dyDescent="0.25">
      <c r="A123" s="168" t="s">
        <v>633</v>
      </c>
      <c r="B123" s="205" t="str">
        <f>IFERROR(INDEX('Annex 1 LV, HV and UMS charges'!$B$12:$B$43,MATCH($A123,'Annex 1 LV, HV and UMS charges'!$A$12:$A$43,0)),IF(INDEX('Annex 4 LDNO charges'!$B$11:$B$199,MATCH($A123,'Annex 4 LDNO charges'!$A$11:$A$199,0))=0,"",INDEX('Annex 4 LDNO charges'!$B$11:$B$199,MATCH($A123,'Annex 4 LDNO charges'!$A$11:$A$199,0))))</f>
        <v/>
      </c>
      <c r="C123" s="206" t="str">
        <f>IFERROR(INDEX('Annex 1 LV, HV and UMS charges'!$C$12:$C$43,MATCH($A123,'Annex 1 LV, HV and UMS charges'!$A$12:$A$43,0)),INDEX('Annex 4 LDNO charges'!$C$11:$C$199,MATCH($A123,'Annex 4 LDNO charges'!$A$11:$A$199,0)))</f>
        <v>0, 3, 4, 5-8</v>
      </c>
      <c r="D123" s="185"/>
      <c r="E123" s="184">
        <v>-2.1087248388479703E-2</v>
      </c>
    </row>
    <row r="124" spans="1:5" ht="27.75" customHeight="1" x14ac:dyDescent="0.25">
      <c r="A124" s="168" t="s">
        <v>634</v>
      </c>
      <c r="B124" s="205" t="str">
        <f>IFERROR(INDEX('Annex 1 LV, HV and UMS charges'!$B$12:$B$43,MATCH($A124,'Annex 1 LV, HV and UMS charges'!$A$12:$A$43,0)),IF(INDEX('Annex 4 LDNO charges'!$B$11:$B$199,MATCH($A124,'Annex 4 LDNO charges'!$A$11:$A$199,0))=0,"",INDEX('Annex 4 LDNO charges'!$B$11:$B$199,MATCH($A124,'Annex 4 LDNO charges'!$A$11:$A$199,0))))</f>
        <v/>
      </c>
      <c r="C124" s="206" t="str">
        <f>IFERROR(INDEX('Annex 1 LV, HV and UMS charges'!$C$12:$C$43,MATCH($A124,'Annex 1 LV, HV and UMS charges'!$A$12:$A$43,0)),INDEX('Annex 4 LDNO charges'!$C$11:$C$199,MATCH($A124,'Annex 4 LDNO charges'!$A$11:$A$199,0)))</f>
        <v>0, 3, 4, 5-8</v>
      </c>
      <c r="D124" s="185"/>
      <c r="E124" s="184">
        <v>-2.1087248388479703E-2</v>
      </c>
    </row>
    <row r="125" spans="1:5" ht="27.75" customHeight="1" x14ac:dyDescent="0.25">
      <c r="A125" s="168" t="s">
        <v>635</v>
      </c>
      <c r="B125" s="205" t="str">
        <f>IFERROR(INDEX('Annex 1 LV, HV and UMS charges'!$B$12:$B$43,MATCH($A125,'Annex 1 LV, HV and UMS charges'!$A$12:$A$43,0)),IF(INDEX('Annex 4 LDNO charges'!$B$11:$B$199,MATCH($A125,'Annex 4 LDNO charges'!$A$11:$A$199,0))=0,"",INDEX('Annex 4 LDNO charges'!$B$11:$B$199,MATCH($A125,'Annex 4 LDNO charges'!$A$11:$A$199,0))))</f>
        <v/>
      </c>
      <c r="C125" s="206" t="str">
        <f>IFERROR(INDEX('Annex 1 LV, HV and UMS charges'!$C$12:$C$43,MATCH($A125,'Annex 1 LV, HV and UMS charges'!$A$12:$A$43,0)),INDEX('Annex 4 LDNO charges'!$C$11:$C$199,MATCH($A125,'Annex 4 LDNO charges'!$A$11:$A$199,0)))</f>
        <v>0, 3, 4, 5-8</v>
      </c>
      <c r="D125" s="185"/>
      <c r="E125" s="184">
        <v>-2.1087248388479703E-2</v>
      </c>
    </row>
    <row r="126" spans="1:5" ht="27.75" customHeight="1" x14ac:dyDescent="0.25">
      <c r="A126" s="168" t="s">
        <v>636</v>
      </c>
      <c r="B126" s="205" t="str">
        <f>IFERROR(INDEX('Annex 1 LV, HV and UMS charges'!$B$12:$B$43,MATCH($A126,'Annex 1 LV, HV and UMS charges'!$A$12:$A$43,0)),IF(INDEX('Annex 4 LDNO charges'!$B$11:$B$199,MATCH($A126,'Annex 4 LDNO charges'!$A$11:$A$199,0))=0,"",INDEX('Annex 4 LDNO charges'!$B$11:$B$199,MATCH($A126,'Annex 4 LDNO charges'!$A$11:$A$199,0))))</f>
        <v/>
      </c>
      <c r="C126" s="206" t="str">
        <f>IFERROR(INDEX('Annex 1 LV, HV and UMS charges'!$C$12:$C$43,MATCH($A126,'Annex 1 LV, HV and UMS charges'!$A$12:$A$43,0)),INDEX('Annex 4 LDNO charges'!$C$11:$C$199,MATCH($A126,'Annex 4 LDNO charges'!$A$11:$A$199,0)))</f>
        <v>0, 3, 4, 5-8</v>
      </c>
      <c r="D126" s="185"/>
      <c r="E126" s="184">
        <v>-2.1087248388479703E-2</v>
      </c>
    </row>
    <row r="127" spans="1:5" ht="27.75" customHeight="1" x14ac:dyDescent="0.25">
      <c r="A127" s="168" t="s">
        <v>515</v>
      </c>
      <c r="B127" s="205" t="str">
        <f>IFERROR(INDEX('Annex 1 LV, HV and UMS charges'!$B$12:$B$43,MATCH($A127,'Annex 1 LV, HV and UMS charges'!$A$12:$A$43,0)),IF(INDEX('Annex 4 LDNO charges'!$B$11:$B$199,MATCH($A127,'Annex 4 LDNO charges'!$A$11:$A$199,0))=0,"",INDEX('Annex 4 LDNO charges'!$B$11:$B$199,MATCH($A127,'Annex 4 LDNO charges'!$A$11:$A$199,0))))</f>
        <v/>
      </c>
      <c r="C127" s="206">
        <f>IFERROR(INDEX('Annex 1 LV, HV and UMS charges'!$C$12:$C$43,MATCH($A127,'Annex 1 LV, HV and UMS charges'!$A$12:$A$43,0)),INDEX('Annex 4 LDNO charges'!$C$11:$C$199,MATCH($A127,'Annex 4 LDNO charges'!$A$11:$A$199,0)))</f>
        <v>0</v>
      </c>
      <c r="D127" s="185"/>
      <c r="E127" s="184">
        <v>-2.1087248388479703E-2</v>
      </c>
    </row>
    <row r="128" spans="1:5" ht="27.75" customHeight="1" x14ac:dyDescent="0.25">
      <c r="A128" s="168" t="s">
        <v>516</v>
      </c>
      <c r="B128" s="205" t="str">
        <f>IFERROR(INDEX('Annex 1 LV, HV and UMS charges'!$B$12:$B$43,MATCH($A128,'Annex 1 LV, HV and UMS charges'!$A$12:$A$43,0)),IF(INDEX('Annex 4 LDNO charges'!$B$11:$B$199,MATCH($A128,'Annex 4 LDNO charges'!$A$11:$A$199,0))=0,"",INDEX('Annex 4 LDNO charges'!$B$11:$B$199,MATCH($A128,'Annex 4 LDNO charges'!$A$11:$A$199,0))))</f>
        <v/>
      </c>
      <c r="C128" s="206">
        <f>IFERROR(INDEX('Annex 1 LV, HV and UMS charges'!$C$12:$C$43,MATCH($A128,'Annex 1 LV, HV and UMS charges'!$A$12:$A$43,0)),INDEX('Annex 4 LDNO charges'!$C$11:$C$199,MATCH($A128,'Annex 4 LDNO charges'!$A$11:$A$199,0)))</f>
        <v>0</v>
      </c>
      <c r="D128" s="185"/>
      <c r="E128" s="184">
        <v>-2.1087248388479703E-2</v>
      </c>
    </row>
    <row r="129" spans="1:5" ht="27.75" customHeight="1" x14ac:dyDescent="0.25">
      <c r="A129" s="168" t="s">
        <v>517</v>
      </c>
      <c r="B129" s="205" t="str">
        <f>IFERROR(INDEX('Annex 1 LV, HV and UMS charges'!$B$12:$B$43,MATCH($A129,'Annex 1 LV, HV and UMS charges'!$A$12:$A$43,0)),IF(INDEX('Annex 4 LDNO charges'!$B$11:$B$199,MATCH($A129,'Annex 4 LDNO charges'!$A$11:$A$199,0))=0,"",INDEX('Annex 4 LDNO charges'!$B$11:$B$199,MATCH($A129,'Annex 4 LDNO charges'!$A$11:$A$199,0))))</f>
        <v/>
      </c>
      <c r="C129" s="206">
        <f>IFERROR(INDEX('Annex 1 LV, HV and UMS charges'!$C$12:$C$43,MATCH($A129,'Annex 1 LV, HV and UMS charges'!$A$12:$A$43,0)),INDEX('Annex 4 LDNO charges'!$C$11:$C$199,MATCH($A129,'Annex 4 LDNO charges'!$A$11:$A$199,0)))</f>
        <v>0</v>
      </c>
      <c r="D129" s="185"/>
      <c r="E129" s="184">
        <v>-2.1087248388479703E-2</v>
      </c>
    </row>
    <row r="130" spans="1:5" ht="27.75" customHeight="1" x14ac:dyDescent="0.25">
      <c r="A130" s="168" t="s">
        <v>518</v>
      </c>
      <c r="B130" s="205" t="str">
        <f>IFERROR(INDEX('Annex 1 LV, HV and UMS charges'!$B$12:$B$43,MATCH($A130,'Annex 1 LV, HV and UMS charges'!$A$12:$A$43,0)),IF(INDEX('Annex 4 LDNO charges'!$B$11:$B$199,MATCH($A130,'Annex 4 LDNO charges'!$A$11:$A$199,0))=0,"",INDEX('Annex 4 LDNO charges'!$B$11:$B$199,MATCH($A130,'Annex 4 LDNO charges'!$A$11:$A$199,0))))</f>
        <v/>
      </c>
      <c r="C130" s="206">
        <f>IFERROR(INDEX('Annex 1 LV, HV and UMS charges'!$C$12:$C$43,MATCH($A130,'Annex 1 LV, HV and UMS charges'!$A$12:$A$43,0)),INDEX('Annex 4 LDNO charges'!$C$11:$C$199,MATCH($A130,'Annex 4 LDNO charges'!$A$11:$A$199,0)))</f>
        <v>0</v>
      </c>
      <c r="D130" s="185"/>
      <c r="E130" s="184">
        <v>-2.1087248388479703E-2</v>
      </c>
    </row>
    <row r="131" spans="1:5" ht="27.75" customHeight="1" x14ac:dyDescent="0.25">
      <c r="A131" s="168" t="s">
        <v>519</v>
      </c>
      <c r="B131" s="205" t="str">
        <f>IFERROR(INDEX('Annex 1 LV, HV and UMS charges'!$B$12:$B$43,MATCH($A131,'Annex 1 LV, HV and UMS charges'!$A$12:$A$43,0)),IF(INDEX('Annex 4 LDNO charges'!$B$11:$B$199,MATCH($A131,'Annex 4 LDNO charges'!$A$11:$A$199,0))=0,"",INDEX('Annex 4 LDNO charges'!$B$11:$B$199,MATCH($A131,'Annex 4 LDNO charges'!$A$11:$A$199,0))))</f>
        <v/>
      </c>
      <c r="C131" s="206">
        <f>IFERROR(INDEX('Annex 1 LV, HV and UMS charges'!$C$12:$C$43,MATCH($A131,'Annex 1 LV, HV and UMS charges'!$A$12:$A$43,0)),INDEX('Annex 4 LDNO charges'!$C$11:$C$199,MATCH($A131,'Annex 4 LDNO charges'!$A$11:$A$199,0)))</f>
        <v>0</v>
      </c>
      <c r="D131" s="185"/>
      <c r="E131" s="184">
        <v>-2.1087248388479703E-2</v>
      </c>
    </row>
    <row r="132" spans="1:5" ht="27.75" customHeight="1" x14ac:dyDescent="0.25">
      <c r="A132" s="168" t="s">
        <v>520</v>
      </c>
      <c r="B132" s="205" t="str">
        <f>IFERROR(INDEX('Annex 1 LV, HV and UMS charges'!$B$12:$B$43,MATCH($A132,'Annex 1 LV, HV and UMS charges'!$A$12:$A$43,0)),IF(INDEX('Annex 4 LDNO charges'!$B$11:$B$199,MATCH($A132,'Annex 4 LDNO charges'!$A$11:$A$199,0))=0,"",INDEX('Annex 4 LDNO charges'!$B$11:$B$199,MATCH($A132,'Annex 4 LDNO charges'!$A$11:$A$199,0))))</f>
        <v/>
      </c>
      <c r="C132" s="206">
        <f>IFERROR(INDEX('Annex 1 LV, HV and UMS charges'!$C$12:$C$43,MATCH($A132,'Annex 1 LV, HV and UMS charges'!$A$12:$A$43,0)),INDEX('Annex 4 LDNO charges'!$C$11:$C$199,MATCH($A132,'Annex 4 LDNO charges'!$A$11:$A$199,0)))</f>
        <v>0</v>
      </c>
      <c r="D132" s="185"/>
      <c r="E132" s="184">
        <v>-2.1087248388479703E-2</v>
      </c>
    </row>
    <row r="133" spans="1:5" ht="27.75" customHeight="1" x14ac:dyDescent="0.25">
      <c r="A133" s="168" t="s">
        <v>521</v>
      </c>
      <c r="B133" s="205" t="str">
        <f>IFERROR(INDEX('Annex 1 LV, HV and UMS charges'!$B$12:$B$43,MATCH($A133,'Annex 1 LV, HV and UMS charges'!$A$12:$A$43,0)),IF(INDEX('Annex 4 LDNO charges'!$B$11:$B$199,MATCH($A133,'Annex 4 LDNO charges'!$A$11:$A$199,0))=0,"",INDEX('Annex 4 LDNO charges'!$B$11:$B$199,MATCH($A133,'Annex 4 LDNO charges'!$A$11:$A$199,0))))</f>
        <v/>
      </c>
      <c r="C133" s="206">
        <f>IFERROR(INDEX('Annex 1 LV, HV and UMS charges'!$C$12:$C$43,MATCH($A133,'Annex 1 LV, HV and UMS charges'!$A$12:$A$43,0)),INDEX('Annex 4 LDNO charges'!$C$11:$C$199,MATCH($A133,'Annex 4 LDNO charges'!$A$11:$A$199,0)))</f>
        <v>0</v>
      </c>
      <c r="D133" s="185"/>
      <c r="E133" s="184">
        <v>-2.1087248388479703E-2</v>
      </c>
    </row>
    <row r="134" spans="1:5" ht="27.75" customHeight="1" x14ac:dyDescent="0.25">
      <c r="A134" s="168" t="s">
        <v>522</v>
      </c>
      <c r="B134" s="205" t="str">
        <f>IFERROR(INDEX('Annex 1 LV, HV and UMS charges'!$B$12:$B$43,MATCH($A134,'Annex 1 LV, HV and UMS charges'!$A$12:$A$43,0)),IF(INDEX('Annex 4 LDNO charges'!$B$11:$B$199,MATCH($A134,'Annex 4 LDNO charges'!$A$11:$A$199,0))=0,"",INDEX('Annex 4 LDNO charges'!$B$11:$B$199,MATCH($A134,'Annex 4 LDNO charges'!$A$11:$A$199,0))))</f>
        <v/>
      </c>
      <c r="C134" s="206">
        <f>IFERROR(INDEX('Annex 1 LV, HV and UMS charges'!$C$12:$C$43,MATCH($A134,'Annex 1 LV, HV and UMS charges'!$A$12:$A$43,0)),INDEX('Annex 4 LDNO charges'!$C$11:$C$199,MATCH($A134,'Annex 4 LDNO charges'!$A$11:$A$199,0)))</f>
        <v>0</v>
      </c>
      <c r="D134" s="185"/>
      <c r="E134" s="184">
        <v>-2.1087248388479703E-2</v>
      </c>
    </row>
    <row r="135" spans="1:5" ht="27.75" customHeight="1" x14ac:dyDescent="0.25">
      <c r="A135" s="168" t="s">
        <v>523</v>
      </c>
      <c r="B135" s="205" t="str">
        <f>IFERROR(INDEX('Annex 1 LV, HV and UMS charges'!$B$12:$B$43,MATCH($A135,'Annex 1 LV, HV and UMS charges'!$A$12:$A$43,0)),IF(INDEX('Annex 4 LDNO charges'!$B$11:$B$199,MATCH($A135,'Annex 4 LDNO charges'!$A$11:$A$199,0))=0,"",INDEX('Annex 4 LDNO charges'!$B$11:$B$199,MATCH($A135,'Annex 4 LDNO charges'!$A$11:$A$199,0))))</f>
        <v/>
      </c>
      <c r="C135" s="206">
        <f>IFERROR(INDEX('Annex 1 LV, HV and UMS charges'!$C$12:$C$43,MATCH($A135,'Annex 1 LV, HV and UMS charges'!$A$12:$A$43,0)),INDEX('Annex 4 LDNO charges'!$C$11:$C$199,MATCH($A135,'Annex 4 LDNO charges'!$A$11:$A$199,0)))</f>
        <v>0</v>
      </c>
      <c r="D135" s="185"/>
      <c r="E135" s="184">
        <v>-2.1087248388479703E-2</v>
      </c>
    </row>
    <row r="136" spans="1:5" ht="27.75" customHeight="1" x14ac:dyDescent="0.25">
      <c r="A136" s="168" t="s">
        <v>524</v>
      </c>
      <c r="B136" s="205" t="str">
        <f>IFERROR(INDEX('Annex 1 LV, HV and UMS charges'!$B$12:$B$43,MATCH($A136,'Annex 1 LV, HV and UMS charges'!$A$12:$A$43,0)),IF(INDEX('Annex 4 LDNO charges'!$B$11:$B$199,MATCH($A136,'Annex 4 LDNO charges'!$A$11:$A$199,0))=0,"",INDEX('Annex 4 LDNO charges'!$B$11:$B$199,MATCH($A136,'Annex 4 LDNO charges'!$A$11:$A$199,0))))</f>
        <v/>
      </c>
      <c r="C136" s="206">
        <f>IFERROR(INDEX('Annex 1 LV, HV and UMS charges'!$C$12:$C$43,MATCH($A136,'Annex 1 LV, HV and UMS charges'!$A$12:$A$43,0)),INDEX('Annex 4 LDNO charges'!$C$11:$C$199,MATCH($A136,'Annex 4 LDNO charges'!$A$11:$A$199,0)))</f>
        <v>0</v>
      </c>
      <c r="D136" s="185"/>
      <c r="E136" s="184">
        <v>-2.1087248388479703E-2</v>
      </c>
    </row>
    <row r="137" spans="1:5" ht="27.75" customHeight="1" x14ac:dyDescent="0.25">
      <c r="A137" s="168" t="s">
        <v>525</v>
      </c>
      <c r="B137" s="205" t="str">
        <f>IFERROR(INDEX('Annex 1 LV, HV and UMS charges'!$B$12:$B$43,MATCH($A137,'Annex 1 LV, HV and UMS charges'!$A$12:$A$43,0)),IF(INDEX('Annex 4 LDNO charges'!$B$11:$B$199,MATCH($A137,'Annex 4 LDNO charges'!$A$11:$A$199,0))=0,"",INDEX('Annex 4 LDNO charges'!$B$11:$B$199,MATCH($A137,'Annex 4 LDNO charges'!$A$11:$A$199,0))))</f>
        <v/>
      </c>
      <c r="C137" s="206">
        <f>IFERROR(INDEX('Annex 1 LV, HV and UMS charges'!$C$12:$C$43,MATCH($A137,'Annex 1 LV, HV and UMS charges'!$A$12:$A$43,0)),INDEX('Annex 4 LDNO charges'!$C$11:$C$199,MATCH($A137,'Annex 4 LDNO charges'!$A$11:$A$199,0)))</f>
        <v>0</v>
      </c>
      <c r="D137" s="185"/>
      <c r="E137" s="184">
        <v>-2.1087248388479703E-2</v>
      </c>
    </row>
    <row r="138" spans="1:5" ht="27.75" customHeight="1" x14ac:dyDescent="0.25">
      <c r="A138" s="168" t="s">
        <v>526</v>
      </c>
      <c r="B138" s="205" t="str">
        <f>IFERROR(INDEX('Annex 1 LV, HV and UMS charges'!$B$12:$B$43,MATCH($A138,'Annex 1 LV, HV and UMS charges'!$A$12:$A$43,0)),IF(INDEX('Annex 4 LDNO charges'!$B$11:$B$199,MATCH($A138,'Annex 4 LDNO charges'!$A$11:$A$199,0))=0,"",INDEX('Annex 4 LDNO charges'!$B$11:$B$199,MATCH($A138,'Annex 4 LDNO charges'!$A$11:$A$199,0))))</f>
        <v/>
      </c>
      <c r="C138" s="206">
        <f>IFERROR(INDEX('Annex 1 LV, HV and UMS charges'!$C$12:$C$43,MATCH($A138,'Annex 1 LV, HV and UMS charges'!$A$12:$A$43,0)),INDEX('Annex 4 LDNO charges'!$C$11:$C$199,MATCH($A138,'Annex 4 LDNO charges'!$A$11:$A$199,0)))</f>
        <v>0</v>
      </c>
      <c r="D138" s="185"/>
      <c r="E138" s="184">
        <v>-2.1087248388479703E-2</v>
      </c>
    </row>
    <row r="139" spans="1:5" ht="27.75" customHeight="1" x14ac:dyDescent="0.25">
      <c r="A139" s="168" t="s">
        <v>527</v>
      </c>
      <c r="B139" s="205" t="str">
        <f>IFERROR(INDEX('Annex 1 LV, HV and UMS charges'!$B$12:$B$43,MATCH($A139,'Annex 1 LV, HV and UMS charges'!$A$12:$A$43,0)),IF(INDEX('Annex 4 LDNO charges'!$B$11:$B$199,MATCH($A139,'Annex 4 LDNO charges'!$A$11:$A$199,0))=0,"",INDEX('Annex 4 LDNO charges'!$B$11:$B$199,MATCH($A139,'Annex 4 LDNO charges'!$A$11:$A$199,0))))</f>
        <v/>
      </c>
      <c r="C139" s="206">
        <f>IFERROR(INDEX('Annex 1 LV, HV and UMS charges'!$C$12:$C$43,MATCH($A139,'Annex 1 LV, HV and UMS charges'!$A$12:$A$43,0)),INDEX('Annex 4 LDNO charges'!$C$11:$C$199,MATCH($A139,'Annex 4 LDNO charges'!$A$11:$A$199,0)))</f>
        <v>0</v>
      </c>
      <c r="D139" s="185"/>
      <c r="E139" s="184">
        <v>-2.1087248388479703E-2</v>
      </c>
    </row>
    <row r="140" spans="1:5" ht="27.75" customHeight="1" x14ac:dyDescent="0.25">
      <c r="A140" s="168" t="s">
        <v>528</v>
      </c>
      <c r="B140" s="205" t="str">
        <f>IFERROR(INDEX('Annex 1 LV, HV and UMS charges'!$B$12:$B$43,MATCH($A140,'Annex 1 LV, HV and UMS charges'!$A$12:$A$43,0)),IF(INDEX('Annex 4 LDNO charges'!$B$11:$B$199,MATCH($A140,'Annex 4 LDNO charges'!$A$11:$A$199,0))=0,"",INDEX('Annex 4 LDNO charges'!$B$11:$B$199,MATCH($A140,'Annex 4 LDNO charges'!$A$11:$A$199,0))))</f>
        <v/>
      </c>
      <c r="C140" s="206">
        <f>IFERROR(INDEX('Annex 1 LV, HV and UMS charges'!$C$12:$C$43,MATCH($A140,'Annex 1 LV, HV and UMS charges'!$A$12:$A$43,0)),INDEX('Annex 4 LDNO charges'!$C$11:$C$199,MATCH($A140,'Annex 4 LDNO charges'!$A$11:$A$199,0)))</f>
        <v>0</v>
      </c>
      <c r="D140" s="185"/>
      <c r="E140" s="184">
        <v>-2.1087248388479703E-2</v>
      </c>
    </row>
    <row r="141" spans="1:5" ht="27.75" customHeight="1" x14ac:dyDescent="0.25">
      <c r="A141" s="168" t="s">
        <v>529</v>
      </c>
      <c r="B141" s="205" t="str">
        <f>IFERROR(INDEX('Annex 1 LV, HV and UMS charges'!$B$12:$B$43,MATCH($A141,'Annex 1 LV, HV and UMS charges'!$A$12:$A$43,0)),IF(INDEX('Annex 4 LDNO charges'!$B$11:$B$199,MATCH($A141,'Annex 4 LDNO charges'!$A$11:$A$199,0))=0,"",INDEX('Annex 4 LDNO charges'!$B$11:$B$199,MATCH($A141,'Annex 4 LDNO charges'!$A$11:$A$199,0))))</f>
        <v/>
      </c>
      <c r="C141" s="206">
        <f>IFERROR(INDEX('Annex 1 LV, HV and UMS charges'!$C$12:$C$43,MATCH($A141,'Annex 1 LV, HV and UMS charges'!$A$12:$A$43,0)),INDEX('Annex 4 LDNO charges'!$C$11:$C$199,MATCH($A141,'Annex 4 LDNO charges'!$A$11:$A$199,0)))</f>
        <v>0</v>
      </c>
      <c r="D141" s="185"/>
      <c r="E141" s="184">
        <v>-2.1087248388479703E-2</v>
      </c>
    </row>
    <row r="142" spans="1:5" ht="27.75" customHeight="1" x14ac:dyDescent="0.25">
      <c r="A142" s="168" t="s">
        <v>637</v>
      </c>
      <c r="B142" s="205" t="str">
        <f>IFERROR(INDEX('Annex 1 LV, HV and UMS charges'!$B$12:$B$43,MATCH($A142,'Annex 1 LV, HV and UMS charges'!$A$12:$A$43,0)),IF(INDEX('Annex 4 LDNO charges'!$B$11:$B$199,MATCH($A142,'Annex 4 LDNO charges'!$A$11:$A$199,0))=0,"",INDEX('Annex 4 LDNO charges'!$B$11:$B$199,MATCH($A142,'Annex 4 LDNO charges'!$A$11:$A$199,0))))</f>
        <v/>
      </c>
      <c r="C142" s="206" t="str">
        <f>IFERROR(INDEX('Annex 1 LV, HV and UMS charges'!$C$12:$C$43,MATCH($A142,'Annex 1 LV, HV and UMS charges'!$A$12:$A$43,0)),INDEX('Annex 4 LDNO charges'!$C$11:$C$199,MATCH($A142,'Annex 4 LDNO charges'!$A$11:$A$199,0)))</f>
        <v>0, 1, 2</v>
      </c>
      <c r="D142" s="184"/>
      <c r="E142" s="184">
        <v>-2.1087248388479703E-2</v>
      </c>
    </row>
    <row r="143" spans="1:5" ht="27.75" customHeight="1" x14ac:dyDescent="0.25">
      <c r="A143" s="168" t="s">
        <v>638</v>
      </c>
      <c r="B143" s="205" t="str">
        <f>IFERROR(INDEX('Annex 1 LV, HV and UMS charges'!$B$12:$B$43,MATCH($A143,'Annex 1 LV, HV and UMS charges'!$A$12:$A$43,0)),IF(INDEX('Annex 4 LDNO charges'!$B$11:$B$199,MATCH($A143,'Annex 4 LDNO charges'!$A$11:$A$199,0))=0,"",INDEX('Annex 4 LDNO charges'!$B$11:$B$199,MATCH($A143,'Annex 4 LDNO charges'!$A$11:$A$199,0))))</f>
        <v/>
      </c>
      <c r="C143" s="206" t="str">
        <f>IFERROR(INDEX('Annex 1 LV, HV and UMS charges'!$C$12:$C$43,MATCH($A143,'Annex 1 LV, HV and UMS charges'!$A$12:$A$43,0)),INDEX('Annex 4 LDNO charges'!$C$11:$C$199,MATCH($A143,'Annex 4 LDNO charges'!$A$11:$A$199,0)))</f>
        <v>0, 3, 4, 5-8</v>
      </c>
      <c r="D143" s="185"/>
      <c r="E143" s="184">
        <v>-2.1087248388479703E-2</v>
      </c>
    </row>
    <row r="144" spans="1:5" ht="27.75" customHeight="1" x14ac:dyDescent="0.25">
      <c r="A144" s="168" t="s">
        <v>639</v>
      </c>
      <c r="B144" s="205" t="str">
        <f>IFERROR(INDEX('Annex 1 LV, HV and UMS charges'!$B$12:$B$43,MATCH($A144,'Annex 1 LV, HV and UMS charges'!$A$12:$A$43,0)),IF(INDEX('Annex 4 LDNO charges'!$B$11:$B$199,MATCH($A144,'Annex 4 LDNO charges'!$A$11:$A$199,0))=0,"",INDEX('Annex 4 LDNO charges'!$B$11:$B$199,MATCH($A144,'Annex 4 LDNO charges'!$A$11:$A$199,0))))</f>
        <v/>
      </c>
      <c r="C144" s="206" t="str">
        <f>IFERROR(INDEX('Annex 1 LV, HV and UMS charges'!$C$12:$C$43,MATCH($A144,'Annex 1 LV, HV and UMS charges'!$A$12:$A$43,0)),INDEX('Annex 4 LDNO charges'!$C$11:$C$199,MATCH($A144,'Annex 4 LDNO charges'!$A$11:$A$199,0)))</f>
        <v>0, 3, 4, 5-8</v>
      </c>
      <c r="D144" s="185"/>
      <c r="E144" s="184">
        <v>-2.1087248388479703E-2</v>
      </c>
    </row>
    <row r="145" spans="1:5" ht="27.75" customHeight="1" x14ac:dyDescent="0.25">
      <c r="A145" s="168" t="s">
        <v>640</v>
      </c>
      <c r="B145" s="205" t="str">
        <f>IFERROR(INDEX('Annex 1 LV, HV and UMS charges'!$B$12:$B$43,MATCH($A145,'Annex 1 LV, HV and UMS charges'!$A$12:$A$43,0)),IF(INDEX('Annex 4 LDNO charges'!$B$11:$B$199,MATCH($A145,'Annex 4 LDNO charges'!$A$11:$A$199,0))=0,"",INDEX('Annex 4 LDNO charges'!$B$11:$B$199,MATCH($A145,'Annex 4 LDNO charges'!$A$11:$A$199,0))))</f>
        <v/>
      </c>
      <c r="C145" s="206" t="str">
        <f>IFERROR(INDEX('Annex 1 LV, HV and UMS charges'!$C$12:$C$43,MATCH($A145,'Annex 1 LV, HV and UMS charges'!$A$12:$A$43,0)),INDEX('Annex 4 LDNO charges'!$C$11:$C$199,MATCH($A145,'Annex 4 LDNO charges'!$A$11:$A$199,0)))</f>
        <v>0, 3, 4, 5-8</v>
      </c>
      <c r="D145" s="185"/>
      <c r="E145" s="184">
        <v>-2.1087248388479703E-2</v>
      </c>
    </row>
    <row r="146" spans="1:5" ht="27.75" customHeight="1" x14ac:dyDescent="0.25">
      <c r="A146" s="168" t="s">
        <v>641</v>
      </c>
      <c r="B146" s="205" t="str">
        <f>IFERROR(INDEX('Annex 1 LV, HV and UMS charges'!$B$12:$B$43,MATCH($A146,'Annex 1 LV, HV and UMS charges'!$A$12:$A$43,0)),IF(INDEX('Annex 4 LDNO charges'!$B$11:$B$199,MATCH($A146,'Annex 4 LDNO charges'!$A$11:$A$199,0))=0,"",INDEX('Annex 4 LDNO charges'!$B$11:$B$199,MATCH($A146,'Annex 4 LDNO charges'!$A$11:$A$199,0))))</f>
        <v/>
      </c>
      <c r="C146" s="206" t="str">
        <f>IFERROR(INDEX('Annex 1 LV, HV and UMS charges'!$C$12:$C$43,MATCH($A146,'Annex 1 LV, HV and UMS charges'!$A$12:$A$43,0)),INDEX('Annex 4 LDNO charges'!$C$11:$C$199,MATCH($A146,'Annex 4 LDNO charges'!$A$11:$A$199,0)))</f>
        <v>0, 3, 4, 5-8</v>
      </c>
      <c r="D146" s="185"/>
      <c r="E146" s="184">
        <v>-2.1087248388479703E-2</v>
      </c>
    </row>
    <row r="147" spans="1:5" ht="27.75" customHeight="1" x14ac:dyDescent="0.25">
      <c r="A147" s="168" t="s">
        <v>642</v>
      </c>
      <c r="B147" s="205" t="str">
        <f>IFERROR(INDEX('Annex 1 LV, HV and UMS charges'!$B$12:$B$43,MATCH($A147,'Annex 1 LV, HV and UMS charges'!$A$12:$A$43,0)),IF(INDEX('Annex 4 LDNO charges'!$B$11:$B$199,MATCH($A147,'Annex 4 LDNO charges'!$A$11:$A$199,0))=0,"",INDEX('Annex 4 LDNO charges'!$B$11:$B$199,MATCH($A147,'Annex 4 LDNO charges'!$A$11:$A$199,0))))</f>
        <v/>
      </c>
      <c r="C147" s="206" t="str">
        <f>IFERROR(INDEX('Annex 1 LV, HV and UMS charges'!$C$12:$C$43,MATCH($A147,'Annex 1 LV, HV and UMS charges'!$A$12:$A$43,0)),INDEX('Annex 4 LDNO charges'!$C$11:$C$199,MATCH($A147,'Annex 4 LDNO charges'!$A$11:$A$199,0)))</f>
        <v>0, 3, 4, 5-8</v>
      </c>
      <c r="D147" s="185"/>
      <c r="E147" s="184">
        <v>-2.1087248388479703E-2</v>
      </c>
    </row>
    <row r="148" spans="1:5" ht="27.75" customHeight="1" x14ac:dyDescent="0.25">
      <c r="A148" s="168" t="s">
        <v>500</v>
      </c>
      <c r="B148" s="205" t="str">
        <f>IFERROR(INDEX('Annex 1 LV, HV and UMS charges'!$B$12:$B$43,MATCH($A148,'Annex 1 LV, HV and UMS charges'!$A$12:$A$43,0)),IF(INDEX('Annex 4 LDNO charges'!$B$11:$B$199,MATCH($A148,'Annex 4 LDNO charges'!$A$11:$A$199,0))=0,"",INDEX('Annex 4 LDNO charges'!$B$11:$B$199,MATCH($A148,'Annex 4 LDNO charges'!$A$11:$A$199,0))))</f>
        <v/>
      </c>
      <c r="C148" s="206">
        <f>IFERROR(INDEX('Annex 1 LV, HV and UMS charges'!$C$12:$C$43,MATCH($A148,'Annex 1 LV, HV and UMS charges'!$A$12:$A$43,0)),INDEX('Annex 4 LDNO charges'!$C$11:$C$199,MATCH($A148,'Annex 4 LDNO charges'!$A$11:$A$199,0)))</f>
        <v>0</v>
      </c>
      <c r="D148" s="185"/>
      <c r="E148" s="184">
        <v>-2.1087248388479703E-2</v>
      </c>
    </row>
    <row r="149" spans="1:5" ht="27.75" customHeight="1" x14ac:dyDescent="0.25">
      <c r="A149" s="168" t="s">
        <v>501</v>
      </c>
      <c r="B149" s="205" t="str">
        <f>IFERROR(INDEX('Annex 1 LV, HV and UMS charges'!$B$12:$B$43,MATCH($A149,'Annex 1 LV, HV and UMS charges'!$A$12:$A$43,0)),IF(INDEX('Annex 4 LDNO charges'!$B$11:$B$199,MATCH($A149,'Annex 4 LDNO charges'!$A$11:$A$199,0))=0,"",INDEX('Annex 4 LDNO charges'!$B$11:$B$199,MATCH($A149,'Annex 4 LDNO charges'!$A$11:$A$199,0))))</f>
        <v/>
      </c>
      <c r="C149" s="206">
        <f>IFERROR(INDEX('Annex 1 LV, HV and UMS charges'!$C$12:$C$43,MATCH($A149,'Annex 1 LV, HV and UMS charges'!$A$12:$A$43,0)),INDEX('Annex 4 LDNO charges'!$C$11:$C$199,MATCH($A149,'Annex 4 LDNO charges'!$A$11:$A$199,0)))</f>
        <v>0</v>
      </c>
      <c r="D149" s="185"/>
      <c r="E149" s="184">
        <v>-2.1087248388479703E-2</v>
      </c>
    </row>
    <row r="150" spans="1:5" ht="27.75" customHeight="1" x14ac:dyDescent="0.25">
      <c r="A150" s="168" t="s">
        <v>502</v>
      </c>
      <c r="B150" s="205" t="str">
        <f>IFERROR(INDEX('Annex 1 LV, HV and UMS charges'!$B$12:$B$43,MATCH($A150,'Annex 1 LV, HV and UMS charges'!$A$12:$A$43,0)),IF(INDEX('Annex 4 LDNO charges'!$B$11:$B$199,MATCH($A150,'Annex 4 LDNO charges'!$A$11:$A$199,0))=0,"",INDEX('Annex 4 LDNO charges'!$B$11:$B$199,MATCH($A150,'Annex 4 LDNO charges'!$A$11:$A$199,0))))</f>
        <v/>
      </c>
      <c r="C150" s="206">
        <f>IFERROR(INDEX('Annex 1 LV, HV and UMS charges'!$C$12:$C$43,MATCH($A150,'Annex 1 LV, HV and UMS charges'!$A$12:$A$43,0)),INDEX('Annex 4 LDNO charges'!$C$11:$C$199,MATCH($A150,'Annex 4 LDNO charges'!$A$11:$A$199,0)))</f>
        <v>0</v>
      </c>
      <c r="D150" s="185"/>
      <c r="E150" s="184">
        <v>-2.1087248388479703E-2</v>
      </c>
    </row>
    <row r="151" spans="1:5" ht="27.75" customHeight="1" x14ac:dyDescent="0.25">
      <c r="A151" s="168" t="s">
        <v>503</v>
      </c>
      <c r="B151" s="205" t="str">
        <f>IFERROR(INDEX('Annex 1 LV, HV and UMS charges'!$B$12:$B$43,MATCH($A151,'Annex 1 LV, HV and UMS charges'!$A$12:$A$43,0)),IF(INDEX('Annex 4 LDNO charges'!$B$11:$B$199,MATCH($A151,'Annex 4 LDNO charges'!$A$11:$A$199,0))=0,"",INDEX('Annex 4 LDNO charges'!$B$11:$B$199,MATCH($A151,'Annex 4 LDNO charges'!$A$11:$A$199,0))))</f>
        <v/>
      </c>
      <c r="C151" s="206">
        <f>IFERROR(INDEX('Annex 1 LV, HV and UMS charges'!$C$12:$C$43,MATCH($A151,'Annex 1 LV, HV and UMS charges'!$A$12:$A$43,0)),INDEX('Annex 4 LDNO charges'!$C$11:$C$199,MATCH($A151,'Annex 4 LDNO charges'!$A$11:$A$199,0)))</f>
        <v>0</v>
      </c>
      <c r="D151" s="185"/>
      <c r="E151" s="184">
        <v>-2.1087248388479703E-2</v>
      </c>
    </row>
    <row r="152" spans="1:5" ht="27.75" customHeight="1" x14ac:dyDescent="0.25">
      <c r="A152" s="168" t="s">
        <v>504</v>
      </c>
      <c r="B152" s="205" t="str">
        <f>IFERROR(INDEX('Annex 1 LV, HV and UMS charges'!$B$12:$B$43,MATCH($A152,'Annex 1 LV, HV and UMS charges'!$A$12:$A$43,0)),IF(INDEX('Annex 4 LDNO charges'!$B$11:$B$199,MATCH($A152,'Annex 4 LDNO charges'!$A$11:$A$199,0))=0,"",INDEX('Annex 4 LDNO charges'!$B$11:$B$199,MATCH($A152,'Annex 4 LDNO charges'!$A$11:$A$199,0))))</f>
        <v/>
      </c>
      <c r="C152" s="206">
        <f>IFERROR(INDEX('Annex 1 LV, HV and UMS charges'!$C$12:$C$43,MATCH($A152,'Annex 1 LV, HV and UMS charges'!$A$12:$A$43,0)),INDEX('Annex 4 LDNO charges'!$C$11:$C$199,MATCH($A152,'Annex 4 LDNO charges'!$A$11:$A$199,0)))</f>
        <v>0</v>
      </c>
      <c r="D152" s="185"/>
      <c r="E152" s="184">
        <v>-2.1087248388479703E-2</v>
      </c>
    </row>
    <row r="153" spans="1:5" ht="27.75" customHeight="1" x14ac:dyDescent="0.25">
      <c r="A153" s="168" t="s">
        <v>505</v>
      </c>
      <c r="B153" s="205" t="str">
        <f>IFERROR(INDEX('Annex 1 LV, HV and UMS charges'!$B$12:$B$43,MATCH($A153,'Annex 1 LV, HV and UMS charges'!$A$12:$A$43,0)),IF(INDEX('Annex 4 LDNO charges'!$B$11:$B$199,MATCH($A153,'Annex 4 LDNO charges'!$A$11:$A$199,0))=0,"",INDEX('Annex 4 LDNO charges'!$B$11:$B$199,MATCH($A153,'Annex 4 LDNO charges'!$A$11:$A$199,0))))</f>
        <v/>
      </c>
      <c r="C153" s="206">
        <f>IFERROR(INDEX('Annex 1 LV, HV and UMS charges'!$C$12:$C$43,MATCH($A153,'Annex 1 LV, HV and UMS charges'!$A$12:$A$43,0)),INDEX('Annex 4 LDNO charges'!$C$11:$C$199,MATCH($A153,'Annex 4 LDNO charges'!$A$11:$A$199,0)))</f>
        <v>0</v>
      </c>
      <c r="D153" s="185"/>
      <c r="E153" s="184">
        <v>-2.1087248388479703E-2</v>
      </c>
    </row>
    <row r="154" spans="1:5" ht="27.75" customHeight="1" x14ac:dyDescent="0.25">
      <c r="A154" s="168" t="s">
        <v>506</v>
      </c>
      <c r="B154" s="205" t="str">
        <f>IFERROR(INDEX('Annex 1 LV, HV and UMS charges'!$B$12:$B$43,MATCH($A154,'Annex 1 LV, HV and UMS charges'!$A$12:$A$43,0)),IF(INDEX('Annex 4 LDNO charges'!$B$11:$B$199,MATCH($A154,'Annex 4 LDNO charges'!$A$11:$A$199,0))=0,"",INDEX('Annex 4 LDNO charges'!$B$11:$B$199,MATCH($A154,'Annex 4 LDNO charges'!$A$11:$A$199,0))))</f>
        <v/>
      </c>
      <c r="C154" s="206">
        <f>IFERROR(INDEX('Annex 1 LV, HV and UMS charges'!$C$12:$C$43,MATCH($A154,'Annex 1 LV, HV and UMS charges'!$A$12:$A$43,0)),INDEX('Annex 4 LDNO charges'!$C$11:$C$199,MATCH($A154,'Annex 4 LDNO charges'!$A$11:$A$199,0)))</f>
        <v>0</v>
      </c>
      <c r="D154" s="185"/>
      <c r="E154" s="184">
        <v>-2.1087248388479703E-2</v>
      </c>
    </row>
    <row r="155" spans="1:5" ht="27.75" customHeight="1" x14ac:dyDescent="0.25">
      <c r="A155" s="168" t="s">
        <v>507</v>
      </c>
      <c r="B155" s="205" t="str">
        <f>IFERROR(INDEX('Annex 1 LV, HV and UMS charges'!$B$12:$B$43,MATCH($A155,'Annex 1 LV, HV and UMS charges'!$A$12:$A$43,0)),IF(INDEX('Annex 4 LDNO charges'!$B$11:$B$199,MATCH($A155,'Annex 4 LDNO charges'!$A$11:$A$199,0))=0,"",INDEX('Annex 4 LDNO charges'!$B$11:$B$199,MATCH($A155,'Annex 4 LDNO charges'!$A$11:$A$199,0))))</f>
        <v/>
      </c>
      <c r="C155" s="206">
        <f>IFERROR(INDEX('Annex 1 LV, HV and UMS charges'!$C$12:$C$43,MATCH($A155,'Annex 1 LV, HV and UMS charges'!$A$12:$A$43,0)),INDEX('Annex 4 LDNO charges'!$C$11:$C$199,MATCH($A155,'Annex 4 LDNO charges'!$A$11:$A$199,0)))</f>
        <v>0</v>
      </c>
      <c r="D155" s="185"/>
      <c r="E155" s="184">
        <v>-2.1087248388479703E-2</v>
      </c>
    </row>
    <row r="156" spans="1:5" ht="27.75" customHeight="1" x14ac:dyDescent="0.25">
      <c r="A156" s="168" t="s">
        <v>508</v>
      </c>
      <c r="B156" s="205" t="str">
        <f>IFERROR(INDEX('Annex 1 LV, HV and UMS charges'!$B$12:$B$43,MATCH($A156,'Annex 1 LV, HV and UMS charges'!$A$12:$A$43,0)),IF(INDEX('Annex 4 LDNO charges'!$B$11:$B$199,MATCH($A156,'Annex 4 LDNO charges'!$A$11:$A$199,0))=0,"",INDEX('Annex 4 LDNO charges'!$B$11:$B$199,MATCH($A156,'Annex 4 LDNO charges'!$A$11:$A$199,0))))</f>
        <v/>
      </c>
      <c r="C156" s="206">
        <f>IFERROR(INDEX('Annex 1 LV, HV and UMS charges'!$C$12:$C$43,MATCH($A156,'Annex 1 LV, HV and UMS charges'!$A$12:$A$43,0)),INDEX('Annex 4 LDNO charges'!$C$11:$C$199,MATCH($A156,'Annex 4 LDNO charges'!$A$11:$A$199,0)))</f>
        <v>0</v>
      </c>
      <c r="D156" s="185"/>
      <c r="E156" s="184">
        <v>-2.1087248388479703E-2</v>
      </c>
    </row>
    <row r="157" spans="1:5" ht="27.75" customHeight="1" x14ac:dyDescent="0.25">
      <c r="A157" s="168" t="s">
        <v>509</v>
      </c>
      <c r="B157" s="205" t="str">
        <f>IFERROR(INDEX('Annex 1 LV, HV and UMS charges'!$B$12:$B$43,MATCH($A157,'Annex 1 LV, HV and UMS charges'!$A$12:$A$43,0)),IF(INDEX('Annex 4 LDNO charges'!$B$11:$B$199,MATCH($A157,'Annex 4 LDNO charges'!$A$11:$A$199,0))=0,"",INDEX('Annex 4 LDNO charges'!$B$11:$B$199,MATCH($A157,'Annex 4 LDNO charges'!$A$11:$A$199,0))))</f>
        <v/>
      </c>
      <c r="C157" s="206">
        <f>IFERROR(INDEX('Annex 1 LV, HV and UMS charges'!$C$12:$C$43,MATCH($A157,'Annex 1 LV, HV and UMS charges'!$A$12:$A$43,0)),INDEX('Annex 4 LDNO charges'!$C$11:$C$199,MATCH($A157,'Annex 4 LDNO charges'!$A$11:$A$199,0)))</f>
        <v>0</v>
      </c>
      <c r="D157" s="185"/>
      <c r="E157" s="184">
        <v>-2.1087248388479703E-2</v>
      </c>
    </row>
    <row r="158" spans="1:5" ht="27.75" customHeight="1" x14ac:dyDescent="0.25">
      <c r="A158" s="168" t="s">
        <v>510</v>
      </c>
      <c r="B158" s="205" t="str">
        <f>IFERROR(INDEX('Annex 1 LV, HV and UMS charges'!$B$12:$B$43,MATCH($A158,'Annex 1 LV, HV and UMS charges'!$A$12:$A$43,0)),IF(INDEX('Annex 4 LDNO charges'!$B$11:$B$199,MATCH($A158,'Annex 4 LDNO charges'!$A$11:$A$199,0))=0,"",INDEX('Annex 4 LDNO charges'!$B$11:$B$199,MATCH($A158,'Annex 4 LDNO charges'!$A$11:$A$199,0))))</f>
        <v/>
      </c>
      <c r="C158" s="206">
        <f>IFERROR(INDEX('Annex 1 LV, HV and UMS charges'!$C$12:$C$43,MATCH($A158,'Annex 1 LV, HV and UMS charges'!$A$12:$A$43,0)),INDEX('Annex 4 LDNO charges'!$C$11:$C$199,MATCH($A158,'Annex 4 LDNO charges'!$A$11:$A$199,0)))</f>
        <v>0</v>
      </c>
      <c r="D158" s="185"/>
      <c r="E158" s="184">
        <v>-2.1087248388479703E-2</v>
      </c>
    </row>
    <row r="159" spans="1:5" ht="27.75" customHeight="1" x14ac:dyDescent="0.25">
      <c r="A159" s="168" t="s">
        <v>511</v>
      </c>
      <c r="B159" s="205" t="str">
        <f>IFERROR(INDEX('Annex 1 LV, HV and UMS charges'!$B$12:$B$43,MATCH($A159,'Annex 1 LV, HV and UMS charges'!$A$12:$A$43,0)),IF(INDEX('Annex 4 LDNO charges'!$B$11:$B$199,MATCH($A159,'Annex 4 LDNO charges'!$A$11:$A$199,0))=0,"",INDEX('Annex 4 LDNO charges'!$B$11:$B$199,MATCH($A159,'Annex 4 LDNO charges'!$A$11:$A$199,0))))</f>
        <v/>
      </c>
      <c r="C159" s="206">
        <f>IFERROR(INDEX('Annex 1 LV, HV and UMS charges'!$C$12:$C$43,MATCH($A159,'Annex 1 LV, HV and UMS charges'!$A$12:$A$43,0)),INDEX('Annex 4 LDNO charges'!$C$11:$C$199,MATCH($A159,'Annex 4 LDNO charges'!$A$11:$A$199,0)))</f>
        <v>0</v>
      </c>
      <c r="D159" s="185"/>
      <c r="E159" s="184">
        <v>-2.1087248388479703E-2</v>
      </c>
    </row>
    <row r="160" spans="1:5" ht="27.75" customHeight="1" x14ac:dyDescent="0.25">
      <c r="A160" s="168" t="s">
        <v>512</v>
      </c>
      <c r="B160" s="205" t="str">
        <f>IFERROR(INDEX('Annex 1 LV, HV and UMS charges'!$B$12:$B$43,MATCH($A160,'Annex 1 LV, HV and UMS charges'!$A$12:$A$43,0)),IF(INDEX('Annex 4 LDNO charges'!$B$11:$B$199,MATCH($A160,'Annex 4 LDNO charges'!$A$11:$A$199,0))=0,"",INDEX('Annex 4 LDNO charges'!$B$11:$B$199,MATCH($A160,'Annex 4 LDNO charges'!$A$11:$A$199,0))))</f>
        <v/>
      </c>
      <c r="C160" s="206">
        <f>IFERROR(INDEX('Annex 1 LV, HV and UMS charges'!$C$12:$C$43,MATCH($A160,'Annex 1 LV, HV and UMS charges'!$A$12:$A$43,0)),INDEX('Annex 4 LDNO charges'!$C$11:$C$199,MATCH($A160,'Annex 4 LDNO charges'!$A$11:$A$199,0)))</f>
        <v>0</v>
      </c>
      <c r="D160" s="185"/>
      <c r="E160" s="184">
        <v>-2.1087248388479703E-2</v>
      </c>
    </row>
    <row r="161" spans="1:5" ht="27.75" customHeight="1" x14ac:dyDescent="0.25">
      <c r="A161" s="168" t="s">
        <v>513</v>
      </c>
      <c r="B161" s="205" t="str">
        <f>IFERROR(INDEX('Annex 1 LV, HV and UMS charges'!$B$12:$B$43,MATCH($A161,'Annex 1 LV, HV and UMS charges'!$A$12:$A$43,0)),IF(INDEX('Annex 4 LDNO charges'!$B$11:$B$199,MATCH($A161,'Annex 4 LDNO charges'!$A$11:$A$199,0))=0,"",INDEX('Annex 4 LDNO charges'!$B$11:$B$199,MATCH($A161,'Annex 4 LDNO charges'!$A$11:$A$199,0))))</f>
        <v/>
      </c>
      <c r="C161" s="206">
        <f>IFERROR(INDEX('Annex 1 LV, HV and UMS charges'!$C$12:$C$43,MATCH($A161,'Annex 1 LV, HV and UMS charges'!$A$12:$A$43,0)),INDEX('Annex 4 LDNO charges'!$C$11:$C$199,MATCH($A161,'Annex 4 LDNO charges'!$A$11:$A$199,0)))</f>
        <v>0</v>
      </c>
      <c r="D161" s="185"/>
      <c r="E161" s="184">
        <v>-2.1087248388479703E-2</v>
      </c>
    </row>
    <row r="162" spans="1:5" ht="27.75" customHeight="1" x14ac:dyDescent="0.25">
      <c r="A162" s="168" t="s">
        <v>514</v>
      </c>
      <c r="B162" s="205" t="str">
        <f>IFERROR(INDEX('Annex 1 LV, HV and UMS charges'!$B$12:$B$43,MATCH($A162,'Annex 1 LV, HV and UMS charges'!$A$12:$A$43,0)),IF(INDEX('Annex 4 LDNO charges'!$B$11:$B$199,MATCH($A162,'Annex 4 LDNO charges'!$A$11:$A$199,0))=0,"",INDEX('Annex 4 LDNO charges'!$B$11:$B$199,MATCH($A162,'Annex 4 LDNO charges'!$A$11:$A$199,0))))</f>
        <v/>
      </c>
      <c r="C162" s="206">
        <f>IFERROR(INDEX('Annex 1 LV, HV and UMS charges'!$C$12:$C$43,MATCH($A162,'Annex 1 LV, HV and UMS charges'!$A$12:$A$43,0)),INDEX('Annex 4 LDNO charges'!$C$11:$C$199,MATCH($A162,'Annex 4 LDNO charges'!$A$11:$A$199,0)))</f>
        <v>0</v>
      </c>
      <c r="D162" s="185"/>
      <c r="E162" s="184">
        <v>-2.1087248388479703E-2</v>
      </c>
    </row>
    <row r="163" spans="1:5" ht="27.75" customHeight="1" x14ac:dyDescent="0.25">
      <c r="A163" s="2" t="s">
        <v>681</v>
      </c>
      <c r="B163" s="2"/>
      <c r="C163" s="3"/>
    </row>
    <row r="164" spans="1:5" ht="27.75" customHeight="1" x14ac:dyDescent="0.25">
      <c r="A164" s="2" t="s">
        <v>682</v>
      </c>
      <c r="B164" s="2"/>
      <c r="C164" s="3"/>
    </row>
  </sheetData>
  <mergeCells count="2">
    <mergeCell ref="A2:E2"/>
    <mergeCell ref="B1:C1"/>
  </mergeCells>
  <hyperlinks>
    <hyperlink ref="A1" location="Overview!A1" display="Back to Overview" xr:uid="{00000000-0004-0000-0900-000000000000}"/>
  </hyperlinks>
  <pageMargins left="0.39370078740157483" right="0.39370078740157483" top="0.9055118110236221" bottom="0.74803149606299213" header="0.51181102362204722" footer="0.51181102362204722"/>
  <pageSetup paperSize="9" scale="78" fitToHeight="10" orientation="portrait" r:id="rId1"/>
  <headerFooter scaleWithDoc="0">
    <oddHeader>&amp;L&amp;"Arial,Bold"
&amp;"Arial,Regular"Annex 7&amp;"Arial,Bold" &amp;"Arial,Regular"- Schedule of Charges to recover Excess Supplier of Last Resort pass-through costs</oddHeader>
    <oddFooter>&amp;C&amp;P of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D852"/>
  <sheetViews>
    <sheetView zoomScale="90" zoomScaleNormal="90" zoomScaleSheetLayoutView="100" workbookViewId="0">
      <selection activeCell="A5" sqref="A5:D852"/>
    </sheetView>
  </sheetViews>
  <sheetFormatPr defaultColWidth="9.109375" defaultRowHeight="27.75" customHeight="1" x14ac:dyDescent="0.25"/>
  <cols>
    <col min="1" max="1" width="29.88671875" style="2" customWidth="1"/>
    <col min="2" max="2" width="48.5546875" style="2" customWidth="1"/>
    <col min="3" max="4" width="23.6640625" style="3" customWidth="1"/>
    <col min="5" max="16384" width="9.109375" style="2"/>
  </cols>
  <sheetData>
    <row r="1" spans="1:4" ht="27.75" customHeight="1" x14ac:dyDescent="0.25">
      <c r="A1" s="14" t="s">
        <v>24</v>
      </c>
      <c r="B1" s="3"/>
      <c r="C1" s="2"/>
    </row>
    <row r="2" spans="1:4" s="11" customFormat="1" ht="22.5" customHeight="1" x14ac:dyDescent="0.25">
      <c r="A2" s="232" t="str">
        <f>Overview!B4&amp; " - Effective from "&amp;Overview!D4&amp;" - "&amp;Overview!E4&amp;" Nodal/Zonal charges"</f>
        <v>Fulcrum Electricity Assets Ltd - GSP_A - Effective from 1 April 2025 - Final Nodal/Zonal charges</v>
      </c>
      <c r="B2" s="233"/>
      <c r="C2" s="233"/>
      <c r="D2" s="234"/>
    </row>
    <row r="3" spans="1:4" s="11" customFormat="1" ht="9" customHeight="1" x14ac:dyDescent="0.25"/>
    <row r="4" spans="1:4" ht="60.75" customHeight="1" x14ac:dyDescent="0.25">
      <c r="A4" s="21" t="s">
        <v>55</v>
      </c>
      <c r="B4" s="21" t="s">
        <v>1</v>
      </c>
      <c r="C4" s="21" t="s">
        <v>38</v>
      </c>
      <c r="D4" s="21" t="s">
        <v>39</v>
      </c>
    </row>
    <row r="5" spans="1:4" ht="21.75" customHeight="1" x14ac:dyDescent="0.25">
      <c r="A5" s="7" t="s">
        <v>780</v>
      </c>
      <c r="B5" s="8" t="s">
        <v>781</v>
      </c>
      <c r="C5" s="203">
        <v>0</v>
      </c>
      <c r="D5" s="203">
        <v>10.903833703208031</v>
      </c>
    </row>
    <row r="6" spans="1:4" ht="21.75" customHeight="1" x14ac:dyDescent="0.25">
      <c r="A6" s="7" t="s">
        <v>782</v>
      </c>
      <c r="B6" s="8" t="s">
        <v>783</v>
      </c>
      <c r="C6" s="203">
        <v>11.076182625991088</v>
      </c>
      <c r="D6" s="203">
        <v>2.1130652383505044</v>
      </c>
    </row>
    <row r="7" spans="1:4" ht="21.75" customHeight="1" x14ac:dyDescent="0.25">
      <c r="A7" s="7" t="s">
        <v>784</v>
      </c>
      <c r="B7" s="8" t="s">
        <v>785</v>
      </c>
      <c r="C7" s="203">
        <v>-8.4197841665270504E-3</v>
      </c>
      <c r="D7" s="203">
        <v>7.0781223866986975</v>
      </c>
    </row>
    <row r="8" spans="1:4" ht="21.75" customHeight="1" x14ac:dyDescent="0.25">
      <c r="A8" s="7" t="s">
        <v>786</v>
      </c>
      <c r="B8" s="8" t="s">
        <v>787</v>
      </c>
      <c r="C8" s="203">
        <v>2.0643852868213499</v>
      </c>
      <c r="D8" s="203">
        <v>6.5544931931453236</v>
      </c>
    </row>
    <row r="9" spans="1:4" ht="21.75" customHeight="1" x14ac:dyDescent="0.25">
      <c r="A9" s="7" t="s">
        <v>788</v>
      </c>
      <c r="B9" s="8" t="s">
        <v>789</v>
      </c>
      <c r="C9" s="203">
        <v>2.17743686153106</v>
      </c>
      <c r="D9" s="203">
        <v>2.03475550258413</v>
      </c>
    </row>
    <row r="10" spans="1:4" ht="21.75" customHeight="1" x14ac:dyDescent="0.25">
      <c r="A10" s="7" t="s">
        <v>790</v>
      </c>
      <c r="B10" s="8" t="s">
        <v>791</v>
      </c>
      <c r="C10" s="203">
        <v>5.0606499655045143</v>
      </c>
      <c r="D10" s="203">
        <v>5.1127227311484393</v>
      </c>
    </row>
    <row r="11" spans="1:4" ht="21.75" customHeight="1" x14ac:dyDescent="0.25">
      <c r="A11" s="7" t="s">
        <v>792</v>
      </c>
      <c r="B11" s="8" t="s">
        <v>793</v>
      </c>
      <c r="C11" s="203">
        <v>-0.33181906838320502</v>
      </c>
      <c r="D11" s="203">
        <v>2.58860034251463</v>
      </c>
    </row>
    <row r="12" spans="1:4" ht="21.75" customHeight="1" x14ac:dyDescent="0.25">
      <c r="A12" s="7" t="s">
        <v>794</v>
      </c>
      <c r="B12" s="8" t="s">
        <v>795</v>
      </c>
      <c r="C12" s="203">
        <v>13.976234264670429</v>
      </c>
      <c r="D12" s="203">
        <v>1.5798059454488429</v>
      </c>
    </row>
    <row r="13" spans="1:4" ht="21.75" customHeight="1" x14ac:dyDescent="0.25">
      <c r="A13" s="7" t="s">
        <v>796</v>
      </c>
      <c r="B13" s="8" t="s">
        <v>797</v>
      </c>
      <c r="C13" s="203">
        <v>0</v>
      </c>
      <c r="D13" s="203">
        <v>3.3596251927336702</v>
      </c>
    </row>
    <row r="14" spans="1:4" ht="21.75" customHeight="1" x14ac:dyDescent="0.25">
      <c r="A14" s="7" t="s">
        <v>798</v>
      </c>
      <c r="B14" s="8" t="s">
        <v>799</v>
      </c>
      <c r="C14" s="203">
        <v>5.7412671632628157E-2</v>
      </c>
      <c r="D14" s="203">
        <v>5.7168827047204074</v>
      </c>
    </row>
    <row r="15" spans="1:4" ht="21.75" customHeight="1" x14ac:dyDescent="0.25">
      <c r="A15" s="7" t="s">
        <v>800</v>
      </c>
      <c r="B15" s="8" t="s">
        <v>799</v>
      </c>
      <c r="C15" s="203">
        <v>0.23373317495157703</v>
      </c>
      <c r="D15" s="203">
        <v>2.1694928933883795E-2</v>
      </c>
    </row>
    <row r="16" spans="1:4" ht="21.75" customHeight="1" x14ac:dyDescent="0.25">
      <c r="A16" s="7" t="s">
        <v>801</v>
      </c>
      <c r="B16" s="8" t="s">
        <v>802</v>
      </c>
      <c r="C16" s="203">
        <v>0.64440637868459028</v>
      </c>
      <c r="D16" s="203">
        <v>-6.2240578693482984E-2</v>
      </c>
    </row>
    <row r="17" spans="1:4" ht="21.75" customHeight="1" x14ac:dyDescent="0.25">
      <c r="A17" s="7" t="s">
        <v>803</v>
      </c>
      <c r="B17" s="8" t="s">
        <v>804</v>
      </c>
      <c r="C17" s="203">
        <v>5.8679750273599582</v>
      </c>
      <c r="D17" s="203">
        <v>-2.8986700477707936</v>
      </c>
    </row>
    <row r="18" spans="1:4" ht="21.75" customHeight="1" x14ac:dyDescent="0.25">
      <c r="A18" s="7" t="s">
        <v>805</v>
      </c>
      <c r="B18" s="8" t="s">
        <v>806</v>
      </c>
      <c r="C18" s="203">
        <v>3.6761337948378338E-3</v>
      </c>
      <c r="D18" s="203">
        <v>2.0044251261152666</v>
      </c>
    </row>
    <row r="19" spans="1:4" ht="21.75" customHeight="1" x14ac:dyDescent="0.25">
      <c r="A19" s="7" t="s">
        <v>807</v>
      </c>
      <c r="B19" s="8" t="s">
        <v>806</v>
      </c>
      <c r="C19" s="203">
        <v>0.23146780857891297</v>
      </c>
      <c r="D19" s="203">
        <v>1.7727892753072978</v>
      </c>
    </row>
    <row r="20" spans="1:4" ht="21.75" customHeight="1" x14ac:dyDescent="0.25">
      <c r="A20" s="7" t="s">
        <v>808</v>
      </c>
      <c r="B20" s="8" t="s">
        <v>809</v>
      </c>
      <c r="C20" s="203">
        <v>1.8091997617529691</v>
      </c>
      <c r="D20" s="203">
        <v>-0.16125837392436951</v>
      </c>
    </row>
    <row r="21" spans="1:4" ht="21.75" customHeight="1" x14ac:dyDescent="0.25">
      <c r="A21" s="7" t="s">
        <v>810</v>
      </c>
      <c r="B21" s="8" t="s">
        <v>811</v>
      </c>
      <c r="C21" s="203">
        <v>0</v>
      </c>
      <c r="D21" s="203">
        <v>0</v>
      </c>
    </row>
    <row r="22" spans="1:4" ht="21.75" customHeight="1" x14ac:dyDescent="0.25">
      <c r="A22" s="7" t="s">
        <v>812</v>
      </c>
      <c r="B22" s="8" t="s">
        <v>813</v>
      </c>
      <c r="C22" s="203">
        <v>0.57523663740122721</v>
      </c>
      <c r="D22" s="203">
        <v>5.6505982337596317</v>
      </c>
    </row>
    <row r="23" spans="1:4" ht="21.75" customHeight="1" x14ac:dyDescent="0.25">
      <c r="A23" s="7" t="s">
        <v>814</v>
      </c>
      <c r="B23" s="8" t="s">
        <v>815</v>
      </c>
      <c r="C23" s="203">
        <v>8.8353073127304623E-4</v>
      </c>
      <c r="D23" s="203">
        <v>6.3441240439550093</v>
      </c>
    </row>
    <row r="24" spans="1:4" ht="21.75" customHeight="1" x14ac:dyDescent="0.25">
      <c r="A24" s="7" t="s">
        <v>816</v>
      </c>
      <c r="B24" s="8" t="s">
        <v>817</v>
      </c>
      <c r="C24" s="203">
        <v>-0.30037820284320588</v>
      </c>
      <c r="D24" s="203">
        <v>-0.23928840459425235</v>
      </c>
    </row>
    <row r="25" spans="1:4" ht="21.75" customHeight="1" x14ac:dyDescent="0.25">
      <c r="A25" s="7" t="s">
        <v>818</v>
      </c>
      <c r="B25" s="8" t="s">
        <v>819</v>
      </c>
      <c r="C25" s="203">
        <v>0.10428695408119411</v>
      </c>
      <c r="D25" s="203">
        <v>-4.1298960162063483E-2</v>
      </c>
    </row>
    <row r="26" spans="1:4" ht="21.75" customHeight="1" x14ac:dyDescent="0.25">
      <c r="A26" s="7" t="s">
        <v>820</v>
      </c>
      <c r="B26" s="8" t="s">
        <v>821</v>
      </c>
      <c r="C26" s="203">
        <v>0</v>
      </c>
      <c r="D26" s="203">
        <v>0.53722230163471996</v>
      </c>
    </row>
    <row r="27" spans="1:4" ht="21.75" customHeight="1" x14ac:dyDescent="0.25">
      <c r="A27" s="7" t="s">
        <v>822</v>
      </c>
      <c r="B27" s="8" t="s">
        <v>823</v>
      </c>
      <c r="C27" s="203">
        <v>26.566940382944114</v>
      </c>
      <c r="D27" s="203">
        <v>-7.5037222481773895</v>
      </c>
    </row>
    <row r="28" spans="1:4" ht="27.75" customHeight="1" x14ac:dyDescent="0.25">
      <c r="A28" s="7" t="s">
        <v>824</v>
      </c>
      <c r="B28" s="8" t="s">
        <v>825</v>
      </c>
      <c r="C28" s="203">
        <v>26.566940383881885</v>
      </c>
      <c r="D28" s="203">
        <v>-7.503722248646234</v>
      </c>
    </row>
    <row r="29" spans="1:4" ht="27.75" customHeight="1" x14ac:dyDescent="0.25">
      <c r="A29" s="7" t="s">
        <v>826</v>
      </c>
      <c r="B29" s="8" t="s">
        <v>827</v>
      </c>
      <c r="C29" s="203">
        <v>-3.5121088445094196E-5</v>
      </c>
      <c r="D29" s="203">
        <v>13.771683944354599</v>
      </c>
    </row>
    <row r="30" spans="1:4" ht="27.75" customHeight="1" x14ac:dyDescent="0.25">
      <c r="A30" s="7" t="s">
        <v>828</v>
      </c>
      <c r="B30" s="8" t="s">
        <v>829</v>
      </c>
      <c r="C30" s="203">
        <v>-1.3197628131040836E-3</v>
      </c>
      <c r="D30" s="203">
        <v>18.696757094909728</v>
      </c>
    </row>
    <row r="31" spans="1:4" ht="27.75" customHeight="1" x14ac:dyDescent="0.25">
      <c r="A31" s="7" t="s">
        <v>830</v>
      </c>
      <c r="B31" s="8" t="s">
        <v>831</v>
      </c>
      <c r="C31" s="203">
        <v>1.5615496292398672</v>
      </c>
      <c r="D31" s="203">
        <v>1.5651374785050749</v>
      </c>
    </row>
    <row r="32" spans="1:4" ht="27.75" customHeight="1" x14ac:dyDescent="0.25">
      <c r="A32" s="7" t="s">
        <v>832</v>
      </c>
      <c r="B32" s="8" t="s">
        <v>833</v>
      </c>
      <c r="C32" s="203">
        <v>6.3842508764747313E-2</v>
      </c>
      <c r="D32" s="203">
        <v>2.9240329370009612</v>
      </c>
    </row>
    <row r="33" spans="1:4" ht="27.75" customHeight="1" x14ac:dyDescent="0.25">
      <c r="A33" s="7" t="s">
        <v>834</v>
      </c>
      <c r="B33" s="8" t="s">
        <v>835</v>
      </c>
      <c r="C33" s="203">
        <v>-5.5273294956017835E-2</v>
      </c>
      <c r="D33" s="203">
        <v>3.3030581962087813</v>
      </c>
    </row>
    <row r="34" spans="1:4" ht="27.75" customHeight="1" x14ac:dyDescent="0.25">
      <c r="A34" s="7" t="s">
        <v>836</v>
      </c>
      <c r="B34" s="8" t="s">
        <v>837</v>
      </c>
      <c r="C34" s="203">
        <v>0.59688247935577998</v>
      </c>
      <c r="D34" s="203">
        <v>0.81700863125851997</v>
      </c>
    </row>
    <row r="35" spans="1:4" ht="27.75" customHeight="1" x14ac:dyDescent="0.25">
      <c r="A35" s="7" t="s">
        <v>838</v>
      </c>
      <c r="B35" s="8" t="s">
        <v>839</v>
      </c>
      <c r="C35" s="203">
        <v>-2.4668421687916855E-2</v>
      </c>
      <c r="D35" s="203">
        <v>5.7895240318465042</v>
      </c>
    </row>
    <row r="36" spans="1:4" ht="27.75" customHeight="1" x14ac:dyDescent="0.25">
      <c r="A36" s="7" t="s">
        <v>840</v>
      </c>
      <c r="B36" s="8" t="s">
        <v>841</v>
      </c>
      <c r="C36" s="203">
        <v>0.13338917221772492</v>
      </c>
      <c r="D36" s="203">
        <v>6.3303445996324506</v>
      </c>
    </row>
    <row r="37" spans="1:4" ht="27.75" customHeight="1" x14ac:dyDescent="0.25">
      <c r="A37" s="7" t="s">
        <v>842</v>
      </c>
      <c r="B37" s="8" t="s">
        <v>843</v>
      </c>
      <c r="C37" s="203">
        <v>6.7797180104938468E-3</v>
      </c>
      <c r="D37" s="203">
        <v>4.8194903975105241</v>
      </c>
    </row>
    <row r="38" spans="1:4" ht="27.75" customHeight="1" x14ac:dyDescent="0.25">
      <c r="A38" s="7" t="s">
        <v>844</v>
      </c>
      <c r="B38" s="8" t="s">
        <v>845</v>
      </c>
      <c r="C38" s="203">
        <v>0.6383099855861063</v>
      </c>
      <c r="D38" s="203">
        <v>6.3154255572815075</v>
      </c>
    </row>
    <row r="39" spans="1:4" ht="27.75" customHeight="1" x14ac:dyDescent="0.25">
      <c r="A39" s="7" t="s">
        <v>846</v>
      </c>
      <c r="B39" s="8" t="s">
        <v>847</v>
      </c>
      <c r="C39" s="203">
        <v>0.14261749144674638</v>
      </c>
      <c r="D39" s="203">
        <v>-0.40126098055103598</v>
      </c>
    </row>
    <row r="40" spans="1:4" ht="27.75" customHeight="1" x14ac:dyDescent="0.25">
      <c r="A40" s="7" t="s">
        <v>848</v>
      </c>
      <c r="B40" s="8" t="s">
        <v>849</v>
      </c>
      <c r="C40" s="203">
        <v>5.8728291235448649E-2</v>
      </c>
      <c r="D40" s="203">
        <v>0.75593928273960831</v>
      </c>
    </row>
    <row r="41" spans="1:4" ht="27.75" customHeight="1" x14ac:dyDescent="0.25">
      <c r="A41" s="7" t="s">
        <v>850</v>
      </c>
      <c r="B41" s="8" t="s">
        <v>851</v>
      </c>
      <c r="C41" s="203">
        <v>0.38194156138435831</v>
      </c>
      <c r="D41" s="203">
        <v>-0.2953936456758538</v>
      </c>
    </row>
    <row r="42" spans="1:4" ht="27.75" customHeight="1" x14ac:dyDescent="0.25">
      <c r="A42" s="7" t="s">
        <v>852</v>
      </c>
      <c r="B42" s="8" t="s">
        <v>853</v>
      </c>
      <c r="C42" s="203">
        <v>0.2340187179571124</v>
      </c>
      <c r="D42" s="203">
        <v>-0.82746926706679347</v>
      </c>
    </row>
    <row r="43" spans="1:4" ht="27.75" customHeight="1" x14ac:dyDescent="0.25">
      <c r="A43" s="7" t="s">
        <v>854</v>
      </c>
      <c r="B43" s="8" t="s">
        <v>855</v>
      </c>
      <c r="C43" s="203">
        <v>1.5614913237654577</v>
      </c>
      <c r="D43" s="203">
        <v>11.967114674423371</v>
      </c>
    </row>
    <row r="44" spans="1:4" ht="27.75" customHeight="1" x14ac:dyDescent="0.25">
      <c r="A44" s="7" t="s">
        <v>856</v>
      </c>
      <c r="B44" s="8" t="s">
        <v>857</v>
      </c>
      <c r="C44" s="203">
        <v>0.39624562907761862</v>
      </c>
      <c r="D44" s="203">
        <v>-1.5788797624151183</v>
      </c>
    </row>
    <row r="45" spans="1:4" ht="27.75" customHeight="1" x14ac:dyDescent="0.25">
      <c r="A45" s="7" t="s">
        <v>858</v>
      </c>
      <c r="B45" s="8" t="s">
        <v>859</v>
      </c>
      <c r="C45" s="203">
        <v>0.11966909024851084</v>
      </c>
      <c r="D45" s="203">
        <v>-0.6010216094277181</v>
      </c>
    </row>
    <row r="46" spans="1:4" ht="27.75" customHeight="1" x14ac:dyDescent="0.25">
      <c r="A46" s="7" t="s">
        <v>860</v>
      </c>
      <c r="B46" s="8" t="s">
        <v>861</v>
      </c>
      <c r="C46" s="203">
        <v>6.4901650286951202</v>
      </c>
      <c r="D46" s="203">
        <v>-5.2846184050544078</v>
      </c>
    </row>
    <row r="47" spans="1:4" ht="27.75" customHeight="1" x14ac:dyDescent="0.25">
      <c r="A47" s="7" t="s">
        <v>862</v>
      </c>
      <c r="B47" s="8" t="s">
        <v>863</v>
      </c>
      <c r="C47" s="203">
        <v>9.6490799457053598</v>
      </c>
      <c r="D47" s="203">
        <v>-1.4958919522037979</v>
      </c>
    </row>
    <row r="48" spans="1:4" ht="27.75" customHeight="1" x14ac:dyDescent="0.25">
      <c r="A48" s="7" t="s">
        <v>864</v>
      </c>
      <c r="B48" s="8" t="s">
        <v>865</v>
      </c>
      <c r="C48" s="203">
        <v>1.5630189002044346</v>
      </c>
      <c r="D48" s="203">
        <v>18.96371183099707</v>
      </c>
    </row>
    <row r="49" spans="1:4" ht="27.75" customHeight="1" x14ac:dyDescent="0.25">
      <c r="A49" s="7" t="s">
        <v>866</v>
      </c>
      <c r="B49" s="8" t="s">
        <v>867</v>
      </c>
      <c r="C49" s="203">
        <v>4.9716057327965313</v>
      </c>
      <c r="D49" s="203">
        <v>-7.5789636037272805</v>
      </c>
    </row>
    <row r="50" spans="1:4" ht="27.75" customHeight="1" x14ac:dyDescent="0.25">
      <c r="A50" s="7" t="s">
        <v>868</v>
      </c>
      <c r="B50" s="8" t="s">
        <v>867</v>
      </c>
      <c r="C50" s="203">
        <v>0.52799161232289071</v>
      </c>
      <c r="D50" s="203">
        <v>-6.6688176936859058</v>
      </c>
    </row>
    <row r="51" spans="1:4" ht="27.75" customHeight="1" x14ac:dyDescent="0.25">
      <c r="A51" s="7" t="s">
        <v>869</v>
      </c>
      <c r="B51" s="8" t="s">
        <v>870</v>
      </c>
      <c r="C51" s="203">
        <v>1.8218068190678243</v>
      </c>
      <c r="D51" s="203">
        <v>17.184505786451645</v>
      </c>
    </row>
    <row r="52" spans="1:4" ht="27.75" customHeight="1" x14ac:dyDescent="0.25">
      <c r="A52" s="7" t="s">
        <v>871</v>
      </c>
      <c r="B52" s="8" t="s">
        <v>872</v>
      </c>
      <c r="C52" s="203">
        <v>9.4680155814111364E-2</v>
      </c>
      <c r="D52" s="203">
        <v>10.793563895064075</v>
      </c>
    </row>
    <row r="53" spans="1:4" ht="27.75" customHeight="1" x14ac:dyDescent="0.25">
      <c r="A53" s="7" t="s">
        <v>873</v>
      </c>
      <c r="B53" s="8" t="s">
        <v>874</v>
      </c>
      <c r="C53" s="203">
        <v>1.0814142944280105</v>
      </c>
      <c r="D53" s="203">
        <v>4.7305901624099027</v>
      </c>
    </row>
    <row r="54" spans="1:4" ht="27.75" customHeight="1" x14ac:dyDescent="0.25">
      <c r="A54" s="7" t="s">
        <v>875</v>
      </c>
      <c r="B54" s="8" t="s">
        <v>876</v>
      </c>
      <c r="C54" s="203">
        <v>0.15672938459997901</v>
      </c>
      <c r="D54" s="203">
        <v>16.594063461755898</v>
      </c>
    </row>
    <row r="55" spans="1:4" ht="27.75" customHeight="1" x14ac:dyDescent="0.25">
      <c r="A55" s="7" t="s">
        <v>877</v>
      </c>
      <c r="B55" s="8" t="s">
        <v>878</v>
      </c>
      <c r="C55" s="203">
        <v>1.7588844415811378</v>
      </c>
      <c r="D55" s="203">
        <v>8.3405355975657134</v>
      </c>
    </row>
    <row r="56" spans="1:4" ht="27.75" customHeight="1" x14ac:dyDescent="0.25">
      <c r="A56" s="7" t="s">
        <v>879</v>
      </c>
      <c r="B56" s="8" t="s">
        <v>880</v>
      </c>
      <c r="C56" s="203">
        <v>-6.4426475491618243E-2</v>
      </c>
      <c r="D56" s="203">
        <v>25.646529747882905</v>
      </c>
    </row>
    <row r="57" spans="1:4" ht="27.75" customHeight="1" x14ac:dyDescent="0.25">
      <c r="A57" s="7" t="s">
        <v>881</v>
      </c>
      <c r="B57" s="8" t="s">
        <v>882</v>
      </c>
      <c r="C57" s="203">
        <v>-3.6219340623187303E-2</v>
      </c>
      <c r="D57" s="203">
        <v>11.790203823290065</v>
      </c>
    </row>
    <row r="58" spans="1:4" ht="27.75" customHeight="1" x14ac:dyDescent="0.25">
      <c r="A58" s="7" t="s">
        <v>883</v>
      </c>
      <c r="B58" s="8" t="s">
        <v>884</v>
      </c>
      <c r="C58" s="203">
        <v>4.1675070401179015</v>
      </c>
      <c r="D58" s="203">
        <v>6.18080047783846</v>
      </c>
    </row>
    <row r="59" spans="1:4" ht="27.75" customHeight="1" x14ac:dyDescent="0.25">
      <c r="A59" s="7" t="s">
        <v>885</v>
      </c>
      <c r="B59" s="8" t="s">
        <v>886</v>
      </c>
      <c r="C59" s="203">
        <v>1.3911411960959772</v>
      </c>
      <c r="D59" s="203">
        <v>11.170511360559944</v>
      </c>
    </row>
    <row r="60" spans="1:4" ht="27.75" customHeight="1" x14ac:dyDescent="0.25">
      <c r="A60" s="7" t="s">
        <v>887</v>
      </c>
      <c r="B60" s="8" t="s">
        <v>888</v>
      </c>
      <c r="C60" s="203">
        <v>0</v>
      </c>
      <c r="D60" s="203">
        <v>0.3435120994302614</v>
      </c>
    </row>
    <row r="61" spans="1:4" ht="27.75" customHeight="1" x14ac:dyDescent="0.25">
      <c r="A61" s="7" t="s">
        <v>889</v>
      </c>
      <c r="B61" s="8" t="s">
        <v>888</v>
      </c>
      <c r="C61" s="203">
        <v>0</v>
      </c>
      <c r="D61" s="203">
        <v>0.34236908725023429</v>
      </c>
    </row>
    <row r="62" spans="1:4" ht="27.75" customHeight="1" x14ac:dyDescent="0.25">
      <c r="A62" s="7" t="s">
        <v>890</v>
      </c>
      <c r="B62" s="8" t="s">
        <v>891</v>
      </c>
      <c r="C62" s="203">
        <v>5.1449050091236002</v>
      </c>
      <c r="D62" s="203">
        <v>-12.714436031763899</v>
      </c>
    </row>
    <row r="63" spans="1:4" ht="27.75" customHeight="1" x14ac:dyDescent="0.25">
      <c r="A63" s="7" t="s">
        <v>892</v>
      </c>
      <c r="B63" s="8" t="s">
        <v>893</v>
      </c>
      <c r="C63" s="203">
        <v>-0.31446260863992614</v>
      </c>
      <c r="D63" s="203">
        <v>0.13419725008663741</v>
      </c>
    </row>
    <row r="64" spans="1:4" ht="27.75" customHeight="1" x14ac:dyDescent="0.25">
      <c r="A64" s="7" t="s">
        <v>894</v>
      </c>
      <c r="B64" s="8" t="s">
        <v>895</v>
      </c>
      <c r="C64" s="203">
        <v>0.38689986031786161</v>
      </c>
      <c r="D64" s="203">
        <v>17.187097884527347</v>
      </c>
    </row>
    <row r="65" spans="1:4" ht="27.75" customHeight="1" x14ac:dyDescent="0.25">
      <c r="A65" s="7" t="s">
        <v>896</v>
      </c>
      <c r="B65" s="8" t="s">
        <v>897</v>
      </c>
      <c r="C65" s="203">
        <v>-0.60393189439723527</v>
      </c>
      <c r="D65" s="203">
        <v>1.0563405724426143</v>
      </c>
    </row>
    <row r="66" spans="1:4" ht="27.75" customHeight="1" x14ac:dyDescent="0.25">
      <c r="A66" s="7" t="s">
        <v>898</v>
      </c>
      <c r="B66" s="8" t="s">
        <v>899</v>
      </c>
      <c r="C66" s="203">
        <v>0.20620164851937289</v>
      </c>
      <c r="D66" s="203">
        <v>0.26904105233756498</v>
      </c>
    </row>
    <row r="67" spans="1:4" ht="27.75" customHeight="1" x14ac:dyDescent="0.25">
      <c r="A67" s="7" t="s">
        <v>900</v>
      </c>
      <c r="B67" s="8" t="s">
        <v>901</v>
      </c>
      <c r="C67" s="203">
        <v>-0.58616225341096573</v>
      </c>
      <c r="D67" s="203">
        <v>17.964566852650439</v>
      </c>
    </row>
    <row r="68" spans="1:4" ht="27.75" customHeight="1" x14ac:dyDescent="0.25">
      <c r="A68" s="7" t="s">
        <v>902</v>
      </c>
      <c r="B68" s="8" t="s">
        <v>901</v>
      </c>
      <c r="C68" s="203">
        <v>1.8155276704681769</v>
      </c>
      <c r="D68" s="203">
        <v>8.5298330589397899</v>
      </c>
    </row>
    <row r="69" spans="1:4" ht="27.75" customHeight="1" x14ac:dyDescent="0.25">
      <c r="A69" s="7" t="s">
        <v>903</v>
      </c>
      <c r="B69" s="8" t="s">
        <v>904</v>
      </c>
      <c r="C69" s="203">
        <v>16.999921957172063</v>
      </c>
      <c r="D69" s="203">
        <v>-8.6624026420430269</v>
      </c>
    </row>
    <row r="70" spans="1:4" ht="27.75" customHeight="1" x14ac:dyDescent="0.25">
      <c r="A70" s="7" t="s">
        <v>905</v>
      </c>
      <c r="B70" s="8" t="s">
        <v>906</v>
      </c>
      <c r="C70" s="203">
        <v>2.5508104388293202</v>
      </c>
      <c r="D70" s="203">
        <v>10.919879108565887</v>
      </c>
    </row>
    <row r="71" spans="1:4" ht="27.75" customHeight="1" x14ac:dyDescent="0.25">
      <c r="A71" s="7" t="s">
        <v>907</v>
      </c>
      <c r="B71" s="8" t="s">
        <v>908</v>
      </c>
      <c r="C71" s="203">
        <v>1.7472762681590832</v>
      </c>
      <c r="D71" s="203">
        <v>-5.9839270205681059</v>
      </c>
    </row>
    <row r="72" spans="1:4" ht="27.75" customHeight="1" x14ac:dyDescent="0.25">
      <c r="A72" s="7" t="s">
        <v>909</v>
      </c>
      <c r="B72" s="8" t="s">
        <v>910</v>
      </c>
      <c r="C72" s="203">
        <v>0</v>
      </c>
      <c r="D72" s="203">
        <v>0</v>
      </c>
    </row>
    <row r="73" spans="1:4" ht="27.75" customHeight="1" x14ac:dyDescent="0.25">
      <c r="A73" s="7" t="s">
        <v>911</v>
      </c>
      <c r="B73" s="8" t="s">
        <v>910</v>
      </c>
      <c r="C73" s="203">
        <v>0</v>
      </c>
      <c r="D73" s="203">
        <v>0</v>
      </c>
    </row>
    <row r="74" spans="1:4" ht="27.75" customHeight="1" x14ac:dyDescent="0.25">
      <c r="A74" s="7" t="s">
        <v>912</v>
      </c>
      <c r="B74" s="8" t="s">
        <v>913</v>
      </c>
      <c r="C74" s="203">
        <v>0.30777498443680823</v>
      </c>
      <c r="D74" s="203">
        <v>18.561528461990147</v>
      </c>
    </row>
    <row r="75" spans="1:4" ht="27.75" customHeight="1" x14ac:dyDescent="0.25">
      <c r="A75" s="7" t="s">
        <v>914</v>
      </c>
      <c r="B75" s="8" t="s">
        <v>915</v>
      </c>
      <c r="C75" s="203">
        <v>0</v>
      </c>
      <c r="D75" s="203">
        <v>0.9460642108954872</v>
      </c>
    </row>
    <row r="76" spans="1:4" ht="27.75" customHeight="1" x14ac:dyDescent="0.25">
      <c r="A76" s="7" t="s">
        <v>916</v>
      </c>
      <c r="B76" s="8" t="s">
        <v>915</v>
      </c>
      <c r="C76" s="203">
        <v>0</v>
      </c>
      <c r="D76" s="203">
        <v>0.89552786813226726</v>
      </c>
    </row>
    <row r="77" spans="1:4" ht="27.75" customHeight="1" x14ac:dyDescent="0.25">
      <c r="A77" s="7" t="s">
        <v>917</v>
      </c>
      <c r="B77" s="8" t="s">
        <v>918</v>
      </c>
      <c r="C77" s="203">
        <v>-0.38294478536078025</v>
      </c>
      <c r="D77" s="203">
        <v>-0.90365802267521744</v>
      </c>
    </row>
    <row r="78" spans="1:4" ht="27.75" customHeight="1" x14ac:dyDescent="0.25">
      <c r="A78" s="7" t="s">
        <v>919</v>
      </c>
      <c r="B78" s="8" t="s">
        <v>920</v>
      </c>
      <c r="C78" s="203">
        <v>0.43211962217337813</v>
      </c>
      <c r="D78" s="203">
        <v>-0.46781403246751541</v>
      </c>
    </row>
    <row r="79" spans="1:4" ht="27.75" customHeight="1" x14ac:dyDescent="0.25">
      <c r="A79" s="7" t="s">
        <v>921</v>
      </c>
      <c r="B79" s="8" t="s">
        <v>922</v>
      </c>
      <c r="C79" s="203">
        <v>4.2354034897555897</v>
      </c>
      <c r="D79" s="203">
        <v>-2.3669854203990179</v>
      </c>
    </row>
    <row r="80" spans="1:4" ht="27.75" customHeight="1" x14ac:dyDescent="0.25">
      <c r="A80" s="7" t="s">
        <v>923</v>
      </c>
      <c r="B80" s="8" t="s">
        <v>924</v>
      </c>
      <c r="C80" s="203">
        <v>-0.6028209603464002</v>
      </c>
      <c r="D80" s="203">
        <v>1.0559158990613768</v>
      </c>
    </row>
    <row r="81" spans="1:4" ht="27.75" customHeight="1" x14ac:dyDescent="0.25">
      <c r="A81" s="7" t="s">
        <v>925</v>
      </c>
      <c r="B81" s="8" t="s">
        <v>926</v>
      </c>
      <c r="C81" s="203">
        <v>2.6384238144608068</v>
      </c>
      <c r="D81" s="203">
        <v>0.38714568515670228</v>
      </c>
    </row>
    <row r="82" spans="1:4" ht="27.75" customHeight="1" x14ac:dyDescent="0.25">
      <c r="A82" s="7" t="s">
        <v>927</v>
      </c>
      <c r="B82" s="8" t="s">
        <v>928</v>
      </c>
      <c r="C82" s="203">
        <v>0.87590005496776613</v>
      </c>
      <c r="D82" s="203">
        <v>-1.2335885144091485</v>
      </c>
    </row>
    <row r="83" spans="1:4" ht="27.75" customHeight="1" x14ac:dyDescent="0.25">
      <c r="A83" s="7" t="s">
        <v>929</v>
      </c>
      <c r="B83" s="8" t="s">
        <v>930</v>
      </c>
      <c r="C83" s="203">
        <v>6.8627000043347638E-2</v>
      </c>
      <c r="D83" s="203">
        <v>0.75120736660898901</v>
      </c>
    </row>
    <row r="84" spans="1:4" ht="27.75" customHeight="1" x14ac:dyDescent="0.25">
      <c r="A84" s="7" t="s">
        <v>931</v>
      </c>
      <c r="B84" s="8" t="s">
        <v>932</v>
      </c>
      <c r="C84" s="203">
        <v>-1.6925211623657944E-2</v>
      </c>
      <c r="D84" s="203">
        <v>-0.76512170651230382</v>
      </c>
    </row>
    <row r="85" spans="1:4" ht="27.75" customHeight="1" x14ac:dyDescent="0.25">
      <c r="A85" s="7" t="s">
        <v>933</v>
      </c>
      <c r="B85" s="8" t="s">
        <v>932</v>
      </c>
      <c r="C85" s="203">
        <v>-0.97732606197156358</v>
      </c>
      <c r="D85" s="203">
        <v>14.21018686522517</v>
      </c>
    </row>
    <row r="86" spans="1:4" ht="27.75" customHeight="1" x14ac:dyDescent="0.25">
      <c r="A86" s="7" t="s">
        <v>934</v>
      </c>
      <c r="B86" s="8" t="s">
        <v>935</v>
      </c>
      <c r="C86" s="203">
        <v>1.9748441995302868</v>
      </c>
      <c r="D86" s="203">
        <v>0.23159139814220975</v>
      </c>
    </row>
    <row r="87" spans="1:4" ht="27.75" customHeight="1" x14ac:dyDescent="0.25">
      <c r="A87" s="7" t="s">
        <v>936</v>
      </c>
      <c r="B87" s="8" t="s">
        <v>937</v>
      </c>
      <c r="C87" s="203">
        <v>0.2247560167817147</v>
      </c>
      <c r="D87" s="203">
        <v>-6.5123764351572913</v>
      </c>
    </row>
    <row r="88" spans="1:4" ht="27.75" customHeight="1" x14ac:dyDescent="0.25">
      <c r="A88" s="7" t="s">
        <v>938</v>
      </c>
      <c r="B88" s="8" t="s">
        <v>939</v>
      </c>
      <c r="C88" s="203">
        <v>0.29086792957701146</v>
      </c>
      <c r="D88" s="203">
        <v>-0.12282841782310988</v>
      </c>
    </row>
    <row r="89" spans="1:4" ht="27.75" customHeight="1" x14ac:dyDescent="0.25">
      <c r="A89" s="7" t="s">
        <v>940</v>
      </c>
      <c r="B89" s="8" t="s">
        <v>941</v>
      </c>
      <c r="C89" s="203">
        <v>0</v>
      </c>
      <c r="D89" s="203">
        <v>-0.71861512601320221</v>
      </c>
    </row>
    <row r="90" spans="1:4" ht="27.75" customHeight="1" x14ac:dyDescent="0.25">
      <c r="A90" s="7" t="s">
        <v>942</v>
      </c>
      <c r="B90" s="8" t="s">
        <v>941</v>
      </c>
      <c r="C90" s="203">
        <v>0</v>
      </c>
      <c r="D90" s="203">
        <v>-1.1870898852362219</v>
      </c>
    </row>
    <row r="91" spans="1:4" ht="27.75" customHeight="1" x14ac:dyDescent="0.25">
      <c r="A91" s="7" t="s">
        <v>943</v>
      </c>
      <c r="B91" s="8" t="s">
        <v>944</v>
      </c>
      <c r="C91" s="203">
        <v>0</v>
      </c>
      <c r="D91" s="203">
        <v>6.6971024410016344E-2</v>
      </c>
    </row>
    <row r="92" spans="1:4" ht="27.75" customHeight="1" x14ac:dyDescent="0.25">
      <c r="A92" s="7" t="s">
        <v>945</v>
      </c>
      <c r="B92" s="8" t="s">
        <v>946</v>
      </c>
      <c r="C92" s="203">
        <v>7.3073969721739918</v>
      </c>
      <c r="D92" s="203">
        <v>4.396171609607114</v>
      </c>
    </row>
    <row r="93" spans="1:4" ht="27.75" customHeight="1" x14ac:dyDescent="0.25">
      <c r="A93" s="7" t="s">
        <v>947</v>
      </c>
      <c r="B93" s="8" t="s">
        <v>948</v>
      </c>
      <c r="C93" s="203">
        <v>0</v>
      </c>
      <c r="D93" s="203">
        <v>2.2536263484830776</v>
      </c>
    </row>
    <row r="94" spans="1:4" ht="27.75" customHeight="1" x14ac:dyDescent="0.25">
      <c r="A94" s="7" t="s">
        <v>949</v>
      </c>
      <c r="B94" s="8" t="s">
        <v>948</v>
      </c>
      <c r="C94" s="203">
        <v>0</v>
      </c>
      <c r="D94" s="203">
        <v>2.2567710492659856</v>
      </c>
    </row>
    <row r="95" spans="1:4" ht="27.75" customHeight="1" x14ac:dyDescent="0.25">
      <c r="A95" s="7" t="s">
        <v>950</v>
      </c>
      <c r="B95" s="8" t="s">
        <v>951</v>
      </c>
      <c r="C95" s="203">
        <v>0.88579115759119997</v>
      </c>
      <c r="D95" s="203">
        <v>-0.4074213113568394</v>
      </c>
    </row>
    <row r="96" spans="1:4" ht="27.75" customHeight="1" x14ac:dyDescent="0.25">
      <c r="A96" s="7" t="s">
        <v>952</v>
      </c>
      <c r="B96" s="8" t="s">
        <v>953</v>
      </c>
      <c r="C96" s="203">
        <v>4.3625630821582682E-2</v>
      </c>
      <c r="D96" s="203">
        <v>8.9711272124415995</v>
      </c>
    </row>
    <row r="97" spans="1:4" ht="27.75" customHeight="1" x14ac:dyDescent="0.25">
      <c r="A97" s="7" t="s">
        <v>954</v>
      </c>
      <c r="B97" s="8" t="s">
        <v>955</v>
      </c>
      <c r="C97" s="203">
        <v>0</v>
      </c>
      <c r="D97" s="203">
        <v>1.8416531122217685</v>
      </c>
    </row>
    <row r="98" spans="1:4" ht="27.75" customHeight="1" x14ac:dyDescent="0.25">
      <c r="A98" s="7" t="s">
        <v>956</v>
      </c>
      <c r="B98" s="8" t="s">
        <v>957</v>
      </c>
      <c r="C98" s="203">
        <v>0</v>
      </c>
      <c r="D98" s="203">
        <v>0.64353618145745273</v>
      </c>
    </row>
    <row r="99" spans="1:4" ht="27.75" customHeight="1" x14ac:dyDescent="0.25">
      <c r="A99" s="7" t="s">
        <v>958</v>
      </c>
      <c r="B99" s="8" t="s">
        <v>959</v>
      </c>
      <c r="C99" s="203">
        <v>0</v>
      </c>
      <c r="D99" s="203">
        <v>-0.2525127795113894</v>
      </c>
    </row>
    <row r="100" spans="1:4" ht="27.75" customHeight="1" x14ac:dyDescent="0.25">
      <c r="A100" s="7" t="s">
        <v>960</v>
      </c>
      <c r="B100" s="8" t="s">
        <v>959</v>
      </c>
      <c r="C100" s="203">
        <v>0</v>
      </c>
      <c r="D100" s="203">
        <v>-0.2526504682693026</v>
      </c>
    </row>
    <row r="101" spans="1:4" ht="27.75" customHeight="1" x14ac:dyDescent="0.25">
      <c r="A101" s="7" t="s">
        <v>961</v>
      </c>
      <c r="B101" s="8" t="s">
        <v>962</v>
      </c>
      <c r="C101" s="203">
        <v>3.1369194450050411</v>
      </c>
      <c r="D101" s="203">
        <v>19.260244281959135</v>
      </c>
    </row>
    <row r="102" spans="1:4" ht="27.75" customHeight="1" x14ac:dyDescent="0.25">
      <c r="A102" s="7" t="s">
        <v>963</v>
      </c>
      <c r="B102" s="8" t="s">
        <v>964</v>
      </c>
      <c r="C102" s="203">
        <v>0</v>
      </c>
      <c r="D102" s="203">
        <v>5.5462541891331246E-4</v>
      </c>
    </row>
    <row r="103" spans="1:4" ht="27.75" customHeight="1" x14ac:dyDescent="0.25">
      <c r="A103" s="7" t="s">
        <v>965</v>
      </c>
      <c r="B103" s="8" t="s">
        <v>966</v>
      </c>
      <c r="C103" s="203">
        <v>0</v>
      </c>
      <c r="D103" s="203">
        <v>0.13379346482266172</v>
      </c>
    </row>
    <row r="104" spans="1:4" ht="27.75" customHeight="1" x14ac:dyDescent="0.25">
      <c r="A104" s="7" t="s">
        <v>967</v>
      </c>
      <c r="B104" s="8" t="s">
        <v>966</v>
      </c>
      <c r="C104" s="203">
        <v>0</v>
      </c>
      <c r="D104" s="203">
        <v>0.13379426335915698</v>
      </c>
    </row>
    <row r="105" spans="1:4" ht="27.75" customHeight="1" x14ac:dyDescent="0.25">
      <c r="A105" s="7" t="s">
        <v>968</v>
      </c>
      <c r="B105" s="8" t="s">
        <v>969</v>
      </c>
      <c r="C105" s="203">
        <v>0</v>
      </c>
      <c r="D105" s="203">
        <v>2.0049430201243235</v>
      </c>
    </row>
    <row r="106" spans="1:4" ht="27.75" customHeight="1" x14ac:dyDescent="0.25">
      <c r="A106" s="7" t="s">
        <v>970</v>
      </c>
      <c r="B106" s="8" t="s">
        <v>969</v>
      </c>
      <c r="C106" s="203">
        <v>0</v>
      </c>
      <c r="D106" s="203">
        <v>1.6518273785275615</v>
      </c>
    </row>
    <row r="107" spans="1:4" ht="27.75" customHeight="1" x14ac:dyDescent="0.25">
      <c r="A107" s="7" t="s">
        <v>971</v>
      </c>
      <c r="B107" s="8" t="s">
        <v>972</v>
      </c>
      <c r="C107" s="203">
        <v>0</v>
      </c>
      <c r="D107" s="203">
        <v>-0.48975493302023282</v>
      </c>
    </row>
    <row r="108" spans="1:4" ht="27.75" customHeight="1" x14ac:dyDescent="0.25">
      <c r="A108" s="7" t="s">
        <v>973</v>
      </c>
      <c r="B108" s="8" t="s">
        <v>974</v>
      </c>
      <c r="C108" s="203">
        <v>0</v>
      </c>
      <c r="D108" s="203">
        <v>1.7616907559721926</v>
      </c>
    </row>
    <row r="109" spans="1:4" ht="27.75" customHeight="1" x14ac:dyDescent="0.25">
      <c r="A109" s="7" t="s">
        <v>975</v>
      </c>
      <c r="B109" s="8" t="s">
        <v>976</v>
      </c>
      <c r="C109" s="203">
        <v>0.21294853892696725</v>
      </c>
      <c r="D109" s="203">
        <v>-7.6066991143191473E-2</v>
      </c>
    </row>
    <row r="110" spans="1:4" ht="27.75" customHeight="1" x14ac:dyDescent="0.25">
      <c r="A110" s="7" t="s">
        <v>977</v>
      </c>
      <c r="B110" s="8" t="s">
        <v>978</v>
      </c>
      <c r="C110" s="203">
        <v>0</v>
      </c>
      <c r="D110" s="203">
        <v>0.28147118425111806</v>
      </c>
    </row>
    <row r="111" spans="1:4" ht="27.75" customHeight="1" x14ac:dyDescent="0.25">
      <c r="A111" s="7" t="s">
        <v>979</v>
      </c>
      <c r="B111" s="8" t="s">
        <v>980</v>
      </c>
      <c r="C111" s="203">
        <v>4.2774265475259208</v>
      </c>
      <c r="D111" s="203">
        <v>15.129629024100771</v>
      </c>
    </row>
    <row r="112" spans="1:4" ht="27.75" customHeight="1" x14ac:dyDescent="0.25">
      <c r="A112" s="7" t="s">
        <v>981</v>
      </c>
      <c r="B112" s="8" t="s">
        <v>982</v>
      </c>
      <c r="C112" s="203">
        <v>13.5466671862234</v>
      </c>
      <c r="D112" s="203">
        <v>-9.3329108816422615</v>
      </c>
    </row>
    <row r="113" spans="1:4" ht="27.75" customHeight="1" x14ac:dyDescent="0.25">
      <c r="A113" s="7" t="s">
        <v>983</v>
      </c>
      <c r="B113" s="8" t="s">
        <v>982</v>
      </c>
      <c r="C113" s="203">
        <v>18.058112397672101</v>
      </c>
      <c r="D113" s="203">
        <v>-8.9413654303490553</v>
      </c>
    </row>
    <row r="114" spans="1:4" ht="27.75" customHeight="1" x14ac:dyDescent="0.25">
      <c r="A114" s="7" t="s">
        <v>984</v>
      </c>
      <c r="B114" s="8" t="s">
        <v>985</v>
      </c>
      <c r="C114" s="203">
        <v>4.7644860972116838</v>
      </c>
      <c r="D114" s="203">
        <v>4.2899829832789855</v>
      </c>
    </row>
    <row r="115" spans="1:4" ht="27.75" customHeight="1" x14ac:dyDescent="0.25">
      <c r="A115" s="7" t="s">
        <v>986</v>
      </c>
      <c r="B115" s="8" t="s">
        <v>987</v>
      </c>
      <c r="C115" s="203">
        <v>0</v>
      </c>
      <c r="D115" s="203">
        <v>-0.25816518762212026</v>
      </c>
    </row>
    <row r="116" spans="1:4" ht="27.75" customHeight="1" x14ac:dyDescent="0.25">
      <c r="A116" s="7" t="s">
        <v>988</v>
      </c>
      <c r="B116" s="8" t="s">
        <v>987</v>
      </c>
      <c r="C116" s="203">
        <v>0</v>
      </c>
      <c r="D116" s="203">
        <v>-1.252004750773368</v>
      </c>
    </row>
    <row r="117" spans="1:4" ht="27.75" customHeight="1" x14ac:dyDescent="0.25">
      <c r="A117" s="7" t="s">
        <v>989</v>
      </c>
      <c r="B117" s="8" t="s">
        <v>990</v>
      </c>
      <c r="C117" s="203">
        <v>0</v>
      </c>
      <c r="D117" s="203">
        <v>1.7023176988669504</v>
      </c>
    </row>
    <row r="118" spans="1:4" ht="27.75" customHeight="1" x14ac:dyDescent="0.25">
      <c r="A118" s="7" t="s">
        <v>991</v>
      </c>
      <c r="B118" s="8" t="s">
        <v>990</v>
      </c>
      <c r="C118" s="203">
        <v>0</v>
      </c>
      <c r="D118" s="203">
        <v>1.8198841096785672</v>
      </c>
    </row>
    <row r="119" spans="1:4" ht="27.75" customHeight="1" x14ac:dyDescent="0.25">
      <c r="A119" s="7" t="s">
        <v>992</v>
      </c>
      <c r="B119" s="8" t="s">
        <v>993</v>
      </c>
      <c r="C119" s="203">
        <v>0</v>
      </c>
      <c r="D119" s="203">
        <v>3.4909673208611229</v>
      </c>
    </row>
    <row r="120" spans="1:4" ht="27.75" customHeight="1" x14ac:dyDescent="0.25">
      <c r="A120" s="7" t="s">
        <v>994</v>
      </c>
      <c r="B120" s="8" t="s">
        <v>993</v>
      </c>
      <c r="C120" s="203">
        <v>0</v>
      </c>
      <c r="D120" s="203">
        <v>3.4689392627866531</v>
      </c>
    </row>
    <row r="121" spans="1:4" ht="27.75" customHeight="1" x14ac:dyDescent="0.25">
      <c r="A121" s="7" t="s">
        <v>995</v>
      </c>
      <c r="B121" s="8" t="s">
        <v>996</v>
      </c>
      <c r="C121" s="203">
        <v>0</v>
      </c>
      <c r="D121" s="203">
        <v>3.2951488284728301</v>
      </c>
    </row>
    <row r="122" spans="1:4" ht="27.75" customHeight="1" x14ac:dyDescent="0.25">
      <c r="A122" s="7" t="s">
        <v>997</v>
      </c>
      <c r="B122" s="8" t="s">
        <v>996</v>
      </c>
      <c r="C122" s="203">
        <v>0</v>
      </c>
      <c r="D122" s="203">
        <v>2.5804706884770283</v>
      </c>
    </row>
    <row r="123" spans="1:4" ht="27.75" customHeight="1" x14ac:dyDescent="0.25">
      <c r="A123" s="7" t="s">
        <v>998</v>
      </c>
      <c r="B123" s="8" t="s">
        <v>999</v>
      </c>
      <c r="C123" s="203">
        <v>0</v>
      </c>
      <c r="D123" s="203">
        <v>4.5626716336909262E-2</v>
      </c>
    </row>
    <row r="124" spans="1:4" ht="27.75" customHeight="1" x14ac:dyDescent="0.25">
      <c r="A124" s="7" t="s">
        <v>1000</v>
      </c>
      <c r="B124" s="8" t="s">
        <v>1001</v>
      </c>
      <c r="C124" s="203">
        <v>2.0603578812627146</v>
      </c>
      <c r="D124" s="203">
        <v>-0.98809233276197483</v>
      </c>
    </row>
    <row r="125" spans="1:4" ht="27.75" customHeight="1" x14ac:dyDescent="0.25">
      <c r="A125" s="7" t="s">
        <v>1002</v>
      </c>
      <c r="B125" s="8" t="s">
        <v>1001</v>
      </c>
      <c r="C125" s="203">
        <v>0.14301704570356308</v>
      </c>
      <c r="D125" s="203">
        <v>-4.3505599132248399E-2</v>
      </c>
    </row>
    <row r="126" spans="1:4" ht="27.75" customHeight="1" x14ac:dyDescent="0.25">
      <c r="A126" s="7" t="s">
        <v>1003</v>
      </c>
      <c r="B126" s="8" t="s">
        <v>1004</v>
      </c>
      <c r="C126" s="203">
        <v>0</v>
      </c>
      <c r="D126" s="203">
        <v>0.75489489147297928</v>
      </c>
    </row>
    <row r="127" spans="1:4" ht="27.75" customHeight="1" x14ac:dyDescent="0.25">
      <c r="A127" s="7" t="s">
        <v>1005</v>
      </c>
      <c r="B127" s="8" t="s">
        <v>1004</v>
      </c>
      <c r="C127" s="203">
        <v>0</v>
      </c>
      <c r="D127" s="203">
        <v>0.82576050119458799</v>
      </c>
    </row>
    <row r="128" spans="1:4" ht="27.75" customHeight="1" x14ac:dyDescent="0.25">
      <c r="A128" s="7" t="s">
        <v>1006</v>
      </c>
      <c r="B128" s="8" t="s">
        <v>1007</v>
      </c>
      <c r="C128" s="203">
        <v>2.2006327001949408</v>
      </c>
      <c r="D128" s="203">
        <v>3.2706738970570886</v>
      </c>
    </row>
    <row r="129" spans="1:4" ht="27.75" customHeight="1" x14ac:dyDescent="0.25">
      <c r="A129" s="7" t="s">
        <v>1008</v>
      </c>
      <c r="B129" s="8" t="s">
        <v>1009</v>
      </c>
      <c r="C129" s="203">
        <v>0</v>
      </c>
      <c r="D129" s="203">
        <v>0.20252334455942317</v>
      </c>
    </row>
    <row r="130" spans="1:4" ht="27.75" customHeight="1" x14ac:dyDescent="0.25">
      <c r="A130" s="7" t="s">
        <v>1010</v>
      </c>
      <c r="B130" s="8" t="s">
        <v>1011</v>
      </c>
      <c r="C130" s="203">
        <v>2.6873003098409036</v>
      </c>
      <c r="D130" s="203">
        <v>3.8434225499835186</v>
      </c>
    </row>
    <row r="131" spans="1:4" ht="27.75" customHeight="1" x14ac:dyDescent="0.25">
      <c r="A131" s="7" t="s">
        <v>1012</v>
      </c>
      <c r="B131" s="8" t="s">
        <v>1013</v>
      </c>
      <c r="C131" s="203">
        <v>0</v>
      </c>
      <c r="D131" s="203">
        <v>2.4112678029228363</v>
      </c>
    </row>
    <row r="132" spans="1:4" ht="27.75" customHeight="1" x14ac:dyDescent="0.25">
      <c r="A132" s="7" t="s">
        <v>1014</v>
      </c>
      <c r="B132" s="8" t="s">
        <v>1015</v>
      </c>
      <c r="C132" s="203">
        <v>1.5370896831537106</v>
      </c>
      <c r="D132" s="203">
        <v>0.98133700646976596</v>
      </c>
    </row>
    <row r="133" spans="1:4" ht="27.75" customHeight="1" x14ac:dyDescent="0.25">
      <c r="A133" s="7" t="s">
        <v>1016</v>
      </c>
      <c r="B133" s="8" t="s">
        <v>1017</v>
      </c>
      <c r="C133" s="203">
        <v>-1.4086507920368001</v>
      </c>
      <c r="D133" s="203">
        <v>3.33864901584609</v>
      </c>
    </row>
    <row r="134" spans="1:4" ht="27.75" customHeight="1" x14ac:dyDescent="0.25">
      <c r="A134" s="7" t="s">
        <v>1018</v>
      </c>
      <c r="B134" s="8" t="s">
        <v>1019</v>
      </c>
      <c r="C134" s="203">
        <v>4.4416845901010991E-2</v>
      </c>
      <c r="D134" s="203">
        <v>1.1675263845238322</v>
      </c>
    </row>
    <row r="135" spans="1:4" ht="27.75" customHeight="1" x14ac:dyDescent="0.25">
      <c r="A135" s="7" t="s">
        <v>1020</v>
      </c>
      <c r="B135" s="8" t="s">
        <v>1021</v>
      </c>
      <c r="C135" s="203">
        <v>2.9413003669039258E-2</v>
      </c>
      <c r="D135" s="203">
        <v>1.3461432412562584</v>
      </c>
    </row>
    <row r="136" spans="1:4" ht="27.75" customHeight="1" x14ac:dyDescent="0.25">
      <c r="A136" s="7" t="s">
        <v>1022</v>
      </c>
      <c r="B136" s="8" t="s">
        <v>1023</v>
      </c>
      <c r="C136" s="203">
        <v>12.726188212293801</v>
      </c>
      <c r="D136" s="203">
        <v>2.8574874826819801</v>
      </c>
    </row>
    <row r="137" spans="1:4" ht="27.75" customHeight="1" x14ac:dyDescent="0.25">
      <c r="A137" s="7" t="s">
        <v>1024</v>
      </c>
      <c r="B137" s="8" t="s">
        <v>1025</v>
      </c>
      <c r="C137" s="203">
        <v>1.1756319306641212</v>
      </c>
      <c r="D137" s="203">
        <v>12.950136278786037</v>
      </c>
    </row>
    <row r="138" spans="1:4" ht="27.75" customHeight="1" x14ac:dyDescent="0.25">
      <c r="A138" s="7" t="s">
        <v>1026</v>
      </c>
      <c r="B138" s="8" t="s">
        <v>1027</v>
      </c>
      <c r="C138" s="203">
        <v>-0.60402474313453702</v>
      </c>
      <c r="D138" s="203">
        <v>1.0564781772008032</v>
      </c>
    </row>
    <row r="139" spans="1:4" ht="27.75" customHeight="1" x14ac:dyDescent="0.25">
      <c r="A139" s="7" t="s">
        <v>1028</v>
      </c>
      <c r="B139" s="8" t="s">
        <v>1029</v>
      </c>
      <c r="C139" s="203">
        <v>0</v>
      </c>
      <c r="D139" s="203">
        <v>4.451382118935328</v>
      </c>
    </row>
    <row r="140" spans="1:4" ht="27.75" customHeight="1" x14ac:dyDescent="0.25">
      <c r="A140" s="7" t="s">
        <v>1030</v>
      </c>
      <c r="B140" s="8" t="s">
        <v>1031</v>
      </c>
      <c r="C140" s="203">
        <v>0.66940362349200411</v>
      </c>
      <c r="D140" s="203">
        <v>14.762457571837247</v>
      </c>
    </row>
    <row r="141" spans="1:4" ht="27.75" customHeight="1" x14ac:dyDescent="0.25">
      <c r="A141" s="7" t="s">
        <v>1032</v>
      </c>
      <c r="B141" s="8" t="s">
        <v>1033</v>
      </c>
      <c r="C141" s="203">
        <v>10.88878167273905</v>
      </c>
      <c r="D141" s="203">
        <v>-5.2648839006114869</v>
      </c>
    </row>
    <row r="142" spans="1:4" ht="27.75" customHeight="1" x14ac:dyDescent="0.25">
      <c r="A142" s="7" t="s">
        <v>1034</v>
      </c>
      <c r="B142" s="8" t="s">
        <v>1035</v>
      </c>
      <c r="C142" s="203">
        <v>0</v>
      </c>
      <c r="D142" s="203">
        <v>0</v>
      </c>
    </row>
    <row r="143" spans="1:4" ht="27.75" customHeight="1" x14ac:dyDescent="0.25">
      <c r="A143" s="7" t="s">
        <v>1036</v>
      </c>
      <c r="B143" s="8" t="s">
        <v>1037</v>
      </c>
      <c r="C143" s="203">
        <v>-2.464887784847862E-2</v>
      </c>
      <c r="D143" s="203">
        <v>-0.84149433727041523</v>
      </c>
    </row>
    <row r="144" spans="1:4" ht="27.75" customHeight="1" x14ac:dyDescent="0.25">
      <c r="A144" s="7" t="s">
        <v>1038</v>
      </c>
      <c r="B144" s="8" t="s">
        <v>1039</v>
      </c>
      <c r="C144" s="203">
        <v>2.2488119055512415E-2</v>
      </c>
      <c r="D144" s="203">
        <v>0.122316859790758</v>
      </c>
    </row>
    <row r="145" spans="1:4" ht="27.75" customHeight="1" x14ac:dyDescent="0.25">
      <c r="A145" s="7" t="s">
        <v>1040</v>
      </c>
      <c r="B145" s="8" t="s">
        <v>1041</v>
      </c>
      <c r="C145" s="203">
        <v>0.51343707636574398</v>
      </c>
      <c r="D145" s="203">
        <v>5.6563569155240714</v>
      </c>
    </row>
    <row r="146" spans="1:4" ht="27.75" customHeight="1" x14ac:dyDescent="0.25">
      <c r="A146" s="7" t="s">
        <v>1042</v>
      </c>
      <c r="B146" s="8" t="s">
        <v>1043</v>
      </c>
      <c r="C146" s="203">
        <v>0.54921529680671577</v>
      </c>
      <c r="D146" s="203">
        <v>-0.16473348656642833</v>
      </c>
    </row>
    <row r="147" spans="1:4" ht="27.75" customHeight="1" x14ac:dyDescent="0.25">
      <c r="A147" s="7" t="s">
        <v>1044</v>
      </c>
      <c r="B147" s="8" t="s">
        <v>1045</v>
      </c>
      <c r="C147" s="203">
        <v>8.8213225706824175E-2</v>
      </c>
      <c r="D147" s="203">
        <v>1.0365360214428008</v>
      </c>
    </row>
    <row r="148" spans="1:4" ht="27.75" customHeight="1" x14ac:dyDescent="0.25">
      <c r="A148" s="7" t="s">
        <v>1046</v>
      </c>
      <c r="B148" s="8" t="s">
        <v>1047</v>
      </c>
      <c r="C148" s="203">
        <v>0.34355984562232839</v>
      </c>
      <c r="D148" s="203">
        <v>16.730262555485819</v>
      </c>
    </row>
    <row r="149" spans="1:4" ht="27.75" customHeight="1" x14ac:dyDescent="0.25">
      <c r="A149" s="7" t="s">
        <v>1048</v>
      </c>
      <c r="B149" s="8" t="s">
        <v>1049</v>
      </c>
      <c r="C149" s="203">
        <v>0.39309397612449271</v>
      </c>
      <c r="D149" s="203">
        <v>0.75696646810874046</v>
      </c>
    </row>
    <row r="150" spans="1:4" ht="27.75" customHeight="1" x14ac:dyDescent="0.25">
      <c r="A150" s="7" t="s">
        <v>1050</v>
      </c>
      <c r="B150" s="8" t="s">
        <v>1051</v>
      </c>
      <c r="C150" s="203">
        <v>0</v>
      </c>
      <c r="D150" s="203">
        <v>0</v>
      </c>
    </row>
    <row r="151" spans="1:4" ht="27.75" customHeight="1" x14ac:dyDescent="0.25">
      <c r="A151" s="7" t="s">
        <v>1052</v>
      </c>
      <c r="B151" s="8" t="s">
        <v>1053</v>
      </c>
      <c r="C151" s="203">
        <v>-5.0966917272891918E-2</v>
      </c>
      <c r="D151" s="203">
        <v>5.9178538183672522</v>
      </c>
    </row>
    <row r="152" spans="1:4" ht="27.75" customHeight="1" x14ac:dyDescent="0.25">
      <c r="A152" s="7" t="s">
        <v>1054</v>
      </c>
      <c r="B152" s="8" t="s">
        <v>1055</v>
      </c>
      <c r="C152" s="203">
        <v>0.77494127545989977</v>
      </c>
      <c r="D152" s="203">
        <v>-0.74986442658638308</v>
      </c>
    </row>
    <row r="153" spans="1:4" ht="27.75" customHeight="1" x14ac:dyDescent="0.25">
      <c r="A153" s="7" t="s">
        <v>1056</v>
      </c>
      <c r="B153" s="8" t="s">
        <v>1057</v>
      </c>
      <c r="C153" s="203">
        <v>0.5164591152683371</v>
      </c>
      <c r="D153" s="203">
        <v>13.418710806554959</v>
      </c>
    </row>
    <row r="154" spans="1:4" ht="27.75" customHeight="1" x14ac:dyDescent="0.25">
      <c r="A154" s="7" t="s">
        <v>1058</v>
      </c>
      <c r="B154" s="8" t="s">
        <v>1059</v>
      </c>
      <c r="C154" s="203">
        <v>9.3898649635054348</v>
      </c>
      <c r="D154" s="203">
        <v>1.7494595158448327</v>
      </c>
    </row>
    <row r="155" spans="1:4" ht="27.75" customHeight="1" x14ac:dyDescent="0.25">
      <c r="A155" s="7" t="s">
        <v>1060</v>
      </c>
      <c r="B155" s="8" t="s">
        <v>1061</v>
      </c>
      <c r="C155" s="203">
        <v>1.7607965229356277</v>
      </c>
      <c r="D155" s="203">
        <v>2.210613483559662</v>
      </c>
    </row>
    <row r="156" spans="1:4" ht="27.75" customHeight="1" x14ac:dyDescent="0.25">
      <c r="A156" s="7" t="s">
        <v>1062</v>
      </c>
      <c r="B156" s="8" t="s">
        <v>1063</v>
      </c>
      <c r="C156" s="203">
        <v>0.2348183782910418</v>
      </c>
      <c r="D156" s="203">
        <v>0.34056260073805633</v>
      </c>
    </row>
    <row r="157" spans="1:4" ht="27.75" customHeight="1" x14ac:dyDescent="0.25">
      <c r="A157" s="7" t="s">
        <v>1064</v>
      </c>
      <c r="B157" s="8" t="s">
        <v>1065</v>
      </c>
      <c r="C157" s="203">
        <v>3.7865024381095993</v>
      </c>
      <c r="D157" s="203">
        <v>-1.6577206471188504</v>
      </c>
    </row>
    <row r="158" spans="1:4" ht="27.75" customHeight="1" x14ac:dyDescent="0.25">
      <c r="A158" s="7" t="s">
        <v>1066</v>
      </c>
      <c r="B158" s="8" t="s">
        <v>1067</v>
      </c>
      <c r="C158" s="203">
        <v>0</v>
      </c>
      <c r="D158" s="203">
        <v>1.44823284021909</v>
      </c>
    </row>
    <row r="159" spans="1:4" ht="27.75" customHeight="1" x14ac:dyDescent="0.25">
      <c r="A159" s="7" t="s">
        <v>1068</v>
      </c>
      <c r="B159" s="8" t="s">
        <v>1069</v>
      </c>
      <c r="C159" s="203">
        <v>-6.0196286539445003</v>
      </c>
      <c r="D159" s="203">
        <v>0.88206135430591404</v>
      </c>
    </row>
    <row r="160" spans="1:4" ht="27.75" customHeight="1" x14ac:dyDescent="0.25">
      <c r="A160" s="7" t="s">
        <v>1070</v>
      </c>
      <c r="B160" s="8" t="s">
        <v>1071</v>
      </c>
      <c r="C160" s="203">
        <v>0.24912499939735586</v>
      </c>
      <c r="D160" s="203">
        <v>6.9876650372320261</v>
      </c>
    </row>
    <row r="161" spans="1:4" ht="27.75" customHeight="1" x14ac:dyDescent="0.25">
      <c r="A161" s="7" t="s">
        <v>1072</v>
      </c>
      <c r="B161" s="8" t="s">
        <v>1073</v>
      </c>
      <c r="C161" s="203">
        <v>0.35954034465858986</v>
      </c>
      <c r="D161" s="203">
        <v>12.694967457232332</v>
      </c>
    </row>
    <row r="162" spans="1:4" ht="27.75" customHeight="1" x14ac:dyDescent="0.25">
      <c r="A162" s="7" t="s">
        <v>1074</v>
      </c>
      <c r="B162" s="8" t="s">
        <v>1075</v>
      </c>
      <c r="C162" s="203">
        <v>1.0989185420688667</v>
      </c>
      <c r="D162" s="203">
        <v>18.77962703095962</v>
      </c>
    </row>
    <row r="163" spans="1:4" ht="27.75" customHeight="1" x14ac:dyDescent="0.25">
      <c r="A163" s="7" t="s">
        <v>1076</v>
      </c>
      <c r="B163" s="8" t="s">
        <v>1077</v>
      </c>
      <c r="C163" s="203">
        <v>1.4512018523779791</v>
      </c>
      <c r="D163" s="203">
        <v>3.3246101666910923</v>
      </c>
    </row>
    <row r="164" spans="1:4" ht="27.75" customHeight="1" x14ac:dyDescent="0.25">
      <c r="A164" s="7" t="s">
        <v>1078</v>
      </c>
      <c r="B164" s="8" t="s">
        <v>1079</v>
      </c>
      <c r="C164" s="203">
        <v>5.8506952740813405E-2</v>
      </c>
      <c r="D164" s="203">
        <v>5.2627533795027572</v>
      </c>
    </row>
    <row r="165" spans="1:4" ht="27.75" customHeight="1" x14ac:dyDescent="0.25">
      <c r="A165" s="7" t="s">
        <v>1080</v>
      </c>
      <c r="B165" s="8" t="s">
        <v>1081</v>
      </c>
      <c r="C165" s="203">
        <v>5.2868340263273401</v>
      </c>
      <c r="D165" s="203">
        <v>3.0326020686389099</v>
      </c>
    </row>
    <row r="166" spans="1:4" ht="27.75" customHeight="1" x14ac:dyDescent="0.25">
      <c r="A166" s="7" t="s">
        <v>1082</v>
      </c>
      <c r="B166" s="8" t="s">
        <v>1083</v>
      </c>
      <c r="C166" s="203">
        <v>1.0041269337987969E-2</v>
      </c>
      <c r="D166" s="203">
        <v>5.5458709405780091</v>
      </c>
    </row>
    <row r="167" spans="1:4" ht="27.75" customHeight="1" x14ac:dyDescent="0.25">
      <c r="A167" s="7" t="s">
        <v>1084</v>
      </c>
      <c r="B167" s="8" t="s">
        <v>1085</v>
      </c>
      <c r="C167" s="203">
        <v>4.90957866876027</v>
      </c>
      <c r="D167" s="203">
        <v>-2.02652719780601</v>
      </c>
    </row>
    <row r="168" spans="1:4" ht="27.75" customHeight="1" x14ac:dyDescent="0.25">
      <c r="A168" s="7" t="s">
        <v>1086</v>
      </c>
      <c r="B168" s="8" t="s">
        <v>1087</v>
      </c>
      <c r="C168" s="203">
        <v>2.1352123985489575</v>
      </c>
      <c r="D168" s="203">
        <v>-2.8316511593674534</v>
      </c>
    </row>
    <row r="169" spans="1:4" ht="27.75" customHeight="1" x14ac:dyDescent="0.25">
      <c r="A169" s="7" t="s">
        <v>1088</v>
      </c>
      <c r="B169" s="8" t="s">
        <v>1089</v>
      </c>
      <c r="C169" s="203">
        <v>1.3698213821872356</v>
      </c>
      <c r="D169" s="203">
        <v>9.7038887490780148</v>
      </c>
    </row>
    <row r="170" spans="1:4" ht="27.75" customHeight="1" x14ac:dyDescent="0.25">
      <c r="A170" s="7" t="s">
        <v>1090</v>
      </c>
      <c r="B170" s="8" t="s">
        <v>1091</v>
      </c>
      <c r="C170" s="203">
        <v>1.9822659004609851</v>
      </c>
      <c r="D170" s="203">
        <v>5.1290189023867807</v>
      </c>
    </row>
    <row r="171" spans="1:4" ht="27.75" customHeight="1" x14ac:dyDescent="0.25">
      <c r="A171" s="7" t="s">
        <v>1092</v>
      </c>
      <c r="B171" s="8" t="s">
        <v>1093</v>
      </c>
      <c r="C171" s="203">
        <v>1.3063719045859048</v>
      </c>
      <c r="D171" s="203">
        <v>6.4921840972813438</v>
      </c>
    </row>
    <row r="172" spans="1:4" ht="27.75" customHeight="1" x14ac:dyDescent="0.25">
      <c r="A172" s="7" t="s">
        <v>1094</v>
      </c>
      <c r="B172" s="8" t="s">
        <v>1095</v>
      </c>
      <c r="C172" s="203">
        <v>1.6948919275839271</v>
      </c>
      <c r="D172" s="203">
        <v>12.419081068591641</v>
      </c>
    </row>
    <row r="173" spans="1:4" ht="27.75" customHeight="1" x14ac:dyDescent="0.25">
      <c r="A173" s="7" t="s">
        <v>1096</v>
      </c>
      <c r="B173" s="8" t="s">
        <v>1097</v>
      </c>
      <c r="C173" s="203">
        <v>0.49869712444076603</v>
      </c>
      <c r="D173" s="203">
        <v>2.3916242266439798</v>
      </c>
    </row>
    <row r="174" spans="1:4" ht="27.75" customHeight="1" x14ac:dyDescent="0.25">
      <c r="A174" s="7" t="s">
        <v>1098</v>
      </c>
      <c r="B174" s="8" t="s">
        <v>1099</v>
      </c>
      <c r="C174" s="203">
        <v>4.6981697811684535</v>
      </c>
      <c r="D174" s="203">
        <v>6.0544931529349402</v>
      </c>
    </row>
    <row r="175" spans="1:4" ht="27.75" customHeight="1" x14ac:dyDescent="0.25">
      <c r="A175" s="7" t="s">
        <v>1100</v>
      </c>
      <c r="B175" s="8" t="s">
        <v>1099</v>
      </c>
      <c r="C175" s="203">
        <v>0.59805753929905037</v>
      </c>
      <c r="D175" s="203">
        <v>0.27968139335024461</v>
      </c>
    </row>
    <row r="176" spans="1:4" ht="27.75" customHeight="1" x14ac:dyDescent="0.25">
      <c r="A176" s="7" t="s">
        <v>1101</v>
      </c>
      <c r="B176" s="8" t="s">
        <v>1102</v>
      </c>
      <c r="C176" s="203">
        <v>5.1031749528533021</v>
      </c>
      <c r="D176" s="203">
        <v>10.021534455163097</v>
      </c>
    </row>
    <row r="177" spans="1:4" ht="27.75" customHeight="1" x14ac:dyDescent="0.25">
      <c r="A177" s="7" t="s">
        <v>1103</v>
      </c>
      <c r="B177" s="8" t="s">
        <v>1104</v>
      </c>
      <c r="C177" s="203">
        <v>2.7368187874254581</v>
      </c>
      <c r="D177" s="203">
        <v>-0.13784797999433523</v>
      </c>
    </row>
    <row r="178" spans="1:4" ht="27.75" customHeight="1" x14ac:dyDescent="0.25">
      <c r="A178" s="7" t="s">
        <v>1105</v>
      </c>
      <c r="B178" s="8" t="s">
        <v>1106</v>
      </c>
      <c r="C178" s="203">
        <v>2.8373994429759888</v>
      </c>
      <c r="D178" s="203">
        <v>42.4032205762744</v>
      </c>
    </row>
    <row r="179" spans="1:4" ht="27.75" customHeight="1" x14ac:dyDescent="0.25">
      <c r="A179" s="7" t="s">
        <v>1107</v>
      </c>
      <c r="B179" s="8" t="s">
        <v>1108</v>
      </c>
      <c r="C179" s="203">
        <v>0.45899227383700691</v>
      </c>
      <c r="D179" s="203">
        <v>5.571172716104793</v>
      </c>
    </row>
    <row r="180" spans="1:4" ht="27.75" customHeight="1" x14ac:dyDescent="0.25">
      <c r="A180" s="7" t="s">
        <v>1109</v>
      </c>
      <c r="B180" s="8" t="s">
        <v>1110</v>
      </c>
      <c r="C180" s="203">
        <v>0.80411674872047334</v>
      </c>
      <c r="D180" s="203">
        <v>-0.40476272727545615</v>
      </c>
    </row>
    <row r="181" spans="1:4" ht="27.75" customHeight="1" x14ac:dyDescent="0.25">
      <c r="A181" s="7" t="s">
        <v>1111</v>
      </c>
      <c r="B181" s="8" t="s">
        <v>1112</v>
      </c>
      <c r="C181" s="203">
        <v>0.19559245333315153</v>
      </c>
      <c r="D181" s="203">
        <v>0.80203197890265865</v>
      </c>
    </row>
    <row r="182" spans="1:4" ht="27.75" customHeight="1" x14ac:dyDescent="0.25">
      <c r="A182" s="7" t="s">
        <v>1113</v>
      </c>
      <c r="B182" s="8" t="s">
        <v>1114</v>
      </c>
      <c r="C182" s="203">
        <v>1.3592080071122252</v>
      </c>
      <c r="D182" s="203">
        <v>-0.50687414423170374</v>
      </c>
    </row>
    <row r="183" spans="1:4" ht="27.75" customHeight="1" x14ac:dyDescent="0.25">
      <c r="A183" s="7" t="s">
        <v>1115</v>
      </c>
      <c r="B183" s="8" t="s">
        <v>1116</v>
      </c>
      <c r="C183" s="203">
        <v>7.0714121147168312</v>
      </c>
      <c r="D183" s="203">
        <v>1.0392677989533758</v>
      </c>
    </row>
    <row r="184" spans="1:4" ht="27.75" customHeight="1" x14ac:dyDescent="0.25">
      <c r="A184" s="7" t="s">
        <v>1117</v>
      </c>
      <c r="B184" s="8" t="s">
        <v>1118</v>
      </c>
      <c r="C184" s="203">
        <v>0</v>
      </c>
      <c r="D184" s="203">
        <v>6.0336987105114996</v>
      </c>
    </row>
    <row r="185" spans="1:4" ht="27.75" customHeight="1" x14ac:dyDescent="0.25">
      <c r="A185" s="7" t="s">
        <v>1119</v>
      </c>
      <c r="B185" s="8" t="s">
        <v>1120</v>
      </c>
      <c r="C185" s="203">
        <v>2.1308854779502702</v>
      </c>
      <c r="D185" s="203">
        <v>-0.65458195665353003</v>
      </c>
    </row>
    <row r="186" spans="1:4" ht="27.75" customHeight="1" x14ac:dyDescent="0.25">
      <c r="A186" s="7" t="s">
        <v>1121</v>
      </c>
      <c r="B186" s="8" t="s">
        <v>1122</v>
      </c>
      <c r="C186" s="203">
        <v>1.1732474020501465E-2</v>
      </c>
      <c r="D186" s="203">
        <v>-0.48686051242799744</v>
      </c>
    </row>
    <row r="187" spans="1:4" ht="27.75" customHeight="1" x14ac:dyDescent="0.25">
      <c r="A187" s="7" t="s">
        <v>1123</v>
      </c>
      <c r="B187" s="8" t="s">
        <v>1124</v>
      </c>
      <c r="C187" s="203">
        <v>0.40423568770417134</v>
      </c>
      <c r="D187" s="203">
        <v>12.791527414582516</v>
      </c>
    </row>
    <row r="188" spans="1:4" ht="27.75" customHeight="1" x14ac:dyDescent="0.25">
      <c r="A188" s="7" t="s">
        <v>1125</v>
      </c>
      <c r="B188" s="8" t="s">
        <v>1126</v>
      </c>
      <c r="C188" s="203">
        <v>0.27994030724740582</v>
      </c>
      <c r="D188" s="203">
        <v>-6.9765895446810153E-2</v>
      </c>
    </row>
    <row r="189" spans="1:4" ht="27.75" customHeight="1" x14ac:dyDescent="0.25">
      <c r="A189" s="7" t="s">
        <v>1127</v>
      </c>
      <c r="B189" s="8" t="s">
        <v>1128</v>
      </c>
      <c r="C189" s="203">
        <v>-0.24383598977638654</v>
      </c>
      <c r="D189" s="203">
        <v>8.6645954851017309E-2</v>
      </c>
    </row>
    <row r="190" spans="1:4" ht="27.75" customHeight="1" x14ac:dyDescent="0.25">
      <c r="A190" s="7" t="s">
        <v>1129</v>
      </c>
      <c r="B190" s="8" t="s">
        <v>1130</v>
      </c>
      <c r="C190" s="203">
        <v>0.96766703716992841</v>
      </c>
      <c r="D190" s="203">
        <v>-0.96061902069873051</v>
      </c>
    </row>
    <row r="191" spans="1:4" ht="27.75" customHeight="1" x14ac:dyDescent="0.25">
      <c r="A191" s="7" t="s">
        <v>1131</v>
      </c>
      <c r="B191" s="8" t="s">
        <v>1132</v>
      </c>
      <c r="C191" s="203">
        <v>0.10482926181716</v>
      </c>
      <c r="D191" s="203">
        <v>-0.45277818934754016</v>
      </c>
    </row>
    <row r="192" spans="1:4" ht="27.75" customHeight="1" x14ac:dyDescent="0.25">
      <c r="A192" s="7" t="s">
        <v>1133</v>
      </c>
      <c r="B192" s="8" t="s">
        <v>1134</v>
      </c>
      <c r="C192" s="203">
        <v>1.7141137201416212</v>
      </c>
      <c r="D192" s="203">
        <v>0.13479755036851143</v>
      </c>
    </row>
    <row r="193" spans="1:4" ht="27.75" customHeight="1" x14ac:dyDescent="0.25">
      <c r="A193" s="7" t="s">
        <v>1135</v>
      </c>
      <c r="B193" s="8" t="s">
        <v>1136</v>
      </c>
      <c r="C193" s="203">
        <v>5.742843437919821</v>
      </c>
      <c r="D193" s="203">
        <v>16.314834307601274</v>
      </c>
    </row>
    <row r="194" spans="1:4" ht="27.75" customHeight="1" x14ac:dyDescent="0.25">
      <c r="A194" s="7" t="s">
        <v>1137</v>
      </c>
      <c r="B194" s="8" t="s">
        <v>1138</v>
      </c>
      <c r="C194" s="203">
        <v>1.5574905221396547</v>
      </c>
      <c r="D194" s="203">
        <v>21.898455145877524</v>
      </c>
    </row>
    <row r="195" spans="1:4" ht="27.75" customHeight="1" x14ac:dyDescent="0.25">
      <c r="A195" s="7" t="s">
        <v>1139</v>
      </c>
      <c r="B195" s="8" t="s">
        <v>1140</v>
      </c>
      <c r="C195" s="203">
        <v>0.18440716143146407</v>
      </c>
      <c r="D195" s="203">
        <v>-0.15916693185468161</v>
      </c>
    </row>
    <row r="196" spans="1:4" ht="27.75" customHeight="1" x14ac:dyDescent="0.25">
      <c r="A196" s="7" t="s">
        <v>1141</v>
      </c>
      <c r="B196" s="8" t="s">
        <v>1142</v>
      </c>
      <c r="C196" s="203">
        <v>0.80250478878892761</v>
      </c>
      <c r="D196" s="203">
        <v>15.301461966754845</v>
      </c>
    </row>
    <row r="197" spans="1:4" ht="27.75" customHeight="1" x14ac:dyDescent="0.25">
      <c r="A197" s="7" t="s">
        <v>1143</v>
      </c>
      <c r="B197" s="8" t="s">
        <v>1144</v>
      </c>
      <c r="C197" s="203">
        <v>-0.65238388319274643</v>
      </c>
      <c r="D197" s="203">
        <v>0.52605433360962117</v>
      </c>
    </row>
    <row r="198" spans="1:4" ht="27.75" customHeight="1" x14ac:dyDescent="0.25">
      <c r="A198" s="7" t="s">
        <v>1145</v>
      </c>
      <c r="B198" s="8" t="s">
        <v>1146</v>
      </c>
      <c r="C198" s="203">
        <v>0</v>
      </c>
      <c r="D198" s="203">
        <v>0</v>
      </c>
    </row>
    <row r="199" spans="1:4" ht="27.75" customHeight="1" x14ac:dyDescent="0.25">
      <c r="A199" s="7" t="s">
        <v>1147</v>
      </c>
      <c r="B199" s="8" t="s">
        <v>1146</v>
      </c>
      <c r="C199" s="203">
        <v>0</v>
      </c>
      <c r="D199" s="203">
        <v>0</v>
      </c>
    </row>
    <row r="200" spans="1:4" ht="27.75" customHeight="1" x14ac:dyDescent="0.25">
      <c r="A200" s="7" t="s">
        <v>1148</v>
      </c>
      <c r="B200" s="8" t="s">
        <v>1149</v>
      </c>
      <c r="C200" s="203">
        <v>-6.172186528344084</v>
      </c>
      <c r="D200" s="203">
        <v>2.9018728550838833</v>
      </c>
    </row>
    <row r="201" spans="1:4" ht="27.75" customHeight="1" x14ac:dyDescent="0.25">
      <c r="A201" s="7" t="s">
        <v>1150</v>
      </c>
      <c r="B201" s="8" t="s">
        <v>1151</v>
      </c>
      <c r="C201" s="203">
        <v>-1.0063468993272071</v>
      </c>
      <c r="D201" s="203">
        <v>27.896612978996608</v>
      </c>
    </row>
    <row r="202" spans="1:4" ht="27.75" customHeight="1" x14ac:dyDescent="0.25">
      <c r="A202" s="7" t="s">
        <v>1152</v>
      </c>
      <c r="B202" s="8" t="s">
        <v>1153</v>
      </c>
      <c r="C202" s="203">
        <v>0.30071156158072887</v>
      </c>
      <c r="D202" s="203">
        <v>-1.0240253199079592</v>
      </c>
    </row>
    <row r="203" spans="1:4" ht="27.75" customHeight="1" x14ac:dyDescent="0.25">
      <c r="A203" s="7" t="s">
        <v>1154</v>
      </c>
      <c r="B203" s="8" t="s">
        <v>1155</v>
      </c>
      <c r="C203" s="203">
        <v>2.4066003257129882E-2</v>
      </c>
      <c r="D203" s="203">
        <v>0.30737917381859264</v>
      </c>
    </row>
    <row r="204" spans="1:4" ht="27.75" customHeight="1" x14ac:dyDescent="0.25">
      <c r="A204" s="7" t="s">
        <v>1156</v>
      </c>
      <c r="B204" s="8" t="s">
        <v>1157</v>
      </c>
      <c r="C204" s="203">
        <v>1.8081335346146501</v>
      </c>
      <c r="D204" s="203">
        <v>0.80168310632100659</v>
      </c>
    </row>
    <row r="205" spans="1:4" ht="27.75" customHeight="1" x14ac:dyDescent="0.25">
      <c r="A205" s="7" t="s">
        <v>1158</v>
      </c>
      <c r="B205" s="8" t="s">
        <v>1159</v>
      </c>
      <c r="C205" s="203">
        <v>0</v>
      </c>
      <c r="D205" s="203">
        <v>-2.0818613459712663</v>
      </c>
    </row>
    <row r="206" spans="1:4" ht="27.75" customHeight="1" x14ac:dyDescent="0.25">
      <c r="A206" s="7" t="s">
        <v>1160</v>
      </c>
      <c r="B206" s="8" t="s">
        <v>1161</v>
      </c>
      <c r="C206" s="203">
        <v>1.2209610019778978</v>
      </c>
      <c r="D206" s="203">
        <v>13.788510459172015</v>
      </c>
    </row>
    <row r="207" spans="1:4" ht="27.75" customHeight="1" x14ac:dyDescent="0.25">
      <c r="A207" s="7" t="s">
        <v>1162</v>
      </c>
      <c r="B207" s="8" t="s">
        <v>1163</v>
      </c>
      <c r="C207" s="203">
        <v>6.5561295372161998</v>
      </c>
      <c r="D207" s="203">
        <v>2.5084323294930502</v>
      </c>
    </row>
    <row r="208" spans="1:4" ht="27.75" customHeight="1" x14ac:dyDescent="0.25">
      <c r="A208" s="7" t="s">
        <v>1164</v>
      </c>
      <c r="B208" s="8" t="s">
        <v>1165</v>
      </c>
      <c r="C208" s="203">
        <v>0.40895419481870937</v>
      </c>
      <c r="D208" s="203">
        <v>6.3241510783841353</v>
      </c>
    </row>
    <row r="209" spans="1:4" ht="27.75" customHeight="1" x14ac:dyDescent="0.25">
      <c r="A209" s="7" t="s">
        <v>1166</v>
      </c>
      <c r="B209" s="8" t="s">
        <v>1167</v>
      </c>
      <c r="C209" s="203">
        <v>1.0655582031535902</v>
      </c>
      <c r="D209" s="203">
        <v>0.33851554551766971</v>
      </c>
    </row>
    <row r="210" spans="1:4" ht="27.75" customHeight="1" x14ac:dyDescent="0.25">
      <c r="A210" s="7" t="s">
        <v>1168</v>
      </c>
      <c r="B210" s="8" t="s">
        <v>1169</v>
      </c>
      <c r="C210" s="203">
        <v>9.6149439896700431E-4</v>
      </c>
      <c r="D210" s="203">
        <v>5.6718565259385043</v>
      </c>
    </row>
    <row r="211" spans="1:4" ht="27.75" customHeight="1" x14ac:dyDescent="0.25">
      <c r="A211" s="7" t="s">
        <v>1170</v>
      </c>
      <c r="B211" s="8" t="s">
        <v>1171</v>
      </c>
      <c r="C211" s="203">
        <v>-2.1799386963544217E-2</v>
      </c>
      <c r="D211" s="203">
        <v>14.15475790836212</v>
      </c>
    </row>
    <row r="212" spans="1:4" ht="27.75" customHeight="1" x14ac:dyDescent="0.25">
      <c r="A212" s="7" t="s">
        <v>1172</v>
      </c>
      <c r="B212" s="8" t="s">
        <v>1173</v>
      </c>
      <c r="C212" s="203">
        <v>0.34494122041930625</v>
      </c>
      <c r="D212" s="203">
        <v>4.4485297754297575</v>
      </c>
    </row>
    <row r="213" spans="1:4" ht="27.75" customHeight="1" x14ac:dyDescent="0.25">
      <c r="A213" s="7" t="s">
        <v>1174</v>
      </c>
      <c r="B213" s="8" t="s">
        <v>1175</v>
      </c>
      <c r="C213" s="203">
        <v>11.996716687154068</v>
      </c>
      <c r="D213" s="203">
        <v>-16.56419562149614</v>
      </c>
    </row>
    <row r="214" spans="1:4" ht="27.75" customHeight="1" x14ac:dyDescent="0.25">
      <c r="A214" s="7" t="s">
        <v>1176</v>
      </c>
      <c r="B214" s="8" t="s">
        <v>1177</v>
      </c>
      <c r="C214" s="203">
        <v>6.4246379668960998</v>
      </c>
      <c r="D214" s="203">
        <v>-2.8712936070512001</v>
      </c>
    </row>
    <row r="215" spans="1:4" ht="27.75" customHeight="1" x14ac:dyDescent="0.25">
      <c r="A215" s="7" t="s">
        <v>1178</v>
      </c>
      <c r="B215" s="8" t="s">
        <v>1179</v>
      </c>
      <c r="C215" s="203">
        <v>1.2706731506967976</v>
      </c>
      <c r="D215" s="203">
        <v>-7.1058122107665618</v>
      </c>
    </row>
    <row r="216" spans="1:4" ht="27.75" customHeight="1" x14ac:dyDescent="0.25">
      <c r="A216" s="7" t="s">
        <v>1180</v>
      </c>
      <c r="B216" s="8" t="s">
        <v>1181</v>
      </c>
      <c r="C216" s="203">
        <v>0.26168416544367051</v>
      </c>
      <c r="D216" s="203">
        <v>4.1237370127953081</v>
      </c>
    </row>
    <row r="217" spans="1:4" ht="27.75" customHeight="1" x14ac:dyDescent="0.25">
      <c r="A217" s="7" t="s">
        <v>1182</v>
      </c>
      <c r="B217" s="8" t="s">
        <v>1183</v>
      </c>
      <c r="C217" s="203">
        <v>3.955043841902631</v>
      </c>
      <c r="D217" s="203">
        <v>19.011325969311049</v>
      </c>
    </row>
    <row r="218" spans="1:4" ht="27.75" customHeight="1" x14ac:dyDescent="0.25">
      <c r="A218" s="7" t="s">
        <v>1184</v>
      </c>
      <c r="B218" s="8" t="s">
        <v>1185</v>
      </c>
      <c r="C218" s="203">
        <v>4.141560280981972</v>
      </c>
      <c r="D218" s="203">
        <v>10.383383488229148</v>
      </c>
    </row>
    <row r="219" spans="1:4" ht="27.75" customHeight="1" x14ac:dyDescent="0.25">
      <c r="A219" s="7" t="s">
        <v>1186</v>
      </c>
      <c r="B219" s="8" t="s">
        <v>1187</v>
      </c>
      <c r="C219" s="203">
        <v>0.19275775850261878</v>
      </c>
      <c r="D219" s="203">
        <v>5.7609871845644367</v>
      </c>
    </row>
    <row r="220" spans="1:4" ht="27.75" customHeight="1" x14ac:dyDescent="0.25">
      <c r="A220" s="7" t="s">
        <v>1188</v>
      </c>
      <c r="B220" s="8" t="s">
        <v>1189</v>
      </c>
      <c r="C220" s="203">
        <v>0</v>
      </c>
      <c r="D220" s="203">
        <v>0</v>
      </c>
    </row>
    <row r="221" spans="1:4" ht="27.75" customHeight="1" x14ac:dyDescent="0.25">
      <c r="A221" s="7" t="s">
        <v>1190</v>
      </c>
      <c r="B221" s="8" t="s">
        <v>1191</v>
      </c>
      <c r="C221" s="203">
        <v>3.0720357273633483</v>
      </c>
      <c r="D221" s="203">
        <v>-1.9016955815180248</v>
      </c>
    </row>
    <row r="222" spans="1:4" ht="27.75" customHeight="1" x14ac:dyDescent="0.25">
      <c r="A222" s="7" t="s">
        <v>1192</v>
      </c>
      <c r="B222" s="8" t="s">
        <v>1193</v>
      </c>
      <c r="C222" s="203">
        <v>0.4263051601570238</v>
      </c>
      <c r="D222" s="203">
        <v>2.5869525052476461</v>
      </c>
    </row>
    <row r="223" spans="1:4" ht="27.75" customHeight="1" x14ac:dyDescent="0.25">
      <c r="A223" s="7" t="s">
        <v>1194</v>
      </c>
      <c r="B223" s="8" t="s">
        <v>1195</v>
      </c>
      <c r="C223" s="203">
        <v>8.3228394734506314E-3</v>
      </c>
      <c r="D223" s="203">
        <v>7.4081646522411875</v>
      </c>
    </row>
    <row r="224" spans="1:4" ht="27.75" customHeight="1" x14ac:dyDescent="0.25">
      <c r="A224" s="7" t="s">
        <v>1196</v>
      </c>
      <c r="B224" s="8" t="s">
        <v>1197</v>
      </c>
      <c r="C224" s="203">
        <v>0.29151193819190102</v>
      </c>
      <c r="D224" s="203">
        <v>0.17635268084793732</v>
      </c>
    </row>
    <row r="225" spans="1:4" ht="27.75" customHeight="1" x14ac:dyDescent="0.25">
      <c r="A225" s="7" t="s">
        <v>1198</v>
      </c>
      <c r="B225" s="8" t="s">
        <v>1199</v>
      </c>
      <c r="C225" s="203">
        <v>0.10097566898122406</v>
      </c>
      <c r="D225" s="203">
        <v>6.4263945746354469</v>
      </c>
    </row>
    <row r="226" spans="1:4" ht="27.75" customHeight="1" x14ac:dyDescent="0.25">
      <c r="A226" s="7" t="s">
        <v>1200</v>
      </c>
      <c r="B226" s="8" t="s">
        <v>1201</v>
      </c>
      <c r="C226" s="203">
        <v>0</v>
      </c>
      <c r="D226" s="203">
        <v>-2.51193777383711</v>
      </c>
    </row>
    <row r="227" spans="1:4" ht="27.75" customHeight="1" x14ac:dyDescent="0.25">
      <c r="A227" s="7" t="s">
        <v>1202</v>
      </c>
      <c r="B227" s="8" t="s">
        <v>1203</v>
      </c>
      <c r="C227" s="203">
        <v>21.300989018948506</v>
      </c>
      <c r="D227" s="203">
        <v>-3.2292230304229621</v>
      </c>
    </row>
    <row r="228" spans="1:4" ht="27.75" customHeight="1" x14ac:dyDescent="0.25">
      <c r="A228" s="7" t="s">
        <v>1204</v>
      </c>
      <c r="B228" s="8" t="s">
        <v>1205</v>
      </c>
      <c r="C228" s="203">
        <v>0.38809308776129942</v>
      </c>
      <c r="D228" s="203">
        <v>6.7772132648453729</v>
      </c>
    </row>
    <row r="229" spans="1:4" ht="27.75" customHeight="1" x14ac:dyDescent="0.25">
      <c r="A229" s="7" t="s">
        <v>1206</v>
      </c>
      <c r="B229" s="8" t="s">
        <v>1207</v>
      </c>
      <c r="C229" s="203">
        <v>5.7571274600016251E-2</v>
      </c>
      <c r="D229" s="203">
        <v>0.29950051156006141</v>
      </c>
    </row>
    <row r="230" spans="1:4" ht="27.75" customHeight="1" x14ac:dyDescent="0.25">
      <c r="A230" s="7" t="s">
        <v>1208</v>
      </c>
      <c r="B230" s="8" t="s">
        <v>1209</v>
      </c>
      <c r="C230" s="203">
        <v>16.235670459649892</v>
      </c>
      <c r="D230" s="203">
        <v>-14.686781732789198</v>
      </c>
    </row>
    <row r="231" spans="1:4" ht="27.75" customHeight="1" x14ac:dyDescent="0.25">
      <c r="A231" s="7" t="s">
        <v>1210</v>
      </c>
      <c r="B231" s="8" t="s">
        <v>1211</v>
      </c>
      <c r="C231" s="203">
        <v>7.4208115952284423E-2</v>
      </c>
      <c r="D231" s="203">
        <v>0.47036055676871319</v>
      </c>
    </row>
    <row r="232" spans="1:4" ht="27.75" customHeight="1" x14ac:dyDescent="0.25">
      <c r="A232" s="7" t="s">
        <v>1212</v>
      </c>
      <c r="B232" s="8" t="s">
        <v>1213</v>
      </c>
      <c r="C232" s="203">
        <v>2.0824692214424374</v>
      </c>
      <c r="D232" s="203">
        <v>6.5574874261315959</v>
      </c>
    </row>
    <row r="233" spans="1:4" ht="27.75" customHeight="1" x14ac:dyDescent="0.25">
      <c r="A233" s="7" t="s">
        <v>1214</v>
      </c>
      <c r="B233" s="8" t="s">
        <v>1215</v>
      </c>
      <c r="C233" s="203">
        <v>-0.50382657206472026</v>
      </c>
      <c r="D233" s="203">
        <v>1.4660683102105456</v>
      </c>
    </row>
    <row r="234" spans="1:4" ht="27.75" customHeight="1" x14ac:dyDescent="0.25">
      <c r="A234" s="7" t="s">
        <v>1216</v>
      </c>
      <c r="B234" s="8" t="s">
        <v>1217</v>
      </c>
      <c r="C234" s="203">
        <v>0.25558644163278549</v>
      </c>
      <c r="D234" s="203">
        <v>0.25689869731996423</v>
      </c>
    </row>
    <row r="235" spans="1:4" ht="27.75" customHeight="1" x14ac:dyDescent="0.25">
      <c r="A235" s="7" t="s">
        <v>1218</v>
      </c>
      <c r="B235" s="8" t="s">
        <v>1219</v>
      </c>
      <c r="C235" s="203">
        <v>3.3150860460958751</v>
      </c>
      <c r="D235" s="203">
        <v>30.468744688328197</v>
      </c>
    </row>
    <row r="236" spans="1:4" ht="27.75" customHeight="1" x14ac:dyDescent="0.25">
      <c r="A236" s="7" t="s">
        <v>1220</v>
      </c>
      <c r="B236" s="8" t="s">
        <v>1221</v>
      </c>
      <c r="C236" s="203">
        <v>0.47423332708557808</v>
      </c>
      <c r="D236" s="203">
        <v>0.69534663223044735</v>
      </c>
    </row>
    <row r="237" spans="1:4" ht="27.75" customHeight="1" x14ac:dyDescent="0.25">
      <c r="A237" s="7" t="s">
        <v>1222</v>
      </c>
      <c r="B237" s="8" t="s">
        <v>1223</v>
      </c>
      <c r="C237" s="203">
        <v>2.4026637422345813</v>
      </c>
      <c r="D237" s="203">
        <v>-0.48854236936104078</v>
      </c>
    </row>
    <row r="238" spans="1:4" ht="27.75" customHeight="1" x14ac:dyDescent="0.25">
      <c r="A238" s="7" t="s">
        <v>1224</v>
      </c>
      <c r="B238" s="8" t="s">
        <v>1225</v>
      </c>
      <c r="C238" s="203">
        <v>6.3054567781603383E-3</v>
      </c>
      <c r="D238" s="203">
        <v>-3.7182471827852668</v>
      </c>
    </row>
    <row r="239" spans="1:4" ht="27.75" customHeight="1" x14ac:dyDescent="0.25">
      <c r="A239" s="7" t="s">
        <v>1226</v>
      </c>
      <c r="B239" s="8" t="s">
        <v>1227</v>
      </c>
      <c r="C239" s="203">
        <v>0.28875599475718272</v>
      </c>
      <c r="D239" s="203">
        <v>-3.7887856965635458</v>
      </c>
    </row>
    <row r="240" spans="1:4" ht="27.75" customHeight="1" x14ac:dyDescent="0.25">
      <c r="A240" s="7" t="s">
        <v>1228</v>
      </c>
      <c r="B240" s="8" t="s">
        <v>1229</v>
      </c>
      <c r="C240" s="203">
        <v>1.9783845473283584E-2</v>
      </c>
      <c r="D240" s="203">
        <v>-3.7218283350701533</v>
      </c>
    </row>
    <row r="241" spans="1:4" ht="27.75" customHeight="1" x14ac:dyDescent="0.25">
      <c r="A241" s="7" t="s">
        <v>1230</v>
      </c>
      <c r="B241" s="8" t="s">
        <v>1231</v>
      </c>
      <c r="C241" s="203">
        <v>0.50929378441110273</v>
      </c>
      <c r="D241" s="203">
        <v>5.2048807573413267</v>
      </c>
    </row>
    <row r="242" spans="1:4" ht="27.75" customHeight="1" x14ac:dyDescent="0.25">
      <c r="A242" s="7" t="s">
        <v>1232</v>
      </c>
      <c r="B242" s="8" t="s">
        <v>1233</v>
      </c>
      <c r="C242" s="203">
        <v>0.1162805110749341</v>
      </c>
      <c r="D242" s="203">
        <v>0.27705652432430716</v>
      </c>
    </row>
    <row r="243" spans="1:4" ht="27.75" customHeight="1" x14ac:dyDescent="0.25">
      <c r="A243" s="7" t="s">
        <v>1234</v>
      </c>
      <c r="B243" s="8" t="s">
        <v>1235</v>
      </c>
      <c r="C243" s="203">
        <v>2.2984268513167385</v>
      </c>
      <c r="D243" s="203">
        <v>6.4464901863631514</v>
      </c>
    </row>
    <row r="244" spans="1:4" ht="27.75" customHeight="1" x14ac:dyDescent="0.25">
      <c r="A244" s="7" t="s">
        <v>1236</v>
      </c>
      <c r="B244" s="8" t="s">
        <v>1237</v>
      </c>
      <c r="C244" s="203">
        <v>6.1512219756922724</v>
      </c>
      <c r="D244" s="203">
        <v>2.8056434497495659</v>
      </c>
    </row>
    <row r="245" spans="1:4" ht="27.75" customHeight="1" x14ac:dyDescent="0.25">
      <c r="A245" s="7" t="s">
        <v>1238</v>
      </c>
      <c r="B245" s="8" t="s">
        <v>1239</v>
      </c>
      <c r="C245" s="203">
        <v>17.249369871051101</v>
      </c>
      <c r="D245" s="203">
        <v>-10.028261591543499</v>
      </c>
    </row>
    <row r="246" spans="1:4" ht="27.75" customHeight="1" x14ac:dyDescent="0.25">
      <c r="A246" s="7" t="s">
        <v>1240</v>
      </c>
      <c r="B246" s="8" t="s">
        <v>1241</v>
      </c>
      <c r="C246" s="203">
        <v>-1.1195763089798878E-2</v>
      </c>
      <c r="D246" s="203">
        <v>4.0799219751560658</v>
      </c>
    </row>
    <row r="247" spans="1:4" ht="27.75" customHeight="1" x14ac:dyDescent="0.25">
      <c r="A247" s="7" t="s">
        <v>1242</v>
      </c>
      <c r="B247" s="8" t="s">
        <v>1243</v>
      </c>
      <c r="C247" s="203">
        <v>4.5446185476450032E-2</v>
      </c>
      <c r="D247" s="203">
        <v>0.88566030383842775</v>
      </c>
    </row>
    <row r="248" spans="1:4" ht="27.75" customHeight="1" x14ac:dyDescent="0.25">
      <c r="A248" s="7" t="s">
        <v>1244</v>
      </c>
      <c r="B248" s="8" t="s">
        <v>1243</v>
      </c>
      <c r="C248" s="203">
        <v>0.10244573425421918</v>
      </c>
      <c r="D248" s="203">
        <v>1.1164304873663031</v>
      </c>
    </row>
    <row r="249" spans="1:4" ht="27.75" customHeight="1" x14ac:dyDescent="0.25">
      <c r="A249" s="7" t="s">
        <v>1245</v>
      </c>
      <c r="B249" s="8" t="s">
        <v>1246</v>
      </c>
      <c r="C249" s="203">
        <v>1.5930722235293746</v>
      </c>
      <c r="D249" s="203">
        <v>0.92840554563307465</v>
      </c>
    </row>
    <row r="250" spans="1:4" ht="27.75" customHeight="1" x14ac:dyDescent="0.25">
      <c r="A250" s="7" t="s">
        <v>1247</v>
      </c>
      <c r="B250" s="8" t="s">
        <v>1248</v>
      </c>
      <c r="C250" s="203">
        <v>1.8859435350086551</v>
      </c>
      <c r="D250" s="203">
        <v>0.37771547723032067</v>
      </c>
    </row>
    <row r="251" spans="1:4" ht="27.75" customHeight="1" x14ac:dyDescent="0.25">
      <c r="A251" s="7" t="s">
        <v>1249</v>
      </c>
      <c r="B251" s="8" t="s">
        <v>1250</v>
      </c>
      <c r="C251" s="203">
        <v>3.2656637279826715</v>
      </c>
      <c r="D251" s="203">
        <v>2.1507903534915531</v>
      </c>
    </row>
    <row r="252" spans="1:4" ht="27.75" customHeight="1" x14ac:dyDescent="0.25">
      <c r="A252" s="7" t="s">
        <v>1251</v>
      </c>
      <c r="B252" s="8" t="s">
        <v>1252</v>
      </c>
      <c r="C252" s="203">
        <v>1.6872448968441078</v>
      </c>
      <c r="D252" s="203">
        <v>-0.51904127266948796</v>
      </c>
    </row>
    <row r="253" spans="1:4" ht="27.75" customHeight="1" x14ac:dyDescent="0.25">
      <c r="A253" s="7" t="s">
        <v>1253</v>
      </c>
      <c r="B253" s="8" t="s">
        <v>1254</v>
      </c>
      <c r="C253" s="203">
        <v>0.39801814232282018</v>
      </c>
      <c r="D253" s="203">
        <v>0.98678657268816239</v>
      </c>
    </row>
    <row r="254" spans="1:4" ht="27.75" customHeight="1" x14ac:dyDescent="0.25">
      <c r="A254" s="7" t="s">
        <v>1255</v>
      </c>
      <c r="B254" s="8" t="s">
        <v>1256</v>
      </c>
      <c r="C254" s="203">
        <v>1.3554800802927558</v>
      </c>
      <c r="D254" s="203">
        <v>7.5630333389804081</v>
      </c>
    </row>
    <row r="255" spans="1:4" ht="27.75" customHeight="1" x14ac:dyDescent="0.25">
      <c r="A255" s="7" t="s">
        <v>1257</v>
      </c>
      <c r="B255" s="8" t="s">
        <v>1258</v>
      </c>
      <c r="C255" s="203">
        <v>5.3315012851951806</v>
      </c>
      <c r="D255" s="203">
        <v>21.459868902224809</v>
      </c>
    </row>
    <row r="256" spans="1:4" ht="27.75" customHeight="1" x14ac:dyDescent="0.25">
      <c r="A256" s="7" t="s">
        <v>1259</v>
      </c>
      <c r="B256" s="8" t="s">
        <v>1260</v>
      </c>
      <c r="C256" s="203">
        <v>0.12582577173941276</v>
      </c>
      <c r="D256" s="203">
        <v>-0.45624590527975922</v>
      </c>
    </row>
    <row r="257" spans="1:4" ht="27.75" customHeight="1" x14ac:dyDescent="0.25">
      <c r="A257" s="7" t="s">
        <v>1261</v>
      </c>
      <c r="B257" s="8" t="s">
        <v>1262</v>
      </c>
      <c r="C257" s="203">
        <v>1.1320741352050911E-2</v>
      </c>
      <c r="D257" s="203">
        <v>5.423072263970079</v>
      </c>
    </row>
    <row r="258" spans="1:4" ht="27.75" customHeight="1" x14ac:dyDescent="0.25">
      <c r="A258" s="7" t="s">
        <v>1263</v>
      </c>
      <c r="B258" s="8" t="s">
        <v>1264</v>
      </c>
      <c r="C258" s="203">
        <v>6.2228901447000062</v>
      </c>
      <c r="D258" s="203">
        <v>25.262018023253027</v>
      </c>
    </row>
    <row r="259" spans="1:4" ht="27.75" customHeight="1" x14ac:dyDescent="0.25">
      <c r="A259" s="7" t="s">
        <v>1265</v>
      </c>
      <c r="B259" s="8" t="s">
        <v>1264</v>
      </c>
      <c r="C259" s="203">
        <v>1.5138993557305185</v>
      </c>
      <c r="D259" s="203">
        <v>12.292929910166512</v>
      </c>
    </row>
    <row r="260" spans="1:4" ht="27.75" customHeight="1" x14ac:dyDescent="0.25">
      <c r="A260" s="7" t="s">
        <v>1266</v>
      </c>
      <c r="B260" s="8" t="s">
        <v>1267</v>
      </c>
      <c r="C260" s="203">
        <v>2.3230870894494999</v>
      </c>
      <c r="D260" s="203">
        <v>1.6864062748712858</v>
      </c>
    </row>
    <row r="261" spans="1:4" ht="27.75" customHeight="1" x14ac:dyDescent="0.25">
      <c r="A261" s="7" t="s">
        <v>1268</v>
      </c>
      <c r="B261" s="8" t="s">
        <v>1269</v>
      </c>
      <c r="C261" s="203">
        <v>6.6200404753466309</v>
      </c>
      <c r="D261" s="203">
        <v>10.55883013271866</v>
      </c>
    </row>
    <row r="262" spans="1:4" ht="27.75" customHeight="1" x14ac:dyDescent="0.25">
      <c r="A262" s="7" t="s">
        <v>1270</v>
      </c>
      <c r="B262" s="8" t="s">
        <v>1271</v>
      </c>
      <c r="C262" s="203">
        <v>1.6821704867945146</v>
      </c>
      <c r="D262" s="203">
        <v>10.024018837551303</v>
      </c>
    </row>
    <row r="263" spans="1:4" ht="27.75" customHeight="1" x14ac:dyDescent="0.25">
      <c r="A263" s="7" t="s">
        <v>1272</v>
      </c>
      <c r="B263" s="8" t="s">
        <v>1273</v>
      </c>
      <c r="C263" s="203">
        <v>-0.17297214234506764</v>
      </c>
      <c r="D263" s="203">
        <v>1.3763978666644845</v>
      </c>
    </row>
    <row r="264" spans="1:4" ht="27.75" customHeight="1" x14ac:dyDescent="0.25">
      <c r="A264" s="7" t="s">
        <v>1274</v>
      </c>
      <c r="B264" s="8" t="s">
        <v>1275</v>
      </c>
      <c r="C264" s="203">
        <v>0</v>
      </c>
      <c r="D264" s="203">
        <v>0</v>
      </c>
    </row>
    <row r="265" spans="1:4" ht="27.75" customHeight="1" x14ac:dyDescent="0.25">
      <c r="A265" s="7" t="s">
        <v>1276</v>
      </c>
      <c r="B265" s="8" t="s">
        <v>1277</v>
      </c>
      <c r="C265" s="203">
        <v>0.20278071804622619</v>
      </c>
      <c r="D265" s="203">
        <v>2.0001176040324644</v>
      </c>
    </row>
    <row r="266" spans="1:4" ht="27.75" customHeight="1" x14ac:dyDescent="0.25">
      <c r="A266" s="7" t="s">
        <v>1278</v>
      </c>
      <c r="B266" s="8" t="s">
        <v>1279</v>
      </c>
      <c r="C266" s="203">
        <v>0.29869231618279646</v>
      </c>
      <c r="D266" s="203">
        <v>-0.72724859859681157</v>
      </c>
    </row>
    <row r="267" spans="1:4" ht="27.75" customHeight="1" x14ac:dyDescent="0.25">
      <c r="A267" s="7" t="s">
        <v>1280</v>
      </c>
      <c r="B267" s="8" t="s">
        <v>1281</v>
      </c>
      <c r="C267" s="203">
        <v>-0.87372926515515426</v>
      </c>
      <c r="D267" s="203">
        <v>0.34404884385619061</v>
      </c>
    </row>
    <row r="268" spans="1:4" ht="27.75" customHeight="1" x14ac:dyDescent="0.25">
      <c r="A268" s="7" t="s">
        <v>1282</v>
      </c>
      <c r="B268" s="8" t="s">
        <v>1283</v>
      </c>
      <c r="C268" s="203">
        <v>1.7424748195533286</v>
      </c>
      <c r="D268" s="203">
        <v>0.23858157138023195</v>
      </c>
    </row>
    <row r="269" spans="1:4" ht="27.75" customHeight="1" x14ac:dyDescent="0.25">
      <c r="A269" s="7" t="s">
        <v>1284</v>
      </c>
      <c r="B269" s="8" t="s">
        <v>1285</v>
      </c>
      <c r="C269" s="203">
        <v>1.5328068845627101</v>
      </c>
      <c r="D269" s="203">
        <v>3.8254819023587099</v>
      </c>
    </row>
    <row r="270" spans="1:4" ht="27.75" customHeight="1" x14ac:dyDescent="0.25">
      <c r="A270" s="7" t="s">
        <v>1286</v>
      </c>
      <c r="B270" s="8" t="s">
        <v>1287</v>
      </c>
      <c r="C270" s="203">
        <v>2.2092398135626565</v>
      </c>
      <c r="D270" s="203">
        <v>15.457758037460959</v>
      </c>
    </row>
    <row r="271" spans="1:4" ht="27.75" customHeight="1" x14ac:dyDescent="0.25">
      <c r="A271" s="7" t="s">
        <v>1288</v>
      </c>
      <c r="B271" s="8" t="s">
        <v>1287</v>
      </c>
      <c r="C271" s="203">
        <v>1.0458559938184178</v>
      </c>
      <c r="D271" s="203">
        <v>10.528675862493724</v>
      </c>
    </row>
    <row r="272" spans="1:4" ht="27.75" customHeight="1" x14ac:dyDescent="0.25">
      <c r="A272" s="7" t="s">
        <v>1289</v>
      </c>
      <c r="B272" s="8" t="s">
        <v>1290</v>
      </c>
      <c r="C272" s="203">
        <v>4.334616392548635</v>
      </c>
      <c r="D272" s="203">
        <v>2.6867088484607491</v>
      </c>
    </row>
    <row r="273" spans="1:4" ht="27.75" customHeight="1" x14ac:dyDescent="0.25">
      <c r="A273" s="7" t="s">
        <v>1291</v>
      </c>
      <c r="B273" s="8" t="s">
        <v>1292</v>
      </c>
      <c r="C273" s="203">
        <v>0</v>
      </c>
      <c r="D273" s="203">
        <v>0</v>
      </c>
    </row>
    <row r="274" spans="1:4" ht="27.75" customHeight="1" x14ac:dyDescent="0.25">
      <c r="A274" s="7" t="s">
        <v>1293</v>
      </c>
      <c r="B274" s="8" t="s">
        <v>1294</v>
      </c>
      <c r="C274" s="203">
        <v>2.6937307794383099</v>
      </c>
      <c r="D274" s="203">
        <v>1.97594848357926</v>
      </c>
    </row>
    <row r="275" spans="1:4" ht="27.75" customHeight="1" x14ac:dyDescent="0.25">
      <c r="A275" s="7" t="s">
        <v>1295</v>
      </c>
      <c r="B275" s="8" t="s">
        <v>1296</v>
      </c>
      <c r="C275" s="203">
        <v>-2.4620564074448639E-2</v>
      </c>
      <c r="D275" s="203">
        <v>-2.8653976088641141E-2</v>
      </c>
    </row>
    <row r="276" spans="1:4" ht="27.75" customHeight="1" x14ac:dyDescent="0.25">
      <c r="A276" s="7" t="s">
        <v>1297</v>
      </c>
      <c r="B276" s="8" t="s">
        <v>1298</v>
      </c>
      <c r="C276" s="203">
        <v>-8.3602052739077861E-3</v>
      </c>
      <c r="D276" s="203">
        <v>6.2738320478223821</v>
      </c>
    </row>
    <row r="277" spans="1:4" ht="27.75" customHeight="1" x14ac:dyDescent="0.25">
      <c r="A277" s="7" t="s">
        <v>1299</v>
      </c>
      <c r="B277" s="8" t="s">
        <v>1300</v>
      </c>
      <c r="C277" s="203">
        <v>0.63637685179066694</v>
      </c>
      <c r="D277" s="203">
        <v>3.23996911948672</v>
      </c>
    </row>
    <row r="278" spans="1:4" ht="27.75" customHeight="1" x14ac:dyDescent="0.25">
      <c r="A278" s="7" t="s">
        <v>1301</v>
      </c>
      <c r="B278" s="8" t="s">
        <v>1302</v>
      </c>
      <c r="C278" s="203">
        <v>0.92139389794189963</v>
      </c>
      <c r="D278" s="203">
        <v>1.3310696005160576</v>
      </c>
    </row>
    <row r="279" spans="1:4" ht="27.75" customHeight="1" x14ac:dyDescent="0.25">
      <c r="A279" s="7" t="s">
        <v>1303</v>
      </c>
      <c r="B279" s="8" t="s">
        <v>1304</v>
      </c>
      <c r="C279" s="203">
        <v>0.28025269695534383</v>
      </c>
      <c r="D279" s="203">
        <v>2.4749082010197614</v>
      </c>
    </row>
    <row r="280" spans="1:4" ht="27.75" customHeight="1" x14ac:dyDescent="0.25">
      <c r="A280" s="7" t="s">
        <v>1305</v>
      </c>
      <c r="B280" s="8" t="s">
        <v>1306</v>
      </c>
      <c r="C280" s="203">
        <v>0</v>
      </c>
      <c r="D280" s="203">
        <v>0.10022090475207938</v>
      </c>
    </row>
    <row r="281" spans="1:4" ht="27.75" customHeight="1" x14ac:dyDescent="0.25">
      <c r="A281" s="7" t="s">
        <v>1307</v>
      </c>
      <c r="B281" s="8" t="s">
        <v>1306</v>
      </c>
      <c r="C281" s="203">
        <v>0</v>
      </c>
      <c r="D281" s="203">
        <v>0.25609831810003925</v>
      </c>
    </row>
    <row r="282" spans="1:4" ht="27.75" customHeight="1" x14ac:dyDescent="0.25">
      <c r="A282" s="7" t="s">
        <v>1308</v>
      </c>
      <c r="B282" s="8" t="s">
        <v>1306</v>
      </c>
      <c r="C282" s="203">
        <v>0</v>
      </c>
      <c r="D282" s="203">
        <v>0.29748500160496766</v>
      </c>
    </row>
    <row r="283" spans="1:4" ht="27.75" customHeight="1" x14ac:dyDescent="0.25">
      <c r="A283" s="7" t="s">
        <v>1309</v>
      </c>
      <c r="B283" s="8" t="s">
        <v>1310</v>
      </c>
      <c r="C283" s="203">
        <v>0.29876294559308658</v>
      </c>
      <c r="D283" s="203">
        <v>-4.4949670460109462E-2</v>
      </c>
    </row>
    <row r="284" spans="1:4" ht="27.75" customHeight="1" x14ac:dyDescent="0.25">
      <c r="A284" s="7" t="s">
        <v>1311</v>
      </c>
      <c r="B284" s="8" t="s">
        <v>1312</v>
      </c>
      <c r="C284" s="203">
        <v>1.0734465470512889E-2</v>
      </c>
      <c r="D284" s="203">
        <v>5.5824231012946655</v>
      </c>
    </row>
    <row r="285" spans="1:4" ht="27.75" customHeight="1" x14ac:dyDescent="0.25">
      <c r="A285" s="7" t="s">
        <v>1313</v>
      </c>
      <c r="B285" s="8" t="s">
        <v>1314</v>
      </c>
      <c r="C285" s="203">
        <v>3.6111933705312311</v>
      </c>
      <c r="D285" s="203">
        <v>-0.8669098118511569</v>
      </c>
    </row>
    <row r="286" spans="1:4" ht="27.75" customHeight="1" x14ac:dyDescent="0.25">
      <c r="A286" s="7" t="s">
        <v>1315</v>
      </c>
      <c r="B286" s="8" t="s">
        <v>1316</v>
      </c>
      <c r="C286" s="203">
        <v>3.568767222551434</v>
      </c>
      <c r="D286" s="203">
        <v>-0.86213499888624667</v>
      </c>
    </row>
    <row r="287" spans="1:4" ht="27.75" customHeight="1" x14ac:dyDescent="0.25">
      <c r="A287" s="7" t="s">
        <v>1317</v>
      </c>
      <c r="B287" s="8" t="s">
        <v>1318</v>
      </c>
      <c r="C287" s="203">
        <v>0</v>
      </c>
      <c r="D287" s="203">
        <v>0</v>
      </c>
    </row>
    <row r="288" spans="1:4" ht="27.75" customHeight="1" x14ac:dyDescent="0.25">
      <c r="A288" s="7" t="s">
        <v>1319</v>
      </c>
      <c r="B288" s="8" t="s">
        <v>1320</v>
      </c>
      <c r="C288" s="203">
        <v>6.2204370000952004E-2</v>
      </c>
      <c r="D288" s="203">
        <v>5.5639781351180506</v>
      </c>
    </row>
    <row r="289" spans="1:4" ht="27.75" customHeight="1" x14ac:dyDescent="0.25">
      <c r="A289" s="7" t="s">
        <v>1321</v>
      </c>
      <c r="B289" s="8" t="s">
        <v>1322</v>
      </c>
      <c r="C289" s="203">
        <v>0.42541986213238581</v>
      </c>
      <c r="D289" s="203">
        <v>7.222122247607687</v>
      </c>
    </row>
    <row r="290" spans="1:4" ht="27.75" customHeight="1" x14ac:dyDescent="0.25">
      <c r="A290" s="7" t="s">
        <v>1323</v>
      </c>
      <c r="B290" s="8" t="s">
        <v>1324</v>
      </c>
      <c r="C290" s="203">
        <v>6.4827678885597803E-2</v>
      </c>
      <c r="D290" s="203">
        <v>0.85453323581600482</v>
      </c>
    </row>
    <row r="291" spans="1:4" ht="27.75" customHeight="1" x14ac:dyDescent="0.25">
      <c r="A291" s="7" t="s">
        <v>1325</v>
      </c>
      <c r="B291" s="8" t="s">
        <v>1326</v>
      </c>
      <c r="C291" s="203">
        <v>3.2491396827885884E-2</v>
      </c>
      <c r="D291" s="203">
        <v>-0.11091701635677573</v>
      </c>
    </row>
    <row r="292" spans="1:4" ht="27.75" customHeight="1" x14ac:dyDescent="0.25">
      <c r="A292" s="7" t="s">
        <v>1327</v>
      </c>
      <c r="B292" s="8" t="s">
        <v>1328</v>
      </c>
      <c r="C292" s="203">
        <v>2.0703735556285388</v>
      </c>
      <c r="D292" s="203">
        <v>6.5823704383730046</v>
      </c>
    </row>
    <row r="293" spans="1:4" ht="27.75" customHeight="1" x14ac:dyDescent="0.25">
      <c r="A293" s="7" t="s">
        <v>1329</v>
      </c>
      <c r="B293" s="8" t="s">
        <v>1330</v>
      </c>
      <c r="C293" s="203">
        <v>4.649454523638898</v>
      </c>
      <c r="D293" s="203">
        <v>-1.1843699670026751</v>
      </c>
    </row>
    <row r="294" spans="1:4" ht="27.75" customHeight="1" x14ac:dyDescent="0.25">
      <c r="A294" s="7" t="s">
        <v>1331</v>
      </c>
      <c r="B294" s="8" t="s">
        <v>1332</v>
      </c>
      <c r="C294" s="203">
        <v>0.21907829742040044</v>
      </c>
      <c r="D294" s="203">
        <v>10.176699520299834</v>
      </c>
    </row>
    <row r="295" spans="1:4" ht="27.75" customHeight="1" x14ac:dyDescent="0.25">
      <c r="A295" s="7" t="s">
        <v>1333</v>
      </c>
      <c r="B295" s="8" t="s">
        <v>1334</v>
      </c>
      <c r="C295" s="203">
        <v>2.4536492087479127</v>
      </c>
      <c r="D295" s="203">
        <v>2.1525967133232635</v>
      </c>
    </row>
    <row r="296" spans="1:4" ht="27.75" customHeight="1" x14ac:dyDescent="0.25">
      <c r="A296" s="7" t="s">
        <v>1335</v>
      </c>
      <c r="B296" s="8" t="s">
        <v>1336</v>
      </c>
      <c r="C296" s="203">
        <v>0.71846317952491334</v>
      </c>
      <c r="D296" s="203">
        <v>8.8426857411173057</v>
      </c>
    </row>
    <row r="297" spans="1:4" ht="27.75" customHeight="1" x14ac:dyDescent="0.25">
      <c r="A297" s="7" t="s">
        <v>1337</v>
      </c>
      <c r="B297" s="8" t="s">
        <v>1338</v>
      </c>
      <c r="C297" s="203">
        <v>1.4408793425749371</v>
      </c>
      <c r="D297" s="203">
        <v>-0.20358211212534252</v>
      </c>
    </row>
    <row r="298" spans="1:4" ht="27.75" customHeight="1" x14ac:dyDescent="0.25">
      <c r="A298" s="7" t="s">
        <v>1339</v>
      </c>
      <c r="B298" s="8" t="s">
        <v>1340</v>
      </c>
      <c r="C298" s="203">
        <v>0</v>
      </c>
      <c r="D298" s="203">
        <v>4.362905587783782E-3</v>
      </c>
    </row>
    <row r="299" spans="1:4" ht="27.75" customHeight="1" x14ac:dyDescent="0.25">
      <c r="A299" s="7" t="s">
        <v>1341</v>
      </c>
      <c r="B299" s="8" t="s">
        <v>1342</v>
      </c>
      <c r="C299" s="203">
        <v>1.6030467268394284</v>
      </c>
      <c r="D299" s="203">
        <v>4.2008908209150109</v>
      </c>
    </row>
    <row r="300" spans="1:4" ht="27.75" customHeight="1" x14ac:dyDescent="0.25">
      <c r="A300" s="7" t="s">
        <v>1343</v>
      </c>
      <c r="B300" s="8" t="s">
        <v>1342</v>
      </c>
      <c r="C300" s="203">
        <v>1.6035269797877332</v>
      </c>
      <c r="D300" s="203">
        <v>4.2013334167377145</v>
      </c>
    </row>
    <row r="301" spans="1:4" ht="27.75" customHeight="1" x14ac:dyDescent="0.25">
      <c r="A301" s="7" t="s">
        <v>1344</v>
      </c>
      <c r="B301" s="8" t="s">
        <v>1345</v>
      </c>
      <c r="C301" s="203">
        <v>0</v>
      </c>
      <c r="D301" s="203">
        <v>0</v>
      </c>
    </row>
    <row r="302" spans="1:4" ht="27.75" customHeight="1" x14ac:dyDescent="0.25">
      <c r="A302" s="7" t="s">
        <v>1346</v>
      </c>
      <c r="B302" s="8" t="s">
        <v>1347</v>
      </c>
      <c r="C302" s="203">
        <v>0.50579000476991443</v>
      </c>
      <c r="D302" s="203">
        <v>7.0598354263936836</v>
      </c>
    </row>
    <row r="303" spans="1:4" ht="27.75" customHeight="1" x14ac:dyDescent="0.25">
      <c r="A303" s="7" t="s">
        <v>1348</v>
      </c>
      <c r="B303" s="8" t="s">
        <v>1349</v>
      </c>
      <c r="C303" s="203">
        <v>0.23401873505449414</v>
      </c>
      <c r="D303" s="203">
        <v>-0.82746283213471317</v>
      </c>
    </row>
    <row r="304" spans="1:4" ht="27.75" customHeight="1" x14ac:dyDescent="0.25">
      <c r="A304" s="7" t="s">
        <v>1350</v>
      </c>
      <c r="B304" s="8" t="s">
        <v>1351</v>
      </c>
      <c r="C304" s="203">
        <v>0.16975236341736677</v>
      </c>
      <c r="D304" s="203">
        <v>6.3142805717705102</v>
      </c>
    </row>
    <row r="305" spans="1:4" ht="27.75" customHeight="1" x14ac:dyDescent="0.25">
      <c r="A305" s="7" t="s">
        <v>1352</v>
      </c>
      <c r="B305" s="8" t="s">
        <v>1353</v>
      </c>
      <c r="C305" s="203">
        <v>0.73975353582970549</v>
      </c>
      <c r="D305" s="203">
        <v>5.5641108356566962</v>
      </c>
    </row>
    <row r="306" spans="1:4" ht="27.75" customHeight="1" x14ac:dyDescent="0.25">
      <c r="A306" s="7" t="s">
        <v>1354</v>
      </c>
      <c r="B306" s="8" t="s">
        <v>1355</v>
      </c>
      <c r="C306" s="203">
        <v>1.4756504396543197</v>
      </c>
      <c r="D306" s="203">
        <v>-4.3289727423934767</v>
      </c>
    </row>
    <row r="307" spans="1:4" ht="27.75" customHeight="1" x14ac:dyDescent="0.25">
      <c r="A307" s="7" t="s">
        <v>1356</v>
      </c>
      <c r="B307" s="8" t="s">
        <v>1357</v>
      </c>
      <c r="C307" s="203">
        <v>9.1780576478127356E-3</v>
      </c>
      <c r="D307" s="203">
        <v>24.172626466021406</v>
      </c>
    </row>
    <row r="308" spans="1:4" ht="27.75" customHeight="1" x14ac:dyDescent="0.25">
      <c r="A308" s="7" t="s">
        <v>1358</v>
      </c>
      <c r="B308" s="8" t="s">
        <v>1359</v>
      </c>
      <c r="C308" s="203">
        <v>4.2831807759372884</v>
      </c>
      <c r="D308" s="203">
        <v>-2.5002683068882487</v>
      </c>
    </row>
    <row r="309" spans="1:4" ht="27.75" customHeight="1" x14ac:dyDescent="0.25">
      <c r="A309" s="7" t="s">
        <v>1360</v>
      </c>
      <c r="B309" s="8" t="s">
        <v>1361</v>
      </c>
      <c r="C309" s="203">
        <v>6.9722101451656924</v>
      </c>
      <c r="D309" s="203">
        <v>-3.0534485873223773</v>
      </c>
    </row>
    <row r="310" spans="1:4" ht="27.75" customHeight="1" x14ac:dyDescent="0.25">
      <c r="A310" s="7" t="s">
        <v>1362</v>
      </c>
      <c r="B310" s="8" t="s">
        <v>1363</v>
      </c>
      <c r="C310" s="203">
        <v>16.17001928004894</v>
      </c>
      <c r="D310" s="203">
        <v>-6.2234178270092944</v>
      </c>
    </row>
    <row r="311" spans="1:4" ht="27.75" customHeight="1" x14ac:dyDescent="0.25">
      <c r="A311" s="7" t="s">
        <v>1364</v>
      </c>
      <c r="B311" s="8" t="s">
        <v>1365</v>
      </c>
      <c r="C311" s="203">
        <v>1.5370850517131955</v>
      </c>
      <c r="D311" s="203">
        <v>0.98207204729747855</v>
      </c>
    </row>
    <row r="312" spans="1:4" ht="27.75" customHeight="1" x14ac:dyDescent="0.25">
      <c r="A312" s="7" t="s">
        <v>1366</v>
      </c>
      <c r="B312" s="8" t="s">
        <v>1367</v>
      </c>
      <c r="C312" s="203">
        <v>0.65961483621249972</v>
      </c>
      <c r="D312" s="203">
        <v>11.027102528030532</v>
      </c>
    </row>
    <row r="313" spans="1:4" ht="27.75" customHeight="1" x14ac:dyDescent="0.25">
      <c r="A313" s="7" t="s">
        <v>1368</v>
      </c>
      <c r="B313" s="8" t="s">
        <v>1369</v>
      </c>
      <c r="C313" s="203">
        <v>0.30572659619799653</v>
      </c>
      <c r="D313" s="203">
        <v>24.501309695655308</v>
      </c>
    </row>
    <row r="314" spans="1:4" ht="27.75" customHeight="1" x14ac:dyDescent="0.25">
      <c r="A314" s="7" t="s">
        <v>1370</v>
      </c>
      <c r="B314" s="8" t="s">
        <v>1371</v>
      </c>
      <c r="C314" s="203">
        <v>25.906881718557798</v>
      </c>
      <c r="D314" s="203">
        <v>-5.8785669515194243</v>
      </c>
    </row>
    <row r="315" spans="1:4" ht="27.75" customHeight="1" x14ac:dyDescent="0.25">
      <c r="A315" s="7" t="s">
        <v>1372</v>
      </c>
      <c r="B315" s="8" t="s">
        <v>1373</v>
      </c>
      <c r="C315" s="203">
        <v>0.43491180750678504</v>
      </c>
      <c r="D315" s="203">
        <v>6.2581512176962519</v>
      </c>
    </row>
    <row r="316" spans="1:4" ht="27.75" customHeight="1" x14ac:dyDescent="0.25">
      <c r="A316" s="7" t="s">
        <v>1374</v>
      </c>
      <c r="B316" s="8" t="s">
        <v>1375</v>
      </c>
      <c r="C316" s="203">
        <v>3.0688586351168561</v>
      </c>
      <c r="D316" s="203">
        <v>25.297358483639172</v>
      </c>
    </row>
    <row r="317" spans="1:4" ht="27.75" customHeight="1" x14ac:dyDescent="0.25">
      <c r="A317" s="7" t="s">
        <v>1376</v>
      </c>
      <c r="B317" s="8" t="s">
        <v>1377</v>
      </c>
      <c r="C317" s="203">
        <v>0.49237438007830392</v>
      </c>
      <c r="D317" s="203">
        <v>11.64331691234583</v>
      </c>
    </row>
    <row r="318" spans="1:4" ht="27.75" customHeight="1" x14ac:dyDescent="0.25">
      <c r="A318" s="7" t="s">
        <v>1378</v>
      </c>
      <c r="B318" s="8" t="s">
        <v>1379</v>
      </c>
      <c r="C318" s="203">
        <v>1.5421032893633406</v>
      </c>
      <c r="D318" s="203">
        <v>-0.48700860886738623</v>
      </c>
    </row>
    <row r="319" spans="1:4" ht="27.75" customHeight="1" x14ac:dyDescent="0.25">
      <c r="A319" s="7" t="s">
        <v>1380</v>
      </c>
      <c r="B319" s="8" t="s">
        <v>1381</v>
      </c>
      <c r="C319" s="203">
        <v>0</v>
      </c>
      <c r="D319" s="203">
        <v>0</v>
      </c>
    </row>
    <row r="320" spans="1:4" ht="27.75" customHeight="1" x14ac:dyDescent="0.25">
      <c r="A320" s="7" t="s">
        <v>1382</v>
      </c>
      <c r="B320" s="8" t="s">
        <v>1383</v>
      </c>
      <c r="C320" s="203">
        <v>13.976165840202553</v>
      </c>
      <c r="D320" s="203">
        <v>1.5798103739059304</v>
      </c>
    </row>
    <row r="321" spans="1:4" ht="27.75" customHeight="1" x14ac:dyDescent="0.25">
      <c r="A321" s="7" t="s">
        <v>1384</v>
      </c>
      <c r="B321" s="8" t="s">
        <v>1385</v>
      </c>
      <c r="C321" s="203">
        <v>3.798574296524071E-2</v>
      </c>
      <c r="D321" s="203">
        <v>18.554075757622716</v>
      </c>
    </row>
    <row r="322" spans="1:4" ht="27.75" customHeight="1" x14ac:dyDescent="0.25">
      <c r="A322" s="7" t="s">
        <v>1386</v>
      </c>
      <c r="B322" s="8" t="s">
        <v>1387</v>
      </c>
      <c r="C322" s="203">
        <v>0.85882809446284925</v>
      </c>
      <c r="D322" s="203">
        <v>1.678700977929428</v>
      </c>
    </row>
    <row r="323" spans="1:4" ht="27.75" customHeight="1" x14ac:dyDescent="0.25">
      <c r="A323" s="7" t="s">
        <v>1388</v>
      </c>
      <c r="B323" s="8" t="s">
        <v>1389</v>
      </c>
      <c r="C323" s="203">
        <v>0</v>
      </c>
      <c r="D323" s="203">
        <v>0</v>
      </c>
    </row>
    <row r="324" spans="1:4" ht="27.75" customHeight="1" x14ac:dyDescent="0.25">
      <c r="A324" s="7" t="s">
        <v>1390</v>
      </c>
      <c r="B324" s="8" t="s">
        <v>1391</v>
      </c>
      <c r="C324" s="203">
        <v>0</v>
      </c>
      <c r="D324" s="203">
        <v>25.048498965765791</v>
      </c>
    </row>
    <row r="325" spans="1:4" ht="27.75" customHeight="1" x14ac:dyDescent="0.25">
      <c r="A325" s="7" t="s">
        <v>1392</v>
      </c>
      <c r="B325" s="8" t="s">
        <v>1393</v>
      </c>
      <c r="C325" s="203">
        <v>3.5011342326049353</v>
      </c>
      <c r="D325" s="203">
        <v>28.6709113166118</v>
      </c>
    </row>
    <row r="326" spans="1:4" ht="27.75" customHeight="1" x14ac:dyDescent="0.25">
      <c r="A326" s="7" t="s">
        <v>1394</v>
      </c>
      <c r="B326" s="8" t="s">
        <v>1395</v>
      </c>
      <c r="C326" s="203">
        <v>9.9845891661545547</v>
      </c>
      <c r="D326" s="203">
        <v>6.0918235244530479</v>
      </c>
    </row>
    <row r="327" spans="1:4" ht="27.75" customHeight="1" x14ac:dyDescent="0.25">
      <c r="A327" s="7" t="s">
        <v>1396</v>
      </c>
      <c r="B327" s="8" t="s">
        <v>1397</v>
      </c>
      <c r="C327" s="203">
        <v>18.44873550158383</v>
      </c>
      <c r="D327" s="203">
        <v>-9.2368299602826234</v>
      </c>
    </row>
    <row r="328" spans="1:4" ht="27.75" customHeight="1" x14ac:dyDescent="0.25">
      <c r="A328" s="7" t="s">
        <v>1398</v>
      </c>
      <c r="B328" s="8" t="s">
        <v>1399</v>
      </c>
      <c r="C328" s="203">
        <v>1.0576778550835637</v>
      </c>
      <c r="D328" s="203">
        <v>-0.16773156675948558</v>
      </c>
    </row>
    <row r="329" spans="1:4" ht="27.75" customHeight="1" x14ac:dyDescent="0.25">
      <c r="A329" s="7" t="s">
        <v>1400</v>
      </c>
      <c r="B329" s="8" t="s">
        <v>1401</v>
      </c>
      <c r="C329" s="203">
        <v>0.15159922177626209</v>
      </c>
      <c r="D329" s="203">
        <v>2.7718256605264222</v>
      </c>
    </row>
    <row r="330" spans="1:4" ht="27.75" customHeight="1" x14ac:dyDescent="0.25">
      <c r="A330" s="7" t="s">
        <v>1402</v>
      </c>
      <c r="B330" s="8" t="s">
        <v>1403</v>
      </c>
      <c r="C330" s="203">
        <v>0.19225325643878574</v>
      </c>
      <c r="D330" s="203">
        <v>-3.8609647001539602</v>
      </c>
    </row>
    <row r="331" spans="1:4" ht="27.75" customHeight="1" x14ac:dyDescent="0.25">
      <c r="A331" s="7" t="s">
        <v>1404</v>
      </c>
      <c r="B331" s="8" t="s">
        <v>1405</v>
      </c>
      <c r="C331" s="203">
        <v>-0.74128364405242952</v>
      </c>
      <c r="D331" s="203">
        <v>1.0654128952239086</v>
      </c>
    </row>
    <row r="332" spans="1:4" ht="27.75" customHeight="1" x14ac:dyDescent="0.25">
      <c r="A332" s="7" t="s">
        <v>1406</v>
      </c>
      <c r="B332" s="8" t="s">
        <v>1407</v>
      </c>
      <c r="C332" s="203">
        <v>-0.49764713353100559</v>
      </c>
      <c r="D332" s="203">
        <v>0.24683650754038908</v>
      </c>
    </row>
    <row r="333" spans="1:4" ht="27.75" customHeight="1" x14ac:dyDescent="0.25">
      <c r="A333" s="7" t="s">
        <v>1408</v>
      </c>
      <c r="B333" s="8" t="s">
        <v>1409</v>
      </c>
      <c r="C333" s="203">
        <v>0.39729301954562346</v>
      </c>
      <c r="D333" s="203">
        <v>1.5914957426115066</v>
      </c>
    </row>
    <row r="334" spans="1:4" ht="27.75" customHeight="1" x14ac:dyDescent="0.25">
      <c r="A334" s="7" t="s">
        <v>1410</v>
      </c>
      <c r="B334" s="8" t="s">
        <v>1411</v>
      </c>
      <c r="C334" s="203">
        <v>4.3905930785466465E-2</v>
      </c>
      <c r="D334" s="203">
        <v>-9.5902798035477216E-2</v>
      </c>
    </row>
    <row r="335" spans="1:4" ht="27.75" customHeight="1" x14ac:dyDescent="0.25">
      <c r="A335" s="7" t="s">
        <v>1412</v>
      </c>
      <c r="B335" s="8" t="s">
        <v>1413</v>
      </c>
      <c r="C335" s="203">
        <v>2.3153593753668873</v>
      </c>
      <c r="D335" s="203">
        <v>0.31616233467475119</v>
      </c>
    </row>
    <row r="336" spans="1:4" ht="27.75" customHeight="1" x14ac:dyDescent="0.25">
      <c r="A336" s="7" t="s">
        <v>1414</v>
      </c>
      <c r="B336" s="8" t="s">
        <v>1415</v>
      </c>
      <c r="C336" s="203">
        <v>2.240186253947932</v>
      </c>
      <c r="D336" s="203">
        <v>-0.98453392947853124</v>
      </c>
    </row>
    <row r="337" spans="1:4" ht="27.75" customHeight="1" x14ac:dyDescent="0.25">
      <c r="A337" s="7" t="s">
        <v>1416</v>
      </c>
      <c r="B337" s="8" t="s">
        <v>1417</v>
      </c>
      <c r="C337" s="203">
        <v>0.12447612093771683</v>
      </c>
      <c r="D337" s="203">
        <v>0.31019147211003373</v>
      </c>
    </row>
    <row r="338" spans="1:4" ht="27.75" customHeight="1" x14ac:dyDescent="0.25">
      <c r="A338" s="7" t="s">
        <v>1418</v>
      </c>
      <c r="B338" s="8" t="s">
        <v>1419</v>
      </c>
      <c r="C338" s="203">
        <v>0</v>
      </c>
      <c r="D338" s="203">
        <v>0</v>
      </c>
    </row>
    <row r="339" spans="1:4" ht="27.75" customHeight="1" x14ac:dyDescent="0.25">
      <c r="A339" s="7" t="s">
        <v>1420</v>
      </c>
      <c r="B339" s="8" t="s">
        <v>1421</v>
      </c>
      <c r="C339" s="203">
        <v>-7.3464973725245741E-2</v>
      </c>
      <c r="D339" s="203">
        <v>14.651199705904718</v>
      </c>
    </row>
    <row r="340" spans="1:4" ht="27.75" customHeight="1" x14ac:dyDescent="0.25">
      <c r="A340" s="7" t="s">
        <v>1422</v>
      </c>
      <c r="B340" s="8" t="s">
        <v>1423</v>
      </c>
      <c r="C340" s="203">
        <v>0.28154480565003004</v>
      </c>
      <c r="D340" s="203">
        <v>22.813903070744306</v>
      </c>
    </row>
    <row r="341" spans="1:4" ht="27.75" customHeight="1" x14ac:dyDescent="0.25">
      <c r="A341" s="7" t="s">
        <v>1424</v>
      </c>
      <c r="B341" s="8" t="s">
        <v>1425</v>
      </c>
      <c r="C341" s="203">
        <v>1.6955320670296248</v>
      </c>
      <c r="D341" s="203">
        <v>0.9162802170126968</v>
      </c>
    </row>
    <row r="342" spans="1:4" ht="27.75" customHeight="1" x14ac:dyDescent="0.25">
      <c r="A342" s="7" t="s">
        <v>1426</v>
      </c>
      <c r="B342" s="8" t="s">
        <v>1427</v>
      </c>
      <c r="C342" s="203">
        <v>2.8420282663347094</v>
      </c>
      <c r="D342" s="203">
        <v>32.005142973023652</v>
      </c>
    </row>
    <row r="343" spans="1:4" ht="27.75" customHeight="1" x14ac:dyDescent="0.25">
      <c r="A343" s="7" t="s">
        <v>1428</v>
      </c>
      <c r="B343" s="8" t="s">
        <v>1429</v>
      </c>
      <c r="C343" s="203">
        <v>0.33774308081957094</v>
      </c>
      <c r="D343" s="203">
        <v>13.670606459477114</v>
      </c>
    </row>
    <row r="344" spans="1:4" ht="27.75" customHeight="1" x14ac:dyDescent="0.25">
      <c r="A344" s="7" t="s">
        <v>1430</v>
      </c>
      <c r="B344" s="8" t="s">
        <v>1431</v>
      </c>
      <c r="C344" s="203">
        <v>6.6106562479452586</v>
      </c>
      <c r="D344" s="203">
        <v>10.314965061167078</v>
      </c>
    </row>
    <row r="345" spans="1:4" ht="27.75" customHeight="1" x14ac:dyDescent="0.25">
      <c r="A345" s="7" t="s">
        <v>1432</v>
      </c>
      <c r="B345" s="8" t="s">
        <v>1433</v>
      </c>
      <c r="C345" s="203">
        <v>0.91032862830529504</v>
      </c>
      <c r="D345" s="203">
        <v>-4.8950565841238385</v>
      </c>
    </row>
    <row r="346" spans="1:4" ht="27.75" customHeight="1" x14ac:dyDescent="0.25">
      <c r="A346" s="7" t="s">
        <v>1434</v>
      </c>
      <c r="B346" s="8" t="s">
        <v>1435</v>
      </c>
      <c r="C346" s="203">
        <v>-2.6045775668487408E-2</v>
      </c>
      <c r="D346" s="203">
        <v>13.71078539722421</v>
      </c>
    </row>
    <row r="347" spans="1:4" ht="27.75" customHeight="1" x14ac:dyDescent="0.25">
      <c r="A347" s="7" t="s">
        <v>1436</v>
      </c>
      <c r="B347" s="8" t="s">
        <v>1437</v>
      </c>
      <c r="C347" s="203">
        <v>3.2041993270733053</v>
      </c>
      <c r="D347" s="203">
        <v>-1.5790056483143859</v>
      </c>
    </row>
    <row r="348" spans="1:4" ht="27.75" customHeight="1" x14ac:dyDescent="0.25">
      <c r="A348" s="7" t="s">
        <v>1438</v>
      </c>
      <c r="B348" s="8" t="s">
        <v>1439</v>
      </c>
      <c r="C348" s="203">
        <v>9.7787880960200191</v>
      </c>
      <c r="D348" s="203">
        <v>-2.5713798026728205</v>
      </c>
    </row>
    <row r="349" spans="1:4" ht="27.75" customHeight="1" x14ac:dyDescent="0.25">
      <c r="A349" s="7" t="s">
        <v>1440</v>
      </c>
      <c r="B349" s="8" t="s">
        <v>1441</v>
      </c>
      <c r="C349" s="203">
        <v>-4.4583113046950326E-3</v>
      </c>
      <c r="D349" s="203">
        <v>11.079471095054894</v>
      </c>
    </row>
    <row r="350" spans="1:4" ht="27.75" customHeight="1" x14ac:dyDescent="0.25">
      <c r="A350" s="7" t="s">
        <v>1442</v>
      </c>
      <c r="B350" s="8" t="s">
        <v>1443</v>
      </c>
      <c r="C350" s="203">
        <v>0</v>
      </c>
      <c r="D350" s="203">
        <v>0.94477395920461127</v>
      </c>
    </row>
    <row r="351" spans="1:4" ht="27.75" customHeight="1" x14ac:dyDescent="0.25">
      <c r="A351" s="7" t="s">
        <v>1444</v>
      </c>
      <c r="B351" s="8" t="s">
        <v>1445</v>
      </c>
      <c r="C351" s="203">
        <v>0.26401222190436463</v>
      </c>
      <c r="D351" s="203">
        <v>0.84513518607078819</v>
      </c>
    </row>
    <row r="352" spans="1:4" ht="27.75" customHeight="1" x14ac:dyDescent="0.25">
      <c r="A352" s="7" t="s">
        <v>1446</v>
      </c>
      <c r="B352" s="8" t="s">
        <v>1445</v>
      </c>
      <c r="C352" s="203">
        <v>5.4232965735264232E-2</v>
      </c>
      <c r="D352" s="203">
        <v>0.94774105973029421</v>
      </c>
    </row>
    <row r="353" spans="1:4" ht="27.75" customHeight="1" x14ac:dyDescent="0.25">
      <c r="A353" s="7" t="s">
        <v>1447</v>
      </c>
      <c r="B353" s="8" t="s">
        <v>1448</v>
      </c>
      <c r="C353" s="203">
        <v>3.4934807654601545E-2</v>
      </c>
      <c r="D353" s="203">
        <v>3.045146421145339</v>
      </c>
    </row>
    <row r="354" spans="1:4" ht="27.75" customHeight="1" x14ac:dyDescent="0.25">
      <c r="A354" s="7" t="s">
        <v>1449</v>
      </c>
      <c r="B354" s="8" t="s">
        <v>1450</v>
      </c>
      <c r="C354" s="203">
        <v>4.757097620444573</v>
      </c>
      <c r="D354" s="203">
        <v>1.536894031847853</v>
      </c>
    </row>
    <row r="355" spans="1:4" ht="27.75" customHeight="1" x14ac:dyDescent="0.25">
      <c r="A355" s="7" t="s">
        <v>1451</v>
      </c>
      <c r="B355" s="8" t="s">
        <v>1452</v>
      </c>
      <c r="C355" s="203">
        <v>0.76980647327911045</v>
      </c>
      <c r="D355" s="203">
        <v>-0.55050615419746918</v>
      </c>
    </row>
    <row r="356" spans="1:4" ht="27.75" customHeight="1" x14ac:dyDescent="0.25">
      <c r="A356" s="7" t="s">
        <v>1453</v>
      </c>
      <c r="B356" s="8" t="s">
        <v>1454</v>
      </c>
      <c r="C356" s="203">
        <v>0.17719710013638468</v>
      </c>
      <c r="D356" s="203">
        <v>0.21569623416432965</v>
      </c>
    </row>
    <row r="357" spans="1:4" ht="27.75" customHeight="1" x14ac:dyDescent="0.25">
      <c r="A357" s="7" t="s">
        <v>1455</v>
      </c>
      <c r="B357" s="8" t="s">
        <v>1454</v>
      </c>
      <c r="C357" s="203">
        <v>0.112183966599366</v>
      </c>
      <c r="D357" s="203">
        <v>0.22932014212133722</v>
      </c>
    </row>
    <row r="358" spans="1:4" ht="27.75" customHeight="1" x14ac:dyDescent="0.25">
      <c r="A358" s="7" t="s">
        <v>1456</v>
      </c>
      <c r="B358" s="8" t="s">
        <v>1457</v>
      </c>
      <c r="C358" s="203">
        <v>27.800510867412878</v>
      </c>
      <c r="D358" s="203">
        <v>-13.883095303794256</v>
      </c>
    </row>
    <row r="359" spans="1:4" ht="27.75" customHeight="1" x14ac:dyDescent="0.25">
      <c r="A359" s="7" t="s">
        <v>1458</v>
      </c>
      <c r="B359" s="8" t="s">
        <v>1459</v>
      </c>
      <c r="C359" s="203">
        <v>0</v>
      </c>
      <c r="D359" s="203">
        <v>2.9319298166486956</v>
      </c>
    </row>
    <row r="360" spans="1:4" ht="27.75" customHeight="1" x14ac:dyDescent="0.25">
      <c r="A360" s="7" t="s">
        <v>1460</v>
      </c>
      <c r="B360" s="8" t="s">
        <v>1461</v>
      </c>
      <c r="C360" s="203">
        <v>7.3821391760965124E-2</v>
      </c>
      <c r="D360" s="203">
        <v>1.7673922141264318</v>
      </c>
    </row>
    <row r="361" spans="1:4" ht="27.75" customHeight="1" x14ac:dyDescent="0.25">
      <c r="A361" s="7" t="s">
        <v>1462</v>
      </c>
      <c r="B361" s="8" t="s">
        <v>1463</v>
      </c>
      <c r="C361" s="203">
        <v>0.13805814759578269</v>
      </c>
      <c r="D361" s="203">
        <v>3.7116655661684415</v>
      </c>
    </row>
    <row r="362" spans="1:4" ht="27.75" customHeight="1" x14ac:dyDescent="0.25">
      <c r="A362" s="7" t="s">
        <v>1464</v>
      </c>
      <c r="B362" s="8" t="s">
        <v>1465</v>
      </c>
      <c r="C362" s="203">
        <v>0.197250524999072</v>
      </c>
      <c r="D362" s="203">
        <v>4.040405625253797</v>
      </c>
    </row>
    <row r="363" spans="1:4" ht="27.75" customHeight="1" x14ac:dyDescent="0.25">
      <c r="A363" s="7" t="s">
        <v>1466</v>
      </c>
      <c r="B363" s="8" t="s">
        <v>1467</v>
      </c>
      <c r="C363" s="203">
        <v>0.38474328632710314</v>
      </c>
      <c r="D363" s="203">
        <v>0.13652277812145594</v>
      </c>
    </row>
    <row r="364" spans="1:4" ht="27.75" customHeight="1" x14ac:dyDescent="0.25">
      <c r="A364" s="7" t="s">
        <v>1468</v>
      </c>
      <c r="B364" s="8" t="s">
        <v>1469</v>
      </c>
      <c r="C364" s="203">
        <v>5.7956418107833416</v>
      </c>
      <c r="D364" s="203">
        <v>45.725304701336242</v>
      </c>
    </row>
    <row r="365" spans="1:4" ht="27.75" customHeight="1" x14ac:dyDescent="0.25">
      <c r="A365" s="7" t="s">
        <v>1470</v>
      </c>
      <c r="B365" s="8" t="s">
        <v>1471</v>
      </c>
      <c r="C365" s="203">
        <v>0.46445193972507492</v>
      </c>
      <c r="D365" s="203">
        <v>8.9183548476204102</v>
      </c>
    </row>
    <row r="366" spans="1:4" ht="27.75" customHeight="1" x14ac:dyDescent="0.25">
      <c r="A366" s="7" t="s">
        <v>1472</v>
      </c>
      <c r="B366" s="8" t="s">
        <v>1473</v>
      </c>
      <c r="C366" s="203">
        <v>0.14520189160335353</v>
      </c>
      <c r="D366" s="203">
        <v>2.2514806188287694E-4</v>
      </c>
    </row>
    <row r="367" spans="1:4" ht="27.75" customHeight="1" x14ac:dyDescent="0.25">
      <c r="A367" s="7" t="s">
        <v>1474</v>
      </c>
      <c r="B367" s="8" t="s">
        <v>1475</v>
      </c>
      <c r="C367" s="203">
        <v>-1.2447851722395466E-2</v>
      </c>
      <c r="D367" s="203">
        <v>14.395372014490514</v>
      </c>
    </row>
    <row r="368" spans="1:4" ht="27.75" customHeight="1" x14ac:dyDescent="0.25">
      <c r="A368" s="7" t="s">
        <v>1476</v>
      </c>
      <c r="B368" s="8" t="s">
        <v>1477</v>
      </c>
      <c r="C368" s="203">
        <v>0.67198871839483343</v>
      </c>
      <c r="D368" s="203">
        <v>5.1514606842483248</v>
      </c>
    </row>
    <row r="369" spans="1:4" ht="27.75" customHeight="1" x14ac:dyDescent="0.25">
      <c r="A369" s="7" t="s">
        <v>1478</v>
      </c>
      <c r="B369" s="8" t="s">
        <v>1479</v>
      </c>
      <c r="C369" s="203">
        <v>1.1900924927225773</v>
      </c>
      <c r="D369" s="203">
        <v>5.6606136004741661</v>
      </c>
    </row>
    <row r="370" spans="1:4" ht="27.75" customHeight="1" x14ac:dyDescent="0.25">
      <c r="A370" s="7" t="s">
        <v>1480</v>
      </c>
      <c r="B370" s="8" t="s">
        <v>1481</v>
      </c>
      <c r="C370" s="203">
        <v>0.56103149760907101</v>
      </c>
      <c r="D370" s="203">
        <v>-0.8005198198137623</v>
      </c>
    </row>
    <row r="371" spans="1:4" ht="27.75" customHeight="1" x14ac:dyDescent="0.25">
      <c r="A371" s="7" t="s">
        <v>1482</v>
      </c>
      <c r="B371" s="8" t="s">
        <v>1483</v>
      </c>
      <c r="C371" s="203">
        <v>0.38070772839752776</v>
      </c>
      <c r="D371" s="203">
        <v>0.26290260519454739</v>
      </c>
    </row>
    <row r="372" spans="1:4" ht="27.75" customHeight="1" x14ac:dyDescent="0.25">
      <c r="A372" s="7" t="s">
        <v>1484</v>
      </c>
      <c r="B372" s="8" t="s">
        <v>1485</v>
      </c>
      <c r="C372" s="203">
        <v>2.7943845537625439E-2</v>
      </c>
      <c r="D372" s="203">
        <v>16.558407012828567</v>
      </c>
    </row>
    <row r="373" spans="1:4" ht="27.75" customHeight="1" x14ac:dyDescent="0.25">
      <c r="A373" s="7" t="s">
        <v>1486</v>
      </c>
      <c r="B373" s="8" t="s">
        <v>1487</v>
      </c>
      <c r="C373" s="203">
        <v>4.7940179790011426</v>
      </c>
      <c r="D373" s="203">
        <v>5.2612565997329828</v>
      </c>
    </row>
    <row r="374" spans="1:4" ht="27.75" customHeight="1" x14ac:dyDescent="0.25">
      <c r="A374" s="7" t="s">
        <v>1488</v>
      </c>
      <c r="B374" s="8" t="s">
        <v>1489</v>
      </c>
      <c r="C374" s="203">
        <v>-0.61316013347975318</v>
      </c>
      <c r="D374" s="203">
        <v>1.0575843841688004</v>
      </c>
    </row>
    <row r="375" spans="1:4" ht="27.75" customHeight="1" x14ac:dyDescent="0.25">
      <c r="A375" s="7" t="s">
        <v>1490</v>
      </c>
      <c r="B375" s="8" t="s">
        <v>1491</v>
      </c>
      <c r="C375" s="203">
        <v>1.0312801268934795</v>
      </c>
      <c r="D375" s="203">
        <v>0.6809574872353189</v>
      </c>
    </row>
    <row r="376" spans="1:4" ht="27.75" customHeight="1" x14ac:dyDescent="0.25">
      <c r="A376" s="7" t="s">
        <v>1492</v>
      </c>
      <c r="B376" s="8" t="s">
        <v>1493</v>
      </c>
      <c r="C376" s="203">
        <v>1.7607586116756</v>
      </c>
      <c r="D376" s="203">
        <v>3.34375864220041</v>
      </c>
    </row>
    <row r="377" spans="1:4" ht="27.75" customHeight="1" x14ac:dyDescent="0.25">
      <c r="A377" s="7" t="s">
        <v>1494</v>
      </c>
      <c r="B377" s="8" t="s">
        <v>1495</v>
      </c>
      <c r="C377" s="203">
        <v>12.027829392994288</v>
      </c>
      <c r="D377" s="203">
        <v>4.275232886298479</v>
      </c>
    </row>
    <row r="378" spans="1:4" ht="27.75" customHeight="1" x14ac:dyDescent="0.25">
      <c r="A378" s="7" t="s">
        <v>1496</v>
      </c>
      <c r="B378" s="8" t="s">
        <v>1497</v>
      </c>
      <c r="C378" s="203">
        <v>1.848397178682947</v>
      </c>
      <c r="D378" s="203">
        <v>9.8816636215750435</v>
      </c>
    </row>
    <row r="379" spans="1:4" ht="27.75" customHeight="1" x14ac:dyDescent="0.25">
      <c r="A379" s="7" t="s">
        <v>1498</v>
      </c>
      <c r="B379" s="8" t="s">
        <v>1499</v>
      </c>
      <c r="C379" s="203">
        <v>1.8838219260147584</v>
      </c>
      <c r="D379" s="203">
        <v>3.6929313523440652</v>
      </c>
    </row>
    <row r="380" spans="1:4" ht="27.75" customHeight="1" x14ac:dyDescent="0.25">
      <c r="A380" s="7" t="s">
        <v>1500</v>
      </c>
      <c r="B380" s="8" t="s">
        <v>1501</v>
      </c>
      <c r="C380" s="203">
        <v>14.464614306600035</v>
      </c>
      <c r="D380" s="203">
        <v>-8.5006305841219998</v>
      </c>
    </row>
    <row r="381" spans="1:4" ht="27.75" customHeight="1" x14ac:dyDescent="0.25">
      <c r="A381" s="7" t="s">
        <v>1502</v>
      </c>
      <c r="B381" s="8" t="s">
        <v>1503</v>
      </c>
      <c r="C381" s="203">
        <v>5.3847661531887643E-2</v>
      </c>
      <c r="D381" s="203">
        <v>10.831829075534905</v>
      </c>
    </row>
    <row r="382" spans="1:4" ht="27.75" customHeight="1" x14ac:dyDescent="0.25">
      <c r="A382" s="7" t="s">
        <v>1504</v>
      </c>
      <c r="B382" s="8" t="s">
        <v>1505</v>
      </c>
      <c r="C382" s="203">
        <v>7.8125197286738071E-2</v>
      </c>
      <c r="D382" s="203">
        <v>13.670101545776644</v>
      </c>
    </row>
    <row r="383" spans="1:4" ht="27.75" customHeight="1" x14ac:dyDescent="0.25">
      <c r="A383" s="7" t="s">
        <v>1506</v>
      </c>
      <c r="B383" s="8" t="s">
        <v>1507</v>
      </c>
      <c r="C383" s="203">
        <v>-0.72371062441924594</v>
      </c>
      <c r="D383" s="203">
        <v>0.93835169250283879</v>
      </c>
    </row>
    <row r="384" spans="1:4" ht="27.75" customHeight="1" x14ac:dyDescent="0.25">
      <c r="A384" s="7" t="s">
        <v>1508</v>
      </c>
      <c r="B384" s="8" t="s">
        <v>1509</v>
      </c>
      <c r="C384" s="203">
        <v>0.44479711535380001</v>
      </c>
      <c r="D384" s="203">
        <v>0.86897953125781002</v>
      </c>
    </row>
    <row r="385" spans="1:4" ht="27.75" customHeight="1" x14ac:dyDescent="0.25">
      <c r="A385" s="7" t="s">
        <v>1510</v>
      </c>
      <c r="B385" s="8" t="s">
        <v>1511</v>
      </c>
      <c r="C385" s="203">
        <v>0.37966231566718811</v>
      </c>
      <c r="D385" s="203">
        <v>1.5201337544497</v>
      </c>
    </row>
    <row r="386" spans="1:4" ht="27.75" customHeight="1" x14ac:dyDescent="0.25">
      <c r="A386" s="7" t="s">
        <v>1512</v>
      </c>
      <c r="B386" s="8" t="s">
        <v>1513</v>
      </c>
      <c r="C386" s="203">
        <v>0.7864298221174203</v>
      </c>
      <c r="D386" s="203">
        <v>2.0136747591997084</v>
      </c>
    </row>
    <row r="387" spans="1:4" ht="27.75" customHeight="1" x14ac:dyDescent="0.25">
      <c r="A387" s="7" t="s">
        <v>1514</v>
      </c>
      <c r="B387" s="8" t="s">
        <v>1513</v>
      </c>
      <c r="C387" s="203">
        <v>0.77952266954987237</v>
      </c>
      <c r="D387" s="203">
        <v>1.3542419125134662</v>
      </c>
    </row>
    <row r="388" spans="1:4" ht="27.75" customHeight="1" x14ac:dyDescent="0.25">
      <c r="A388" s="7" t="s">
        <v>1515</v>
      </c>
      <c r="B388" s="8" t="s">
        <v>1516</v>
      </c>
      <c r="C388" s="203">
        <v>2.0431058989844662</v>
      </c>
      <c r="D388" s="203">
        <v>1.7171742783622663</v>
      </c>
    </row>
    <row r="389" spans="1:4" ht="27.75" customHeight="1" x14ac:dyDescent="0.25">
      <c r="A389" s="7" t="s">
        <v>1517</v>
      </c>
      <c r="B389" s="8" t="s">
        <v>1516</v>
      </c>
      <c r="C389" s="203">
        <v>0.14681200926367638</v>
      </c>
      <c r="D389" s="203">
        <v>1.3683276785891081</v>
      </c>
    </row>
    <row r="390" spans="1:4" ht="27.75" customHeight="1" x14ac:dyDescent="0.25">
      <c r="A390" s="7" t="s">
        <v>1518</v>
      </c>
      <c r="B390" s="8" t="s">
        <v>1519</v>
      </c>
      <c r="C390" s="203">
        <v>6.9517921231922158E-2</v>
      </c>
      <c r="D390" s="203">
        <v>-6.083469104864037E-5</v>
      </c>
    </row>
    <row r="391" spans="1:4" ht="27.75" customHeight="1" x14ac:dyDescent="0.25">
      <c r="A391" s="7" t="s">
        <v>1520</v>
      </c>
      <c r="B391" s="8" t="s">
        <v>1521</v>
      </c>
      <c r="C391" s="203">
        <v>0</v>
      </c>
      <c r="D391" s="203">
        <v>0</v>
      </c>
    </row>
    <row r="392" spans="1:4" ht="27.75" customHeight="1" x14ac:dyDescent="0.25">
      <c r="A392" s="7" t="s">
        <v>1522</v>
      </c>
      <c r="B392" s="8" t="s">
        <v>1521</v>
      </c>
      <c r="C392" s="203">
        <v>0</v>
      </c>
      <c r="D392" s="203">
        <v>0</v>
      </c>
    </row>
    <row r="393" spans="1:4" ht="27.75" customHeight="1" x14ac:dyDescent="0.25">
      <c r="A393" s="7" t="s">
        <v>1523</v>
      </c>
      <c r="B393" s="8" t="s">
        <v>1524</v>
      </c>
      <c r="C393" s="203">
        <v>6.0075574300051011E-3</v>
      </c>
      <c r="D393" s="203">
        <v>-3.0880051401819451E-2</v>
      </c>
    </row>
    <row r="394" spans="1:4" ht="27.75" customHeight="1" x14ac:dyDescent="0.25">
      <c r="A394" s="7" t="s">
        <v>1525</v>
      </c>
      <c r="B394" s="8" t="s">
        <v>1524</v>
      </c>
      <c r="C394" s="203">
        <v>5.9918362259963158E-3</v>
      </c>
      <c r="D394" s="203">
        <v>-3.073494530999767E-2</v>
      </c>
    </row>
    <row r="395" spans="1:4" ht="27.75" customHeight="1" x14ac:dyDescent="0.25">
      <c r="A395" s="7" t="s">
        <v>1526</v>
      </c>
      <c r="B395" s="8" t="s">
        <v>1527</v>
      </c>
      <c r="C395" s="203">
        <v>1.7306626850190038E-2</v>
      </c>
      <c r="D395" s="203">
        <v>0.23793671334457525</v>
      </c>
    </row>
    <row r="396" spans="1:4" ht="27.75" customHeight="1" x14ac:dyDescent="0.25">
      <c r="A396" s="7" t="s">
        <v>1528</v>
      </c>
      <c r="B396" s="8" t="s">
        <v>1529</v>
      </c>
      <c r="C396" s="203">
        <v>1.5491184236012303</v>
      </c>
      <c r="D396" s="203">
        <v>-0.22924253270412207</v>
      </c>
    </row>
    <row r="397" spans="1:4" ht="27.75" customHeight="1" x14ac:dyDescent="0.25">
      <c r="A397" s="7" t="s">
        <v>1530</v>
      </c>
      <c r="B397" s="8" t="s">
        <v>1531</v>
      </c>
      <c r="C397" s="203">
        <v>1.8758043977394474</v>
      </c>
      <c r="D397" s="203">
        <v>-4.9958971347799164</v>
      </c>
    </row>
    <row r="398" spans="1:4" ht="27.75" customHeight="1" x14ac:dyDescent="0.25">
      <c r="A398" s="7" t="s">
        <v>1532</v>
      </c>
      <c r="B398" s="8" t="s">
        <v>1533</v>
      </c>
      <c r="C398" s="203">
        <v>1.2217728189209394</v>
      </c>
      <c r="D398" s="203">
        <v>-1.0830931892624571</v>
      </c>
    </row>
    <row r="399" spans="1:4" ht="27.75" customHeight="1" x14ac:dyDescent="0.25">
      <c r="A399" s="7" t="s">
        <v>1534</v>
      </c>
      <c r="B399" s="8" t="s">
        <v>1535</v>
      </c>
      <c r="C399" s="203">
        <v>0.42879823351273644</v>
      </c>
      <c r="D399" s="203">
        <v>-0.19866869469880863</v>
      </c>
    </row>
    <row r="400" spans="1:4" ht="27.75" customHeight="1" x14ac:dyDescent="0.25">
      <c r="A400" s="7" t="s">
        <v>1536</v>
      </c>
      <c r="B400" s="8" t="s">
        <v>1537</v>
      </c>
      <c r="C400" s="203">
        <v>0.27993991335980134</v>
      </c>
      <c r="D400" s="203">
        <v>-6.9765752201354808E-2</v>
      </c>
    </row>
    <row r="401" spans="1:4" ht="27.75" customHeight="1" x14ac:dyDescent="0.25">
      <c r="A401" s="7" t="s">
        <v>1538</v>
      </c>
      <c r="B401" s="8" t="s">
        <v>1539</v>
      </c>
      <c r="C401" s="203">
        <v>0.89417992491488685</v>
      </c>
      <c r="D401" s="203">
        <v>5.379768017952971</v>
      </c>
    </row>
    <row r="402" spans="1:4" ht="27.75" customHeight="1" x14ac:dyDescent="0.25">
      <c r="A402" s="7" t="s">
        <v>1540</v>
      </c>
      <c r="B402" s="8" t="s">
        <v>1541</v>
      </c>
      <c r="C402" s="203">
        <v>1.2519976100457985E-3</v>
      </c>
      <c r="D402" s="203">
        <v>0.95020181626016631</v>
      </c>
    </row>
    <row r="403" spans="1:4" ht="27.75" customHeight="1" x14ac:dyDescent="0.25">
      <c r="A403" s="7" t="s">
        <v>1542</v>
      </c>
      <c r="B403" s="8" t="s">
        <v>1543</v>
      </c>
      <c r="C403" s="203">
        <v>0</v>
      </c>
      <c r="D403" s="203">
        <v>7.4129762591150667</v>
      </c>
    </row>
    <row r="404" spans="1:4" ht="27.75" customHeight="1" x14ac:dyDescent="0.25">
      <c r="A404" s="7" t="s">
        <v>1544</v>
      </c>
      <c r="B404" s="8" t="s">
        <v>1545</v>
      </c>
      <c r="C404" s="203">
        <v>-3.8013709311811812E-2</v>
      </c>
      <c r="D404" s="203">
        <v>4.9029678428074588</v>
      </c>
    </row>
    <row r="405" spans="1:4" ht="27.75" customHeight="1" x14ac:dyDescent="0.25">
      <c r="A405" s="7" t="s">
        <v>1546</v>
      </c>
      <c r="B405" s="8" t="s">
        <v>1547</v>
      </c>
      <c r="C405" s="203">
        <v>1.5157056757152336</v>
      </c>
      <c r="D405" s="203">
        <v>7.584131437684893</v>
      </c>
    </row>
    <row r="406" spans="1:4" ht="27.75" customHeight="1" x14ac:dyDescent="0.25">
      <c r="A406" s="7" t="s">
        <v>1548</v>
      </c>
      <c r="B406" s="8" t="s">
        <v>1549</v>
      </c>
      <c r="C406" s="203">
        <v>0</v>
      </c>
      <c r="D406" s="203">
        <v>0</v>
      </c>
    </row>
    <row r="407" spans="1:4" ht="27.75" customHeight="1" x14ac:dyDescent="0.25">
      <c r="A407" s="7" t="s">
        <v>1550</v>
      </c>
      <c r="B407" s="8" t="s">
        <v>1551</v>
      </c>
      <c r="C407" s="203">
        <v>2.8273579805694276</v>
      </c>
      <c r="D407" s="203">
        <v>6.7558573173834136</v>
      </c>
    </row>
    <row r="408" spans="1:4" ht="27.75" customHeight="1" x14ac:dyDescent="0.25">
      <c r="A408" s="7" t="s">
        <v>1552</v>
      </c>
      <c r="B408" s="8" t="s">
        <v>1553</v>
      </c>
      <c r="C408" s="203">
        <v>1.2571773843920071</v>
      </c>
      <c r="D408" s="203">
        <v>1.9620475610981103</v>
      </c>
    </row>
    <row r="409" spans="1:4" ht="27.75" customHeight="1" x14ac:dyDescent="0.25">
      <c r="A409" s="7" t="s">
        <v>1554</v>
      </c>
      <c r="B409" s="8" t="s">
        <v>1555</v>
      </c>
      <c r="C409" s="203">
        <v>6.4591366669862103</v>
      </c>
      <c r="D409" s="203">
        <v>1.20744362383463</v>
      </c>
    </row>
    <row r="410" spans="1:4" ht="27.75" customHeight="1" x14ac:dyDescent="0.25">
      <c r="A410" s="7" t="s">
        <v>1556</v>
      </c>
      <c r="B410" s="8" t="s">
        <v>1557</v>
      </c>
      <c r="C410" s="203">
        <v>2.4354882821582959E-2</v>
      </c>
      <c r="D410" s="203">
        <v>-1.1469933851167187E-2</v>
      </c>
    </row>
    <row r="411" spans="1:4" ht="27.75" customHeight="1" x14ac:dyDescent="0.25">
      <c r="A411" s="7" t="s">
        <v>1558</v>
      </c>
      <c r="B411" s="8" t="s">
        <v>1559</v>
      </c>
      <c r="C411" s="203">
        <v>8.138302407992698E-2</v>
      </c>
      <c r="D411" s="203">
        <v>2.9098810340852985</v>
      </c>
    </row>
    <row r="412" spans="1:4" ht="27.75" customHeight="1" x14ac:dyDescent="0.25">
      <c r="A412" s="7" t="s">
        <v>1560</v>
      </c>
      <c r="B412" s="8" t="s">
        <v>1561</v>
      </c>
      <c r="C412" s="203">
        <v>3.4933194704098001</v>
      </c>
      <c r="D412" s="203">
        <v>-5.7466597352049442</v>
      </c>
    </row>
    <row r="413" spans="1:4" ht="27.75" customHeight="1" x14ac:dyDescent="0.25">
      <c r="A413" s="7" t="s">
        <v>1562</v>
      </c>
      <c r="B413" s="8" t="s">
        <v>1563</v>
      </c>
      <c r="C413" s="203">
        <v>7.7472935063084183</v>
      </c>
      <c r="D413" s="203">
        <v>-3.6035862587799512</v>
      </c>
    </row>
    <row r="414" spans="1:4" ht="27.75" customHeight="1" x14ac:dyDescent="0.25">
      <c r="A414" s="7" t="s">
        <v>1564</v>
      </c>
      <c r="B414" s="8" t="s">
        <v>1565</v>
      </c>
      <c r="C414" s="203">
        <v>5.5413838692294064</v>
      </c>
      <c r="D414" s="203">
        <v>1.7261362229609336</v>
      </c>
    </row>
    <row r="415" spans="1:4" ht="27.75" customHeight="1" x14ac:dyDescent="0.25">
      <c r="A415" s="7" t="s">
        <v>1566</v>
      </c>
      <c r="B415" s="8" t="s">
        <v>1567</v>
      </c>
      <c r="C415" s="203">
        <v>4.2708983992536167E-3</v>
      </c>
      <c r="D415" s="203">
        <v>6.0195870035457428</v>
      </c>
    </row>
    <row r="416" spans="1:4" ht="27.75" customHeight="1" x14ac:dyDescent="0.25">
      <c r="A416" s="7" t="s">
        <v>1568</v>
      </c>
      <c r="B416" s="8" t="s">
        <v>1569</v>
      </c>
      <c r="C416" s="203">
        <v>4.2707601157854569E-3</v>
      </c>
      <c r="D416" s="203">
        <v>6.019601533071218</v>
      </c>
    </row>
    <row r="417" spans="1:4" ht="27.75" customHeight="1" x14ac:dyDescent="0.25">
      <c r="A417" s="7" t="s">
        <v>1570</v>
      </c>
      <c r="B417" s="8" t="s">
        <v>1571</v>
      </c>
      <c r="C417" s="203">
        <v>6.9722280093066531E-3</v>
      </c>
      <c r="D417" s="203">
        <v>4.1073152375105657</v>
      </c>
    </row>
    <row r="418" spans="1:4" ht="27.75" customHeight="1" x14ac:dyDescent="0.25">
      <c r="A418" s="7" t="s">
        <v>1572</v>
      </c>
      <c r="B418" s="8" t="s">
        <v>1573</v>
      </c>
      <c r="C418" s="203">
        <v>3.9392623492331391</v>
      </c>
      <c r="D418" s="203">
        <v>5.9333355752349783</v>
      </c>
    </row>
    <row r="419" spans="1:4" ht="27.75" customHeight="1" x14ac:dyDescent="0.25">
      <c r="A419" s="7" t="s">
        <v>1574</v>
      </c>
      <c r="B419" s="8" t="s">
        <v>1575</v>
      </c>
      <c r="C419" s="203">
        <v>0.87971061932574457</v>
      </c>
      <c r="D419" s="203">
        <v>-0.25277034352192151</v>
      </c>
    </row>
    <row r="420" spans="1:4" ht="27.75" customHeight="1" x14ac:dyDescent="0.25">
      <c r="A420" s="7" t="s">
        <v>1576</v>
      </c>
      <c r="B420" s="8" t="s">
        <v>1577</v>
      </c>
      <c r="C420" s="203">
        <v>-1.874547270428539E-3</v>
      </c>
      <c r="D420" s="203">
        <v>0.14508480640636684</v>
      </c>
    </row>
    <row r="421" spans="1:4" ht="27.75" customHeight="1" x14ac:dyDescent="0.25">
      <c r="A421" s="7" t="s">
        <v>1578</v>
      </c>
      <c r="B421" s="8" t="s">
        <v>1579</v>
      </c>
      <c r="C421" s="203">
        <v>-1.2500861645843651</v>
      </c>
      <c r="D421" s="203">
        <v>0.93786170999160179</v>
      </c>
    </row>
    <row r="422" spans="1:4" ht="27.75" customHeight="1" x14ac:dyDescent="0.25">
      <c r="A422" s="7" t="s">
        <v>1580</v>
      </c>
      <c r="B422" s="8" t="s">
        <v>1581</v>
      </c>
      <c r="C422" s="203">
        <v>1.4156614443736375</v>
      </c>
      <c r="D422" s="203">
        <v>-0.37140727224015907</v>
      </c>
    </row>
    <row r="423" spans="1:4" ht="27.75" customHeight="1" x14ac:dyDescent="0.25">
      <c r="A423" s="7" t="s">
        <v>1582</v>
      </c>
      <c r="B423" s="8" t="s">
        <v>1583</v>
      </c>
      <c r="C423" s="203">
        <v>1.0805498107538749</v>
      </c>
      <c r="D423" s="203">
        <v>0.18364940441982863</v>
      </c>
    </row>
    <row r="424" spans="1:4" ht="27.75" customHeight="1" x14ac:dyDescent="0.25">
      <c r="A424" s="7" t="s">
        <v>1584</v>
      </c>
      <c r="B424" s="8" t="s">
        <v>1585</v>
      </c>
      <c r="C424" s="203">
        <v>24.714865502750001</v>
      </c>
      <c r="D424" s="203">
        <v>-9.3229759399051293</v>
      </c>
    </row>
    <row r="425" spans="1:4" ht="27.75" customHeight="1" x14ac:dyDescent="0.25">
      <c r="A425" s="7" t="s">
        <v>1586</v>
      </c>
      <c r="B425" s="8" t="s">
        <v>1587</v>
      </c>
      <c r="C425" s="203">
        <v>17.229615594839924</v>
      </c>
      <c r="D425" s="203">
        <v>-8.4954429029745242</v>
      </c>
    </row>
    <row r="426" spans="1:4" ht="27.75" customHeight="1" x14ac:dyDescent="0.25">
      <c r="A426" s="7" t="s">
        <v>1588</v>
      </c>
      <c r="B426" s="8" t="s">
        <v>1589</v>
      </c>
      <c r="C426" s="203">
        <v>0.70628804753010799</v>
      </c>
      <c r="D426" s="203">
        <v>7.9562738536007602</v>
      </c>
    </row>
    <row r="427" spans="1:4" ht="27.75" customHeight="1" x14ac:dyDescent="0.25">
      <c r="A427" s="7" t="s">
        <v>1590</v>
      </c>
      <c r="B427" s="8" t="s">
        <v>1591</v>
      </c>
      <c r="C427" s="203">
        <v>8.3973757171889574</v>
      </c>
      <c r="D427" s="203">
        <v>-10.9749654003685</v>
      </c>
    </row>
    <row r="428" spans="1:4" ht="27.75" customHeight="1" x14ac:dyDescent="0.25">
      <c r="A428" s="7" t="s">
        <v>1592</v>
      </c>
      <c r="B428" s="8" t="s">
        <v>1593</v>
      </c>
      <c r="C428" s="203">
        <v>0.80725476470806623</v>
      </c>
      <c r="D428" s="203">
        <v>12.821648854758113</v>
      </c>
    </row>
    <row r="429" spans="1:4" ht="27.75" customHeight="1" x14ac:dyDescent="0.25">
      <c r="A429" s="7" t="s">
        <v>1594</v>
      </c>
      <c r="B429" s="8" t="s">
        <v>1595</v>
      </c>
      <c r="C429" s="203">
        <v>2.619209193277678</v>
      </c>
      <c r="D429" s="203">
        <v>3.5663133548701547</v>
      </c>
    </row>
    <row r="430" spans="1:4" ht="27.75" customHeight="1" x14ac:dyDescent="0.25">
      <c r="A430" s="7" t="s">
        <v>1596</v>
      </c>
      <c r="B430" s="8" t="s">
        <v>1597</v>
      </c>
      <c r="C430" s="203">
        <v>1.8770231635097525</v>
      </c>
      <c r="D430" s="203">
        <v>5.9478255727006459</v>
      </c>
    </row>
    <row r="431" spans="1:4" ht="27.75" customHeight="1" x14ac:dyDescent="0.25">
      <c r="A431" s="7" t="s">
        <v>1598</v>
      </c>
      <c r="B431" s="8" t="s">
        <v>1599</v>
      </c>
      <c r="C431" s="203">
        <v>0.34883366630221319</v>
      </c>
      <c r="D431" s="203">
        <v>4.4855766997907596</v>
      </c>
    </row>
    <row r="432" spans="1:4" ht="27.75" customHeight="1" x14ac:dyDescent="0.25">
      <c r="A432" s="7" t="s">
        <v>1600</v>
      </c>
      <c r="B432" s="8" t="s">
        <v>1601</v>
      </c>
      <c r="C432" s="203">
        <v>0.48116214411226516</v>
      </c>
      <c r="D432" s="203">
        <v>5.3737989254186376</v>
      </c>
    </row>
    <row r="433" spans="1:4" ht="27.75" customHeight="1" x14ac:dyDescent="0.25">
      <c r="A433" s="7" t="s">
        <v>1602</v>
      </c>
      <c r="B433" s="8" t="s">
        <v>1603</v>
      </c>
      <c r="C433" s="203">
        <v>3.2062970764486556</v>
      </c>
      <c r="D433" s="203">
        <v>8.77555485851374E-2</v>
      </c>
    </row>
    <row r="434" spans="1:4" ht="27.75" customHeight="1" x14ac:dyDescent="0.25">
      <c r="A434" s="7" t="s">
        <v>1604</v>
      </c>
      <c r="B434" s="8" t="s">
        <v>1605</v>
      </c>
      <c r="C434" s="203">
        <v>2.5147727975599583</v>
      </c>
      <c r="D434" s="203">
        <v>7.5639994428274191</v>
      </c>
    </row>
    <row r="435" spans="1:4" ht="27.75" customHeight="1" x14ac:dyDescent="0.25">
      <c r="A435" s="7" t="s">
        <v>1606</v>
      </c>
      <c r="B435" s="8" t="s">
        <v>1607</v>
      </c>
      <c r="C435" s="203">
        <v>0.33880673699125002</v>
      </c>
      <c r="D435" s="203">
        <v>0</v>
      </c>
    </row>
    <row r="436" spans="1:4" ht="27.75" customHeight="1" x14ac:dyDescent="0.25">
      <c r="A436" s="7" t="s">
        <v>1608</v>
      </c>
      <c r="B436" s="8" t="s">
        <v>1609</v>
      </c>
      <c r="C436" s="203">
        <v>0.5853297241644061</v>
      </c>
      <c r="D436" s="203">
        <v>-2.3981181066997422E-2</v>
      </c>
    </row>
    <row r="437" spans="1:4" ht="27.75" customHeight="1" x14ac:dyDescent="0.25">
      <c r="A437" s="7" t="s">
        <v>1610</v>
      </c>
      <c r="B437" s="8" t="s">
        <v>1611</v>
      </c>
      <c r="C437" s="203">
        <v>-7.1034429538147453E-2</v>
      </c>
      <c r="D437" s="203">
        <v>8.3482672634343249</v>
      </c>
    </row>
    <row r="438" spans="1:4" ht="27.75" customHeight="1" x14ac:dyDescent="0.25">
      <c r="A438" s="7" t="s">
        <v>1612</v>
      </c>
      <c r="B438" s="8" t="s">
        <v>1613</v>
      </c>
      <c r="C438" s="203">
        <v>7.6794775599214402</v>
      </c>
      <c r="D438" s="203">
        <v>5.3961118456626416</v>
      </c>
    </row>
    <row r="439" spans="1:4" ht="27.75" customHeight="1" x14ac:dyDescent="0.25">
      <c r="A439" s="7" t="s">
        <v>1614</v>
      </c>
      <c r="B439" s="8" t="s">
        <v>1615</v>
      </c>
      <c r="C439" s="203">
        <v>0.75525242330161568</v>
      </c>
      <c r="D439" s="203">
        <v>9.1073196431764298</v>
      </c>
    </row>
    <row r="440" spans="1:4" ht="27.75" customHeight="1" x14ac:dyDescent="0.25">
      <c r="A440" s="7" t="s">
        <v>1616</v>
      </c>
      <c r="B440" s="8" t="s">
        <v>1617</v>
      </c>
      <c r="C440" s="203">
        <v>1.358383451041645</v>
      </c>
      <c r="D440" s="203">
        <v>3.4645697910968689</v>
      </c>
    </row>
    <row r="441" spans="1:4" ht="27.75" customHeight="1" x14ac:dyDescent="0.25">
      <c r="A441" s="7" t="s">
        <v>1618</v>
      </c>
      <c r="B441" s="8" t="s">
        <v>1619</v>
      </c>
      <c r="C441" s="203">
        <v>-6.5825042175519891E-2</v>
      </c>
      <c r="D441" s="203">
        <v>-0.56638320163376943</v>
      </c>
    </row>
    <row r="442" spans="1:4" ht="27.75" customHeight="1" x14ac:dyDescent="0.25">
      <c r="A442" s="7" t="s">
        <v>1620</v>
      </c>
      <c r="B442" s="8" t="s">
        <v>1621</v>
      </c>
      <c r="C442" s="203">
        <v>3.0832920760145675E-2</v>
      </c>
      <c r="D442" s="203">
        <v>0.77571889422871587</v>
      </c>
    </row>
    <row r="443" spans="1:4" ht="27.75" customHeight="1" x14ac:dyDescent="0.25">
      <c r="A443" s="7" t="s">
        <v>1622</v>
      </c>
      <c r="B443" s="8" t="s">
        <v>1623</v>
      </c>
      <c r="C443" s="203">
        <v>4.2371575634608005</v>
      </c>
      <c r="D443" s="203">
        <v>-7.5560621732687032</v>
      </c>
    </row>
    <row r="444" spans="1:4" ht="27.75" customHeight="1" x14ac:dyDescent="0.25">
      <c r="A444" s="7" t="s">
        <v>1624</v>
      </c>
      <c r="B444" s="8" t="s">
        <v>1625</v>
      </c>
      <c r="C444" s="203">
        <v>0.15703104529997236</v>
      </c>
      <c r="D444" s="203">
        <v>-1.1553038734017935E-2</v>
      </c>
    </row>
    <row r="445" spans="1:4" ht="27.75" customHeight="1" x14ac:dyDescent="0.25">
      <c r="A445" s="7" t="s">
        <v>1626</v>
      </c>
      <c r="B445" s="8" t="s">
        <v>1627</v>
      </c>
      <c r="C445" s="203">
        <v>5.0623725658182302E-2</v>
      </c>
      <c r="D445" s="203">
        <v>5.4961575500631135</v>
      </c>
    </row>
    <row r="446" spans="1:4" ht="27.75" customHeight="1" x14ac:dyDescent="0.25">
      <c r="A446" s="7" t="s">
        <v>1628</v>
      </c>
      <c r="B446" s="8" t="s">
        <v>1629</v>
      </c>
      <c r="C446" s="203">
        <v>0.32699148676542283</v>
      </c>
      <c r="D446" s="203">
        <v>-0.31156201083999874</v>
      </c>
    </row>
    <row r="447" spans="1:4" ht="27.75" customHeight="1" x14ac:dyDescent="0.25">
      <c r="A447" s="7" t="s">
        <v>1630</v>
      </c>
      <c r="B447" s="8" t="s">
        <v>1631</v>
      </c>
      <c r="C447" s="203">
        <v>1.4023492576750023</v>
      </c>
      <c r="D447" s="203">
        <v>9.4732715638459908</v>
      </c>
    </row>
    <row r="448" spans="1:4" ht="27.75" customHeight="1" x14ac:dyDescent="0.25">
      <c r="A448" s="7" t="s">
        <v>1632</v>
      </c>
      <c r="B448" s="8" t="s">
        <v>1633</v>
      </c>
      <c r="C448" s="203">
        <v>1.1862716489455394</v>
      </c>
      <c r="D448" s="203">
        <v>10.14938931836206</v>
      </c>
    </row>
    <row r="449" spans="1:4" ht="27.75" customHeight="1" x14ac:dyDescent="0.25">
      <c r="A449" s="7" t="s">
        <v>1634</v>
      </c>
      <c r="B449" s="8" t="s">
        <v>1635</v>
      </c>
      <c r="C449" s="203">
        <v>0.19564472259226778</v>
      </c>
      <c r="D449" s="203">
        <v>-0.58541801644019642</v>
      </c>
    </row>
    <row r="450" spans="1:4" ht="27.75" customHeight="1" x14ac:dyDescent="0.25">
      <c r="A450" s="7" t="s">
        <v>1636</v>
      </c>
      <c r="B450" s="8" t="s">
        <v>1637</v>
      </c>
      <c r="C450" s="203">
        <v>3.2170161212494171E-2</v>
      </c>
      <c r="D450" s="203">
        <v>10.446143119265001</v>
      </c>
    </row>
    <row r="451" spans="1:4" ht="27.75" customHeight="1" x14ac:dyDescent="0.25">
      <c r="A451" s="7" t="s">
        <v>1638</v>
      </c>
      <c r="B451" s="8" t="s">
        <v>1639</v>
      </c>
      <c r="C451" s="203">
        <v>1.673912164143543</v>
      </c>
      <c r="D451" s="203">
        <v>-1.4744120371830423</v>
      </c>
    </row>
    <row r="452" spans="1:4" ht="27.75" customHeight="1" x14ac:dyDescent="0.25">
      <c r="A452" s="7" t="s">
        <v>1640</v>
      </c>
      <c r="B452" s="8" t="s">
        <v>1639</v>
      </c>
      <c r="C452" s="203">
        <v>0.35364857159675345</v>
      </c>
      <c r="D452" s="203">
        <v>-22.093549999629779</v>
      </c>
    </row>
    <row r="453" spans="1:4" ht="27.75" customHeight="1" x14ac:dyDescent="0.25">
      <c r="A453" s="7" t="s">
        <v>1641</v>
      </c>
      <c r="B453" s="8" t="s">
        <v>1642</v>
      </c>
      <c r="C453" s="203">
        <v>11.469428221448458</v>
      </c>
      <c r="D453" s="203">
        <v>-5.5817246715967741</v>
      </c>
    </row>
    <row r="454" spans="1:4" ht="27.75" customHeight="1" x14ac:dyDescent="0.25">
      <c r="A454" s="7" t="s">
        <v>1643</v>
      </c>
      <c r="B454" s="8" t="s">
        <v>1644</v>
      </c>
      <c r="C454" s="203">
        <v>7.7359186344651401E-2</v>
      </c>
      <c r="D454" s="203">
        <v>3.5178470605137209</v>
      </c>
    </row>
    <row r="455" spans="1:4" ht="27.75" customHeight="1" x14ac:dyDescent="0.25">
      <c r="A455" s="7" t="s">
        <v>1645</v>
      </c>
      <c r="B455" s="8" t="s">
        <v>1646</v>
      </c>
      <c r="C455" s="203">
        <v>8.3117374957441399</v>
      </c>
      <c r="D455" s="203">
        <v>5.2825136331984996</v>
      </c>
    </row>
    <row r="456" spans="1:4" ht="27.75" customHeight="1" x14ac:dyDescent="0.25">
      <c r="A456" s="7" t="s">
        <v>1647</v>
      </c>
      <c r="B456" s="8" t="s">
        <v>1648</v>
      </c>
      <c r="C456" s="203">
        <v>-4.0547234392472111</v>
      </c>
      <c r="D456" s="203">
        <v>1.0451310130604701</v>
      </c>
    </row>
    <row r="457" spans="1:4" ht="27.75" customHeight="1" x14ac:dyDescent="0.25">
      <c r="A457" s="7" t="s">
        <v>1649</v>
      </c>
      <c r="B457" s="8" t="s">
        <v>1650</v>
      </c>
      <c r="C457" s="203">
        <v>0</v>
      </c>
      <c r="D457" s="203">
        <v>0.92144236775871702</v>
      </c>
    </row>
    <row r="458" spans="1:4" ht="27.75" customHeight="1" x14ac:dyDescent="0.25">
      <c r="A458" s="7" t="s">
        <v>1651</v>
      </c>
      <c r="B458" s="8" t="s">
        <v>1652</v>
      </c>
      <c r="C458" s="203">
        <v>2.1954594586528633</v>
      </c>
      <c r="D458" s="203">
        <v>7.4802347761836918</v>
      </c>
    </row>
    <row r="459" spans="1:4" ht="27.75" customHeight="1" x14ac:dyDescent="0.25">
      <c r="A459" s="7" t="s">
        <v>1653</v>
      </c>
      <c r="B459" s="8" t="s">
        <v>1654</v>
      </c>
      <c r="C459" s="203">
        <v>-0.16200199754635983</v>
      </c>
      <c r="D459" s="203">
        <v>31.521265246002194</v>
      </c>
    </row>
    <row r="460" spans="1:4" ht="27.75" customHeight="1" x14ac:dyDescent="0.25">
      <c r="A460" s="7" t="s">
        <v>1655</v>
      </c>
      <c r="B460" s="8" t="s">
        <v>1656</v>
      </c>
      <c r="C460" s="203">
        <v>2.5669067367151457</v>
      </c>
      <c r="D460" s="203">
        <v>-0.97004178822205012</v>
      </c>
    </row>
    <row r="461" spans="1:4" ht="27.75" customHeight="1" x14ac:dyDescent="0.25">
      <c r="A461" s="7" t="s">
        <v>1657</v>
      </c>
      <c r="B461" s="8" t="s">
        <v>1658</v>
      </c>
      <c r="C461" s="203">
        <v>-0.15614328969719937</v>
      </c>
      <c r="D461" s="203">
        <v>0.29139652272844896</v>
      </c>
    </row>
    <row r="462" spans="1:4" ht="27.75" customHeight="1" x14ac:dyDescent="0.25">
      <c r="A462" s="7" t="s">
        <v>1659</v>
      </c>
      <c r="B462" s="8" t="s">
        <v>1660</v>
      </c>
      <c r="C462" s="203">
        <v>1.6857911276740825</v>
      </c>
      <c r="D462" s="203">
        <v>-0.40741948113865717</v>
      </c>
    </row>
    <row r="463" spans="1:4" ht="27.75" customHeight="1" x14ac:dyDescent="0.25">
      <c r="A463" s="7" t="s">
        <v>1661</v>
      </c>
      <c r="B463" s="8" t="s">
        <v>1662</v>
      </c>
      <c r="C463" s="203">
        <v>1.989245403340521E-2</v>
      </c>
      <c r="D463" s="203">
        <v>7.005262069293007</v>
      </c>
    </row>
    <row r="464" spans="1:4" ht="27.75" customHeight="1" x14ac:dyDescent="0.25">
      <c r="A464" s="7" t="s">
        <v>1663</v>
      </c>
      <c r="B464" s="8" t="s">
        <v>1664</v>
      </c>
      <c r="C464" s="203">
        <v>0.78871323767850721</v>
      </c>
      <c r="D464" s="203">
        <v>-4.4898256618750174E-2</v>
      </c>
    </row>
    <row r="465" spans="1:4" ht="27.75" customHeight="1" x14ac:dyDescent="0.25">
      <c r="A465" s="7" t="s">
        <v>1665</v>
      </c>
      <c r="B465" s="8" t="s">
        <v>1666</v>
      </c>
      <c r="C465" s="203">
        <v>0.86922427213965803</v>
      </c>
      <c r="D465" s="203">
        <v>15.8042235194829</v>
      </c>
    </row>
    <row r="466" spans="1:4" ht="27.75" customHeight="1" x14ac:dyDescent="0.25">
      <c r="A466" s="7" t="s">
        <v>1667</v>
      </c>
      <c r="B466" s="8" t="s">
        <v>1668</v>
      </c>
      <c r="C466" s="203">
        <v>5.1929845256933491E-2</v>
      </c>
      <c r="D466" s="203">
        <v>1.7867633596601991</v>
      </c>
    </row>
    <row r="467" spans="1:4" ht="27.75" customHeight="1" x14ac:dyDescent="0.25">
      <c r="A467" s="7" t="s">
        <v>1669</v>
      </c>
      <c r="B467" s="8" t="s">
        <v>1670</v>
      </c>
      <c r="C467" s="203">
        <v>0.24909022157531324</v>
      </c>
      <c r="D467" s="203">
        <v>4.746918589519777</v>
      </c>
    </row>
    <row r="468" spans="1:4" ht="27.75" customHeight="1" x14ac:dyDescent="0.25">
      <c r="A468" s="7" t="s">
        <v>1671</v>
      </c>
      <c r="B468" s="8" t="s">
        <v>1670</v>
      </c>
      <c r="C468" s="203">
        <v>0.24909022157531324</v>
      </c>
      <c r="D468" s="203">
        <v>4.746918589519777</v>
      </c>
    </row>
    <row r="469" spans="1:4" ht="27.75" customHeight="1" x14ac:dyDescent="0.25">
      <c r="A469" s="7" t="s">
        <v>1672</v>
      </c>
      <c r="B469" s="8" t="s">
        <v>1673</v>
      </c>
      <c r="C469" s="203">
        <v>1.3635285585928001</v>
      </c>
      <c r="D469" s="203">
        <v>9.4926313329162237</v>
      </c>
    </row>
    <row r="470" spans="1:4" ht="27.75" customHeight="1" x14ac:dyDescent="0.25">
      <c r="A470" s="7" t="s">
        <v>1674</v>
      </c>
      <c r="B470" s="8" t="s">
        <v>1675</v>
      </c>
      <c r="C470" s="203">
        <v>0.11175085117920339</v>
      </c>
      <c r="D470" s="203">
        <v>1.5473084947366251</v>
      </c>
    </row>
    <row r="471" spans="1:4" ht="27.75" customHeight="1" x14ac:dyDescent="0.25">
      <c r="A471" s="7" t="s">
        <v>1676</v>
      </c>
      <c r="B471" s="8" t="s">
        <v>1677</v>
      </c>
      <c r="C471" s="203">
        <v>1.9503314065069037</v>
      </c>
      <c r="D471" s="203">
        <v>0.1876132363477388</v>
      </c>
    </row>
    <row r="472" spans="1:4" ht="27.75" customHeight="1" x14ac:dyDescent="0.25">
      <c r="A472" s="7" t="s">
        <v>1678</v>
      </c>
      <c r="B472" s="8" t="s">
        <v>1679</v>
      </c>
      <c r="C472" s="203">
        <v>1.343623808700916</v>
      </c>
      <c r="D472" s="203">
        <v>1.3503555855908287</v>
      </c>
    </row>
    <row r="473" spans="1:4" ht="27.75" customHeight="1" x14ac:dyDescent="0.25">
      <c r="A473" s="7" t="s">
        <v>1680</v>
      </c>
      <c r="B473" s="8" t="s">
        <v>1681</v>
      </c>
      <c r="C473" s="203">
        <v>-2.4429833145650903</v>
      </c>
      <c r="D473" s="203">
        <v>1.3429284049310506</v>
      </c>
    </row>
    <row r="474" spans="1:4" ht="27.75" customHeight="1" x14ac:dyDescent="0.25">
      <c r="A474" s="7" t="s">
        <v>1682</v>
      </c>
      <c r="B474" s="8" t="s">
        <v>1683</v>
      </c>
      <c r="C474" s="203">
        <v>9.2087682913364555E-2</v>
      </c>
      <c r="D474" s="203">
        <v>0.4329296726799951</v>
      </c>
    </row>
    <row r="475" spans="1:4" ht="27.75" customHeight="1" x14ac:dyDescent="0.25">
      <c r="A475" s="7" t="s">
        <v>1684</v>
      </c>
      <c r="B475" s="8" t="s">
        <v>1685</v>
      </c>
      <c r="C475" s="203">
        <v>0</v>
      </c>
      <c r="D475" s="203">
        <v>-0.59345590374290391</v>
      </c>
    </row>
    <row r="476" spans="1:4" ht="27.75" customHeight="1" x14ac:dyDescent="0.25">
      <c r="A476" s="7" t="s">
        <v>1686</v>
      </c>
      <c r="B476" s="8" t="s">
        <v>1687</v>
      </c>
      <c r="C476" s="203">
        <v>2.4484784068204277</v>
      </c>
      <c r="D476" s="203">
        <v>13.985926544125141</v>
      </c>
    </row>
    <row r="477" spans="1:4" ht="27.75" customHeight="1" x14ac:dyDescent="0.25">
      <c r="A477" s="7" t="s">
        <v>1688</v>
      </c>
      <c r="B477" s="8" t="s">
        <v>1689</v>
      </c>
      <c r="C477" s="203">
        <v>3.3843689060790894</v>
      </c>
      <c r="D477" s="203">
        <v>13.81427693089349</v>
      </c>
    </row>
    <row r="478" spans="1:4" ht="27.75" customHeight="1" x14ac:dyDescent="0.25">
      <c r="A478" s="7" t="s">
        <v>1690</v>
      </c>
      <c r="B478" s="8" t="s">
        <v>1691</v>
      </c>
      <c r="C478" s="203">
        <v>5.6915315199570627E-6</v>
      </c>
      <c r="D478" s="203">
        <v>0.22334418915736656</v>
      </c>
    </row>
    <row r="479" spans="1:4" ht="27.75" customHeight="1" x14ac:dyDescent="0.25">
      <c r="A479" s="7" t="s">
        <v>1692</v>
      </c>
      <c r="B479" s="8" t="s">
        <v>1693</v>
      </c>
      <c r="C479" s="203">
        <v>1.82731805214045</v>
      </c>
      <c r="D479" s="203">
        <v>0.86215610985499003</v>
      </c>
    </row>
    <row r="480" spans="1:4" ht="27.75" customHeight="1" x14ac:dyDescent="0.25">
      <c r="A480" s="7" t="s">
        <v>1694</v>
      </c>
      <c r="B480" s="8" t="s">
        <v>1695</v>
      </c>
      <c r="C480" s="203">
        <v>0.75382691943707403</v>
      </c>
      <c r="D480" s="203">
        <v>5.6421529720746832</v>
      </c>
    </row>
    <row r="481" spans="1:4" ht="27.75" customHeight="1" x14ac:dyDescent="0.25">
      <c r="A481" s="7" t="s">
        <v>1696</v>
      </c>
      <c r="B481" s="8" t="s">
        <v>1697</v>
      </c>
      <c r="C481" s="203">
        <v>-7.3213939425555559</v>
      </c>
      <c r="D481" s="203">
        <v>3.9863187041684194</v>
      </c>
    </row>
    <row r="482" spans="1:4" ht="27.75" customHeight="1" x14ac:dyDescent="0.25">
      <c r="A482" s="7" t="s">
        <v>1698</v>
      </c>
      <c r="B482" s="8" t="s">
        <v>1699</v>
      </c>
      <c r="C482" s="203">
        <v>1.904038174059826</v>
      </c>
      <c r="D482" s="203">
        <v>-0.49421610885900652</v>
      </c>
    </row>
    <row r="483" spans="1:4" ht="27.75" customHeight="1" x14ac:dyDescent="0.25">
      <c r="A483" s="7" t="s">
        <v>1700</v>
      </c>
      <c r="B483" s="8" t="s">
        <v>1701</v>
      </c>
      <c r="C483" s="203">
        <v>5.3834465793487024E-2</v>
      </c>
      <c r="D483" s="203">
        <v>1.4420487968381546</v>
      </c>
    </row>
    <row r="484" spans="1:4" ht="27.75" customHeight="1" x14ac:dyDescent="0.25">
      <c r="A484" s="7" t="s">
        <v>1702</v>
      </c>
      <c r="B484" s="8" t="s">
        <v>1703</v>
      </c>
      <c r="C484" s="203">
        <v>18.182790319967499</v>
      </c>
      <c r="D484" s="203">
        <v>-6.1299910227889098</v>
      </c>
    </row>
    <row r="485" spans="1:4" ht="27.75" customHeight="1" x14ac:dyDescent="0.25">
      <c r="A485" s="7" t="s">
        <v>1704</v>
      </c>
      <c r="B485" s="8" t="s">
        <v>1705</v>
      </c>
      <c r="C485" s="203">
        <v>0.2837386880117016</v>
      </c>
      <c r="D485" s="203">
        <v>6.6396204700910291</v>
      </c>
    </row>
    <row r="486" spans="1:4" ht="27.75" customHeight="1" x14ac:dyDescent="0.25">
      <c r="A486" s="7" t="s">
        <v>1706</v>
      </c>
      <c r="B486" s="8" t="s">
        <v>1707</v>
      </c>
      <c r="C486" s="203">
        <v>2.0984574858348606</v>
      </c>
      <c r="D486" s="203">
        <v>4.3634969642435655</v>
      </c>
    </row>
    <row r="487" spans="1:4" ht="27.75" customHeight="1" x14ac:dyDescent="0.25">
      <c r="A487" s="7" t="s">
        <v>1708</v>
      </c>
      <c r="B487" s="8" t="s">
        <v>1709</v>
      </c>
      <c r="C487" s="203">
        <v>-3.54836832524352E-2</v>
      </c>
      <c r="D487" s="203">
        <v>2.5365145033295251</v>
      </c>
    </row>
    <row r="488" spans="1:4" ht="27.75" customHeight="1" x14ac:dyDescent="0.25">
      <c r="A488" s="7" t="s">
        <v>1710</v>
      </c>
      <c r="B488" s="8" t="s">
        <v>1711</v>
      </c>
      <c r="C488" s="203">
        <v>0.40403025370815432</v>
      </c>
      <c r="D488" s="203">
        <v>0.45850488857707444</v>
      </c>
    </row>
    <row r="489" spans="1:4" ht="27.75" customHeight="1" x14ac:dyDescent="0.25">
      <c r="A489" s="7" t="s">
        <v>1712</v>
      </c>
      <c r="B489" s="8" t="s">
        <v>1713</v>
      </c>
      <c r="C489" s="203">
        <v>8.8093655342656021E-2</v>
      </c>
      <c r="D489" s="203">
        <v>8.5460993982705517E-3</v>
      </c>
    </row>
    <row r="490" spans="1:4" ht="27.75" customHeight="1" x14ac:dyDescent="0.25">
      <c r="A490" s="7" t="s">
        <v>1714</v>
      </c>
      <c r="B490" s="8" t="s">
        <v>1715</v>
      </c>
      <c r="C490" s="203">
        <v>6.6069017218254353E-2</v>
      </c>
      <c r="D490" s="203">
        <v>6.3326901280545009E-2</v>
      </c>
    </row>
    <row r="491" spans="1:4" ht="27.75" customHeight="1" x14ac:dyDescent="0.25">
      <c r="A491" s="7" t="s">
        <v>1716</v>
      </c>
      <c r="B491" s="8" t="s">
        <v>1717</v>
      </c>
      <c r="C491" s="203">
        <v>0.38413194662851657</v>
      </c>
      <c r="D491" s="203">
        <v>0.13703885816740011</v>
      </c>
    </row>
    <row r="492" spans="1:4" ht="27.75" customHeight="1" x14ac:dyDescent="0.25">
      <c r="A492" s="7" t="s">
        <v>1718</v>
      </c>
      <c r="B492" s="8" t="s">
        <v>1719</v>
      </c>
      <c r="C492" s="203">
        <v>2.5474595924436985</v>
      </c>
      <c r="D492" s="203">
        <v>3.5221385133586858</v>
      </c>
    </row>
    <row r="493" spans="1:4" ht="27.75" customHeight="1" x14ac:dyDescent="0.25">
      <c r="A493" s="7" t="s">
        <v>1720</v>
      </c>
      <c r="B493" s="8" t="s">
        <v>1721</v>
      </c>
      <c r="C493" s="203">
        <v>1.4265395873255666E-2</v>
      </c>
      <c r="D493" s="203">
        <v>1.3440882445505715</v>
      </c>
    </row>
    <row r="494" spans="1:4" ht="27.75" customHeight="1" x14ac:dyDescent="0.25">
      <c r="A494" s="7" t="s">
        <v>1722</v>
      </c>
      <c r="B494" s="8" t="s">
        <v>1723</v>
      </c>
      <c r="C494" s="203">
        <v>0.43135052446461386</v>
      </c>
      <c r="D494" s="203">
        <v>1.270387032162976</v>
      </c>
    </row>
    <row r="495" spans="1:4" ht="27.75" customHeight="1" x14ac:dyDescent="0.25">
      <c r="A495" s="7" t="s">
        <v>1724</v>
      </c>
      <c r="B495" s="8" t="s">
        <v>1725</v>
      </c>
      <c r="C495" s="203">
        <v>4.0185863360206886</v>
      </c>
      <c r="D495" s="203">
        <v>13.216508266493395</v>
      </c>
    </row>
    <row r="496" spans="1:4" ht="27.75" customHeight="1" x14ac:dyDescent="0.25">
      <c r="A496" s="7" t="s">
        <v>1726</v>
      </c>
      <c r="B496" s="8" t="s">
        <v>1727</v>
      </c>
      <c r="C496" s="203">
        <v>0.74519415282076562</v>
      </c>
      <c r="D496" s="203">
        <v>0.65121509849020642</v>
      </c>
    </row>
    <row r="497" spans="1:4" ht="27.75" customHeight="1" x14ac:dyDescent="0.25">
      <c r="A497" s="7" t="s">
        <v>1728</v>
      </c>
      <c r="B497" s="8" t="s">
        <v>1727</v>
      </c>
      <c r="C497" s="203">
        <v>0.74531415390345723</v>
      </c>
      <c r="D497" s="203">
        <v>0.65122512178645131</v>
      </c>
    </row>
    <row r="498" spans="1:4" ht="27.75" customHeight="1" x14ac:dyDescent="0.25">
      <c r="A498" s="7" t="s">
        <v>1729</v>
      </c>
      <c r="B498" s="8" t="s">
        <v>1730</v>
      </c>
      <c r="C498" s="203">
        <v>0.81318201638617804</v>
      </c>
      <c r="D498" s="203">
        <v>12.796519099086449</v>
      </c>
    </row>
    <row r="499" spans="1:4" ht="27.75" customHeight="1" x14ac:dyDescent="0.25">
      <c r="A499" s="7" t="s">
        <v>1731</v>
      </c>
      <c r="B499" s="8" t="s">
        <v>1732</v>
      </c>
      <c r="C499" s="203">
        <v>-1.9020367358656021E-2</v>
      </c>
      <c r="D499" s="203">
        <v>9.79595615400474</v>
      </c>
    </row>
    <row r="500" spans="1:4" ht="27.75" customHeight="1" x14ac:dyDescent="0.25">
      <c r="A500" s="7" t="s">
        <v>1733</v>
      </c>
      <c r="B500" s="8" t="s">
        <v>1734</v>
      </c>
      <c r="C500" s="203">
        <v>0.18384154890114116</v>
      </c>
      <c r="D500" s="203">
        <v>0.24198870226236052</v>
      </c>
    </row>
    <row r="501" spans="1:4" ht="27.75" customHeight="1" x14ac:dyDescent="0.25">
      <c r="A501" s="7" t="s">
        <v>1735</v>
      </c>
      <c r="B501" s="8" t="s">
        <v>1736</v>
      </c>
      <c r="C501" s="203">
        <v>4.5643566834209803</v>
      </c>
      <c r="D501" s="203">
        <v>2.9346733369803504</v>
      </c>
    </row>
    <row r="502" spans="1:4" ht="27.75" customHeight="1" x14ac:dyDescent="0.25">
      <c r="A502" s="7" t="s">
        <v>1737</v>
      </c>
      <c r="B502" s="8" t="s">
        <v>1738</v>
      </c>
      <c r="C502" s="203">
        <v>5.0728204093389291</v>
      </c>
      <c r="D502" s="203">
        <v>5.5982319517688</v>
      </c>
    </row>
    <row r="503" spans="1:4" ht="27.75" customHeight="1" x14ac:dyDescent="0.25">
      <c r="A503" s="7" t="s">
        <v>1739</v>
      </c>
      <c r="B503" s="8" t="s">
        <v>1740</v>
      </c>
      <c r="C503" s="203">
        <v>2.1597726862216704</v>
      </c>
      <c r="D503" s="203">
        <v>8.9257102840754321</v>
      </c>
    </row>
    <row r="504" spans="1:4" ht="27.75" customHeight="1" x14ac:dyDescent="0.25">
      <c r="A504" s="7" t="s">
        <v>1741</v>
      </c>
      <c r="B504" s="8" t="s">
        <v>1742</v>
      </c>
      <c r="C504" s="203">
        <v>0</v>
      </c>
      <c r="D504" s="203">
        <v>0</v>
      </c>
    </row>
    <row r="505" spans="1:4" ht="27.75" customHeight="1" x14ac:dyDescent="0.25">
      <c r="A505" s="7" t="s">
        <v>1743</v>
      </c>
      <c r="B505" s="8" t="s">
        <v>1744</v>
      </c>
      <c r="C505" s="203">
        <v>1.0116811447805103</v>
      </c>
      <c r="D505" s="203">
        <v>4.0780952350029525</v>
      </c>
    </row>
    <row r="506" spans="1:4" ht="27.75" customHeight="1" x14ac:dyDescent="0.25">
      <c r="A506" s="7" t="s">
        <v>1745</v>
      </c>
      <c r="B506" s="8" t="s">
        <v>1746</v>
      </c>
      <c r="C506" s="203">
        <v>0.21294854805951405</v>
      </c>
      <c r="D506" s="203">
        <v>-7.6066636308549138E-2</v>
      </c>
    </row>
    <row r="507" spans="1:4" ht="27.75" customHeight="1" x14ac:dyDescent="0.25">
      <c r="A507" s="7" t="s">
        <v>1747</v>
      </c>
      <c r="B507" s="8" t="s">
        <v>1748</v>
      </c>
      <c r="C507" s="203">
        <v>1.0677231724495175</v>
      </c>
      <c r="D507" s="203">
        <v>22.325959978403027</v>
      </c>
    </row>
    <row r="508" spans="1:4" ht="27.75" customHeight="1" x14ac:dyDescent="0.25">
      <c r="A508" s="7" t="s">
        <v>1749</v>
      </c>
      <c r="B508" s="8" t="s">
        <v>1750</v>
      </c>
      <c r="C508" s="203">
        <v>2.0167787010051379</v>
      </c>
      <c r="D508" s="203">
        <v>-0.25350296338580158</v>
      </c>
    </row>
    <row r="509" spans="1:4" ht="27.75" customHeight="1" x14ac:dyDescent="0.25">
      <c r="A509" s="7" t="s">
        <v>1751</v>
      </c>
      <c r="B509" s="8" t="s">
        <v>1752</v>
      </c>
      <c r="C509" s="203">
        <v>6.7995532451706833</v>
      </c>
      <c r="D509" s="203">
        <v>13.471947258620597</v>
      </c>
    </row>
    <row r="510" spans="1:4" ht="27.75" customHeight="1" x14ac:dyDescent="0.25">
      <c r="A510" s="7" t="s">
        <v>1753</v>
      </c>
      <c r="B510" s="8" t="s">
        <v>1754</v>
      </c>
      <c r="C510" s="203">
        <v>1.4917524033643532</v>
      </c>
      <c r="D510" s="203">
        <v>6.6001597995834862</v>
      </c>
    </row>
    <row r="511" spans="1:4" ht="27.75" customHeight="1" x14ac:dyDescent="0.25">
      <c r="A511" s="7" t="s">
        <v>1755</v>
      </c>
      <c r="B511" s="8" t="s">
        <v>1756</v>
      </c>
      <c r="C511" s="203">
        <v>-0.38290930976602267</v>
      </c>
      <c r="D511" s="203">
        <v>-0.90351897507334289</v>
      </c>
    </row>
    <row r="512" spans="1:4" ht="27.75" customHeight="1" x14ac:dyDescent="0.25">
      <c r="A512" s="7" t="s">
        <v>1757</v>
      </c>
      <c r="B512" s="8" t="s">
        <v>1758</v>
      </c>
      <c r="C512" s="203">
        <v>0.14999689730305094</v>
      </c>
      <c r="D512" s="203">
        <v>-1.1942913444224241</v>
      </c>
    </row>
    <row r="513" spans="1:4" ht="27.75" customHeight="1" x14ac:dyDescent="0.25">
      <c r="A513" s="7" t="s">
        <v>1759</v>
      </c>
      <c r="B513" s="8" t="s">
        <v>1760</v>
      </c>
      <c r="C513" s="203">
        <v>-1.7016459994449711E-2</v>
      </c>
      <c r="D513" s="203">
        <v>15.68182162430749</v>
      </c>
    </row>
    <row r="514" spans="1:4" ht="27.75" customHeight="1" x14ac:dyDescent="0.25">
      <c r="A514" s="7" t="s">
        <v>1761</v>
      </c>
      <c r="B514" s="8" t="s">
        <v>1762</v>
      </c>
      <c r="C514" s="203">
        <v>1.2335406126949642</v>
      </c>
      <c r="D514" s="203">
        <v>-1.0552611275541244</v>
      </c>
    </row>
    <row r="515" spans="1:4" ht="27.75" customHeight="1" x14ac:dyDescent="0.25">
      <c r="A515" s="7" t="s">
        <v>1763</v>
      </c>
      <c r="B515" s="8" t="s">
        <v>1764</v>
      </c>
      <c r="C515" s="203">
        <v>4.9879707688085855</v>
      </c>
      <c r="D515" s="203">
        <v>3.9322275945418381</v>
      </c>
    </row>
    <row r="516" spans="1:4" ht="27.75" customHeight="1" x14ac:dyDescent="0.25">
      <c r="A516" s="7" t="s">
        <v>1765</v>
      </c>
      <c r="B516" s="8" t="s">
        <v>1766</v>
      </c>
      <c r="C516" s="203">
        <v>0.38227885482047591</v>
      </c>
      <c r="D516" s="203">
        <v>1.3583136187333942</v>
      </c>
    </row>
    <row r="517" spans="1:4" ht="27.75" customHeight="1" x14ac:dyDescent="0.25">
      <c r="A517" s="7" t="s">
        <v>1767</v>
      </c>
      <c r="B517" s="8" t="s">
        <v>1768</v>
      </c>
      <c r="C517" s="203">
        <v>7.3941562046460367</v>
      </c>
      <c r="D517" s="203">
        <v>-3.7881441231008632</v>
      </c>
    </row>
    <row r="518" spans="1:4" ht="27.75" customHeight="1" x14ac:dyDescent="0.25">
      <c r="A518" s="7" t="s">
        <v>1769</v>
      </c>
      <c r="B518" s="8" t="s">
        <v>1770</v>
      </c>
      <c r="C518" s="203">
        <v>1.6436997008939489</v>
      </c>
      <c r="D518" s="203">
        <v>-3.1035045836461053</v>
      </c>
    </row>
    <row r="519" spans="1:4" ht="27.75" customHeight="1" x14ac:dyDescent="0.25">
      <c r="A519" s="7" t="s">
        <v>1771</v>
      </c>
      <c r="B519" s="8" t="s">
        <v>1772</v>
      </c>
      <c r="C519" s="203">
        <v>10.620237328445</v>
      </c>
      <c r="D519" s="203">
        <v>-6.9196642023743999</v>
      </c>
    </row>
    <row r="520" spans="1:4" ht="27.75" customHeight="1" x14ac:dyDescent="0.25">
      <c r="A520" s="7" t="s">
        <v>1773</v>
      </c>
      <c r="B520" s="8" t="s">
        <v>1774</v>
      </c>
      <c r="C520" s="203">
        <v>3.0676093120940622</v>
      </c>
      <c r="D520" s="203">
        <v>2.6457896008269937</v>
      </c>
    </row>
    <row r="521" spans="1:4" ht="27.75" customHeight="1" x14ac:dyDescent="0.25">
      <c r="A521" s="7" t="s">
        <v>1775</v>
      </c>
      <c r="B521" s="8" t="s">
        <v>1776</v>
      </c>
      <c r="C521" s="203">
        <v>6.92012558966361</v>
      </c>
      <c r="D521" s="203">
        <v>4.2016887524723012</v>
      </c>
    </row>
    <row r="522" spans="1:4" ht="27.75" customHeight="1" x14ac:dyDescent="0.25">
      <c r="A522" s="7" t="s">
        <v>1777</v>
      </c>
      <c r="B522" s="8" t="s">
        <v>1778</v>
      </c>
      <c r="C522" s="203">
        <v>0.97539112236632775</v>
      </c>
      <c r="D522" s="203">
        <v>1.8140279787966165</v>
      </c>
    </row>
    <row r="523" spans="1:4" ht="27.75" customHeight="1" x14ac:dyDescent="0.25">
      <c r="A523" s="7" t="s">
        <v>1779</v>
      </c>
      <c r="B523" s="8" t="s">
        <v>1780</v>
      </c>
      <c r="C523" s="203">
        <v>2.0439987208794577</v>
      </c>
      <c r="D523" s="203">
        <v>10.441724291174404</v>
      </c>
    </row>
    <row r="524" spans="1:4" ht="27.75" customHeight="1" x14ac:dyDescent="0.25">
      <c r="A524" s="7" t="s">
        <v>1781</v>
      </c>
      <c r="B524" s="8" t="s">
        <v>1782</v>
      </c>
      <c r="C524" s="203">
        <v>20.613765201460197</v>
      </c>
      <c r="D524" s="203">
        <v>-10.35543982522849</v>
      </c>
    </row>
    <row r="525" spans="1:4" ht="27.75" customHeight="1" x14ac:dyDescent="0.25">
      <c r="A525" s="7" t="s">
        <v>1783</v>
      </c>
      <c r="B525" s="8" t="s">
        <v>1784</v>
      </c>
      <c r="C525" s="203">
        <v>20.4599759264444</v>
      </c>
      <c r="D525" s="203">
        <v>-13.577303098729599</v>
      </c>
    </row>
    <row r="526" spans="1:4" ht="27.75" customHeight="1" x14ac:dyDescent="0.25">
      <c r="A526" s="7" t="s">
        <v>1785</v>
      </c>
      <c r="B526" s="8" t="s">
        <v>1786</v>
      </c>
      <c r="C526" s="203">
        <v>0.10326322220177012</v>
      </c>
      <c r="D526" s="203">
        <v>-4.0794353683928385E-2</v>
      </c>
    </row>
    <row r="527" spans="1:4" ht="27.75" customHeight="1" x14ac:dyDescent="0.25">
      <c r="A527" s="7" t="s">
        <v>1787</v>
      </c>
      <c r="B527" s="8" t="s">
        <v>1788</v>
      </c>
      <c r="C527" s="203">
        <v>1.859483655663756</v>
      </c>
      <c r="D527" s="203">
        <v>-4.2369295082783305</v>
      </c>
    </row>
    <row r="528" spans="1:4" ht="27.75" customHeight="1" x14ac:dyDescent="0.25">
      <c r="A528" s="7" t="s">
        <v>1789</v>
      </c>
      <c r="B528" s="8" t="s">
        <v>1790</v>
      </c>
      <c r="C528" s="203">
        <v>1.545029716896965E-4</v>
      </c>
      <c r="D528" s="203">
        <v>0.74052690553079714</v>
      </c>
    </row>
    <row r="529" spans="1:4" ht="27.75" customHeight="1" x14ac:dyDescent="0.25">
      <c r="A529" s="7" t="s">
        <v>1791</v>
      </c>
      <c r="B529" s="8" t="s">
        <v>1792</v>
      </c>
      <c r="C529" s="203">
        <v>3.6912971896696249</v>
      </c>
      <c r="D529" s="203">
        <v>2.0814457623113167</v>
      </c>
    </row>
    <row r="530" spans="1:4" ht="27.75" customHeight="1" x14ac:dyDescent="0.25">
      <c r="A530" s="7" t="s">
        <v>1793</v>
      </c>
      <c r="B530" s="8" t="s">
        <v>1794</v>
      </c>
      <c r="C530" s="203">
        <v>6.740958959730714E-2</v>
      </c>
      <c r="D530" s="203">
        <v>0.24595474381649832</v>
      </c>
    </row>
    <row r="531" spans="1:4" ht="27.75" customHeight="1" x14ac:dyDescent="0.25">
      <c r="A531" s="7" t="s">
        <v>1795</v>
      </c>
      <c r="B531" s="8" t="s">
        <v>1796</v>
      </c>
      <c r="C531" s="203">
        <v>0.46206303528502529</v>
      </c>
      <c r="D531" s="203">
        <v>10.6987164792532</v>
      </c>
    </row>
    <row r="532" spans="1:4" ht="27.75" customHeight="1" x14ac:dyDescent="0.25">
      <c r="A532" s="7" t="s">
        <v>1797</v>
      </c>
      <c r="B532" s="8" t="s">
        <v>1798</v>
      </c>
      <c r="C532" s="203">
        <v>-4.8593197793446228</v>
      </c>
      <c r="D532" s="203">
        <v>2.338226937888499</v>
      </c>
    </row>
    <row r="533" spans="1:4" ht="27.75" customHeight="1" x14ac:dyDescent="0.25">
      <c r="A533" s="7" t="s">
        <v>1799</v>
      </c>
      <c r="B533" s="8" t="s">
        <v>1800</v>
      </c>
      <c r="C533" s="203">
        <v>-1.1355324005237158E-2</v>
      </c>
      <c r="D533" s="203">
        <v>3.8602568357670797</v>
      </c>
    </row>
    <row r="534" spans="1:4" ht="27.75" customHeight="1" x14ac:dyDescent="0.25">
      <c r="A534" s="7" t="s">
        <v>1801</v>
      </c>
      <c r="B534" s="8" t="s">
        <v>1800</v>
      </c>
      <c r="C534" s="203">
        <v>1.5511720259074429</v>
      </c>
      <c r="D534" s="203">
        <v>7.2812087180067939</v>
      </c>
    </row>
    <row r="535" spans="1:4" ht="27.75" customHeight="1" x14ac:dyDescent="0.25">
      <c r="A535" s="7" t="s">
        <v>1802</v>
      </c>
      <c r="B535" s="8" t="s">
        <v>1803</v>
      </c>
      <c r="C535" s="203">
        <v>0.10478648427266067</v>
      </c>
      <c r="D535" s="203">
        <v>8.1288255022184153</v>
      </c>
    </row>
    <row r="536" spans="1:4" ht="27.75" customHeight="1" x14ac:dyDescent="0.25">
      <c r="A536" s="7" t="s">
        <v>1804</v>
      </c>
      <c r="B536" s="8" t="s">
        <v>1805</v>
      </c>
      <c r="C536" s="203">
        <v>0.15878481246858483</v>
      </c>
      <c r="D536" s="203">
        <v>1.0408430671958</v>
      </c>
    </row>
    <row r="537" spans="1:4" ht="27.75" customHeight="1" x14ac:dyDescent="0.25">
      <c r="A537" s="7" t="s">
        <v>1806</v>
      </c>
      <c r="B537" s="8" t="s">
        <v>1807</v>
      </c>
      <c r="C537" s="203">
        <v>0.15878481246858483</v>
      </c>
      <c r="D537" s="203">
        <v>1.0408430671958</v>
      </c>
    </row>
    <row r="538" spans="1:4" ht="27.75" customHeight="1" x14ac:dyDescent="0.25">
      <c r="A538" s="7" t="s">
        <v>1808</v>
      </c>
      <c r="B538" s="8" t="s">
        <v>1809</v>
      </c>
      <c r="C538" s="203">
        <v>3.0510978259014623</v>
      </c>
      <c r="D538" s="203">
        <v>5.32838870361687</v>
      </c>
    </row>
    <row r="539" spans="1:4" ht="27.75" customHeight="1" x14ac:dyDescent="0.25">
      <c r="A539" s="7" t="s">
        <v>1810</v>
      </c>
      <c r="B539" s="8" t="s">
        <v>1811</v>
      </c>
      <c r="C539" s="203">
        <v>0.1428947336213689</v>
      </c>
      <c r="D539" s="203">
        <v>19.640531326351176</v>
      </c>
    </row>
    <row r="540" spans="1:4" ht="27.75" customHeight="1" x14ac:dyDescent="0.25">
      <c r="A540" s="7" t="s">
        <v>1812</v>
      </c>
      <c r="B540" s="8" t="s">
        <v>1813</v>
      </c>
      <c r="C540" s="203">
        <v>0.19311558874982865</v>
      </c>
      <c r="D540" s="203">
        <v>9.0971689017460999</v>
      </c>
    </row>
    <row r="541" spans="1:4" ht="27.75" customHeight="1" x14ac:dyDescent="0.25">
      <c r="A541" s="7" t="s">
        <v>1814</v>
      </c>
      <c r="B541" s="8" t="s">
        <v>1815</v>
      </c>
      <c r="C541" s="203">
        <v>0.15325328616828854</v>
      </c>
      <c r="D541" s="203">
        <v>-1.2780040734681657E-2</v>
      </c>
    </row>
    <row r="542" spans="1:4" ht="27.75" customHeight="1" x14ac:dyDescent="0.25">
      <c r="A542" s="7" t="s">
        <v>1816</v>
      </c>
      <c r="B542" s="8" t="s">
        <v>1817</v>
      </c>
      <c r="C542" s="203">
        <v>0.16009979855845849</v>
      </c>
      <c r="D542" s="203">
        <v>1.9551665082058742</v>
      </c>
    </row>
    <row r="543" spans="1:4" ht="27.75" customHeight="1" x14ac:dyDescent="0.25">
      <c r="A543" s="7" t="s">
        <v>1818</v>
      </c>
      <c r="B543" s="8" t="s">
        <v>1819</v>
      </c>
      <c r="C543" s="203">
        <v>1.6207601011901733</v>
      </c>
      <c r="D543" s="203">
        <v>3.687371115832927</v>
      </c>
    </row>
    <row r="544" spans="1:4" ht="27.75" customHeight="1" x14ac:dyDescent="0.25">
      <c r="A544" s="7" t="s">
        <v>1820</v>
      </c>
      <c r="B544" s="8" t="s">
        <v>1821</v>
      </c>
      <c r="C544" s="203">
        <v>0</v>
      </c>
      <c r="D544" s="203">
        <v>0</v>
      </c>
    </row>
    <row r="545" spans="1:4" ht="27.75" customHeight="1" x14ac:dyDescent="0.25">
      <c r="A545" s="7" t="s">
        <v>1822</v>
      </c>
      <c r="B545" s="8" t="s">
        <v>1823</v>
      </c>
      <c r="C545" s="203">
        <v>0</v>
      </c>
      <c r="D545" s="203">
        <v>3.68324187136015</v>
      </c>
    </row>
    <row r="546" spans="1:4" ht="27.75" customHeight="1" x14ac:dyDescent="0.25">
      <c r="A546" s="7" t="s">
        <v>1824</v>
      </c>
      <c r="B546" s="8" t="s">
        <v>1825</v>
      </c>
      <c r="C546" s="203">
        <v>1.1973484903051868</v>
      </c>
      <c r="D546" s="203">
        <v>24.062231631652008</v>
      </c>
    </row>
    <row r="547" spans="1:4" ht="27.75" customHeight="1" x14ac:dyDescent="0.25">
      <c r="A547" s="7" t="s">
        <v>1826</v>
      </c>
      <c r="B547" s="8" t="s">
        <v>1827</v>
      </c>
      <c r="C547" s="203">
        <v>1.5521227898158634</v>
      </c>
      <c r="D547" s="203">
        <v>16.031382776405785</v>
      </c>
    </row>
    <row r="548" spans="1:4" ht="27.75" customHeight="1" x14ac:dyDescent="0.25">
      <c r="A548" s="7" t="s">
        <v>1828</v>
      </c>
      <c r="B548" s="8" t="s">
        <v>1829</v>
      </c>
      <c r="C548" s="203">
        <v>0.2944014140258131</v>
      </c>
      <c r="D548" s="203">
        <v>-5.2329539846241442</v>
      </c>
    </row>
    <row r="549" spans="1:4" ht="27.75" customHeight="1" x14ac:dyDescent="0.25">
      <c r="A549" s="7" t="s">
        <v>1830</v>
      </c>
      <c r="B549" s="8" t="s">
        <v>1831</v>
      </c>
      <c r="C549" s="203">
        <v>0.41895137519891668</v>
      </c>
      <c r="D549" s="203">
        <v>4.2493420305183998</v>
      </c>
    </row>
    <row r="550" spans="1:4" ht="27.75" customHeight="1" x14ac:dyDescent="0.25">
      <c r="A550" s="7" t="s">
        <v>1832</v>
      </c>
      <c r="B550" s="8" t="s">
        <v>1833</v>
      </c>
      <c r="C550" s="203">
        <v>1.3747741987873714</v>
      </c>
      <c r="D550" s="203">
        <v>7.4768402798602942</v>
      </c>
    </row>
    <row r="551" spans="1:4" ht="27.75" customHeight="1" x14ac:dyDescent="0.25">
      <c r="A551" s="7" t="s">
        <v>1834</v>
      </c>
      <c r="B551" s="8" t="s">
        <v>1833</v>
      </c>
      <c r="C551" s="203">
        <v>8.5971133869099478E-2</v>
      </c>
      <c r="D551" s="203">
        <v>7.5390240857249919</v>
      </c>
    </row>
    <row r="552" spans="1:4" ht="27.75" customHeight="1" x14ac:dyDescent="0.25">
      <c r="A552" s="7" t="s">
        <v>1835</v>
      </c>
      <c r="B552" s="8" t="s">
        <v>1836</v>
      </c>
      <c r="C552" s="203">
        <v>1.2312641617326479</v>
      </c>
      <c r="D552" s="203">
        <v>12.539065984846555</v>
      </c>
    </row>
    <row r="553" spans="1:4" ht="27.75" customHeight="1" x14ac:dyDescent="0.25">
      <c r="A553" s="7" t="s">
        <v>1837</v>
      </c>
      <c r="B553" s="8" t="s">
        <v>1838</v>
      </c>
      <c r="C553" s="203">
        <v>2.0534000215416515</v>
      </c>
      <c r="D553" s="203">
        <v>3.28236829103178</v>
      </c>
    </row>
    <row r="554" spans="1:4" ht="27.75" customHeight="1" x14ac:dyDescent="0.25">
      <c r="A554" s="7" t="s">
        <v>1839</v>
      </c>
      <c r="B554" s="8" t="s">
        <v>1840</v>
      </c>
      <c r="C554" s="203">
        <v>4.3754575346134592</v>
      </c>
      <c r="D554" s="203">
        <v>7.0898341851693267</v>
      </c>
    </row>
    <row r="555" spans="1:4" ht="27.75" customHeight="1" x14ac:dyDescent="0.25">
      <c r="A555" s="7" t="s">
        <v>1841</v>
      </c>
      <c r="B555" s="8" t="s">
        <v>1842</v>
      </c>
      <c r="C555" s="203">
        <v>27.598193757616215</v>
      </c>
      <c r="D555" s="203">
        <v>-13.675353429781993</v>
      </c>
    </row>
    <row r="556" spans="1:4" ht="27.75" customHeight="1" x14ac:dyDescent="0.25">
      <c r="A556" s="7" t="s">
        <v>1843</v>
      </c>
      <c r="B556" s="8" t="s">
        <v>1844</v>
      </c>
      <c r="C556" s="203">
        <v>2.2268367243995</v>
      </c>
      <c r="D556" s="203">
        <v>1.868284401131</v>
      </c>
    </row>
    <row r="557" spans="1:4" ht="27.75" customHeight="1" x14ac:dyDescent="0.25">
      <c r="A557" s="7" t="s">
        <v>1845</v>
      </c>
      <c r="B557" s="8" t="s">
        <v>1846</v>
      </c>
      <c r="C557" s="203">
        <v>8.5723138748315577E-3</v>
      </c>
      <c r="D557" s="203">
        <v>0.37829424976930631</v>
      </c>
    </row>
    <row r="558" spans="1:4" ht="27.75" customHeight="1" x14ac:dyDescent="0.25">
      <c r="A558" s="7" t="s">
        <v>1847</v>
      </c>
      <c r="B558" s="8" t="s">
        <v>1848</v>
      </c>
      <c r="C558" s="203">
        <v>0.54602647625148293</v>
      </c>
      <c r="D558" s="203">
        <v>-0.31867267255126924</v>
      </c>
    </row>
    <row r="559" spans="1:4" ht="27.75" customHeight="1" x14ac:dyDescent="0.25">
      <c r="A559" s="7" t="s">
        <v>1849</v>
      </c>
      <c r="B559" s="8" t="s">
        <v>1850</v>
      </c>
      <c r="C559" s="203">
        <v>0.74796245362872438</v>
      </c>
      <c r="D559" s="203">
        <v>-0.66645883762586378</v>
      </c>
    </row>
    <row r="560" spans="1:4" ht="27.75" customHeight="1" x14ac:dyDescent="0.25">
      <c r="A560" s="7" t="s">
        <v>1851</v>
      </c>
      <c r="B560" s="8" t="s">
        <v>1852</v>
      </c>
      <c r="C560" s="203">
        <v>0</v>
      </c>
      <c r="D560" s="203">
        <v>0</v>
      </c>
    </row>
    <row r="561" spans="1:4" ht="27.75" customHeight="1" x14ac:dyDescent="0.25">
      <c r="A561" s="7" t="s">
        <v>1853</v>
      </c>
      <c r="B561" s="8" t="s">
        <v>1852</v>
      </c>
      <c r="C561" s="203">
        <v>0</v>
      </c>
      <c r="D561" s="203">
        <v>0</v>
      </c>
    </row>
    <row r="562" spans="1:4" ht="27.75" customHeight="1" x14ac:dyDescent="0.25">
      <c r="A562" s="7" t="s">
        <v>1854</v>
      </c>
      <c r="B562" s="8" t="s">
        <v>1855</v>
      </c>
      <c r="C562" s="203">
        <v>1.6169323561295131E-2</v>
      </c>
      <c r="D562" s="203">
        <v>8.7625724325740908</v>
      </c>
    </row>
    <row r="563" spans="1:4" ht="27.75" customHeight="1" x14ac:dyDescent="0.25">
      <c r="A563" s="7" t="s">
        <v>1856</v>
      </c>
      <c r="B563" s="8" t="s">
        <v>1857</v>
      </c>
      <c r="C563" s="203">
        <v>0.34508253075946205</v>
      </c>
      <c r="D563" s="203">
        <v>10.980719920729101</v>
      </c>
    </row>
    <row r="564" spans="1:4" ht="27.75" customHeight="1" x14ac:dyDescent="0.25">
      <c r="A564" s="7" t="s">
        <v>1858</v>
      </c>
      <c r="B564" s="8" t="s">
        <v>1859</v>
      </c>
      <c r="C564" s="203">
        <v>10.819552435239576</v>
      </c>
      <c r="D564" s="203">
        <v>-5.3192249895752459</v>
      </c>
    </row>
    <row r="565" spans="1:4" ht="27.75" customHeight="1" x14ac:dyDescent="0.25">
      <c r="A565" s="7" t="s">
        <v>1860</v>
      </c>
      <c r="B565" s="8" t="s">
        <v>1861</v>
      </c>
      <c r="C565" s="203">
        <v>0.88695015415072032</v>
      </c>
      <c r="D565" s="203">
        <v>2.0768019476361075</v>
      </c>
    </row>
    <row r="566" spans="1:4" ht="27.75" customHeight="1" x14ac:dyDescent="0.25">
      <c r="A566" s="7" t="s">
        <v>1862</v>
      </c>
      <c r="B566" s="8" t="s">
        <v>1863</v>
      </c>
      <c r="C566" s="203">
        <v>2.4311925122081011</v>
      </c>
      <c r="D566" s="203">
        <v>2.5401559353339471</v>
      </c>
    </row>
    <row r="567" spans="1:4" ht="27.75" customHeight="1" x14ac:dyDescent="0.25">
      <c r="A567" s="7" t="s">
        <v>1864</v>
      </c>
      <c r="B567" s="8" t="s">
        <v>1865</v>
      </c>
      <c r="C567" s="203">
        <v>0.3142665696976128</v>
      </c>
      <c r="D567" s="203">
        <v>14.000806207170967</v>
      </c>
    </row>
    <row r="568" spans="1:4" ht="27.75" customHeight="1" x14ac:dyDescent="0.25">
      <c r="A568" s="7" t="s">
        <v>1866</v>
      </c>
      <c r="B568" s="8" t="s">
        <v>1865</v>
      </c>
      <c r="C568" s="203">
        <v>0.38352767269882387</v>
      </c>
      <c r="D568" s="203">
        <v>13.335398877555505</v>
      </c>
    </row>
    <row r="569" spans="1:4" ht="27.75" customHeight="1" x14ac:dyDescent="0.25">
      <c r="A569" s="7" t="s">
        <v>1867</v>
      </c>
      <c r="B569" s="8" t="s">
        <v>1865</v>
      </c>
      <c r="C569" s="203">
        <v>4.350349900861742E-2</v>
      </c>
      <c r="D569" s="203">
        <v>0.5687094546819339</v>
      </c>
    </row>
    <row r="570" spans="1:4" ht="27.75" customHeight="1" x14ac:dyDescent="0.25">
      <c r="A570" s="7" t="s">
        <v>1868</v>
      </c>
      <c r="B570" s="8" t="s">
        <v>1869</v>
      </c>
      <c r="C570" s="203">
        <v>2.7231266119253767</v>
      </c>
      <c r="D570" s="203">
        <v>29.411719979989787</v>
      </c>
    </row>
    <row r="571" spans="1:4" ht="27.75" customHeight="1" x14ac:dyDescent="0.25">
      <c r="A571" s="7" t="s">
        <v>1870</v>
      </c>
      <c r="B571" s="8" t="s">
        <v>1871</v>
      </c>
      <c r="C571" s="203">
        <v>0.92392300890896328</v>
      </c>
      <c r="D571" s="203">
        <v>11.348037287128779</v>
      </c>
    </row>
    <row r="572" spans="1:4" ht="27.75" customHeight="1" x14ac:dyDescent="0.25">
      <c r="A572" s="7" t="s">
        <v>1872</v>
      </c>
      <c r="B572" s="8" t="s">
        <v>1873</v>
      </c>
      <c r="C572" s="203">
        <v>-1.0132939060336342E-2</v>
      </c>
      <c r="D572" s="203">
        <v>16.181370983825548</v>
      </c>
    </row>
    <row r="573" spans="1:4" ht="27.75" customHeight="1" x14ac:dyDescent="0.25">
      <c r="A573" s="7" t="s">
        <v>1874</v>
      </c>
      <c r="B573" s="8" t="s">
        <v>1875</v>
      </c>
      <c r="C573" s="203">
        <v>5.501632074769159E-2</v>
      </c>
      <c r="D573" s="203">
        <v>4.9307439070490799</v>
      </c>
    </row>
    <row r="574" spans="1:4" ht="27.75" customHeight="1" x14ac:dyDescent="0.25">
      <c r="A574" s="7" t="s">
        <v>1876</v>
      </c>
      <c r="B574" s="8" t="s">
        <v>1877</v>
      </c>
      <c r="C574" s="203">
        <v>0.43210378446549197</v>
      </c>
      <c r="D574" s="203">
        <v>-0.46811739060692525</v>
      </c>
    </row>
    <row r="575" spans="1:4" ht="27.75" customHeight="1" x14ac:dyDescent="0.25">
      <c r="A575" s="7" t="s">
        <v>1878</v>
      </c>
      <c r="B575" s="8" t="s">
        <v>1879</v>
      </c>
      <c r="C575" s="203">
        <v>2.2065410731164592</v>
      </c>
      <c r="D575" s="203">
        <v>-1.0105567401557134</v>
      </c>
    </row>
    <row r="576" spans="1:4" ht="27.75" customHeight="1" x14ac:dyDescent="0.25">
      <c r="A576" s="7" t="s">
        <v>1880</v>
      </c>
      <c r="B576" s="8" t="s">
        <v>1881</v>
      </c>
      <c r="C576" s="203">
        <v>0.24707257685168355</v>
      </c>
      <c r="D576" s="203">
        <v>0.18317062865752162</v>
      </c>
    </row>
    <row r="577" spans="1:4" ht="27.75" customHeight="1" x14ac:dyDescent="0.25">
      <c r="A577" s="7" t="s">
        <v>1882</v>
      </c>
      <c r="B577" s="8" t="s">
        <v>1883</v>
      </c>
      <c r="C577" s="203">
        <v>0</v>
      </c>
      <c r="D577" s="203">
        <v>2.3124853940415151</v>
      </c>
    </row>
    <row r="578" spans="1:4" ht="27.75" customHeight="1" x14ac:dyDescent="0.25">
      <c r="A578" s="7" t="s">
        <v>1884</v>
      </c>
      <c r="B578" s="8" t="s">
        <v>1885</v>
      </c>
      <c r="C578" s="203">
        <v>-8.4322783867070688E-3</v>
      </c>
      <c r="D578" s="203">
        <v>6.2783165778583561</v>
      </c>
    </row>
    <row r="579" spans="1:4" ht="27.75" customHeight="1" x14ac:dyDescent="0.25">
      <c r="A579" s="7" t="s">
        <v>1886</v>
      </c>
      <c r="B579" s="8" t="s">
        <v>1887</v>
      </c>
      <c r="C579" s="203">
        <v>1.86585850361882</v>
      </c>
      <c r="D579" s="203">
        <v>3.8641463297233498</v>
      </c>
    </row>
    <row r="580" spans="1:4" ht="27.75" customHeight="1" x14ac:dyDescent="0.25">
      <c r="A580" s="7" t="s">
        <v>1888</v>
      </c>
      <c r="B580" s="8" t="s">
        <v>1889</v>
      </c>
      <c r="C580" s="203">
        <v>5.8291806075715416</v>
      </c>
      <c r="D580" s="203">
        <v>2.7729137247123297</v>
      </c>
    </row>
    <row r="581" spans="1:4" ht="27.75" customHeight="1" x14ac:dyDescent="0.25">
      <c r="A581" s="7" t="s">
        <v>1890</v>
      </c>
      <c r="B581" s="8" t="s">
        <v>1891</v>
      </c>
      <c r="C581" s="203">
        <v>0</v>
      </c>
      <c r="D581" s="203">
        <v>0</v>
      </c>
    </row>
    <row r="582" spans="1:4" ht="27.75" customHeight="1" x14ac:dyDescent="0.25">
      <c r="A582" s="7" t="s">
        <v>1892</v>
      </c>
      <c r="B582" s="8" t="s">
        <v>1891</v>
      </c>
      <c r="C582" s="203">
        <v>0</v>
      </c>
      <c r="D582" s="203">
        <v>0</v>
      </c>
    </row>
    <row r="583" spans="1:4" ht="27.75" customHeight="1" x14ac:dyDescent="0.25">
      <c r="A583" s="7" t="s">
        <v>1893</v>
      </c>
      <c r="B583" s="8" t="s">
        <v>1894</v>
      </c>
      <c r="C583" s="203">
        <v>0</v>
      </c>
      <c r="D583" s="203">
        <v>1.0345888782072722E-3</v>
      </c>
    </row>
    <row r="584" spans="1:4" ht="27.75" customHeight="1" x14ac:dyDescent="0.25">
      <c r="A584" s="7" t="s">
        <v>1895</v>
      </c>
      <c r="B584" s="8" t="s">
        <v>1896</v>
      </c>
      <c r="C584" s="203">
        <v>2.7314917430656975</v>
      </c>
      <c r="D584" s="203">
        <v>7.6690894102069329</v>
      </c>
    </row>
    <row r="585" spans="1:4" ht="27.75" customHeight="1" x14ac:dyDescent="0.25">
      <c r="A585" s="7" t="s">
        <v>1897</v>
      </c>
      <c r="B585" s="8" t="s">
        <v>1898</v>
      </c>
      <c r="C585" s="203">
        <v>0.58159754245820949</v>
      </c>
      <c r="D585" s="203">
        <v>2.0863816293580397</v>
      </c>
    </row>
    <row r="586" spans="1:4" ht="27.75" customHeight="1" x14ac:dyDescent="0.25">
      <c r="A586" s="7" t="s">
        <v>1899</v>
      </c>
      <c r="B586" s="8" t="s">
        <v>1900</v>
      </c>
      <c r="C586" s="203">
        <v>8.2382066616246856</v>
      </c>
      <c r="D586" s="203">
        <v>9.7045875885886161</v>
      </c>
    </row>
    <row r="587" spans="1:4" ht="27.75" customHeight="1" x14ac:dyDescent="0.25">
      <c r="A587" s="7" t="s">
        <v>1901</v>
      </c>
      <c r="B587" s="8" t="s">
        <v>1902</v>
      </c>
      <c r="C587" s="203">
        <v>-1.8050977704026167E-2</v>
      </c>
      <c r="D587" s="203">
        <v>-1.2202160940549912E-2</v>
      </c>
    </row>
    <row r="588" spans="1:4" ht="27.75" customHeight="1" x14ac:dyDescent="0.25">
      <c r="A588" s="7" t="s">
        <v>1903</v>
      </c>
      <c r="B588" s="8" t="s">
        <v>1904</v>
      </c>
      <c r="C588" s="203">
        <v>4.756923453391563</v>
      </c>
      <c r="D588" s="203">
        <v>9.5684235137053797</v>
      </c>
    </row>
    <row r="589" spans="1:4" ht="27.75" customHeight="1" x14ac:dyDescent="0.25">
      <c r="A589" s="7" t="s">
        <v>1905</v>
      </c>
      <c r="B589" s="8" t="s">
        <v>1906</v>
      </c>
      <c r="C589" s="203">
        <v>1.6585945330207486</v>
      </c>
      <c r="D589" s="203">
        <v>2.320048839972475</v>
      </c>
    </row>
    <row r="590" spans="1:4" ht="27.75" customHeight="1" x14ac:dyDescent="0.25">
      <c r="A590" s="7" t="s">
        <v>1907</v>
      </c>
      <c r="B590" s="8" t="s">
        <v>1906</v>
      </c>
      <c r="C590" s="203">
        <v>1.6798896651477837</v>
      </c>
      <c r="D590" s="203">
        <v>3.1529131513015045</v>
      </c>
    </row>
    <row r="591" spans="1:4" ht="27.75" customHeight="1" x14ac:dyDescent="0.25">
      <c r="A591" s="7" t="s">
        <v>1908</v>
      </c>
      <c r="B591" s="8" t="s">
        <v>1909</v>
      </c>
      <c r="C591" s="203">
        <v>0</v>
      </c>
      <c r="D591" s="203">
        <v>0</v>
      </c>
    </row>
    <row r="592" spans="1:4" ht="27.75" customHeight="1" x14ac:dyDescent="0.25">
      <c r="A592" s="7" t="s">
        <v>1910</v>
      </c>
      <c r="B592" s="8" t="s">
        <v>1911</v>
      </c>
      <c r="C592" s="203">
        <v>2.2911710032317619E-2</v>
      </c>
      <c r="D592" s="203">
        <v>2.3851733977829901</v>
      </c>
    </row>
    <row r="593" spans="1:4" ht="27.75" customHeight="1" x14ac:dyDescent="0.25">
      <c r="A593" s="7" t="s">
        <v>1912</v>
      </c>
      <c r="B593" s="8" t="s">
        <v>1913</v>
      </c>
      <c r="C593" s="203">
        <v>1.7308841223982883E-2</v>
      </c>
      <c r="D593" s="203">
        <v>1.2589053591876842</v>
      </c>
    </row>
    <row r="594" spans="1:4" ht="27.75" customHeight="1" x14ac:dyDescent="0.25">
      <c r="A594" s="7" t="s">
        <v>1914</v>
      </c>
      <c r="B594" s="8" t="s">
        <v>1913</v>
      </c>
      <c r="C594" s="203">
        <v>1.6327200170620601E-2</v>
      </c>
      <c r="D594" s="203">
        <v>1.2579317535336108</v>
      </c>
    </row>
    <row r="595" spans="1:4" ht="27.75" customHeight="1" x14ac:dyDescent="0.25">
      <c r="A595" s="7" t="s">
        <v>1915</v>
      </c>
      <c r="B595" s="8" t="s">
        <v>1916</v>
      </c>
      <c r="C595" s="203">
        <v>1.8273579692016439E-2</v>
      </c>
      <c r="D595" s="203">
        <v>1.4954501316374937</v>
      </c>
    </row>
    <row r="596" spans="1:4" ht="27.75" customHeight="1" x14ac:dyDescent="0.25">
      <c r="A596" s="7" t="s">
        <v>1917</v>
      </c>
      <c r="B596" s="8" t="s">
        <v>1916</v>
      </c>
      <c r="C596" s="203">
        <v>1.7473901358903362E-2</v>
      </c>
      <c r="D596" s="203">
        <v>0.21878981495137118</v>
      </c>
    </row>
    <row r="597" spans="1:4" ht="27.75" customHeight="1" x14ac:dyDescent="0.25">
      <c r="A597" s="7" t="s">
        <v>1918</v>
      </c>
      <c r="B597" s="8" t="s">
        <v>1919</v>
      </c>
      <c r="C597" s="203">
        <v>0</v>
      </c>
      <c r="D597" s="203">
        <v>0</v>
      </c>
    </row>
    <row r="598" spans="1:4" ht="27.75" customHeight="1" x14ac:dyDescent="0.25">
      <c r="A598" s="7" t="s">
        <v>1920</v>
      </c>
      <c r="B598" s="8" t="s">
        <v>1921</v>
      </c>
      <c r="C598" s="203">
        <v>0</v>
      </c>
      <c r="D598" s="203">
        <v>1.8756628391883301</v>
      </c>
    </row>
    <row r="599" spans="1:4" ht="27.75" customHeight="1" x14ac:dyDescent="0.25">
      <c r="A599" s="7" t="s">
        <v>1922</v>
      </c>
      <c r="B599" s="8" t="s">
        <v>1923</v>
      </c>
      <c r="C599" s="203">
        <v>-3.9902249500832263</v>
      </c>
      <c r="D599" s="203">
        <v>1.883730240189829</v>
      </c>
    </row>
    <row r="600" spans="1:4" ht="27.75" customHeight="1" x14ac:dyDescent="0.25">
      <c r="A600" s="7" t="s">
        <v>1924</v>
      </c>
      <c r="B600" s="8" t="s">
        <v>1925</v>
      </c>
      <c r="C600" s="203">
        <v>1.6130589628996262E-2</v>
      </c>
      <c r="D600" s="203">
        <v>3.1465320697930896</v>
      </c>
    </row>
    <row r="601" spans="1:4" ht="27.75" customHeight="1" x14ac:dyDescent="0.25">
      <c r="A601" s="7" t="s">
        <v>1926</v>
      </c>
      <c r="B601" s="8" t="s">
        <v>1927</v>
      </c>
      <c r="C601" s="203">
        <v>0.40341861728316919</v>
      </c>
      <c r="D601" s="203">
        <v>1.7893358715260581</v>
      </c>
    </row>
    <row r="602" spans="1:4" ht="27.75" customHeight="1" x14ac:dyDescent="0.25">
      <c r="A602" s="7" t="s">
        <v>1928</v>
      </c>
      <c r="B602" s="8" t="s">
        <v>1929</v>
      </c>
      <c r="C602" s="203">
        <v>8.4783930544290401E-3</v>
      </c>
      <c r="D602" s="203">
        <v>12.429535114824775</v>
      </c>
    </row>
    <row r="603" spans="1:4" ht="27.75" customHeight="1" x14ac:dyDescent="0.25">
      <c r="A603" s="7" t="s">
        <v>1930</v>
      </c>
      <c r="B603" s="8" t="s">
        <v>1931</v>
      </c>
      <c r="C603" s="203">
        <v>-3.2146763858841441</v>
      </c>
      <c r="D603" s="203">
        <v>1.5152355686485572</v>
      </c>
    </row>
    <row r="604" spans="1:4" ht="27.75" customHeight="1" x14ac:dyDescent="0.25">
      <c r="A604" s="7" t="s">
        <v>1932</v>
      </c>
      <c r="B604" s="8" t="s">
        <v>1933</v>
      </c>
      <c r="C604" s="203">
        <v>1.0631605148824765</v>
      </c>
      <c r="D604" s="203">
        <v>-1.5071039696541628</v>
      </c>
    </row>
    <row r="605" spans="1:4" ht="27.75" customHeight="1" x14ac:dyDescent="0.25">
      <c r="A605" s="7" t="s">
        <v>1934</v>
      </c>
      <c r="B605" s="8" t="s">
        <v>1935</v>
      </c>
      <c r="C605" s="203">
        <v>7.675254952522347</v>
      </c>
      <c r="D605" s="203">
        <v>10.244341621648374</v>
      </c>
    </row>
    <row r="606" spans="1:4" ht="27.75" customHeight="1" x14ac:dyDescent="0.25">
      <c r="A606" s="7" t="s">
        <v>1936</v>
      </c>
      <c r="B606" s="8" t="s">
        <v>1937</v>
      </c>
      <c r="C606" s="203">
        <v>1.1939161339436128</v>
      </c>
      <c r="D606" s="203">
        <v>13.335779407511083</v>
      </c>
    </row>
    <row r="607" spans="1:4" ht="27.75" customHeight="1" x14ac:dyDescent="0.25">
      <c r="A607" s="7" t="s">
        <v>1938</v>
      </c>
      <c r="B607" s="8" t="s">
        <v>1939</v>
      </c>
      <c r="C607" s="203">
        <v>0.77078264890630999</v>
      </c>
      <c r="D607" s="203">
        <v>-0.38539132445315999</v>
      </c>
    </row>
    <row r="608" spans="1:4" ht="27.75" customHeight="1" x14ac:dyDescent="0.25">
      <c r="A608" s="7" t="s">
        <v>1940</v>
      </c>
      <c r="B608" s="8" t="s">
        <v>1941</v>
      </c>
      <c r="C608" s="203">
        <v>0.39481465947618266</v>
      </c>
      <c r="D608" s="203">
        <v>3.2733288971410741</v>
      </c>
    </row>
    <row r="609" spans="1:4" ht="27.75" customHeight="1" x14ac:dyDescent="0.25">
      <c r="A609" s="7" t="s">
        <v>1942</v>
      </c>
      <c r="B609" s="8" t="s">
        <v>1943</v>
      </c>
      <c r="C609" s="203">
        <v>0.4668999580317178</v>
      </c>
      <c r="D609" s="203">
        <v>4.6501462680708316</v>
      </c>
    </row>
    <row r="610" spans="1:4" ht="27.75" customHeight="1" x14ac:dyDescent="0.25">
      <c r="A610" s="7" t="s">
        <v>1944</v>
      </c>
      <c r="B610" s="8" t="s">
        <v>1943</v>
      </c>
      <c r="C610" s="203">
        <v>0.39449266376401959</v>
      </c>
      <c r="D610" s="203">
        <v>4.8388772045728352</v>
      </c>
    </row>
    <row r="611" spans="1:4" ht="27.75" customHeight="1" x14ac:dyDescent="0.25">
      <c r="A611" s="7" t="s">
        <v>1945</v>
      </c>
      <c r="B611" s="8" t="s">
        <v>1946</v>
      </c>
      <c r="C611" s="203">
        <v>9.7283511725932801</v>
      </c>
      <c r="D611" s="203">
        <v>-4.2505238468205189</v>
      </c>
    </row>
    <row r="612" spans="1:4" ht="27.75" customHeight="1" x14ac:dyDescent="0.25">
      <c r="A612" s="7" t="s">
        <v>1947</v>
      </c>
      <c r="B612" s="8" t="s">
        <v>1948</v>
      </c>
      <c r="C612" s="203">
        <v>24.471732679069948</v>
      </c>
      <c r="D612" s="203">
        <v>-4.9020303797633034</v>
      </c>
    </row>
    <row r="613" spans="1:4" ht="27.75" customHeight="1" x14ac:dyDescent="0.25">
      <c r="A613" s="7" t="s">
        <v>1949</v>
      </c>
      <c r="B613" s="8" t="s">
        <v>1950</v>
      </c>
      <c r="C613" s="203">
        <v>0.33855775454487047</v>
      </c>
      <c r="D613" s="203">
        <v>3.2656877707752239</v>
      </c>
    </row>
    <row r="614" spans="1:4" ht="27.75" customHeight="1" x14ac:dyDescent="0.25">
      <c r="A614" s="7" t="s">
        <v>1951</v>
      </c>
      <c r="B614" s="8" t="s">
        <v>1952</v>
      </c>
      <c r="C614" s="203">
        <v>0</v>
      </c>
      <c r="D614" s="203">
        <v>0</v>
      </c>
    </row>
    <row r="615" spans="1:4" ht="27.75" customHeight="1" x14ac:dyDescent="0.25">
      <c r="A615" s="7" t="s">
        <v>1953</v>
      </c>
      <c r="B615" s="8" t="s">
        <v>1954</v>
      </c>
      <c r="C615" s="203">
        <v>1.2218591290685878</v>
      </c>
      <c r="D615" s="203">
        <v>15.228246526622561</v>
      </c>
    </row>
    <row r="616" spans="1:4" ht="27.75" customHeight="1" x14ac:dyDescent="0.25">
      <c r="A616" s="7" t="s">
        <v>1955</v>
      </c>
      <c r="B616" s="8" t="s">
        <v>1956</v>
      </c>
      <c r="C616" s="203">
        <v>11.791613962678332</v>
      </c>
      <c r="D616" s="203">
        <v>-5.7768006514260923</v>
      </c>
    </row>
    <row r="617" spans="1:4" ht="27.75" customHeight="1" x14ac:dyDescent="0.25">
      <c r="A617" s="7" t="s">
        <v>1957</v>
      </c>
      <c r="B617" s="8" t="s">
        <v>1958</v>
      </c>
      <c r="C617" s="203">
        <v>2.4424352059460923</v>
      </c>
      <c r="D617" s="203">
        <v>2.1434349236309531</v>
      </c>
    </row>
    <row r="618" spans="1:4" ht="27.75" customHeight="1" x14ac:dyDescent="0.25">
      <c r="A618" s="7" t="s">
        <v>1959</v>
      </c>
      <c r="B618" s="8" t="s">
        <v>1960</v>
      </c>
      <c r="C618" s="203">
        <v>0.3436426859665388</v>
      </c>
      <c r="D618" s="203">
        <v>-0.16462032140883576</v>
      </c>
    </row>
    <row r="619" spans="1:4" ht="27.75" customHeight="1" x14ac:dyDescent="0.25">
      <c r="A619" s="7" t="s">
        <v>1961</v>
      </c>
      <c r="B619" s="8" t="s">
        <v>1960</v>
      </c>
      <c r="C619" s="203">
        <v>0.34328132353267166</v>
      </c>
      <c r="D619" s="203">
        <v>-0.16548840973831289</v>
      </c>
    </row>
    <row r="620" spans="1:4" ht="27.75" customHeight="1" x14ac:dyDescent="0.25">
      <c r="A620" s="7" t="s">
        <v>1962</v>
      </c>
      <c r="B620" s="8" t="s">
        <v>1963</v>
      </c>
      <c r="C620" s="203">
        <v>1.5997518771545747</v>
      </c>
      <c r="D620" s="203">
        <v>13.283531335191302</v>
      </c>
    </row>
    <row r="621" spans="1:4" ht="27.75" customHeight="1" x14ac:dyDescent="0.25">
      <c r="A621" s="7" t="s">
        <v>1964</v>
      </c>
      <c r="B621" s="8" t="s">
        <v>1965</v>
      </c>
      <c r="C621" s="203">
        <v>8.4128960531904101E-5</v>
      </c>
      <c r="D621" s="203">
        <v>0.23195171247389759</v>
      </c>
    </row>
    <row r="622" spans="1:4" ht="27.75" customHeight="1" x14ac:dyDescent="0.25">
      <c r="A622" s="7" t="s">
        <v>1966</v>
      </c>
      <c r="B622" s="8" t="s">
        <v>1967</v>
      </c>
      <c r="C622" s="203">
        <v>-0.60619377573463218</v>
      </c>
      <c r="D622" s="203">
        <v>1.059586412360471</v>
      </c>
    </row>
    <row r="623" spans="1:4" ht="27.75" customHeight="1" x14ac:dyDescent="0.25">
      <c r="A623" s="7" t="s">
        <v>1968</v>
      </c>
      <c r="B623" s="8" t="s">
        <v>1969</v>
      </c>
      <c r="C623" s="203">
        <v>1.5372058174534133</v>
      </c>
      <c r="D623" s="203">
        <v>0.98184228050101396</v>
      </c>
    </row>
    <row r="624" spans="1:4" ht="27.75" customHeight="1" x14ac:dyDescent="0.25">
      <c r="A624" s="7" t="s">
        <v>1970</v>
      </c>
      <c r="B624" s="8" t="s">
        <v>1971</v>
      </c>
      <c r="C624" s="203">
        <v>0.54070890302143704</v>
      </c>
      <c r="D624" s="203">
        <v>-7.7762968992463932E-2</v>
      </c>
    </row>
    <row r="625" spans="1:4" ht="27.75" customHeight="1" x14ac:dyDescent="0.25">
      <c r="A625" s="7" t="s">
        <v>1972</v>
      </c>
      <c r="B625" s="8" t="s">
        <v>1973</v>
      </c>
      <c r="C625" s="203">
        <v>3.0943016242423562</v>
      </c>
      <c r="D625" s="203">
        <v>5.9693657853586686</v>
      </c>
    </row>
    <row r="626" spans="1:4" ht="27.75" customHeight="1" x14ac:dyDescent="0.25">
      <c r="A626" s="7" t="s">
        <v>1974</v>
      </c>
      <c r="B626" s="8" t="s">
        <v>1975</v>
      </c>
      <c r="C626" s="203">
        <v>1.5353520131903653</v>
      </c>
      <c r="D626" s="203">
        <v>0.98051627886761616</v>
      </c>
    </row>
    <row r="627" spans="1:4" ht="27.75" customHeight="1" x14ac:dyDescent="0.25">
      <c r="A627" s="7" t="s">
        <v>1976</v>
      </c>
      <c r="B627" s="8" t="s">
        <v>1977</v>
      </c>
      <c r="C627" s="203">
        <v>6.5654733983789999</v>
      </c>
      <c r="D627" s="203">
        <v>-1.7013674947709301</v>
      </c>
    </row>
    <row r="628" spans="1:4" ht="27.75" customHeight="1" x14ac:dyDescent="0.25">
      <c r="A628" s="7" t="s">
        <v>1978</v>
      </c>
      <c r="B628" s="8" t="s">
        <v>1979</v>
      </c>
      <c r="C628" s="203">
        <v>3.4741155452280919</v>
      </c>
      <c r="D628" s="203">
        <v>27.124766831327818</v>
      </c>
    </row>
    <row r="629" spans="1:4" ht="27.75" customHeight="1" x14ac:dyDescent="0.25">
      <c r="A629" s="7" t="s">
        <v>1980</v>
      </c>
      <c r="B629" s="8" t="s">
        <v>1981</v>
      </c>
      <c r="C629" s="203">
        <v>3.821504459541178</v>
      </c>
      <c r="D629" s="203">
        <v>11.674745745404319</v>
      </c>
    </row>
    <row r="630" spans="1:4" ht="27.75" customHeight="1" x14ac:dyDescent="0.25">
      <c r="A630" s="7" t="s">
        <v>1982</v>
      </c>
      <c r="B630" s="8" t="s">
        <v>1983</v>
      </c>
      <c r="C630" s="203">
        <v>0.13319242891270852</v>
      </c>
      <c r="D630" s="203">
        <v>15.164598119366495</v>
      </c>
    </row>
    <row r="631" spans="1:4" ht="27.75" customHeight="1" x14ac:dyDescent="0.25">
      <c r="A631" s="7" t="s">
        <v>1984</v>
      </c>
      <c r="B631" s="8" t="s">
        <v>1985</v>
      </c>
      <c r="C631" s="203">
        <v>-0.14691952176260975</v>
      </c>
      <c r="D631" s="203">
        <v>1.5974730542055191</v>
      </c>
    </row>
    <row r="632" spans="1:4" ht="27.75" customHeight="1" x14ac:dyDescent="0.25">
      <c r="A632" s="7" t="s">
        <v>1986</v>
      </c>
      <c r="B632" s="8" t="s">
        <v>1987</v>
      </c>
      <c r="C632" s="203">
        <v>0</v>
      </c>
      <c r="D632" s="203">
        <v>0</v>
      </c>
    </row>
    <row r="633" spans="1:4" ht="27.75" customHeight="1" x14ac:dyDescent="0.25">
      <c r="A633" s="7" t="s">
        <v>1988</v>
      </c>
      <c r="B633" s="8" t="s">
        <v>1989</v>
      </c>
      <c r="C633" s="203">
        <v>1.5370919529745739</v>
      </c>
      <c r="D633" s="203">
        <v>0.9813645362637714</v>
      </c>
    </row>
    <row r="634" spans="1:4" ht="27.75" customHeight="1" x14ac:dyDescent="0.25">
      <c r="A634" s="7" t="s">
        <v>1990</v>
      </c>
      <c r="B634" s="8" t="s">
        <v>1991</v>
      </c>
      <c r="C634" s="203">
        <v>1.233997125758568</v>
      </c>
      <c r="D634" s="203">
        <v>4.9405651006781479</v>
      </c>
    </row>
    <row r="635" spans="1:4" ht="27.75" customHeight="1" x14ac:dyDescent="0.25">
      <c r="A635" s="7" t="s">
        <v>1992</v>
      </c>
      <c r="B635" s="8" t="s">
        <v>1993</v>
      </c>
      <c r="C635" s="203">
        <v>4.1889553800921039E-3</v>
      </c>
      <c r="D635" s="203">
        <v>1.3628128708580576</v>
      </c>
    </row>
    <row r="636" spans="1:4" ht="27.75" customHeight="1" x14ac:dyDescent="0.25">
      <c r="A636" s="7" t="s">
        <v>1994</v>
      </c>
      <c r="B636" s="8" t="s">
        <v>1995</v>
      </c>
      <c r="C636" s="203">
        <v>35.133170208331194</v>
      </c>
      <c r="D636" s="203">
        <v>-17.56793167094693</v>
      </c>
    </row>
    <row r="637" spans="1:4" ht="27.75" customHeight="1" x14ac:dyDescent="0.25">
      <c r="A637" s="7" t="s">
        <v>1996</v>
      </c>
      <c r="B637" s="8" t="s">
        <v>1997</v>
      </c>
      <c r="C637" s="203">
        <v>-0.64502632023900841</v>
      </c>
      <c r="D637" s="203">
        <v>0.52112755804078248</v>
      </c>
    </row>
    <row r="638" spans="1:4" ht="27.75" customHeight="1" x14ac:dyDescent="0.25">
      <c r="A638" s="7" t="s">
        <v>1998</v>
      </c>
      <c r="B638" s="8" t="s">
        <v>1999</v>
      </c>
      <c r="C638" s="203">
        <v>1.736080731318477</v>
      </c>
      <c r="D638" s="203">
        <v>0.64250533928006615</v>
      </c>
    </row>
    <row r="639" spans="1:4" ht="27.75" customHeight="1" x14ac:dyDescent="0.25">
      <c r="A639" s="7" t="s">
        <v>2000</v>
      </c>
      <c r="B639" s="8" t="s">
        <v>2001</v>
      </c>
      <c r="C639" s="203">
        <v>6.0147327640744033</v>
      </c>
      <c r="D639" s="203">
        <v>19.376028510590345</v>
      </c>
    </row>
    <row r="640" spans="1:4" ht="27.75" customHeight="1" x14ac:dyDescent="0.25">
      <c r="A640" s="7" t="s">
        <v>2002</v>
      </c>
      <c r="B640" s="8" t="s">
        <v>2003</v>
      </c>
      <c r="C640" s="203">
        <v>0.28666429935055576</v>
      </c>
      <c r="D640" s="203">
        <v>-1.5430303006063453</v>
      </c>
    </row>
    <row r="641" spans="1:4" ht="27.75" customHeight="1" x14ac:dyDescent="0.25">
      <c r="A641" s="7" t="s">
        <v>2004</v>
      </c>
      <c r="B641" s="8" t="s">
        <v>2005</v>
      </c>
      <c r="C641" s="203">
        <v>0.58107981516952423</v>
      </c>
      <c r="D641" s="203">
        <v>-0.55012271895509757</v>
      </c>
    </row>
    <row r="642" spans="1:4" ht="27.75" customHeight="1" x14ac:dyDescent="0.25">
      <c r="A642" s="7" t="s">
        <v>2006</v>
      </c>
      <c r="B642" s="8" t="s">
        <v>2007</v>
      </c>
      <c r="C642" s="203">
        <v>1.221773114695448</v>
      </c>
      <c r="D642" s="203">
        <v>-1.0830920319322341</v>
      </c>
    </row>
    <row r="643" spans="1:4" ht="27.75" customHeight="1" x14ac:dyDescent="0.25">
      <c r="A643" s="7" t="s">
        <v>2008</v>
      </c>
      <c r="B643" s="8" t="s">
        <v>2009</v>
      </c>
      <c r="C643" s="203">
        <v>0.24482868619466347</v>
      </c>
      <c r="D643" s="203">
        <v>0.11602038992256457</v>
      </c>
    </row>
    <row r="644" spans="1:4" ht="27.75" customHeight="1" x14ac:dyDescent="0.25">
      <c r="A644" s="7" t="s">
        <v>2010</v>
      </c>
      <c r="B644" s="8" t="s">
        <v>2011</v>
      </c>
      <c r="C644" s="203">
        <v>-0.27095226547384005</v>
      </c>
      <c r="D644" s="203">
        <v>4.3418246346476862E-2</v>
      </c>
    </row>
    <row r="645" spans="1:4" ht="27.75" customHeight="1" x14ac:dyDescent="0.25">
      <c r="A645" s="7" t="s">
        <v>2012</v>
      </c>
      <c r="B645" s="8" t="s">
        <v>2013</v>
      </c>
      <c r="C645" s="203">
        <v>2.5047667920773034</v>
      </c>
      <c r="D645" s="203">
        <v>33.208392124343519</v>
      </c>
    </row>
    <row r="646" spans="1:4" ht="27.75" customHeight="1" x14ac:dyDescent="0.25">
      <c r="A646" s="7" t="s">
        <v>2014</v>
      </c>
      <c r="B646" s="8" t="s">
        <v>2015</v>
      </c>
      <c r="C646" s="203">
        <v>-0.29234666480122129</v>
      </c>
      <c r="D646" s="203">
        <v>-3.3404644375938743</v>
      </c>
    </row>
    <row r="647" spans="1:4" ht="27.75" customHeight="1" x14ac:dyDescent="0.25">
      <c r="A647" s="7" t="s">
        <v>2016</v>
      </c>
      <c r="B647" s="8" t="s">
        <v>2017</v>
      </c>
      <c r="C647" s="203">
        <v>-5.7811634639154041</v>
      </c>
      <c r="D647" s="203">
        <v>2.9795476946850874</v>
      </c>
    </row>
    <row r="648" spans="1:4" ht="27.75" customHeight="1" x14ac:dyDescent="0.25">
      <c r="A648" s="7" t="s">
        <v>2018</v>
      </c>
      <c r="B648" s="8" t="s">
        <v>2019</v>
      </c>
      <c r="C648" s="203">
        <v>-4.8318262886109374E-2</v>
      </c>
      <c r="D648" s="203">
        <v>-2.9691104413953653</v>
      </c>
    </row>
    <row r="649" spans="1:4" ht="27.75" customHeight="1" x14ac:dyDescent="0.25">
      <c r="A649" s="7" t="s">
        <v>2020</v>
      </c>
      <c r="B649" s="8" t="s">
        <v>2021</v>
      </c>
      <c r="C649" s="203">
        <v>2.0630903565834968</v>
      </c>
      <c r="D649" s="203">
        <v>7.4163333381876759</v>
      </c>
    </row>
    <row r="650" spans="1:4" ht="27.75" customHeight="1" x14ac:dyDescent="0.25">
      <c r="A650" s="7" t="s">
        <v>2022</v>
      </c>
      <c r="B650" s="8" t="s">
        <v>2023</v>
      </c>
      <c r="C650" s="203">
        <v>1.59886706910584</v>
      </c>
      <c r="D650" s="203">
        <v>5.2487292735914011</v>
      </c>
    </row>
    <row r="651" spans="1:4" ht="27.75" customHeight="1" x14ac:dyDescent="0.25">
      <c r="A651" s="7" t="s">
        <v>2024</v>
      </c>
      <c r="B651" s="8" t="s">
        <v>2025</v>
      </c>
      <c r="C651" s="203">
        <v>0.44466996019598737</v>
      </c>
      <c r="D651" s="203">
        <v>4.4296419415356088</v>
      </c>
    </row>
    <row r="652" spans="1:4" ht="27.75" customHeight="1" x14ac:dyDescent="0.25">
      <c r="A652" s="7" t="s">
        <v>2026</v>
      </c>
      <c r="B652" s="8" t="s">
        <v>2027</v>
      </c>
      <c r="C652" s="203">
        <v>9.899547197393091E-2</v>
      </c>
      <c r="D652" s="203">
        <v>19.777335926370188</v>
      </c>
    </row>
    <row r="653" spans="1:4" ht="27.75" customHeight="1" x14ac:dyDescent="0.25">
      <c r="A653" s="7" t="s">
        <v>2028</v>
      </c>
      <c r="B653" s="8" t="s">
        <v>2029</v>
      </c>
      <c r="C653" s="203">
        <v>4.2798934631243428</v>
      </c>
      <c r="D653" s="203">
        <v>-1.5863091129642704</v>
      </c>
    </row>
    <row r="654" spans="1:4" ht="27.75" customHeight="1" x14ac:dyDescent="0.25">
      <c r="A654" s="7" t="s">
        <v>2030</v>
      </c>
      <c r="B654" s="8" t="s">
        <v>2031</v>
      </c>
      <c r="C654" s="203">
        <v>0.25688541171983487</v>
      </c>
      <c r="D654" s="203">
        <v>2.5565397973252502</v>
      </c>
    </row>
    <row r="655" spans="1:4" ht="27.75" customHeight="1" x14ac:dyDescent="0.25">
      <c r="A655" s="7" t="s">
        <v>2032</v>
      </c>
      <c r="B655" s="8" t="s">
        <v>2033</v>
      </c>
      <c r="C655" s="203">
        <v>8.8526214432990304</v>
      </c>
      <c r="D655" s="203">
        <v>9.4837891168740973E-2</v>
      </c>
    </row>
    <row r="656" spans="1:4" ht="27.75" customHeight="1" x14ac:dyDescent="0.25">
      <c r="A656" s="7" t="s">
        <v>2034</v>
      </c>
      <c r="B656" s="8" t="s">
        <v>2035</v>
      </c>
      <c r="C656" s="203">
        <v>0.84455778686232141</v>
      </c>
      <c r="D656" s="203">
        <v>8.572812334155536</v>
      </c>
    </row>
    <row r="657" spans="1:4" ht="27.75" customHeight="1" x14ac:dyDescent="0.25">
      <c r="A657" s="7" t="s">
        <v>2036</v>
      </c>
      <c r="B657" s="8" t="s">
        <v>2037</v>
      </c>
      <c r="C657" s="203">
        <v>7.4380908418927998</v>
      </c>
      <c r="D657" s="203">
        <v>-3.4442947173385599</v>
      </c>
    </row>
    <row r="658" spans="1:4" ht="27.75" customHeight="1" x14ac:dyDescent="0.25">
      <c r="A658" s="7" t="s">
        <v>2038</v>
      </c>
      <c r="B658" s="8" t="s">
        <v>2039</v>
      </c>
      <c r="C658" s="203">
        <v>-0.22197829081769616</v>
      </c>
      <c r="D658" s="203">
        <v>6.0677582106678507</v>
      </c>
    </row>
    <row r="659" spans="1:4" ht="27.75" customHeight="1" x14ac:dyDescent="0.25">
      <c r="A659" s="7" t="s">
        <v>2040</v>
      </c>
      <c r="B659" s="8" t="s">
        <v>2041</v>
      </c>
      <c r="C659" s="203">
        <v>9.0291760100249583</v>
      </c>
      <c r="D659" s="203">
        <v>-4.4171882483811791</v>
      </c>
    </row>
    <row r="660" spans="1:4" ht="27.75" customHeight="1" x14ac:dyDescent="0.25">
      <c r="A660" s="7" t="s">
        <v>2042</v>
      </c>
      <c r="B660" s="8" t="s">
        <v>2043</v>
      </c>
      <c r="C660" s="203">
        <v>0.15574922165882515</v>
      </c>
      <c r="D660" s="203">
        <v>-0.2479255235933287</v>
      </c>
    </row>
    <row r="661" spans="1:4" ht="27.75" customHeight="1" x14ac:dyDescent="0.25">
      <c r="A661" s="7" t="s">
        <v>2044</v>
      </c>
      <c r="B661" s="8" t="s">
        <v>2045</v>
      </c>
      <c r="C661" s="203">
        <v>-8.9041290896524919E-2</v>
      </c>
      <c r="D661" s="203">
        <v>3.261066275730256</v>
      </c>
    </row>
    <row r="662" spans="1:4" ht="27.75" customHeight="1" x14ac:dyDescent="0.25">
      <c r="A662" s="7" t="s">
        <v>2046</v>
      </c>
      <c r="B662" s="8" t="s">
        <v>2045</v>
      </c>
      <c r="C662" s="203">
        <v>4.8480664588093983E-2</v>
      </c>
      <c r="D662" s="203">
        <v>1.0752916810273239</v>
      </c>
    </row>
    <row r="663" spans="1:4" ht="27.75" customHeight="1" x14ac:dyDescent="0.25">
      <c r="A663" s="7" t="s">
        <v>2047</v>
      </c>
      <c r="B663" s="8" t="s">
        <v>2048</v>
      </c>
      <c r="C663" s="203">
        <v>2.240046662843699</v>
      </c>
      <c r="D663" s="203">
        <v>-0.98446649423496291</v>
      </c>
    </row>
    <row r="664" spans="1:4" ht="27.75" customHeight="1" x14ac:dyDescent="0.25">
      <c r="A664" s="7" t="s">
        <v>2049</v>
      </c>
      <c r="B664" s="8" t="s">
        <v>2050</v>
      </c>
      <c r="C664" s="203">
        <v>0</v>
      </c>
      <c r="D664" s="203">
        <v>2.9959764084703902</v>
      </c>
    </row>
    <row r="665" spans="1:4" ht="27.75" customHeight="1" x14ac:dyDescent="0.25">
      <c r="A665" s="7" t="s">
        <v>2051</v>
      </c>
      <c r="B665" s="8" t="s">
        <v>2052</v>
      </c>
      <c r="C665" s="203">
        <v>1.1300975223118146</v>
      </c>
      <c r="D665" s="203">
        <v>4.4101353376290771</v>
      </c>
    </row>
    <row r="666" spans="1:4" ht="27.75" customHeight="1" x14ac:dyDescent="0.25">
      <c r="A666" s="7" t="s">
        <v>2053</v>
      </c>
      <c r="B666" s="8" t="s">
        <v>2054</v>
      </c>
      <c r="C666" s="203">
        <v>6.95579720636441E-2</v>
      </c>
      <c r="D666" s="203">
        <v>-1.3739313939625645E-4</v>
      </c>
    </row>
    <row r="667" spans="1:4" ht="27.75" customHeight="1" x14ac:dyDescent="0.25">
      <c r="A667" s="7" t="s">
        <v>2055</v>
      </c>
      <c r="B667" s="8" t="s">
        <v>2054</v>
      </c>
      <c r="C667" s="203">
        <v>6.95579720636441E-2</v>
      </c>
      <c r="D667" s="203">
        <v>-1.3739444302202002E-4</v>
      </c>
    </row>
    <row r="668" spans="1:4" ht="27.75" customHeight="1" x14ac:dyDescent="0.25">
      <c r="A668" s="7" t="s">
        <v>2056</v>
      </c>
      <c r="B668" s="8" t="s">
        <v>2057</v>
      </c>
      <c r="C668" s="203">
        <v>10.204207313059996</v>
      </c>
      <c r="D668" s="203">
        <v>-4.7508855795895659</v>
      </c>
    </row>
    <row r="669" spans="1:4" ht="27.75" customHeight="1" x14ac:dyDescent="0.25">
      <c r="A669" s="7" t="s">
        <v>2058</v>
      </c>
      <c r="B669" s="8" t="s">
        <v>2059</v>
      </c>
      <c r="C669" s="203">
        <v>0.18003023433520599</v>
      </c>
      <c r="D669" s="203">
        <v>1.3784729383091705</v>
      </c>
    </row>
    <row r="670" spans="1:4" ht="27.75" customHeight="1" x14ac:dyDescent="0.25">
      <c r="A670" s="7" t="s">
        <v>2060</v>
      </c>
      <c r="B670" s="8" t="s">
        <v>2061</v>
      </c>
      <c r="C670" s="203">
        <v>7.1367579566066803</v>
      </c>
      <c r="D670" s="203">
        <v>-3.6550907255700293</v>
      </c>
    </row>
    <row r="671" spans="1:4" ht="27.75" customHeight="1" x14ac:dyDescent="0.25">
      <c r="A671" s="7" t="s">
        <v>2062</v>
      </c>
      <c r="B671" s="8" t="s">
        <v>2063</v>
      </c>
      <c r="C671" s="203">
        <v>2.061366088674625</v>
      </c>
      <c r="D671" s="203">
        <v>3.4534415351425638</v>
      </c>
    </row>
    <row r="672" spans="1:4" ht="27.75" customHeight="1" x14ac:dyDescent="0.25">
      <c r="A672" s="7" t="s">
        <v>2064</v>
      </c>
      <c r="B672" s="8" t="s">
        <v>2065</v>
      </c>
      <c r="C672" s="203">
        <v>5.3150993671750006</v>
      </c>
      <c r="D672" s="203">
        <v>5.4310620097270812</v>
      </c>
    </row>
    <row r="673" spans="1:4" ht="27.75" customHeight="1" x14ac:dyDescent="0.25">
      <c r="A673" s="7" t="s">
        <v>2066</v>
      </c>
      <c r="B673" s="8" t="s">
        <v>2067</v>
      </c>
      <c r="C673" s="203">
        <v>1.2550275587253541</v>
      </c>
      <c r="D673" s="203">
        <v>1.5563224332741565</v>
      </c>
    </row>
    <row r="674" spans="1:4" ht="27.75" customHeight="1" x14ac:dyDescent="0.25">
      <c r="A674" s="7" t="s">
        <v>2068</v>
      </c>
      <c r="B674" s="8" t="s">
        <v>2069</v>
      </c>
      <c r="C674" s="203">
        <v>1.0330006903434195</v>
      </c>
      <c r="D674" s="203">
        <v>13.457182847303303</v>
      </c>
    </row>
    <row r="675" spans="1:4" ht="27.75" customHeight="1" x14ac:dyDescent="0.25">
      <c r="A675" s="7" t="s">
        <v>2070</v>
      </c>
      <c r="B675" s="8" t="s">
        <v>2071</v>
      </c>
      <c r="C675" s="203">
        <v>0.2490795813183613</v>
      </c>
      <c r="D675" s="203">
        <v>4.7285553829678904</v>
      </c>
    </row>
    <row r="676" spans="1:4" ht="27.75" customHeight="1" x14ac:dyDescent="0.25">
      <c r="A676" s="7" t="s">
        <v>2072</v>
      </c>
      <c r="B676" s="8" t="s">
        <v>2073</v>
      </c>
      <c r="C676" s="203">
        <v>0</v>
      </c>
      <c r="D676" s="203">
        <v>7.4130928640429037</v>
      </c>
    </row>
    <row r="677" spans="1:4" ht="27.75" customHeight="1" x14ac:dyDescent="0.25">
      <c r="A677" s="7" t="s">
        <v>2074</v>
      </c>
      <c r="B677" s="8" t="s">
        <v>2075</v>
      </c>
      <c r="C677" s="203">
        <v>4.6253579778204441E-2</v>
      </c>
      <c r="D677" s="203">
        <v>-0.13037229637030606</v>
      </c>
    </row>
    <row r="678" spans="1:4" ht="27.75" customHeight="1" x14ac:dyDescent="0.25">
      <c r="A678" s="7" t="s">
        <v>2076</v>
      </c>
      <c r="B678" s="8" t="s">
        <v>2075</v>
      </c>
      <c r="C678" s="203">
        <v>4.6171516743241436E-2</v>
      </c>
      <c r="D678" s="203">
        <v>-0.12864461184960241</v>
      </c>
    </row>
    <row r="679" spans="1:4" ht="27.75" customHeight="1" x14ac:dyDescent="0.25">
      <c r="A679" s="7" t="s">
        <v>2077</v>
      </c>
      <c r="B679" s="8" t="s">
        <v>2078</v>
      </c>
      <c r="C679" s="203">
        <v>0.91532797763473706</v>
      </c>
      <c r="D679" s="203">
        <v>3.9565986532568411</v>
      </c>
    </row>
    <row r="680" spans="1:4" ht="27.75" customHeight="1" x14ac:dyDescent="0.25">
      <c r="A680" s="7" t="s">
        <v>2079</v>
      </c>
      <c r="B680" s="8" t="s">
        <v>2080</v>
      </c>
      <c r="C680" s="203">
        <v>2.8339190637837832E-3</v>
      </c>
      <c r="D680" s="203">
        <v>3.8923983417564698</v>
      </c>
    </row>
    <row r="681" spans="1:4" ht="27.75" customHeight="1" x14ac:dyDescent="0.25">
      <c r="A681" s="7" t="s">
        <v>2081</v>
      </c>
      <c r="B681" s="8" t="s">
        <v>2082</v>
      </c>
      <c r="C681" s="203">
        <v>0.39739486629600879</v>
      </c>
      <c r="D681" s="203">
        <v>-1.1623660761626504</v>
      </c>
    </row>
    <row r="682" spans="1:4" ht="27.75" customHeight="1" x14ac:dyDescent="0.25">
      <c r="A682" s="7" t="s">
        <v>2083</v>
      </c>
      <c r="B682" s="8" t="s">
        <v>2084</v>
      </c>
      <c r="C682" s="203">
        <v>0.34303682462011709</v>
      </c>
      <c r="D682" s="203">
        <v>14.793502128105791</v>
      </c>
    </row>
    <row r="683" spans="1:4" ht="27.75" customHeight="1" x14ac:dyDescent="0.25">
      <c r="A683" s="7" t="s">
        <v>2085</v>
      </c>
      <c r="B683" s="8" t="s">
        <v>2086</v>
      </c>
      <c r="C683" s="203">
        <v>1.0011219180690918</v>
      </c>
      <c r="D683" s="203">
        <v>2.0563676129042507</v>
      </c>
    </row>
    <row r="684" spans="1:4" ht="27.75" customHeight="1" x14ac:dyDescent="0.25">
      <c r="A684" s="7" t="s">
        <v>2087</v>
      </c>
      <c r="B684" s="8" t="s">
        <v>2088</v>
      </c>
      <c r="C684" s="203">
        <v>17.067459803276002</v>
      </c>
      <c r="D684" s="203">
        <v>-8.6754274944112595</v>
      </c>
    </row>
    <row r="685" spans="1:4" ht="27.75" customHeight="1" x14ac:dyDescent="0.25">
      <c r="A685" s="7" t="s">
        <v>2089</v>
      </c>
      <c r="B685" s="8" t="s">
        <v>2090</v>
      </c>
      <c r="C685" s="203">
        <v>0.18991607542205924</v>
      </c>
      <c r="D685" s="203">
        <v>6.5729999016858587</v>
      </c>
    </row>
    <row r="686" spans="1:4" ht="27.75" customHeight="1" x14ac:dyDescent="0.25">
      <c r="A686" s="7" t="s">
        <v>2091</v>
      </c>
      <c r="B686" s="8" t="s">
        <v>2092</v>
      </c>
      <c r="C686" s="203">
        <v>5.3739000623464754E-2</v>
      </c>
      <c r="D686" s="203">
        <v>22.258270296197441</v>
      </c>
    </row>
    <row r="687" spans="1:4" ht="27.75" customHeight="1" x14ac:dyDescent="0.25">
      <c r="A687" s="7" t="s">
        <v>2093</v>
      </c>
      <c r="B687" s="8" t="s">
        <v>2094</v>
      </c>
      <c r="C687" s="203">
        <v>1.0879013915472326</v>
      </c>
      <c r="D687" s="203">
        <v>-2.5092660015248911</v>
      </c>
    </row>
    <row r="688" spans="1:4" ht="27.75" customHeight="1" x14ac:dyDescent="0.25">
      <c r="A688" s="7" t="s">
        <v>2095</v>
      </c>
      <c r="B688" s="8" t="s">
        <v>2096</v>
      </c>
      <c r="C688" s="203">
        <v>0</v>
      </c>
      <c r="D688" s="203">
        <v>1.3475944744394299</v>
      </c>
    </row>
    <row r="689" spans="1:4" ht="27.75" customHeight="1" x14ac:dyDescent="0.25">
      <c r="A689" s="7" t="s">
        <v>2097</v>
      </c>
      <c r="B689" s="8" t="s">
        <v>2098</v>
      </c>
      <c r="C689" s="203">
        <v>-0.38679797122123311</v>
      </c>
      <c r="D689" s="203">
        <v>0.71616566711279517</v>
      </c>
    </row>
    <row r="690" spans="1:4" ht="27.75" customHeight="1" x14ac:dyDescent="0.25">
      <c r="A690" s="7" t="s">
        <v>2099</v>
      </c>
      <c r="B690" s="8" t="s">
        <v>2100</v>
      </c>
      <c r="C690" s="203">
        <v>-4.0892500038357961E-2</v>
      </c>
      <c r="D690" s="203">
        <v>5.9205605635110112</v>
      </c>
    </row>
    <row r="691" spans="1:4" ht="27.75" customHeight="1" x14ac:dyDescent="0.25">
      <c r="A691" s="7" t="s">
        <v>2101</v>
      </c>
      <c r="B691" s="8" t="s">
        <v>2102</v>
      </c>
      <c r="C691" s="203">
        <v>4.3803924550715019</v>
      </c>
      <c r="D691" s="203">
        <v>3.464886080648236</v>
      </c>
    </row>
    <row r="692" spans="1:4" ht="27.75" customHeight="1" x14ac:dyDescent="0.25">
      <c r="A692" s="7" t="s">
        <v>2103</v>
      </c>
      <c r="B692" s="8" t="s">
        <v>2104</v>
      </c>
      <c r="C692" s="203">
        <v>0</v>
      </c>
      <c r="D692" s="203">
        <v>0</v>
      </c>
    </row>
    <row r="693" spans="1:4" ht="27.75" customHeight="1" x14ac:dyDescent="0.25">
      <c r="A693" s="7" t="s">
        <v>2105</v>
      </c>
      <c r="B693" s="8" t="s">
        <v>2104</v>
      </c>
      <c r="C693" s="203">
        <v>0</v>
      </c>
      <c r="D693" s="203">
        <v>0</v>
      </c>
    </row>
    <row r="694" spans="1:4" ht="27.75" customHeight="1" x14ac:dyDescent="0.25">
      <c r="A694" s="7" t="s">
        <v>2106</v>
      </c>
      <c r="B694" s="8" t="s">
        <v>2107</v>
      </c>
      <c r="C694" s="203">
        <v>0.4998285799549228</v>
      </c>
      <c r="D694" s="203">
        <v>-0.1339718331386448</v>
      </c>
    </row>
    <row r="695" spans="1:4" ht="27.75" customHeight="1" x14ac:dyDescent="0.25">
      <c r="A695" s="7" t="s">
        <v>2108</v>
      </c>
      <c r="B695" s="8" t="s">
        <v>2109</v>
      </c>
      <c r="C695" s="203">
        <v>1.4574595239441316E-5</v>
      </c>
      <c r="D695" s="203">
        <v>5.8671430713279271</v>
      </c>
    </row>
    <row r="696" spans="1:4" ht="27.75" customHeight="1" x14ac:dyDescent="0.25">
      <c r="A696" s="7" t="s">
        <v>2110</v>
      </c>
      <c r="B696" s="8" t="s">
        <v>2109</v>
      </c>
      <c r="C696" s="203">
        <v>9.9125488442678121E-3</v>
      </c>
      <c r="D696" s="203">
        <v>8.9970716923356431</v>
      </c>
    </row>
    <row r="697" spans="1:4" ht="27.75" customHeight="1" x14ac:dyDescent="0.25">
      <c r="A697" s="7" t="s">
        <v>2111</v>
      </c>
      <c r="B697" s="8" t="s">
        <v>2112</v>
      </c>
      <c r="C697" s="203">
        <v>0.61608910053895838</v>
      </c>
      <c r="D697" s="203">
        <v>6.8169800723004395</v>
      </c>
    </row>
    <row r="698" spans="1:4" ht="27.75" customHeight="1" x14ac:dyDescent="0.25">
      <c r="A698" s="7" t="s">
        <v>2113</v>
      </c>
      <c r="B698" s="8" t="s">
        <v>2114</v>
      </c>
      <c r="C698" s="203">
        <v>2.7139322085769315</v>
      </c>
      <c r="D698" s="203">
        <v>3.9422254784021384</v>
      </c>
    </row>
    <row r="699" spans="1:4" ht="27.75" customHeight="1" x14ac:dyDescent="0.25">
      <c r="A699" s="7" t="s">
        <v>2115</v>
      </c>
      <c r="B699" s="8" t="s">
        <v>2116</v>
      </c>
      <c r="C699" s="203">
        <v>0.80196822424096859</v>
      </c>
      <c r="D699" s="203">
        <v>-4.1714199736619264</v>
      </c>
    </row>
    <row r="700" spans="1:4" ht="27.75" customHeight="1" x14ac:dyDescent="0.25">
      <c r="A700" s="7" t="s">
        <v>2117</v>
      </c>
      <c r="B700" s="8" t="s">
        <v>2118</v>
      </c>
      <c r="C700" s="203">
        <v>42.756651256587801</v>
      </c>
      <c r="D700" s="203">
        <v>-21.114273287142037</v>
      </c>
    </row>
    <row r="701" spans="1:4" ht="27.75" customHeight="1" x14ac:dyDescent="0.25">
      <c r="A701" s="7" t="s">
        <v>2119</v>
      </c>
      <c r="B701" s="8" t="s">
        <v>2120</v>
      </c>
      <c r="C701" s="203">
        <v>4.032045931424001E-3</v>
      </c>
      <c r="D701" s="203">
        <v>0.9872896587295702</v>
      </c>
    </row>
    <row r="702" spans="1:4" ht="27.75" customHeight="1" x14ac:dyDescent="0.25">
      <c r="A702" s="7" t="s">
        <v>2121</v>
      </c>
      <c r="B702" s="8" t="s">
        <v>2122</v>
      </c>
      <c r="C702" s="203">
        <v>1.7449614520015642</v>
      </c>
      <c r="D702" s="203">
        <v>0.70471997523685814</v>
      </c>
    </row>
    <row r="703" spans="1:4" ht="27.75" customHeight="1" x14ac:dyDescent="0.25">
      <c r="A703" s="7" t="s">
        <v>2123</v>
      </c>
      <c r="B703" s="8" t="s">
        <v>2124</v>
      </c>
      <c r="C703" s="203">
        <v>-0.59817812813134497</v>
      </c>
      <c r="D703" s="203">
        <v>1.0518372528353617</v>
      </c>
    </row>
    <row r="704" spans="1:4" ht="27.75" customHeight="1" x14ac:dyDescent="0.25">
      <c r="A704" s="7" t="s">
        <v>2125</v>
      </c>
      <c r="B704" s="8" t="s">
        <v>2126</v>
      </c>
      <c r="C704" s="203">
        <v>-8.4545423826221197E-2</v>
      </c>
      <c r="D704" s="203">
        <v>11.265470107903608</v>
      </c>
    </row>
    <row r="705" spans="1:4" ht="27.75" customHeight="1" x14ac:dyDescent="0.25">
      <c r="A705" s="7" t="s">
        <v>2127</v>
      </c>
      <c r="B705" s="8" t="s">
        <v>2128</v>
      </c>
      <c r="C705" s="203">
        <v>1.089600393795275</v>
      </c>
      <c r="D705" s="203">
        <v>1.4726600269403964</v>
      </c>
    </row>
    <row r="706" spans="1:4" ht="27.75" customHeight="1" x14ac:dyDescent="0.25">
      <c r="A706" s="7" t="s">
        <v>2129</v>
      </c>
      <c r="B706" s="8" t="s">
        <v>2130</v>
      </c>
      <c r="C706" s="203">
        <v>0.4180246805807068</v>
      </c>
      <c r="D706" s="203">
        <v>0.92342338514633249</v>
      </c>
    </row>
    <row r="707" spans="1:4" ht="27.75" customHeight="1" x14ac:dyDescent="0.25">
      <c r="A707" s="7" t="s">
        <v>2131</v>
      </c>
      <c r="B707" s="8" t="s">
        <v>2130</v>
      </c>
      <c r="C707" s="203">
        <v>0.41713300229811029</v>
      </c>
      <c r="D707" s="203">
        <v>1.0283573890979079</v>
      </c>
    </row>
    <row r="708" spans="1:4" ht="27.75" customHeight="1" x14ac:dyDescent="0.25">
      <c r="A708" s="7" t="s">
        <v>2132</v>
      </c>
      <c r="B708" s="8" t="s">
        <v>2133</v>
      </c>
      <c r="C708" s="203">
        <v>0</v>
      </c>
      <c r="D708" s="203">
        <v>0</v>
      </c>
    </row>
    <row r="709" spans="1:4" ht="27.75" customHeight="1" x14ac:dyDescent="0.25">
      <c r="A709" s="7" t="s">
        <v>2134</v>
      </c>
      <c r="B709" s="8" t="s">
        <v>2135</v>
      </c>
      <c r="C709" s="203">
        <v>0.39974031191464593</v>
      </c>
      <c r="D709" s="203">
        <v>-3.3012431058807468</v>
      </c>
    </row>
    <row r="710" spans="1:4" ht="27.75" customHeight="1" x14ac:dyDescent="0.25">
      <c r="A710" s="7" t="s">
        <v>2136</v>
      </c>
      <c r="B710" s="8" t="s">
        <v>2137</v>
      </c>
      <c r="C710" s="203">
        <v>-0.17176423866866006</v>
      </c>
      <c r="D710" s="203">
        <v>0.36248906715220514</v>
      </c>
    </row>
    <row r="711" spans="1:4" ht="27.75" customHeight="1" x14ac:dyDescent="0.25">
      <c r="A711" s="7" t="s">
        <v>2138</v>
      </c>
      <c r="B711" s="8" t="s">
        <v>2139</v>
      </c>
      <c r="C711" s="203">
        <v>6.4095248607423994</v>
      </c>
      <c r="D711" s="203">
        <v>22.120178708120058</v>
      </c>
    </row>
    <row r="712" spans="1:4" ht="27.75" customHeight="1" x14ac:dyDescent="0.25">
      <c r="A712" s="7" t="s">
        <v>2140</v>
      </c>
      <c r="B712" s="8" t="s">
        <v>2141</v>
      </c>
      <c r="C712" s="203">
        <v>0.24870676688430135</v>
      </c>
      <c r="D712" s="203">
        <v>-0.12435338344215015</v>
      </c>
    </row>
    <row r="713" spans="1:4" ht="27.75" customHeight="1" x14ac:dyDescent="0.25">
      <c r="A713" s="7" t="s">
        <v>2142</v>
      </c>
      <c r="B713" s="8" t="s">
        <v>2143</v>
      </c>
      <c r="C713" s="203">
        <v>0.26653384728386115</v>
      </c>
      <c r="D713" s="203">
        <v>22.579762829693056</v>
      </c>
    </row>
    <row r="714" spans="1:4" ht="27.75" customHeight="1" x14ac:dyDescent="0.25">
      <c r="A714" s="7" t="s">
        <v>2144</v>
      </c>
      <c r="B714" s="8" t="s">
        <v>2145</v>
      </c>
      <c r="C714" s="203">
        <v>-0.23367988775486462</v>
      </c>
      <c r="D714" s="203">
        <v>0.17234641990555136</v>
      </c>
    </row>
    <row r="715" spans="1:4" ht="27.75" customHeight="1" x14ac:dyDescent="0.25">
      <c r="A715" s="7" t="s">
        <v>2146</v>
      </c>
      <c r="B715" s="8" t="s">
        <v>2147</v>
      </c>
      <c r="C715" s="203">
        <v>4.0401870023135319E-2</v>
      </c>
      <c r="D715" s="203">
        <v>0.12071960261672381</v>
      </c>
    </row>
    <row r="716" spans="1:4" ht="27.75" customHeight="1" x14ac:dyDescent="0.25">
      <c r="A716" s="7" t="s">
        <v>2148</v>
      </c>
      <c r="B716" s="8" t="s">
        <v>2149</v>
      </c>
      <c r="C716" s="203">
        <v>0.43023358076580587</v>
      </c>
      <c r="D716" s="203">
        <v>-6.9461983627994286E-2</v>
      </c>
    </row>
    <row r="717" spans="1:4" ht="27.75" customHeight="1" x14ac:dyDescent="0.25">
      <c r="A717" s="7" t="s">
        <v>2150</v>
      </c>
      <c r="B717" s="8" t="s">
        <v>2151</v>
      </c>
      <c r="C717" s="203">
        <v>-2.9161679014914718E-2</v>
      </c>
      <c r="D717" s="203">
        <v>8.6682036836201223E-2</v>
      </c>
    </row>
    <row r="718" spans="1:4" ht="27.75" customHeight="1" x14ac:dyDescent="0.25">
      <c r="A718" s="7" t="s">
        <v>2152</v>
      </c>
      <c r="B718" s="8" t="s">
        <v>2153</v>
      </c>
      <c r="C718" s="203">
        <v>1.1991724525238481</v>
      </c>
      <c r="D718" s="203">
        <v>4.2533989871409599</v>
      </c>
    </row>
    <row r="719" spans="1:4" ht="27.75" customHeight="1" x14ac:dyDescent="0.25">
      <c r="A719" s="7" t="s">
        <v>2154</v>
      </c>
      <c r="B719" s="8" t="s">
        <v>2155</v>
      </c>
      <c r="C719" s="203">
        <v>9.5340028731499746</v>
      </c>
      <c r="D719" s="203">
        <v>11.350261843537716</v>
      </c>
    </row>
    <row r="720" spans="1:4" ht="27.75" customHeight="1" x14ac:dyDescent="0.25">
      <c r="A720" s="7" t="s">
        <v>2156</v>
      </c>
      <c r="B720" s="8" t="s">
        <v>2157</v>
      </c>
      <c r="C720" s="203">
        <v>15.48213948438989</v>
      </c>
      <c r="D720" s="203">
        <v>-7.803974536779509</v>
      </c>
    </row>
    <row r="721" spans="1:4" ht="27.75" customHeight="1" x14ac:dyDescent="0.25">
      <c r="A721" s="7" t="s">
        <v>2158</v>
      </c>
      <c r="B721" s="8" t="s">
        <v>2159</v>
      </c>
      <c r="C721" s="203">
        <v>0.45711059711829144</v>
      </c>
      <c r="D721" s="203">
        <v>-2.0204700719355215</v>
      </c>
    </row>
    <row r="722" spans="1:4" ht="27.75" customHeight="1" x14ac:dyDescent="0.25">
      <c r="A722" s="7" t="s">
        <v>2160</v>
      </c>
      <c r="B722" s="8" t="s">
        <v>2161</v>
      </c>
      <c r="C722" s="203">
        <v>0.26952845132928072</v>
      </c>
      <c r="D722" s="203">
        <v>24.758999080355647</v>
      </c>
    </row>
    <row r="723" spans="1:4" ht="27.75" customHeight="1" x14ac:dyDescent="0.25">
      <c r="A723" s="7" t="s">
        <v>2162</v>
      </c>
      <c r="B723" s="8" t="s">
        <v>2163</v>
      </c>
      <c r="C723" s="203">
        <v>1.130900745089135E-2</v>
      </c>
      <c r="D723" s="203">
        <v>5.4210196895260028</v>
      </c>
    </row>
    <row r="724" spans="1:4" ht="27.75" customHeight="1" x14ac:dyDescent="0.25">
      <c r="A724" s="7" t="s">
        <v>2164</v>
      </c>
      <c r="B724" s="8" t="s">
        <v>2165</v>
      </c>
      <c r="C724" s="203">
        <v>0.54683871139286933</v>
      </c>
      <c r="D724" s="203">
        <v>-0.31917539111125209</v>
      </c>
    </row>
    <row r="725" spans="1:4" ht="27.75" customHeight="1" x14ac:dyDescent="0.25">
      <c r="A725" s="7" t="s">
        <v>2166</v>
      </c>
      <c r="B725" s="8" t="s">
        <v>2167</v>
      </c>
      <c r="C725" s="203">
        <v>0.36639577805089146</v>
      </c>
      <c r="D725" s="203">
        <v>6.39746357339087E-2</v>
      </c>
    </row>
    <row r="726" spans="1:4" ht="27.75" customHeight="1" x14ac:dyDescent="0.25">
      <c r="A726" s="7" t="s">
        <v>2168</v>
      </c>
      <c r="B726" s="8" t="s">
        <v>2169</v>
      </c>
      <c r="C726" s="203">
        <v>0.49155199563955965</v>
      </c>
      <c r="D726" s="203">
        <v>9.6186091698941816</v>
      </c>
    </row>
    <row r="727" spans="1:4" ht="27.75" customHeight="1" x14ac:dyDescent="0.25">
      <c r="A727" s="7" t="s">
        <v>2170</v>
      </c>
      <c r="B727" s="8" t="s">
        <v>2171</v>
      </c>
      <c r="C727" s="203">
        <v>2.181765944750742</v>
      </c>
      <c r="D727" s="203">
        <v>28.362913518117214</v>
      </c>
    </row>
    <row r="728" spans="1:4" ht="27.75" customHeight="1" x14ac:dyDescent="0.25">
      <c r="A728" s="7" t="s">
        <v>2172</v>
      </c>
      <c r="B728" s="8" t="s">
        <v>2173</v>
      </c>
      <c r="C728" s="203">
        <v>0</v>
      </c>
      <c r="D728" s="203">
        <v>0</v>
      </c>
    </row>
    <row r="729" spans="1:4" ht="27.75" customHeight="1" x14ac:dyDescent="0.25">
      <c r="A729" s="7" t="s">
        <v>2174</v>
      </c>
      <c r="B729" s="8" t="s">
        <v>2175</v>
      </c>
      <c r="C729" s="203">
        <v>0.72685530095602291</v>
      </c>
      <c r="D729" s="203">
        <v>20.827862007749996</v>
      </c>
    </row>
    <row r="730" spans="1:4" ht="27.75" customHeight="1" x14ac:dyDescent="0.25">
      <c r="A730" s="7" t="s">
        <v>2176</v>
      </c>
      <c r="B730" s="8" t="s">
        <v>2177</v>
      </c>
      <c r="C730" s="203">
        <v>2.9584180223067249</v>
      </c>
      <c r="D730" s="203">
        <v>14.453663038190275</v>
      </c>
    </row>
    <row r="731" spans="1:4" ht="27.75" customHeight="1" x14ac:dyDescent="0.25">
      <c r="A731" s="7" t="s">
        <v>2178</v>
      </c>
      <c r="B731" s="8" t="s">
        <v>2179</v>
      </c>
      <c r="C731" s="203">
        <v>1.4796535125400683</v>
      </c>
      <c r="D731" s="203">
        <v>3.0519540390906985</v>
      </c>
    </row>
    <row r="732" spans="1:4" ht="27.75" customHeight="1" x14ac:dyDescent="0.25">
      <c r="A732" s="7" t="s">
        <v>2180</v>
      </c>
      <c r="B732" s="8" t="s">
        <v>2181</v>
      </c>
      <c r="C732" s="203">
        <v>1.2644406431748341</v>
      </c>
      <c r="D732" s="203">
        <v>13.99097451014871</v>
      </c>
    </row>
    <row r="733" spans="1:4" ht="27.75" customHeight="1" x14ac:dyDescent="0.25">
      <c r="A733" s="7" t="s">
        <v>2182</v>
      </c>
      <c r="B733" s="8" t="s">
        <v>2183</v>
      </c>
      <c r="C733" s="203">
        <v>-0.26269097262454455</v>
      </c>
      <c r="D733" s="203">
        <v>-2.3747810131837692</v>
      </c>
    </row>
    <row r="734" spans="1:4" ht="27.75" customHeight="1" x14ac:dyDescent="0.25">
      <c r="A734" s="7" t="s">
        <v>2184</v>
      </c>
      <c r="B734" s="8" t="s">
        <v>2185</v>
      </c>
      <c r="C734" s="203">
        <v>7.0784445816440753</v>
      </c>
      <c r="D734" s="203">
        <v>9.5060282834402212</v>
      </c>
    </row>
    <row r="735" spans="1:4" ht="27.75" customHeight="1" x14ac:dyDescent="0.25">
      <c r="A735" s="7" t="s">
        <v>2186</v>
      </c>
      <c r="B735" s="8" t="s">
        <v>2187</v>
      </c>
      <c r="C735" s="203">
        <v>2.3165204642689368</v>
      </c>
      <c r="D735" s="203">
        <v>4.3396396953412193</v>
      </c>
    </row>
    <row r="736" spans="1:4" ht="27.75" customHeight="1" x14ac:dyDescent="0.25">
      <c r="A736" s="7" t="s">
        <v>2188</v>
      </c>
      <c r="B736" s="8" t="s">
        <v>2189</v>
      </c>
      <c r="C736" s="203">
        <v>0.46408495545806244</v>
      </c>
      <c r="D736" s="203">
        <v>1.2497905833839067</v>
      </c>
    </row>
    <row r="737" spans="1:4" ht="27.75" customHeight="1" x14ac:dyDescent="0.25">
      <c r="A737" s="7" t="s">
        <v>2190</v>
      </c>
      <c r="B737" s="8" t="s">
        <v>2189</v>
      </c>
      <c r="C737" s="203">
        <v>0.63650060263841157</v>
      </c>
      <c r="D737" s="203">
        <v>6.0514001641521862</v>
      </c>
    </row>
    <row r="738" spans="1:4" ht="27.75" customHeight="1" x14ac:dyDescent="0.25">
      <c r="A738" s="7" t="s">
        <v>2191</v>
      </c>
      <c r="B738" s="8" t="s">
        <v>2192</v>
      </c>
      <c r="C738" s="203">
        <v>-2.8764078741778772E-2</v>
      </c>
      <c r="D738" s="203">
        <v>-7.7506798309719474E-2</v>
      </c>
    </row>
    <row r="739" spans="1:4" ht="27.75" customHeight="1" x14ac:dyDescent="0.25">
      <c r="A739" s="7" t="s">
        <v>2193</v>
      </c>
      <c r="B739" s="8" t="s">
        <v>2194</v>
      </c>
      <c r="C739" s="203">
        <v>5.5775385479668163E-2</v>
      </c>
      <c r="D739" s="203">
        <v>-0.14407215564353629</v>
      </c>
    </row>
    <row r="740" spans="1:4" ht="27.75" customHeight="1" x14ac:dyDescent="0.25">
      <c r="A740" s="7" t="s">
        <v>2195</v>
      </c>
      <c r="B740" s="8" t="s">
        <v>2196</v>
      </c>
      <c r="C740" s="203">
        <v>0.7698250521919312</v>
      </c>
      <c r="D740" s="203">
        <v>6.4411896065653957</v>
      </c>
    </row>
    <row r="741" spans="1:4" ht="27.75" customHeight="1" x14ac:dyDescent="0.25">
      <c r="A741" s="7" t="s">
        <v>2197</v>
      </c>
      <c r="B741" s="8" t="s">
        <v>2198</v>
      </c>
      <c r="C741" s="203">
        <v>0</v>
      </c>
      <c r="D741" s="203">
        <v>0</v>
      </c>
    </row>
    <row r="742" spans="1:4" ht="27.75" customHeight="1" x14ac:dyDescent="0.25">
      <c r="A742" s="7" t="s">
        <v>2199</v>
      </c>
      <c r="B742" s="8" t="s">
        <v>2200</v>
      </c>
      <c r="C742" s="203">
        <v>3.5969706119787261E-2</v>
      </c>
      <c r="D742" s="203">
        <v>6.4767274198977853</v>
      </c>
    </row>
    <row r="743" spans="1:4" ht="27.75" customHeight="1" x14ac:dyDescent="0.25">
      <c r="A743" s="7" t="s">
        <v>2201</v>
      </c>
      <c r="B743" s="8" t="s">
        <v>2202</v>
      </c>
      <c r="C743" s="203">
        <v>0</v>
      </c>
      <c r="D743" s="203">
        <v>-3.3342040787418541</v>
      </c>
    </row>
    <row r="744" spans="1:4" ht="27.75" customHeight="1" x14ac:dyDescent="0.25">
      <c r="A744" s="7" t="s">
        <v>2203</v>
      </c>
      <c r="B744" s="8" t="s">
        <v>2204</v>
      </c>
      <c r="C744" s="203">
        <v>2.8523679117027498</v>
      </c>
      <c r="D744" s="203">
        <v>1.74389177479892</v>
      </c>
    </row>
    <row r="745" spans="1:4" ht="27.75" customHeight="1" x14ac:dyDescent="0.25">
      <c r="A745" s="7" t="s">
        <v>2205</v>
      </c>
      <c r="B745" s="8" t="s">
        <v>2206</v>
      </c>
      <c r="C745" s="203">
        <v>1.2163991440657158</v>
      </c>
      <c r="D745" s="203">
        <v>15.094243949084577</v>
      </c>
    </row>
    <row r="746" spans="1:4" ht="27.75" customHeight="1" x14ac:dyDescent="0.25">
      <c r="A746" s="7" t="s">
        <v>2207</v>
      </c>
      <c r="B746" s="8" t="s">
        <v>2208</v>
      </c>
      <c r="C746" s="203">
        <v>0.10642779453196215</v>
      </c>
      <c r="D746" s="203">
        <v>-1.3952164500707873</v>
      </c>
    </row>
    <row r="747" spans="1:4" ht="27.75" customHeight="1" x14ac:dyDescent="0.25">
      <c r="A747" s="7" t="s">
        <v>2209</v>
      </c>
      <c r="B747" s="8" t="s">
        <v>2210</v>
      </c>
      <c r="C747" s="203">
        <v>1.2621561380786921E-2</v>
      </c>
      <c r="D747" s="203">
        <v>6.5515014686671647</v>
      </c>
    </row>
    <row r="748" spans="1:4" ht="27.75" customHeight="1" x14ac:dyDescent="0.25">
      <c r="A748" s="7" t="s">
        <v>2211</v>
      </c>
      <c r="B748" s="8" t="s">
        <v>2212</v>
      </c>
      <c r="C748" s="203">
        <v>5.2477399868831371</v>
      </c>
      <c r="D748" s="203">
        <v>17.753334456992995</v>
      </c>
    </row>
    <row r="749" spans="1:4" ht="27.75" customHeight="1" x14ac:dyDescent="0.25">
      <c r="A749" s="7" t="s">
        <v>2213</v>
      </c>
      <c r="B749" s="8" t="s">
        <v>2214</v>
      </c>
      <c r="C749" s="203">
        <v>2.1381880265516712E-2</v>
      </c>
      <c r="D749" s="203">
        <v>7.5854670194780409</v>
      </c>
    </row>
    <row r="750" spans="1:4" ht="27.75" customHeight="1" x14ac:dyDescent="0.25">
      <c r="A750" s="7" t="s">
        <v>2215</v>
      </c>
      <c r="B750" s="8" t="s">
        <v>2216</v>
      </c>
      <c r="C750" s="203">
        <v>-4.8681426617277133</v>
      </c>
      <c r="D750" s="203">
        <v>2.3424228032346956</v>
      </c>
    </row>
    <row r="751" spans="1:4" ht="27.75" customHeight="1" x14ac:dyDescent="0.25">
      <c r="A751" s="7" t="s">
        <v>2217</v>
      </c>
      <c r="B751" s="8" t="s">
        <v>2218</v>
      </c>
      <c r="C751" s="203">
        <v>3.0130660232446127</v>
      </c>
      <c r="D751" s="203">
        <v>0.26456154889693428</v>
      </c>
    </row>
    <row r="752" spans="1:4" ht="27.75" customHeight="1" x14ac:dyDescent="0.25">
      <c r="A752" s="7" t="s">
        <v>2219</v>
      </c>
      <c r="B752" s="8" t="s">
        <v>2220</v>
      </c>
      <c r="C752" s="203">
        <v>27.468060638114167</v>
      </c>
      <c r="D752" s="203">
        <v>-8.3249921083205614</v>
      </c>
    </row>
    <row r="753" spans="1:4" ht="27.75" customHeight="1" x14ac:dyDescent="0.25">
      <c r="A753" s="7" t="s">
        <v>2221</v>
      </c>
      <c r="B753" s="8" t="s">
        <v>2222</v>
      </c>
      <c r="C753" s="203">
        <v>0</v>
      </c>
      <c r="D753" s="203">
        <v>6.2468775491912168E-2</v>
      </c>
    </row>
    <row r="754" spans="1:4" ht="27.75" customHeight="1" x14ac:dyDescent="0.25">
      <c r="A754" s="7" t="s">
        <v>2223</v>
      </c>
      <c r="B754" s="8" t="s">
        <v>2224</v>
      </c>
      <c r="C754" s="203">
        <v>0.37794043734128707</v>
      </c>
      <c r="D754" s="203">
        <v>-0.17813424465270547</v>
      </c>
    </row>
    <row r="755" spans="1:4" ht="27.75" customHeight="1" x14ac:dyDescent="0.25">
      <c r="A755" s="7" t="s">
        <v>2225</v>
      </c>
      <c r="B755" s="8" t="s">
        <v>2224</v>
      </c>
      <c r="C755" s="203">
        <v>0.37777305922235477</v>
      </c>
      <c r="D755" s="203">
        <v>-0.17798321491189781</v>
      </c>
    </row>
    <row r="756" spans="1:4" ht="27.75" customHeight="1" x14ac:dyDescent="0.25">
      <c r="A756" s="7" t="s">
        <v>2226</v>
      </c>
      <c r="B756" s="8" t="s">
        <v>2227</v>
      </c>
      <c r="C756" s="203">
        <v>0.64194681176685309</v>
      </c>
      <c r="D756" s="203">
        <v>1.1595005928486346</v>
      </c>
    </row>
    <row r="757" spans="1:4" ht="27.75" customHeight="1" x14ac:dyDescent="0.25">
      <c r="A757" s="7" t="s">
        <v>2228</v>
      </c>
      <c r="B757" s="8" t="s">
        <v>2229</v>
      </c>
      <c r="C757" s="203">
        <v>0</v>
      </c>
      <c r="D757" s="203">
        <v>9.2843249559102698</v>
      </c>
    </row>
    <row r="758" spans="1:4" ht="27.75" customHeight="1" x14ac:dyDescent="0.25">
      <c r="A758" s="7" t="s">
        <v>2230</v>
      </c>
      <c r="B758" s="8" t="s">
        <v>2231</v>
      </c>
      <c r="C758" s="203">
        <v>-4.4956503949838851</v>
      </c>
      <c r="D758" s="203">
        <v>2.277577946499878</v>
      </c>
    </row>
    <row r="759" spans="1:4" ht="27.75" customHeight="1" x14ac:dyDescent="0.25">
      <c r="A759" s="7" t="s">
        <v>2232</v>
      </c>
      <c r="B759" s="8" t="s">
        <v>2233</v>
      </c>
      <c r="C759" s="203">
        <v>1.2866880598494304</v>
      </c>
      <c r="D759" s="203">
        <v>8.7725010412520135E-2</v>
      </c>
    </row>
    <row r="760" spans="1:4" ht="27.75" customHeight="1" x14ac:dyDescent="0.25">
      <c r="A760" s="7" t="s">
        <v>2234</v>
      </c>
      <c r="B760" s="8" t="s">
        <v>2235</v>
      </c>
      <c r="C760" s="203">
        <v>3.0168628785054272</v>
      </c>
      <c r="D760" s="203">
        <v>-0.89637452087733016</v>
      </c>
    </row>
    <row r="761" spans="1:4" ht="27.75" customHeight="1" x14ac:dyDescent="0.25">
      <c r="A761" s="7" t="s">
        <v>2236</v>
      </c>
      <c r="B761" s="8" t="s">
        <v>2237</v>
      </c>
      <c r="C761" s="203">
        <v>0.35584611876942163</v>
      </c>
      <c r="D761" s="203">
        <v>0.33266439436577594</v>
      </c>
    </row>
    <row r="762" spans="1:4" ht="27.75" customHeight="1" x14ac:dyDescent="0.25">
      <c r="A762" s="7" t="s">
        <v>2238</v>
      </c>
      <c r="B762" s="8" t="s">
        <v>2239</v>
      </c>
      <c r="C762" s="203">
        <v>2.9214249141083846</v>
      </c>
      <c r="D762" s="203">
        <v>2.696869737303524</v>
      </c>
    </row>
    <row r="763" spans="1:4" ht="27.75" customHeight="1" x14ac:dyDescent="0.25">
      <c r="A763" s="7" t="s">
        <v>2240</v>
      </c>
      <c r="B763" s="8" t="s">
        <v>2241</v>
      </c>
      <c r="C763" s="203">
        <v>0.69628930517460774</v>
      </c>
      <c r="D763" s="203">
        <v>6.0834192723311205</v>
      </c>
    </row>
    <row r="764" spans="1:4" ht="27.75" customHeight="1" x14ac:dyDescent="0.25">
      <c r="A764" s="7" t="s">
        <v>2242</v>
      </c>
      <c r="B764" s="8" t="s">
        <v>2243</v>
      </c>
      <c r="C764" s="203">
        <v>4.6981873717638161</v>
      </c>
      <c r="D764" s="203">
        <v>13.020079521302641</v>
      </c>
    </row>
    <row r="765" spans="1:4" ht="27.75" customHeight="1" x14ac:dyDescent="0.25">
      <c r="A765" s="7" t="s">
        <v>2244</v>
      </c>
      <c r="B765" s="8" t="s">
        <v>2245</v>
      </c>
      <c r="C765" s="203">
        <v>0.5806213800973169</v>
      </c>
      <c r="D765" s="203">
        <v>0.30919733879335154</v>
      </c>
    </row>
    <row r="766" spans="1:4" ht="27.75" customHeight="1" x14ac:dyDescent="0.25">
      <c r="A766" s="7" t="s">
        <v>2246</v>
      </c>
      <c r="B766" s="8" t="s">
        <v>2247</v>
      </c>
      <c r="C766" s="203">
        <v>-0.60402474313453702</v>
      </c>
      <c r="D766" s="203">
        <v>1.0564781772008032</v>
      </c>
    </row>
    <row r="767" spans="1:4" ht="27.75" customHeight="1" x14ac:dyDescent="0.25">
      <c r="A767" s="7" t="s">
        <v>2248</v>
      </c>
      <c r="B767" s="8" t="s">
        <v>2249</v>
      </c>
      <c r="C767" s="203">
        <v>-2.2243130224994463</v>
      </c>
      <c r="D767" s="203">
        <v>2.2062397144537913</v>
      </c>
    </row>
    <row r="768" spans="1:4" ht="27.75" customHeight="1" x14ac:dyDescent="0.25">
      <c r="A768" s="7" t="s">
        <v>2250</v>
      </c>
      <c r="B768" s="8" t="s">
        <v>2251</v>
      </c>
      <c r="C768" s="203">
        <v>0.59601999296918595</v>
      </c>
      <c r="D768" s="203">
        <v>-2.8126249274972817</v>
      </c>
    </row>
    <row r="769" spans="1:4" ht="27.75" customHeight="1" x14ac:dyDescent="0.25">
      <c r="A769" s="7" t="s">
        <v>2252</v>
      </c>
      <c r="B769" s="8" t="s">
        <v>2253</v>
      </c>
      <c r="C769" s="203">
        <v>0.40528991157031047</v>
      </c>
      <c r="D769" s="203">
        <v>6.4731697410565259</v>
      </c>
    </row>
    <row r="770" spans="1:4" ht="27.75" customHeight="1" x14ac:dyDescent="0.25">
      <c r="A770" s="7" t="s">
        <v>2254</v>
      </c>
      <c r="B770" s="8" t="s">
        <v>2255</v>
      </c>
      <c r="C770" s="203">
        <v>1.3804662892924322</v>
      </c>
      <c r="D770" s="203">
        <v>7.6760059644718996</v>
      </c>
    </row>
    <row r="771" spans="1:4" ht="27.75" customHeight="1" x14ac:dyDescent="0.25">
      <c r="A771" s="7" t="s">
        <v>2256</v>
      </c>
      <c r="B771" s="8" t="s">
        <v>2257</v>
      </c>
      <c r="C771" s="203">
        <v>1.2150870293295066</v>
      </c>
      <c r="D771" s="203">
        <v>12.84255933342118</v>
      </c>
    </row>
    <row r="772" spans="1:4" ht="27.75" customHeight="1" x14ac:dyDescent="0.25">
      <c r="A772" s="7" t="s">
        <v>2258</v>
      </c>
      <c r="B772" s="8" t="s">
        <v>2259</v>
      </c>
      <c r="C772" s="203">
        <v>1.2365053239391901</v>
      </c>
      <c r="D772" s="203">
        <v>0.9373514898602</v>
      </c>
    </row>
    <row r="773" spans="1:4" ht="27.75" customHeight="1" x14ac:dyDescent="0.25">
      <c r="A773" s="7" t="s">
        <v>2260</v>
      </c>
      <c r="B773" s="8" t="s">
        <v>2259</v>
      </c>
      <c r="C773" s="203">
        <v>1.4288067369955599</v>
      </c>
      <c r="D773" s="203">
        <v>0.55851376934930996</v>
      </c>
    </row>
    <row r="774" spans="1:4" ht="27.75" customHeight="1" x14ac:dyDescent="0.25">
      <c r="A774" s="7" t="s">
        <v>2261</v>
      </c>
      <c r="B774" s="8" t="s">
        <v>2262</v>
      </c>
      <c r="C774" s="203">
        <v>2.1610720593549604</v>
      </c>
      <c r="D774" s="203">
        <v>4.8230530213749851</v>
      </c>
    </row>
    <row r="775" spans="1:4" ht="27.75" customHeight="1" x14ac:dyDescent="0.25">
      <c r="A775" s="7" t="s">
        <v>2263</v>
      </c>
      <c r="B775" s="8" t="s">
        <v>2264</v>
      </c>
      <c r="C775" s="203">
        <v>0.48256215884829634</v>
      </c>
      <c r="D775" s="203">
        <v>0.3519678216353207</v>
      </c>
    </row>
    <row r="776" spans="1:4" ht="27.75" customHeight="1" x14ac:dyDescent="0.25">
      <c r="A776" s="7" t="s">
        <v>2265</v>
      </c>
      <c r="B776" s="8" t="s">
        <v>2266</v>
      </c>
      <c r="C776" s="203">
        <v>0.69435035419689761</v>
      </c>
      <c r="D776" s="203">
        <v>3.3692170364633505</v>
      </c>
    </row>
    <row r="777" spans="1:4" ht="27.75" customHeight="1" x14ac:dyDescent="0.25">
      <c r="A777" s="7" t="s">
        <v>2267</v>
      </c>
      <c r="B777" s="8" t="s">
        <v>2268</v>
      </c>
      <c r="C777" s="203">
        <v>4.7490337538363507E-3</v>
      </c>
      <c r="D777" s="203">
        <v>0.52059227853089274</v>
      </c>
    </row>
    <row r="778" spans="1:4" ht="27.75" customHeight="1" x14ac:dyDescent="0.25">
      <c r="A778" s="7" t="s">
        <v>2269</v>
      </c>
      <c r="B778" s="8" t="s">
        <v>2268</v>
      </c>
      <c r="C778" s="203">
        <v>7.5952757382454416E-3</v>
      </c>
      <c r="D778" s="203">
        <v>0.51942286087807088</v>
      </c>
    </row>
    <row r="779" spans="1:4" ht="27.75" customHeight="1" x14ac:dyDescent="0.25">
      <c r="A779" s="7" t="s">
        <v>2270</v>
      </c>
      <c r="B779" s="8" t="s">
        <v>2271</v>
      </c>
      <c r="C779" s="203">
        <v>1.0833683905218734</v>
      </c>
      <c r="D779" s="203">
        <v>0.71134500694458291</v>
      </c>
    </row>
    <row r="780" spans="1:4" ht="27.75" customHeight="1" x14ac:dyDescent="0.25">
      <c r="A780" s="7" t="s">
        <v>2272</v>
      </c>
      <c r="B780" s="8" t="s">
        <v>2273</v>
      </c>
      <c r="C780" s="203">
        <v>-2.4446296332396007</v>
      </c>
      <c r="D780" s="203">
        <v>1.3434871736249512</v>
      </c>
    </row>
    <row r="781" spans="1:4" ht="27.75" customHeight="1" x14ac:dyDescent="0.25">
      <c r="A781" s="7" t="s">
        <v>2274</v>
      </c>
      <c r="B781" s="8" t="s">
        <v>2275</v>
      </c>
      <c r="C781" s="203">
        <v>6.9283399845673479</v>
      </c>
      <c r="D781" s="203">
        <v>38.177773566907689</v>
      </c>
    </row>
    <row r="782" spans="1:4" ht="27.75" customHeight="1" x14ac:dyDescent="0.25">
      <c r="A782" s="7" t="s">
        <v>2276</v>
      </c>
      <c r="B782" s="8" t="s">
        <v>2277</v>
      </c>
      <c r="C782" s="203">
        <v>10.820849478327858</v>
      </c>
      <c r="D782" s="203">
        <v>-5.319862918074044</v>
      </c>
    </row>
    <row r="783" spans="1:4" ht="27.75" customHeight="1" x14ac:dyDescent="0.25">
      <c r="A783" s="7" t="s">
        <v>2278</v>
      </c>
      <c r="B783" s="8" t="s">
        <v>2279</v>
      </c>
      <c r="C783" s="203">
        <v>4.9792193612948399E-2</v>
      </c>
      <c r="D783" s="203">
        <v>0.1698863604688631</v>
      </c>
    </row>
    <row r="784" spans="1:4" ht="27.75" customHeight="1" x14ac:dyDescent="0.25">
      <c r="A784" s="7" t="s">
        <v>2280</v>
      </c>
      <c r="B784" s="8" t="s">
        <v>2281</v>
      </c>
      <c r="C784" s="203">
        <v>2.4733497665957716E-2</v>
      </c>
      <c r="D784" s="203">
        <v>0.24241408082365215</v>
      </c>
    </row>
    <row r="785" spans="1:4" ht="27.75" customHeight="1" x14ac:dyDescent="0.25">
      <c r="A785" s="7" t="s">
        <v>2282</v>
      </c>
      <c r="B785" s="8" t="s">
        <v>2283</v>
      </c>
      <c r="C785" s="203">
        <v>3.079453854993468</v>
      </c>
      <c r="D785" s="203">
        <v>10.487975359740339</v>
      </c>
    </row>
    <row r="786" spans="1:4" ht="27.75" customHeight="1" x14ac:dyDescent="0.25">
      <c r="A786" s="7" t="s">
        <v>2284</v>
      </c>
      <c r="B786" s="8" t="s">
        <v>2285</v>
      </c>
      <c r="C786" s="203">
        <v>10.902374679508663</v>
      </c>
      <c r="D786" s="203">
        <v>1.6554530167891737</v>
      </c>
    </row>
    <row r="787" spans="1:4" ht="27.75" customHeight="1" x14ac:dyDescent="0.25">
      <c r="A787" s="7" t="s">
        <v>2286</v>
      </c>
      <c r="B787" s="8" t="s">
        <v>2287</v>
      </c>
      <c r="C787" s="203">
        <v>6.6245104857361143</v>
      </c>
      <c r="D787" s="203">
        <v>6.8386478604471517</v>
      </c>
    </row>
    <row r="788" spans="1:4" ht="27.75" customHeight="1" x14ac:dyDescent="0.25">
      <c r="A788" s="7" t="s">
        <v>2288</v>
      </c>
      <c r="B788" s="8" t="s">
        <v>2289</v>
      </c>
      <c r="C788" s="203">
        <v>0.41485610561572506</v>
      </c>
      <c r="D788" s="203">
        <v>3.7436122072866143</v>
      </c>
    </row>
    <row r="789" spans="1:4" ht="27.75" customHeight="1" x14ac:dyDescent="0.25">
      <c r="A789" s="7" t="s">
        <v>2290</v>
      </c>
      <c r="B789" s="8" t="s">
        <v>2291</v>
      </c>
      <c r="C789" s="203">
        <v>0.1658821064945879</v>
      </c>
      <c r="D789" s="203">
        <v>4.0255903751644659</v>
      </c>
    </row>
    <row r="790" spans="1:4" ht="27.75" customHeight="1" x14ac:dyDescent="0.25">
      <c r="A790" s="7" t="s">
        <v>2292</v>
      </c>
      <c r="B790" s="8" t="s">
        <v>2291</v>
      </c>
      <c r="C790" s="203">
        <v>1.5689476692001703E-2</v>
      </c>
      <c r="D790" s="203">
        <v>3.2776750722485879</v>
      </c>
    </row>
    <row r="791" spans="1:4" ht="27.75" customHeight="1" x14ac:dyDescent="0.25">
      <c r="A791" s="7" t="s">
        <v>2293</v>
      </c>
      <c r="B791" s="8" t="s">
        <v>2294</v>
      </c>
      <c r="C791" s="203">
        <v>0.75206594657190395</v>
      </c>
      <c r="D791" s="203">
        <v>4.8842594329851741</v>
      </c>
    </row>
    <row r="792" spans="1:4" ht="27.75" customHeight="1" x14ac:dyDescent="0.25">
      <c r="A792" s="7" t="s">
        <v>2295</v>
      </c>
      <c r="B792" s="8" t="s">
        <v>2296</v>
      </c>
      <c r="C792" s="203">
        <v>1.839627134760899</v>
      </c>
      <c r="D792" s="203">
        <v>0.4470553025368611</v>
      </c>
    </row>
    <row r="793" spans="1:4" ht="27.75" customHeight="1" x14ac:dyDescent="0.25">
      <c r="A793" s="7" t="s">
        <v>2297</v>
      </c>
      <c r="B793" s="8" t="s">
        <v>2298</v>
      </c>
      <c r="C793" s="203">
        <v>0.24060589692635695</v>
      </c>
      <c r="D793" s="203">
        <v>-2.5715559105270337E-2</v>
      </c>
    </row>
    <row r="794" spans="1:4" ht="27.75" customHeight="1" x14ac:dyDescent="0.25">
      <c r="A794" s="7" t="s">
        <v>2299</v>
      </c>
      <c r="B794" s="8" t="s">
        <v>2300</v>
      </c>
      <c r="C794" s="203">
        <v>0.11865698520573294</v>
      </c>
      <c r="D794" s="203">
        <v>0.42163824428188434</v>
      </c>
    </row>
    <row r="795" spans="1:4" ht="27.75" customHeight="1" x14ac:dyDescent="0.25">
      <c r="A795" s="7" t="s">
        <v>2301</v>
      </c>
      <c r="B795" s="8" t="s">
        <v>2302</v>
      </c>
      <c r="C795" s="203">
        <v>5.6854853712474659E-2</v>
      </c>
      <c r="D795" s="203">
        <v>6.6738714865706177</v>
      </c>
    </row>
    <row r="796" spans="1:4" ht="27.75" customHeight="1" x14ac:dyDescent="0.25">
      <c r="A796" s="7" t="s">
        <v>2303</v>
      </c>
      <c r="B796" s="8" t="s">
        <v>2304</v>
      </c>
      <c r="C796" s="203">
        <v>5.7752237225794166E-2</v>
      </c>
      <c r="D796" s="203">
        <v>2.1246753959358546</v>
      </c>
    </row>
    <row r="797" spans="1:4" ht="27.75" customHeight="1" x14ac:dyDescent="0.25">
      <c r="A797" s="7" t="s">
        <v>2305</v>
      </c>
      <c r="B797" s="8" t="s">
        <v>2306</v>
      </c>
      <c r="C797" s="203">
        <v>3.7549785260379025</v>
      </c>
      <c r="D797" s="203">
        <v>-0.80066429527763994</v>
      </c>
    </row>
    <row r="798" spans="1:4" ht="27.75" customHeight="1" x14ac:dyDescent="0.25">
      <c r="A798" s="7" t="s">
        <v>2307</v>
      </c>
      <c r="B798" s="8" t="s">
        <v>2308</v>
      </c>
      <c r="C798" s="203">
        <v>1.335187053553454</v>
      </c>
      <c r="D798" s="203">
        <v>15.923279360816505</v>
      </c>
    </row>
    <row r="799" spans="1:4" ht="27.75" customHeight="1" x14ac:dyDescent="0.25">
      <c r="A799" s="7" t="s">
        <v>2309</v>
      </c>
      <c r="B799" s="8" t="s">
        <v>2310</v>
      </c>
      <c r="C799" s="203">
        <v>1.3184200285028602</v>
      </c>
      <c r="D799" s="203">
        <v>9.0124044888642842</v>
      </c>
    </row>
    <row r="800" spans="1:4" ht="27.75" customHeight="1" x14ac:dyDescent="0.25">
      <c r="A800" s="7" t="s">
        <v>2311</v>
      </c>
      <c r="B800" s="8" t="s">
        <v>2312</v>
      </c>
      <c r="C800" s="203">
        <v>0.59738689467246719</v>
      </c>
      <c r="D800" s="203">
        <v>0.56305006734336216</v>
      </c>
    </row>
    <row r="801" spans="1:4" ht="27.75" customHeight="1" x14ac:dyDescent="0.25">
      <c r="A801" s="7" t="s">
        <v>2313</v>
      </c>
      <c r="B801" s="8" t="s">
        <v>2314</v>
      </c>
      <c r="C801" s="203">
        <v>1.8565985946108436</v>
      </c>
      <c r="D801" s="203">
        <v>9.8016271996315751</v>
      </c>
    </row>
    <row r="802" spans="1:4" ht="27.75" customHeight="1" x14ac:dyDescent="0.25">
      <c r="A802" s="7" t="s">
        <v>2315</v>
      </c>
      <c r="B802" s="8" t="s">
        <v>2316</v>
      </c>
      <c r="C802" s="203">
        <v>0.73696443374245879</v>
      </c>
      <c r="D802" s="203">
        <v>5.781726116134565</v>
      </c>
    </row>
    <row r="803" spans="1:4" ht="27.75" customHeight="1" x14ac:dyDescent="0.25">
      <c r="A803" s="7" t="s">
        <v>2317</v>
      </c>
      <c r="B803" s="8" t="s">
        <v>2318</v>
      </c>
      <c r="C803" s="203">
        <v>8.740506651046942E-2</v>
      </c>
      <c r="D803" s="203">
        <v>0.7083692784857748</v>
      </c>
    </row>
    <row r="804" spans="1:4" ht="27.75" customHeight="1" x14ac:dyDescent="0.25">
      <c r="A804" s="7" t="s">
        <v>2319</v>
      </c>
      <c r="B804" s="8" t="s">
        <v>2320</v>
      </c>
      <c r="C804" s="203">
        <v>0</v>
      </c>
      <c r="D804" s="203">
        <v>0</v>
      </c>
    </row>
    <row r="805" spans="1:4" ht="27.75" customHeight="1" x14ac:dyDescent="0.25">
      <c r="A805" s="7" t="s">
        <v>2321</v>
      </c>
      <c r="B805" s="8" t="s">
        <v>2322</v>
      </c>
      <c r="C805" s="203">
        <v>1.56312431230922</v>
      </c>
      <c r="D805" s="203">
        <v>6.0690864753524272</v>
      </c>
    </row>
    <row r="806" spans="1:4" ht="27.75" customHeight="1" x14ac:dyDescent="0.25">
      <c r="A806" s="7" t="s">
        <v>2323</v>
      </c>
      <c r="B806" s="8" t="s">
        <v>2324</v>
      </c>
      <c r="C806" s="203">
        <v>4.1059344919827941E-2</v>
      </c>
      <c r="D806" s="203">
        <v>7.8721360465004127</v>
      </c>
    </row>
    <row r="807" spans="1:4" ht="27.75" customHeight="1" x14ac:dyDescent="0.25">
      <c r="A807" s="7" t="s">
        <v>2325</v>
      </c>
      <c r="B807" s="8" t="s">
        <v>2326</v>
      </c>
      <c r="C807" s="203">
        <v>0</v>
      </c>
      <c r="D807" s="203">
        <v>4.2476758735907412</v>
      </c>
    </row>
    <row r="808" spans="1:4" ht="27.75" customHeight="1" x14ac:dyDescent="0.25">
      <c r="A808" s="7" t="s">
        <v>2327</v>
      </c>
      <c r="B808" s="8" t="s">
        <v>2326</v>
      </c>
      <c r="C808" s="203">
        <v>0</v>
      </c>
      <c r="D808" s="203">
        <v>4.161750657510936</v>
      </c>
    </row>
    <row r="809" spans="1:4" ht="27.75" customHeight="1" x14ac:dyDescent="0.25">
      <c r="A809" s="7" t="s">
        <v>2328</v>
      </c>
      <c r="B809" s="8" t="s">
        <v>2329</v>
      </c>
      <c r="C809" s="203">
        <v>2.6332514804810856E-3</v>
      </c>
      <c r="D809" s="203">
        <v>0.94192238845178144</v>
      </c>
    </row>
    <row r="810" spans="1:4" ht="27.75" customHeight="1" x14ac:dyDescent="0.25">
      <c r="A810" s="7" t="s">
        <v>2330</v>
      </c>
      <c r="B810" s="8" t="s">
        <v>2331</v>
      </c>
      <c r="C810" s="203">
        <v>1.720091732437053</v>
      </c>
      <c r="D810" s="203">
        <v>11.145609644525985</v>
      </c>
    </row>
    <row r="811" spans="1:4" ht="27.75" customHeight="1" x14ac:dyDescent="0.25">
      <c r="A811" s="7" t="s">
        <v>2332</v>
      </c>
      <c r="B811" s="8" t="s">
        <v>2333</v>
      </c>
      <c r="C811" s="203">
        <v>0.16121957433338155</v>
      </c>
      <c r="D811" s="203">
        <v>-0.19769784703880258</v>
      </c>
    </row>
    <row r="812" spans="1:4" ht="27.75" customHeight="1" x14ac:dyDescent="0.25">
      <c r="A812" s="7" t="s">
        <v>2334</v>
      </c>
      <c r="B812" s="8" t="s">
        <v>2335</v>
      </c>
      <c r="C812" s="203">
        <v>0.27992763166364493</v>
      </c>
      <c r="D812" s="203">
        <v>-6.9752220443471194E-2</v>
      </c>
    </row>
    <row r="813" spans="1:4" ht="27.75" customHeight="1" x14ac:dyDescent="0.25">
      <c r="A813" s="7" t="s">
        <v>2336</v>
      </c>
      <c r="B813" s="8" t="s">
        <v>2337</v>
      </c>
      <c r="C813" s="203">
        <v>1.0147928316989556</v>
      </c>
      <c r="D813" s="203">
        <v>6.0234884814424312</v>
      </c>
    </row>
    <row r="814" spans="1:4" ht="27.75" customHeight="1" x14ac:dyDescent="0.25">
      <c r="A814" s="7" t="s">
        <v>2338</v>
      </c>
      <c r="B814" s="8" t="s">
        <v>2339</v>
      </c>
      <c r="C814" s="203">
        <v>5.5657244921019435</v>
      </c>
      <c r="D814" s="203">
        <v>9.4208986872487408</v>
      </c>
    </row>
    <row r="815" spans="1:4" ht="27.75" customHeight="1" x14ac:dyDescent="0.25">
      <c r="A815" s="7" t="s">
        <v>2340</v>
      </c>
      <c r="B815" s="8" t="s">
        <v>2341</v>
      </c>
      <c r="C815" s="203">
        <v>1.3733539510761099</v>
      </c>
      <c r="D815" s="203">
        <v>6.5400208865414271</v>
      </c>
    </row>
    <row r="816" spans="1:4" ht="27.75" customHeight="1" x14ac:dyDescent="0.25">
      <c r="A816" s="7" t="s">
        <v>2342</v>
      </c>
      <c r="B816" s="8" t="s">
        <v>2343</v>
      </c>
      <c r="C816" s="203">
        <v>1.1292635421617003</v>
      </c>
      <c r="D816" s="203">
        <v>6.7451937818728505</v>
      </c>
    </row>
    <row r="817" spans="1:4" ht="27.75" customHeight="1" x14ac:dyDescent="0.25">
      <c r="A817" s="7" t="s">
        <v>2344</v>
      </c>
      <c r="B817" s="8" t="s">
        <v>2345</v>
      </c>
      <c r="C817" s="203">
        <v>0.16568561041875013</v>
      </c>
      <c r="D817" s="203">
        <v>9.1730411935306488</v>
      </c>
    </row>
    <row r="818" spans="1:4" ht="27.75" customHeight="1" x14ac:dyDescent="0.25">
      <c r="A818" s="7" t="s">
        <v>2346</v>
      </c>
      <c r="B818" s="8" t="s">
        <v>2347</v>
      </c>
      <c r="C818" s="203">
        <v>0.47353544955178112</v>
      </c>
      <c r="D818" s="203">
        <v>2.8334233034481264</v>
      </c>
    </row>
    <row r="819" spans="1:4" ht="27.75" customHeight="1" x14ac:dyDescent="0.25">
      <c r="A819" s="7" t="s">
        <v>2348</v>
      </c>
      <c r="B819" s="8" t="s">
        <v>2349</v>
      </c>
      <c r="C819" s="203">
        <v>0.39090023796712903</v>
      </c>
      <c r="D819" s="203">
        <v>7.9139629890383265</v>
      </c>
    </row>
    <row r="820" spans="1:4" ht="27.75" customHeight="1" x14ac:dyDescent="0.25">
      <c r="A820" s="7" t="s">
        <v>2350</v>
      </c>
      <c r="B820" s="8" t="s">
        <v>2351</v>
      </c>
      <c r="C820" s="203">
        <v>0.7112142795327393</v>
      </c>
      <c r="D820" s="203">
        <v>25.497663975946217</v>
      </c>
    </row>
    <row r="821" spans="1:4" ht="27.75" customHeight="1" x14ac:dyDescent="0.25">
      <c r="A821" s="7" t="s">
        <v>2352</v>
      </c>
      <c r="B821" s="8" t="s">
        <v>2353</v>
      </c>
      <c r="C821" s="203">
        <v>2.6989640561236485</v>
      </c>
      <c r="D821" s="203">
        <v>10.508964604877747</v>
      </c>
    </row>
    <row r="822" spans="1:4" ht="27.75" customHeight="1" x14ac:dyDescent="0.25">
      <c r="A822" s="7" t="s">
        <v>2354</v>
      </c>
      <c r="B822" s="8" t="s">
        <v>2355</v>
      </c>
      <c r="C822" s="203">
        <v>21.62626295792467</v>
      </c>
      <c r="D822" s="203">
        <v>-8.0096478752566416</v>
      </c>
    </row>
    <row r="823" spans="1:4" ht="27.75" customHeight="1" x14ac:dyDescent="0.25">
      <c r="A823" s="7" t="s">
        <v>2356</v>
      </c>
      <c r="B823" s="8" t="s">
        <v>2357</v>
      </c>
      <c r="C823" s="203">
        <v>9.1677310719935008</v>
      </c>
      <c r="D823" s="203">
        <v>1.77303175127386</v>
      </c>
    </row>
    <row r="824" spans="1:4" ht="27.75" customHeight="1" x14ac:dyDescent="0.25">
      <c r="A824" s="7" t="s">
        <v>2358</v>
      </c>
      <c r="B824" s="8" t="s">
        <v>2359</v>
      </c>
      <c r="C824" s="203">
        <v>3.8682127653281353</v>
      </c>
      <c r="D824" s="203">
        <v>7.543449683859702</v>
      </c>
    </row>
    <row r="825" spans="1:4" ht="27.75" customHeight="1" x14ac:dyDescent="0.25">
      <c r="A825" s="7" t="s">
        <v>2360</v>
      </c>
      <c r="B825" s="8" t="s">
        <v>2361</v>
      </c>
      <c r="C825" s="203">
        <v>7.1789631476817647E-2</v>
      </c>
      <c r="D825" s="203">
        <v>0.45132979324163258</v>
      </c>
    </row>
    <row r="826" spans="1:4" ht="27.75" customHeight="1" x14ac:dyDescent="0.25">
      <c r="A826" s="7" t="s">
        <v>2362</v>
      </c>
      <c r="B826" s="8" t="s">
        <v>2363</v>
      </c>
      <c r="C826" s="203">
        <v>40.296321407171</v>
      </c>
      <c r="D826" s="203">
        <v>-28.9192265587597</v>
      </c>
    </row>
    <row r="827" spans="1:4" ht="27.75" customHeight="1" x14ac:dyDescent="0.25">
      <c r="A827" s="7" t="s">
        <v>2364</v>
      </c>
      <c r="B827" s="8" t="s">
        <v>2365</v>
      </c>
      <c r="C827" s="203">
        <v>1.7444961194274899</v>
      </c>
      <c r="D827" s="203">
        <v>1.1400320471275001</v>
      </c>
    </row>
    <row r="828" spans="1:4" ht="27.75" customHeight="1" x14ac:dyDescent="0.25">
      <c r="A828" s="7" t="s">
        <v>2366</v>
      </c>
      <c r="B828" s="8" t="s">
        <v>2367</v>
      </c>
      <c r="C828" s="203">
        <v>1.0406623375978901</v>
      </c>
      <c r="D828" s="203">
        <v>0.123103914930404</v>
      </c>
    </row>
    <row r="829" spans="1:4" ht="27.75" customHeight="1" x14ac:dyDescent="0.25">
      <c r="A829" s="7" t="s">
        <v>2368</v>
      </c>
      <c r="B829" s="8" t="s">
        <v>2369</v>
      </c>
      <c r="C829" s="203">
        <v>0.85441458205423182</v>
      </c>
      <c r="D829" s="203">
        <v>-4.6365529724938392</v>
      </c>
    </row>
    <row r="830" spans="1:4" ht="27.75" customHeight="1" x14ac:dyDescent="0.25">
      <c r="A830" s="7" t="s">
        <v>2370</v>
      </c>
      <c r="B830" s="8" t="s">
        <v>2371</v>
      </c>
      <c r="C830" s="203">
        <v>-1.9741675245647372</v>
      </c>
      <c r="D830" s="203">
        <v>29.877308724453083</v>
      </c>
    </row>
    <row r="831" spans="1:4" ht="27.75" customHeight="1" x14ac:dyDescent="0.25">
      <c r="A831" s="7" t="s">
        <v>2372</v>
      </c>
      <c r="B831" s="8" t="s">
        <v>2371</v>
      </c>
      <c r="C831" s="203">
        <v>-2.6576849165664274</v>
      </c>
      <c r="D831" s="203">
        <v>27.647863053223599</v>
      </c>
    </row>
    <row r="832" spans="1:4" ht="27.75" customHeight="1" x14ac:dyDescent="0.25">
      <c r="A832" s="7" t="s">
        <v>2373</v>
      </c>
      <c r="B832" s="8" t="s">
        <v>2374</v>
      </c>
      <c r="C832" s="203">
        <v>-2.4345677857505882E-2</v>
      </c>
      <c r="D832" s="203">
        <v>6.2591624528789538</v>
      </c>
    </row>
    <row r="833" spans="1:4" ht="27.75" customHeight="1" x14ac:dyDescent="0.25">
      <c r="A833" s="7" t="s">
        <v>2375</v>
      </c>
      <c r="B833" s="8" t="s">
        <v>2376</v>
      </c>
      <c r="C833" s="203">
        <v>3.0084825102320707</v>
      </c>
      <c r="D833" s="203">
        <v>6.4177233767558617</v>
      </c>
    </row>
    <row r="834" spans="1:4" ht="27.75" customHeight="1" x14ac:dyDescent="0.25">
      <c r="A834" s="7" t="s">
        <v>2377</v>
      </c>
      <c r="B834" s="8" t="s">
        <v>2378</v>
      </c>
      <c r="C834" s="203">
        <v>-2.2252543715122808E-2</v>
      </c>
      <c r="D834" s="203">
        <v>5.3227794416112264</v>
      </c>
    </row>
    <row r="835" spans="1:4" ht="27.75" customHeight="1" x14ac:dyDescent="0.25">
      <c r="A835" s="7" t="s">
        <v>2379</v>
      </c>
      <c r="B835" s="8" t="s">
        <v>2380</v>
      </c>
      <c r="C835" s="203">
        <v>3.2174406065334029</v>
      </c>
      <c r="D835" s="203">
        <v>-1.4554277332975609</v>
      </c>
    </row>
    <row r="836" spans="1:4" ht="27.75" customHeight="1" x14ac:dyDescent="0.25">
      <c r="A836" s="7" t="s">
        <v>2381</v>
      </c>
      <c r="B836" s="8" t="s">
        <v>2382</v>
      </c>
      <c r="C836" s="203">
        <v>0</v>
      </c>
      <c r="D836" s="203">
        <v>0</v>
      </c>
    </row>
    <row r="837" spans="1:4" ht="27.75" customHeight="1" x14ac:dyDescent="0.25">
      <c r="A837" s="7" t="s">
        <v>2383</v>
      </c>
      <c r="B837" s="8" t="s">
        <v>2384</v>
      </c>
      <c r="C837" s="203">
        <v>2.4600065964998001</v>
      </c>
      <c r="D837" s="203">
        <v>-2.9462502923565999</v>
      </c>
    </row>
    <row r="838" spans="1:4" ht="27.75" customHeight="1" x14ac:dyDescent="0.25">
      <c r="A838" s="7" t="s">
        <v>2385</v>
      </c>
      <c r="B838" s="8" t="s">
        <v>2386</v>
      </c>
      <c r="C838" s="203">
        <v>3.7134040506207024</v>
      </c>
      <c r="D838" s="203">
        <v>16.880826146226525</v>
      </c>
    </row>
    <row r="839" spans="1:4" ht="27.75" customHeight="1" x14ac:dyDescent="0.25">
      <c r="A839" s="7" t="s">
        <v>2387</v>
      </c>
      <c r="B839" s="8" t="s">
        <v>2388</v>
      </c>
      <c r="C839" s="203">
        <v>4.2935869875800003</v>
      </c>
      <c r="D839" s="203">
        <v>-6.0447951688348001</v>
      </c>
    </row>
    <row r="840" spans="1:4" ht="27.75" customHeight="1" x14ac:dyDescent="0.25">
      <c r="A840" s="7" t="s">
        <v>2389</v>
      </c>
      <c r="B840" s="8" t="s">
        <v>2390</v>
      </c>
      <c r="C840" s="203">
        <v>-2.4776663101222337E-2</v>
      </c>
      <c r="D840" s="203">
        <v>17.957787243856941</v>
      </c>
    </row>
    <row r="841" spans="1:4" ht="27.75" customHeight="1" x14ac:dyDescent="0.25">
      <c r="A841" s="7" t="s">
        <v>2391</v>
      </c>
      <c r="B841" s="8" t="s">
        <v>2392</v>
      </c>
      <c r="C841" s="203">
        <v>3.8300512682707321E-3</v>
      </c>
      <c r="D841" s="203">
        <v>4.1723562534023415</v>
      </c>
    </row>
    <row r="842" spans="1:4" ht="27.75" customHeight="1" x14ac:dyDescent="0.25">
      <c r="A842" s="7" t="s">
        <v>2393</v>
      </c>
      <c r="B842" s="8" t="s">
        <v>2394</v>
      </c>
      <c r="C842" s="203">
        <v>3.4309864704822801</v>
      </c>
      <c r="D842" s="203">
        <v>12.961744681694883</v>
      </c>
    </row>
    <row r="843" spans="1:4" ht="27.75" customHeight="1" x14ac:dyDescent="0.25">
      <c r="A843" s="7" t="s">
        <v>2395</v>
      </c>
      <c r="B843" s="8" t="s">
        <v>2396</v>
      </c>
      <c r="C843" s="203">
        <v>0.70469149107846518</v>
      </c>
      <c r="D843" s="203">
        <v>26.433893922514191</v>
      </c>
    </row>
    <row r="844" spans="1:4" ht="27.75" customHeight="1" x14ac:dyDescent="0.25">
      <c r="A844" s="7" t="s">
        <v>2397</v>
      </c>
      <c r="B844" s="8" t="s">
        <v>2398</v>
      </c>
      <c r="C844" s="203">
        <v>0</v>
      </c>
      <c r="D844" s="203">
        <v>0.80066366855336957</v>
      </c>
    </row>
    <row r="845" spans="1:4" ht="27.75" customHeight="1" x14ac:dyDescent="0.25">
      <c r="A845" s="7" t="s">
        <v>2399</v>
      </c>
      <c r="B845" s="8" t="s">
        <v>2400</v>
      </c>
      <c r="C845" s="203">
        <v>1.4027351824739958</v>
      </c>
      <c r="D845" s="203">
        <v>8.3310641702178483</v>
      </c>
    </row>
    <row r="846" spans="1:4" ht="27.75" customHeight="1" x14ac:dyDescent="0.25">
      <c r="A846" s="7" t="s">
        <v>2401</v>
      </c>
      <c r="B846" s="8" t="s">
        <v>2402</v>
      </c>
      <c r="C846" s="203">
        <v>1.6622789707254393</v>
      </c>
      <c r="D846" s="203">
        <v>0.83166015469456378</v>
      </c>
    </row>
    <row r="847" spans="1:4" ht="27.75" customHeight="1" x14ac:dyDescent="0.25">
      <c r="A847" s="7" t="s">
        <v>2403</v>
      </c>
      <c r="B847" s="8" t="s">
        <v>2404</v>
      </c>
      <c r="C847" s="203">
        <v>1.9561481647765078</v>
      </c>
      <c r="D847" s="203">
        <v>-0.64131723340226621</v>
      </c>
    </row>
    <row r="848" spans="1:4" ht="27.75" customHeight="1" x14ac:dyDescent="0.25">
      <c r="A848" s="7" t="s">
        <v>2405</v>
      </c>
      <c r="B848" s="8" t="s">
        <v>2406</v>
      </c>
      <c r="C848" s="203">
        <v>-4.495650923081346</v>
      </c>
      <c r="D848" s="203">
        <v>2.2775779665952007</v>
      </c>
    </row>
    <row r="849" spans="1:4" ht="27.75" customHeight="1" x14ac:dyDescent="0.25">
      <c r="A849" s="7" t="s">
        <v>2407</v>
      </c>
      <c r="B849" s="8" t="s">
        <v>2408</v>
      </c>
      <c r="C849" s="203">
        <v>10.4467615806618</v>
      </c>
      <c r="D849" s="203">
        <v>-4.6820838882193003</v>
      </c>
    </row>
    <row r="850" spans="1:4" ht="27.75" customHeight="1" x14ac:dyDescent="0.25">
      <c r="A850" s="7" t="s">
        <v>2409</v>
      </c>
      <c r="B850" s="8" t="s">
        <v>2410</v>
      </c>
      <c r="C850" s="203">
        <v>1.8703102849218771E-2</v>
      </c>
      <c r="D850" s="203">
        <v>0.20134880763588958</v>
      </c>
    </row>
    <row r="851" spans="1:4" ht="27.75" customHeight="1" x14ac:dyDescent="0.25">
      <c r="A851" s="7" t="s">
        <v>2411</v>
      </c>
      <c r="B851" s="8" t="s">
        <v>2412</v>
      </c>
      <c r="C851" s="203">
        <v>-0.65276009986138517</v>
      </c>
      <c r="D851" s="203">
        <v>0.5273736039644723</v>
      </c>
    </row>
    <row r="852" spans="1:4" ht="27.75" customHeight="1" x14ac:dyDescent="0.25">
      <c r="A852" s="7" t="s">
        <v>2413</v>
      </c>
      <c r="B852" s="8" t="s">
        <v>2414</v>
      </c>
      <c r="C852" s="203">
        <v>0</v>
      </c>
      <c r="D852" s="203">
        <v>0</v>
      </c>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5"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77" fitToHeight="0" orientation="portrait" r:id="rId2"/>
  <headerFooter differentFirst="1" scaleWithDoc="0">
    <oddFooter>&amp;C&amp;P of &amp;N</oddFooter>
    <firstHeader>&amp;LUn-scaled [nodal /network group] costs</firstHeader>
    <firstFooter>&amp;C&amp;P of &amp;N</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1:H764"/>
  <sheetViews>
    <sheetView zoomScale="90" zoomScaleNormal="90" zoomScaleSheetLayoutView="100" workbookViewId="0"/>
  </sheetViews>
  <sheetFormatPr defaultColWidth="11.5546875" defaultRowHeight="13.2" x14ac:dyDescent="0.25"/>
  <cols>
    <col min="1" max="1" width="13.88671875" style="156" customWidth="1"/>
    <col min="2" max="2" width="37.44140625" style="156" bestFit="1" customWidth="1"/>
    <col min="3" max="3" width="19" style="157" customWidth="1"/>
    <col min="4" max="4" width="5.33203125" style="156" bestFit="1" customWidth="1"/>
    <col min="5" max="5" width="4.6640625" style="156" customWidth="1"/>
    <col min="6" max="6" width="29.109375" style="156" bestFit="1" customWidth="1"/>
    <col min="7" max="7" width="11.5546875" style="156"/>
    <col min="8" max="8" width="64.5546875" style="156" bestFit="1" customWidth="1"/>
    <col min="9" max="16384" width="11.5546875" style="156"/>
  </cols>
  <sheetData>
    <row r="1" spans="1:8" ht="26.25" customHeight="1" x14ac:dyDescent="0.4">
      <c r="A1" s="159" t="s">
        <v>24</v>
      </c>
      <c r="H1" s="158"/>
    </row>
    <row r="2" spans="1:8" ht="12.75" customHeight="1" x14ac:dyDescent="0.25">
      <c r="A2" s="159"/>
    </row>
    <row r="3" spans="1:8" ht="12.75" customHeight="1" x14ac:dyDescent="0.25">
      <c r="A3" s="159"/>
    </row>
    <row r="4" spans="1:8" ht="12.75" customHeight="1" x14ac:dyDescent="0.25">
      <c r="A4" s="159"/>
    </row>
    <row r="5" spans="1:8" ht="12.75" customHeight="1" x14ac:dyDescent="0.25">
      <c r="A5" s="159"/>
    </row>
    <row r="6" spans="1:8" ht="12.75" customHeight="1" x14ac:dyDescent="0.25">
      <c r="A6" s="159"/>
    </row>
    <row r="7" spans="1:8" ht="12.75" customHeight="1" x14ac:dyDescent="0.25">
      <c r="A7" s="159"/>
    </row>
    <row r="8" spans="1:8" ht="12.75" customHeight="1" x14ac:dyDescent="0.25">
      <c r="A8" s="159"/>
    </row>
    <row r="9" spans="1:8" ht="12.75" customHeight="1" x14ac:dyDescent="0.25">
      <c r="A9" s="159"/>
    </row>
    <row r="10" spans="1:8" ht="12.75" customHeight="1" x14ac:dyDescent="0.25">
      <c r="A10" s="159"/>
    </row>
    <row r="11" spans="1:8" ht="12.75" customHeight="1" x14ac:dyDescent="0.25">
      <c r="A11" s="159"/>
    </row>
    <row r="12" spans="1:8" ht="12.75" customHeight="1" x14ac:dyDescent="0.25">
      <c r="A12" s="159"/>
    </row>
    <row r="13" spans="1:8" ht="12.75" customHeight="1" x14ac:dyDescent="0.25">
      <c r="A13" s="159"/>
    </row>
    <row r="14" spans="1:8" ht="12.75" customHeight="1" x14ac:dyDescent="0.25">
      <c r="A14" s="159"/>
    </row>
    <row r="15" spans="1:8" ht="12.75" customHeight="1" x14ac:dyDescent="0.25">
      <c r="A15" s="159"/>
    </row>
    <row r="16" spans="1:8" ht="12.75" customHeight="1" x14ac:dyDescent="0.25">
      <c r="A16" s="159"/>
    </row>
    <row r="17" spans="1:8" ht="12.75" customHeight="1" x14ac:dyDescent="0.25">
      <c r="A17" s="159"/>
    </row>
    <row r="18" spans="1:8" ht="12.75" customHeight="1" x14ac:dyDescent="0.25">
      <c r="A18" s="159"/>
    </row>
    <row r="19" spans="1:8" ht="12.75" customHeight="1" x14ac:dyDescent="0.25">
      <c r="A19" s="159"/>
    </row>
    <row r="20" spans="1:8" ht="12.75" customHeight="1" x14ac:dyDescent="0.25">
      <c r="A20" s="159"/>
    </row>
    <row r="21" spans="1:8" ht="12.75" customHeight="1" x14ac:dyDescent="0.25">
      <c r="A21" s="159"/>
    </row>
    <row r="22" spans="1:8" ht="12.75" customHeight="1" x14ac:dyDescent="0.25">
      <c r="A22" s="159"/>
    </row>
    <row r="23" spans="1:8" ht="12.75" customHeight="1" x14ac:dyDescent="0.25">
      <c r="A23" s="159"/>
    </row>
    <row r="24" spans="1:8" ht="12.75" customHeight="1" x14ac:dyDescent="0.25">
      <c r="A24" s="159"/>
    </row>
    <row r="25" spans="1:8" ht="12.75" customHeight="1" x14ac:dyDescent="0.25">
      <c r="A25" s="159"/>
    </row>
    <row r="26" spans="1:8" ht="12.75" customHeight="1" x14ac:dyDescent="0.25">
      <c r="A26" s="159"/>
    </row>
    <row r="27" spans="1:8" ht="12.75" customHeight="1" x14ac:dyDescent="0.25">
      <c r="A27" s="159"/>
    </row>
    <row r="28" spans="1:8" s="161" customFormat="1" ht="52.8" x14ac:dyDescent="0.25">
      <c r="A28" s="58" t="s">
        <v>169</v>
      </c>
      <c r="B28" s="58" t="s">
        <v>170</v>
      </c>
      <c r="C28" s="58" t="s">
        <v>397</v>
      </c>
      <c r="D28" s="160"/>
      <c r="E28" s="160"/>
      <c r="F28" s="58" t="s">
        <v>398</v>
      </c>
      <c r="G28" s="58" t="s">
        <v>399</v>
      </c>
      <c r="H28" s="58" t="s">
        <v>400</v>
      </c>
    </row>
    <row r="29" spans="1:8" x14ac:dyDescent="0.25">
      <c r="A29" s="166">
        <v>3</v>
      </c>
      <c r="B29" s="162" t="s">
        <v>171</v>
      </c>
      <c r="C29" s="165" t="s">
        <v>406</v>
      </c>
      <c r="F29" s="156" t="s">
        <v>403</v>
      </c>
      <c r="G29" s="163">
        <v>43626</v>
      </c>
      <c r="H29" s="156" t="s">
        <v>404</v>
      </c>
    </row>
    <row r="30" spans="1:8" x14ac:dyDescent="0.25">
      <c r="A30" s="166">
        <v>4</v>
      </c>
      <c r="B30" s="162" t="s">
        <v>171</v>
      </c>
      <c r="C30" s="165" t="s">
        <v>406</v>
      </c>
      <c r="F30" s="156" t="s">
        <v>408</v>
      </c>
      <c r="G30" s="163">
        <v>43626</v>
      </c>
      <c r="H30" s="156" t="s">
        <v>404</v>
      </c>
    </row>
    <row r="31" spans="1:8" x14ac:dyDescent="0.25">
      <c r="A31" s="166">
        <v>5</v>
      </c>
      <c r="B31" s="162" t="s">
        <v>172</v>
      </c>
      <c r="C31" s="165" t="s">
        <v>406</v>
      </c>
      <c r="F31" s="156" t="s">
        <v>407</v>
      </c>
      <c r="G31" s="163">
        <v>43626</v>
      </c>
      <c r="H31" s="156" t="s">
        <v>404</v>
      </c>
    </row>
    <row r="32" spans="1:8" x14ac:dyDescent="0.25">
      <c r="A32" s="166">
        <v>6</v>
      </c>
      <c r="B32" s="162" t="s">
        <v>173</v>
      </c>
      <c r="C32" s="165" t="s">
        <v>406</v>
      </c>
      <c r="F32" s="156" t="s">
        <v>409</v>
      </c>
      <c r="G32" s="163">
        <v>43626</v>
      </c>
      <c r="H32" s="156" t="s">
        <v>410</v>
      </c>
    </row>
    <row r="33" spans="1:8" x14ac:dyDescent="0.25">
      <c r="A33" s="166">
        <v>7</v>
      </c>
      <c r="B33" s="162" t="s">
        <v>173</v>
      </c>
      <c r="C33" s="165" t="s">
        <v>406</v>
      </c>
      <c r="G33" s="163"/>
      <c r="H33" s="164"/>
    </row>
    <row r="34" spans="1:8" x14ac:dyDescent="0.25">
      <c r="A34" s="166">
        <v>8</v>
      </c>
      <c r="B34" s="162" t="s">
        <v>173</v>
      </c>
      <c r="C34" s="165" t="s">
        <v>406</v>
      </c>
      <c r="F34" s="164"/>
      <c r="G34" s="163"/>
    </row>
    <row r="35" spans="1:8" x14ac:dyDescent="0.25">
      <c r="A35" s="166">
        <v>9</v>
      </c>
      <c r="B35" s="162" t="s">
        <v>173</v>
      </c>
      <c r="C35" s="165" t="s">
        <v>406</v>
      </c>
      <c r="G35" s="163"/>
      <c r="H35" s="164"/>
    </row>
    <row r="36" spans="1:8" x14ac:dyDescent="0.25">
      <c r="A36" s="166">
        <v>10</v>
      </c>
      <c r="B36" s="162" t="s">
        <v>173</v>
      </c>
      <c r="C36" s="165" t="s">
        <v>406</v>
      </c>
      <c r="G36" s="163"/>
      <c r="H36" s="164"/>
    </row>
    <row r="37" spans="1:8" x14ac:dyDescent="0.25">
      <c r="A37" s="166">
        <v>11</v>
      </c>
      <c r="B37" s="162" t="s">
        <v>173</v>
      </c>
      <c r="C37" s="165" t="s">
        <v>406</v>
      </c>
      <c r="G37" s="163"/>
    </row>
    <row r="38" spans="1:8" x14ac:dyDescent="0.25">
      <c r="A38" s="166">
        <v>12</v>
      </c>
      <c r="B38" s="162" t="s">
        <v>173</v>
      </c>
      <c r="C38" s="165" t="s">
        <v>406</v>
      </c>
      <c r="G38" s="163"/>
    </row>
    <row r="39" spans="1:8" x14ac:dyDescent="0.25">
      <c r="A39" s="166">
        <v>13</v>
      </c>
      <c r="B39" s="162" t="s">
        <v>174</v>
      </c>
      <c r="C39" s="165" t="s">
        <v>406</v>
      </c>
      <c r="G39" s="163"/>
    </row>
    <row r="40" spans="1:8" x14ac:dyDescent="0.25">
      <c r="A40" s="166">
        <v>15</v>
      </c>
      <c r="B40" s="162" t="s">
        <v>174</v>
      </c>
      <c r="C40" s="165" t="s">
        <v>406</v>
      </c>
      <c r="F40" s="164"/>
      <c r="G40" s="163"/>
      <c r="H40" s="164"/>
    </row>
    <row r="41" spans="1:8" x14ac:dyDescent="0.25">
      <c r="A41" s="166">
        <v>16</v>
      </c>
      <c r="B41" s="162" t="s">
        <v>175</v>
      </c>
      <c r="C41" s="165" t="s">
        <v>406</v>
      </c>
      <c r="G41" s="163"/>
      <c r="H41" s="164"/>
    </row>
    <row r="42" spans="1:8" x14ac:dyDescent="0.25">
      <c r="A42" s="166">
        <v>17</v>
      </c>
      <c r="B42" s="162" t="s">
        <v>175</v>
      </c>
      <c r="C42" s="165" t="s">
        <v>406</v>
      </c>
      <c r="G42" s="163"/>
    </row>
    <row r="43" spans="1:8" x14ac:dyDescent="0.25">
      <c r="A43" s="166">
        <v>18</v>
      </c>
      <c r="B43" s="162" t="s">
        <v>175</v>
      </c>
      <c r="C43" s="165" t="s">
        <v>406</v>
      </c>
      <c r="G43" s="163"/>
    </row>
    <row r="44" spans="1:8" x14ac:dyDescent="0.25">
      <c r="A44" s="166">
        <v>19</v>
      </c>
      <c r="B44" s="162" t="s">
        <v>175</v>
      </c>
      <c r="C44" s="165" t="s">
        <v>406</v>
      </c>
      <c r="G44" s="163"/>
    </row>
    <row r="45" spans="1:8" x14ac:dyDescent="0.25">
      <c r="A45" s="166">
        <v>20</v>
      </c>
      <c r="B45" s="162" t="s">
        <v>175</v>
      </c>
      <c r="C45" s="165" t="s">
        <v>406</v>
      </c>
      <c r="G45" s="163"/>
    </row>
    <row r="46" spans="1:8" x14ac:dyDescent="0.25">
      <c r="A46" s="166">
        <v>21</v>
      </c>
      <c r="B46" s="162" t="s">
        <v>175</v>
      </c>
      <c r="C46" s="165" t="s">
        <v>406</v>
      </c>
      <c r="G46" s="163"/>
    </row>
    <row r="47" spans="1:8" x14ac:dyDescent="0.25">
      <c r="A47" s="166">
        <v>22</v>
      </c>
      <c r="B47" s="162" t="s">
        <v>175</v>
      </c>
      <c r="C47" s="165" t="s">
        <v>406</v>
      </c>
      <c r="G47" s="163"/>
    </row>
    <row r="48" spans="1:8" x14ac:dyDescent="0.25">
      <c r="A48" s="166">
        <v>23</v>
      </c>
      <c r="B48" s="162" t="s">
        <v>176</v>
      </c>
      <c r="C48" s="165" t="s">
        <v>406</v>
      </c>
      <c r="G48" s="163"/>
    </row>
    <row r="49" spans="1:8" x14ac:dyDescent="0.25">
      <c r="A49" s="166">
        <v>24</v>
      </c>
      <c r="B49" s="162" t="s">
        <v>176</v>
      </c>
      <c r="C49" s="165" t="s">
        <v>406</v>
      </c>
      <c r="G49" s="163"/>
    </row>
    <row r="50" spans="1:8" x14ac:dyDescent="0.25">
      <c r="A50" s="166">
        <v>25</v>
      </c>
      <c r="B50" s="162" t="s">
        <v>176</v>
      </c>
      <c r="C50" s="165" t="s">
        <v>406</v>
      </c>
      <c r="G50" s="163"/>
    </row>
    <row r="51" spans="1:8" x14ac:dyDescent="0.25">
      <c r="A51" s="166">
        <v>26</v>
      </c>
      <c r="B51" s="162" t="s">
        <v>176</v>
      </c>
      <c r="C51" s="165" t="s">
        <v>406</v>
      </c>
      <c r="G51" s="163"/>
    </row>
    <row r="52" spans="1:8" x14ac:dyDescent="0.25">
      <c r="A52" s="166">
        <v>28</v>
      </c>
      <c r="B52" s="162" t="s">
        <v>176</v>
      </c>
      <c r="C52" s="165" t="s">
        <v>406</v>
      </c>
      <c r="G52" s="163"/>
    </row>
    <row r="53" spans="1:8" x14ac:dyDescent="0.25">
      <c r="A53" s="166">
        <v>29</v>
      </c>
      <c r="B53" s="162" t="s">
        <v>176</v>
      </c>
      <c r="C53" s="165" t="s">
        <v>406</v>
      </c>
      <c r="G53" s="163"/>
    </row>
    <row r="54" spans="1:8" x14ac:dyDescent="0.25">
      <c r="A54" s="166">
        <v>30</v>
      </c>
      <c r="B54" s="162" t="s">
        <v>176</v>
      </c>
      <c r="C54" s="165" t="s">
        <v>406</v>
      </c>
      <c r="G54" s="163"/>
    </row>
    <row r="55" spans="1:8" x14ac:dyDescent="0.25">
      <c r="A55" s="166">
        <v>31</v>
      </c>
      <c r="B55" s="162" t="s">
        <v>176</v>
      </c>
      <c r="C55" s="165" t="s">
        <v>406</v>
      </c>
      <c r="G55" s="163"/>
    </row>
    <row r="56" spans="1:8" x14ac:dyDescent="0.25">
      <c r="A56" s="166">
        <v>32</v>
      </c>
      <c r="B56" s="162" t="s">
        <v>176</v>
      </c>
      <c r="C56" s="165" t="s">
        <v>406</v>
      </c>
      <c r="F56" s="164"/>
      <c r="G56" s="163"/>
      <c r="H56" s="164"/>
    </row>
    <row r="57" spans="1:8" x14ac:dyDescent="0.25">
      <c r="A57" s="166">
        <v>33</v>
      </c>
      <c r="B57" s="162" t="s">
        <v>176</v>
      </c>
      <c r="C57" s="165" t="s">
        <v>406</v>
      </c>
      <c r="F57" s="164"/>
      <c r="G57" s="163"/>
      <c r="H57" s="164"/>
    </row>
    <row r="58" spans="1:8" x14ac:dyDescent="0.25">
      <c r="A58" s="166">
        <v>34</v>
      </c>
      <c r="B58" s="162" t="s">
        <v>176</v>
      </c>
      <c r="C58" s="165" t="s">
        <v>406</v>
      </c>
      <c r="F58" s="164"/>
      <c r="G58" s="163"/>
      <c r="H58" s="164"/>
    </row>
    <row r="59" spans="1:8" x14ac:dyDescent="0.25">
      <c r="A59" s="166">
        <v>35</v>
      </c>
      <c r="B59" s="162" t="s">
        <v>176</v>
      </c>
      <c r="C59" s="165" t="s">
        <v>406</v>
      </c>
      <c r="F59" s="164"/>
      <c r="G59" s="163"/>
      <c r="H59" s="164"/>
    </row>
    <row r="60" spans="1:8" x14ac:dyDescent="0.25">
      <c r="A60" s="166">
        <v>36</v>
      </c>
      <c r="B60" s="162" t="s">
        <v>176</v>
      </c>
      <c r="C60" s="165" t="s">
        <v>406</v>
      </c>
      <c r="F60" s="164"/>
      <c r="G60" s="163"/>
      <c r="H60" s="164"/>
    </row>
    <row r="61" spans="1:8" x14ac:dyDescent="0.25">
      <c r="A61" s="166">
        <v>37</v>
      </c>
      <c r="B61" s="162" t="s">
        <v>176</v>
      </c>
      <c r="C61" s="165" t="s">
        <v>406</v>
      </c>
      <c r="F61" s="164"/>
      <c r="G61" s="163"/>
      <c r="H61" s="164"/>
    </row>
    <row r="62" spans="1:8" x14ac:dyDescent="0.25">
      <c r="A62" s="166">
        <v>38</v>
      </c>
      <c r="B62" s="162" t="s">
        <v>176</v>
      </c>
      <c r="C62" s="165" t="s">
        <v>406</v>
      </c>
      <c r="F62" s="164"/>
      <c r="G62" s="163"/>
      <c r="H62" s="164"/>
    </row>
    <row r="63" spans="1:8" x14ac:dyDescent="0.25">
      <c r="A63" s="166">
        <v>39</v>
      </c>
      <c r="B63" s="162" t="s">
        <v>176</v>
      </c>
      <c r="C63" s="165" t="s">
        <v>406</v>
      </c>
      <c r="F63" s="164"/>
      <c r="G63" s="163"/>
      <c r="H63" s="164"/>
    </row>
    <row r="64" spans="1:8" x14ac:dyDescent="0.25">
      <c r="A64" s="166">
        <v>40</v>
      </c>
      <c r="B64" s="162" t="s">
        <v>175</v>
      </c>
      <c r="C64" s="165" t="s">
        <v>406</v>
      </c>
      <c r="F64" s="164"/>
      <c r="G64" s="163"/>
      <c r="H64" s="164"/>
    </row>
    <row r="65" spans="1:8" x14ac:dyDescent="0.25">
      <c r="A65" s="166">
        <v>41</v>
      </c>
      <c r="B65" s="162" t="s">
        <v>177</v>
      </c>
      <c r="C65" s="165" t="s">
        <v>406</v>
      </c>
      <c r="F65" s="164"/>
      <c r="G65" s="163"/>
      <c r="H65" s="164"/>
    </row>
    <row r="66" spans="1:8" x14ac:dyDescent="0.25">
      <c r="A66" s="166">
        <v>42</v>
      </c>
      <c r="B66" s="162" t="s">
        <v>178</v>
      </c>
      <c r="C66" s="165" t="s">
        <v>406</v>
      </c>
      <c r="F66" s="164"/>
      <c r="G66" s="163"/>
      <c r="H66" s="164"/>
    </row>
    <row r="67" spans="1:8" x14ac:dyDescent="0.25">
      <c r="A67" s="166">
        <v>43</v>
      </c>
      <c r="B67" s="162" t="s">
        <v>178</v>
      </c>
      <c r="C67" s="165" t="s">
        <v>406</v>
      </c>
      <c r="F67" s="164"/>
      <c r="G67" s="163"/>
      <c r="H67" s="164"/>
    </row>
    <row r="68" spans="1:8" x14ac:dyDescent="0.25">
      <c r="A68" s="166">
        <v>44</v>
      </c>
      <c r="B68" s="162" t="s">
        <v>177</v>
      </c>
      <c r="C68" s="165" t="s">
        <v>406</v>
      </c>
      <c r="F68" s="164"/>
      <c r="G68" s="163"/>
      <c r="H68" s="164"/>
    </row>
    <row r="69" spans="1:8" x14ac:dyDescent="0.25">
      <c r="A69" s="166">
        <v>45</v>
      </c>
      <c r="B69" s="162" t="s">
        <v>179</v>
      </c>
      <c r="C69" s="165" t="s">
        <v>406</v>
      </c>
      <c r="F69" s="164"/>
      <c r="G69" s="163"/>
      <c r="H69" s="164"/>
    </row>
    <row r="70" spans="1:8" x14ac:dyDescent="0.25">
      <c r="A70" s="166">
        <v>46</v>
      </c>
      <c r="B70" s="162" t="s">
        <v>180</v>
      </c>
      <c r="C70" s="165" t="s">
        <v>406</v>
      </c>
      <c r="F70" s="164"/>
      <c r="G70" s="163"/>
      <c r="H70" s="164"/>
    </row>
    <row r="71" spans="1:8" x14ac:dyDescent="0.25">
      <c r="A71" s="166">
        <v>47</v>
      </c>
      <c r="B71" s="162" t="s">
        <v>181</v>
      </c>
      <c r="C71" s="165" t="s">
        <v>406</v>
      </c>
      <c r="F71" s="164"/>
      <c r="G71" s="163"/>
      <c r="H71" s="164"/>
    </row>
    <row r="72" spans="1:8" x14ac:dyDescent="0.25">
      <c r="A72" s="166">
        <v>48</v>
      </c>
      <c r="B72" s="162" t="s">
        <v>182</v>
      </c>
      <c r="C72" s="165" t="s">
        <v>406</v>
      </c>
      <c r="F72" s="164"/>
      <c r="G72" s="163"/>
      <c r="H72" s="164"/>
    </row>
    <row r="73" spans="1:8" x14ac:dyDescent="0.25">
      <c r="A73" s="166">
        <v>49</v>
      </c>
      <c r="B73" s="162" t="s">
        <v>175</v>
      </c>
      <c r="C73" s="165" t="s">
        <v>406</v>
      </c>
      <c r="F73" s="164"/>
      <c r="G73" s="163"/>
      <c r="H73" s="164"/>
    </row>
    <row r="74" spans="1:8" x14ac:dyDescent="0.25">
      <c r="A74" s="166">
        <v>50</v>
      </c>
      <c r="B74" s="162" t="s">
        <v>183</v>
      </c>
      <c r="C74" s="165" t="s">
        <v>406</v>
      </c>
      <c r="F74" s="164"/>
      <c r="G74" s="163"/>
      <c r="H74" s="164"/>
    </row>
    <row r="75" spans="1:8" x14ac:dyDescent="0.25">
      <c r="A75" s="166">
        <v>51</v>
      </c>
      <c r="B75" s="162" t="s">
        <v>184</v>
      </c>
      <c r="C75" s="165" t="s">
        <v>405</v>
      </c>
      <c r="F75" s="164"/>
      <c r="G75" s="163"/>
      <c r="H75" s="164"/>
    </row>
    <row r="76" spans="1:8" x14ac:dyDescent="0.25">
      <c r="A76" s="166">
        <v>52</v>
      </c>
      <c r="B76" s="162" t="s">
        <v>185</v>
      </c>
      <c r="C76" s="165" t="s">
        <v>406</v>
      </c>
      <c r="F76" s="164"/>
      <c r="G76" s="163"/>
      <c r="H76" s="164"/>
    </row>
    <row r="77" spans="1:8" x14ac:dyDescent="0.25">
      <c r="A77" s="166">
        <v>53</v>
      </c>
      <c r="B77" s="162" t="s">
        <v>185</v>
      </c>
      <c r="C77" s="165" t="s">
        <v>406</v>
      </c>
      <c r="F77" s="164"/>
      <c r="G77" s="163"/>
      <c r="H77" s="164"/>
    </row>
    <row r="78" spans="1:8" x14ac:dyDescent="0.25">
      <c r="A78" s="166">
        <v>55</v>
      </c>
      <c r="B78" s="162" t="s">
        <v>185</v>
      </c>
      <c r="C78" s="165" t="s">
        <v>406</v>
      </c>
      <c r="F78" s="164"/>
      <c r="G78" s="163"/>
      <c r="H78" s="164"/>
    </row>
    <row r="79" spans="1:8" x14ac:dyDescent="0.25">
      <c r="A79" s="166">
        <v>56</v>
      </c>
      <c r="B79" s="162" t="s">
        <v>185</v>
      </c>
      <c r="C79" s="165" t="s">
        <v>406</v>
      </c>
      <c r="F79" s="164"/>
      <c r="G79" s="163"/>
      <c r="H79" s="164"/>
    </row>
    <row r="80" spans="1:8" x14ac:dyDescent="0.25">
      <c r="A80" s="166">
        <v>57</v>
      </c>
      <c r="B80" s="162" t="s">
        <v>185</v>
      </c>
      <c r="C80" s="165" t="s">
        <v>406</v>
      </c>
      <c r="F80" s="164"/>
      <c r="G80" s="163"/>
      <c r="H80" s="164"/>
    </row>
    <row r="81" spans="1:8" x14ac:dyDescent="0.25">
      <c r="A81" s="166">
        <v>58</v>
      </c>
      <c r="B81" s="162" t="s">
        <v>186</v>
      </c>
      <c r="C81" s="165" t="s">
        <v>405</v>
      </c>
      <c r="F81" s="164"/>
      <c r="G81" s="163"/>
      <c r="H81" s="164"/>
    </row>
    <row r="82" spans="1:8" x14ac:dyDescent="0.25">
      <c r="A82" s="166">
        <v>59</v>
      </c>
      <c r="B82" s="162" t="s">
        <v>185</v>
      </c>
      <c r="C82" s="165" t="s">
        <v>406</v>
      </c>
      <c r="F82" s="164"/>
      <c r="G82" s="163"/>
      <c r="H82" s="164"/>
    </row>
    <row r="83" spans="1:8" x14ac:dyDescent="0.25">
      <c r="A83" s="166">
        <v>60</v>
      </c>
      <c r="B83" s="162" t="s">
        <v>185</v>
      </c>
      <c r="C83" s="165" t="s">
        <v>406</v>
      </c>
      <c r="F83" s="164"/>
      <c r="G83" s="163"/>
      <c r="H83" s="164"/>
    </row>
    <row r="84" spans="1:8" x14ac:dyDescent="0.25">
      <c r="A84" s="166">
        <v>62</v>
      </c>
      <c r="B84" s="162" t="s">
        <v>187</v>
      </c>
      <c r="C84" s="165" t="s">
        <v>405</v>
      </c>
    </row>
    <row r="85" spans="1:8" x14ac:dyDescent="0.25">
      <c r="A85" s="166">
        <v>63</v>
      </c>
      <c r="B85" s="162" t="s">
        <v>178</v>
      </c>
      <c r="C85" s="165" t="s">
        <v>406</v>
      </c>
    </row>
    <row r="86" spans="1:8" x14ac:dyDescent="0.25">
      <c r="A86" s="166">
        <v>64</v>
      </c>
      <c r="B86" s="162" t="s">
        <v>185</v>
      </c>
      <c r="C86" s="165" t="s">
        <v>406</v>
      </c>
    </row>
    <row r="87" spans="1:8" x14ac:dyDescent="0.25">
      <c r="A87" s="166">
        <v>65</v>
      </c>
      <c r="B87" s="162" t="s">
        <v>188</v>
      </c>
      <c r="C87" s="165" t="s">
        <v>406</v>
      </c>
    </row>
    <row r="88" spans="1:8" x14ac:dyDescent="0.25">
      <c r="A88" s="166">
        <v>66</v>
      </c>
      <c r="B88" s="162" t="s">
        <v>188</v>
      </c>
      <c r="C88" s="165" t="s">
        <v>406</v>
      </c>
    </row>
    <row r="89" spans="1:8" x14ac:dyDescent="0.25">
      <c r="A89" s="166">
        <v>67</v>
      </c>
      <c r="B89" s="162" t="s">
        <v>189</v>
      </c>
      <c r="C89" s="165" t="s">
        <v>406</v>
      </c>
    </row>
    <row r="90" spans="1:8" x14ac:dyDescent="0.25">
      <c r="A90" s="166">
        <v>71</v>
      </c>
      <c r="B90" s="162" t="s">
        <v>189</v>
      </c>
      <c r="C90" s="165" t="s">
        <v>406</v>
      </c>
    </row>
    <row r="91" spans="1:8" x14ac:dyDescent="0.25">
      <c r="A91" s="166">
        <v>72</v>
      </c>
      <c r="B91" s="162" t="s">
        <v>189</v>
      </c>
      <c r="C91" s="165" t="s">
        <v>406</v>
      </c>
    </row>
    <row r="92" spans="1:8" x14ac:dyDescent="0.25">
      <c r="A92" s="166">
        <v>73</v>
      </c>
      <c r="B92" s="162" t="s">
        <v>189</v>
      </c>
      <c r="C92" s="165" t="s">
        <v>406</v>
      </c>
    </row>
    <row r="93" spans="1:8" x14ac:dyDescent="0.25">
      <c r="A93" s="166">
        <v>74</v>
      </c>
      <c r="B93" s="162" t="s">
        <v>190</v>
      </c>
      <c r="C93" s="165" t="s">
        <v>406</v>
      </c>
    </row>
    <row r="94" spans="1:8" x14ac:dyDescent="0.25">
      <c r="A94" s="166">
        <v>75</v>
      </c>
      <c r="B94" s="162" t="s">
        <v>191</v>
      </c>
      <c r="C94" s="165" t="s">
        <v>406</v>
      </c>
    </row>
    <row r="95" spans="1:8" x14ac:dyDescent="0.25">
      <c r="A95" s="166">
        <v>76</v>
      </c>
      <c r="B95" s="162" t="s">
        <v>191</v>
      </c>
      <c r="C95" s="165" t="s">
        <v>406</v>
      </c>
    </row>
    <row r="96" spans="1:8" x14ac:dyDescent="0.25">
      <c r="A96" s="166">
        <v>77</v>
      </c>
      <c r="B96" s="162" t="s">
        <v>191</v>
      </c>
      <c r="C96" s="165" t="s">
        <v>406</v>
      </c>
    </row>
    <row r="97" spans="1:3" x14ac:dyDescent="0.25">
      <c r="A97" s="166">
        <v>78</v>
      </c>
      <c r="B97" s="162" t="s">
        <v>192</v>
      </c>
      <c r="C97" s="165" t="s">
        <v>406</v>
      </c>
    </row>
    <row r="98" spans="1:3" x14ac:dyDescent="0.25">
      <c r="A98" s="166">
        <v>79</v>
      </c>
      <c r="B98" s="162" t="s">
        <v>193</v>
      </c>
      <c r="C98" s="165" t="s">
        <v>405</v>
      </c>
    </row>
    <row r="99" spans="1:3" x14ac:dyDescent="0.25">
      <c r="A99" s="166">
        <v>80</v>
      </c>
      <c r="B99" s="162" t="s">
        <v>194</v>
      </c>
      <c r="C99" s="165" t="s">
        <v>406</v>
      </c>
    </row>
    <row r="100" spans="1:3" x14ac:dyDescent="0.25">
      <c r="A100" s="166">
        <v>81</v>
      </c>
      <c r="B100" s="162" t="s">
        <v>195</v>
      </c>
      <c r="C100" s="165" t="s">
        <v>406</v>
      </c>
    </row>
    <row r="101" spans="1:3" x14ac:dyDescent="0.25">
      <c r="A101" s="166">
        <v>82</v>
      </c>
      <c r="B101" s="162" t="s">
        <v>196</v>
      </c>
      <c r="C101" s="165" t="s">
        <v>406</v>
      </c>
    </row>
    <row r="102" spans="1:3" x14ac:dyDescent="0.25">
      <c r="A102" s="166">
        <v>83</v>
      </c>
      <c r="B102" s="162" t="s">
        <v>196</v>
      </c>
      <c r="C102" s="165" t="s">
        <v>406</v>
      </c>
    </row>
    <row r="103" spans="1:3" x14ac:dyDescent="0.25">
      <c r="A103" s="166">
        <v>84</v>
      </c>
      <c r="B103" s="162" t="s">
        <v>196</v>
      </c>
      <c r="C103" s="165" t="s">
        <v>406</v>
      </c>
    </row>
    <row r="104" spans="1:3" x14ac:dyDescent="0.25">
      <c r="A104" s="166">
        <v>85</v>
      </c>
      <c r="B104" s="162" t="s">
        <v>196</v>
      </c>
      <c r="C104" s="165" t="s">
        <v>406</v>
      </c>
    </row>
    <row r="105" spans="1:3" x14ac:dyDescent="0.25">
      <c r="A105" s="166">
        <v>86</v>
      </c>
      <c r="B105" s="162" t="s">
        <v>196</v>
      </c>
      <c r="C105" s="165" t="s">
        <v>406</v>
      </c>
    </row>
    <row r="106" spans="1:3" x14ac:dyDescent="0.25">
      <c r="A106" s="166">
        <v>87</v>
      </c>
      <c r="B106" s="162" t="s">
        <v>196</v>
      </c>
      <c r="C106" s="165" t="s">
        <v>406</v>
      </c>
    </row>
    <row r="107" spans="1:3" x14ac:dyDescent="0.25">
      <c r="A107" s="166">
        <v>88</v>
      </c>
      <c r="B107" s="162" t="s">
        <v>196</v>
      </c>
      <c r="C107" s="165" t="s">
        <v>406</v>
      </c>
    </row>
    <row r="108" spans="1:3" x14ac:dyDescent="0.25">
      <c r="A108" s="166">
        <v>91</v>
      </c>
      <c r="B108" s="162" t="s">
        <v>197</v>
      </c>
      <c r="C108" s="165" t="s">
        <v>406</v>
      </c>
    </row>
    <row r="109" spans="1:3" x14ac:dyDescent="0.25">
      <c r="A109" s="166">
        <v>92</v>
      </c>
      <c r="B109" s="162" t="s">
        <v>197</v>
      </c>
      <c r="C109" s="165" t="s">
        <v>406</v>
      </c>
    </row>
    <row r="110" spans="1:3" x14ac:dyDescent="0.25">
      <c r="A110" s="166">
        <v>93</v>
      </c>
      <c r="B110" s="162" t="s">
        <v>198</v>
      </c>
      <c r="C110" s="165" t="s">
        <v>405</v>
      </c>
    </row>
    <row r="111" spans="1:3" x14ac:dyDescent="0.25">
      <c r="A111" s="166">
        <v>94</v>
      </c>
      <c r="B111" s="162" t="s">
        <v>197</v>
      </c>
      <c r="C111" s="165" t="s">
        <v>406</v>
      </c>
    </row>
    <row r="112" spans="1:3" x14ac:dyDescent="0.25">
      <c r="A112" s="166">
        <v>95</v>
      </c>
      <c r="B112" s="162" t="s">
        <v>197</v>
      </c>
      <c r="C112" s="165" t="s">
        <v>406</v>
      </c>
    </row>
    <row r="113" spans="1:3" x14ac:dyDescent="0.25">
      <c r="A113" s="166">
        <v>96</v>
      </c>
      <c r="B113" s="162" t="s">
        <v>197</v>
      </c>
      <c r="C113" s="165" t="s">
        <v>406</v>
      </c>
    </row>
    <row r="114" spans="1:3" x14ac:dyDescent="0.25">
      <c r="A114" s="166">
        <v>97</v>
      </c>
      <c r="B114" s="162" t="s">
        <v>199</v>
      </c>
      <c r="C114" s="165" t="s">
        <v>406</v>
      </c>
    </row>
    <row r="115" spans="1:3" x14ac:dyDescent="0.25">
      <c r="A115" s="166">
        <v>98</v>
      </c>
      <c r="B115" s="162" t="s">
        <v>200</v>
      </c>
      <c r="C115" s="165" t="s">
        <v>406</v>
      </c>
    </row>
    <row r="116" spans="1:3" x14ac:dyDescent="0.25">
      <c r="A116" s="166">
        <v>99</v>
      </c>
      <c r="B116" s="162" t="s">
        <v>201</v>
      </c>
      <c r="C116" s="165" t="s">
        <v>406</v>
      </c>
    </row>
    <row r="117" spans="1:3" x14ac:dyDescent="0.25">
      <c r="A117" s="166">
        <v>100</v>
      </c>
      <c r="B117" s="162" t="s">
        <v>201</v>
      </c>
      <c r="C117" s="165" t="s">
        <v>406</v>
      </c>
    </row>
    <row r="118" spans="1:3" x14ac:dyDescent="0.25">
      <c r="A118" s="166">
        <v>101</v>
      </c>
      <c r="B118" s="162" t="s">
        <v>202</v>
      </c>
      <c r="C118" s="165" t="s">
        <v>406</v>
      </c>
    </row>
    <row r="119" spans="1:3" x14ac:dyDescent="0.25">
      <c r="A119" s="166">
        <v>102</v>
      </c>
      <c r="B119" s="162" t="s">
        <v>202</v>
      </c>
      <c r="C119" s="165" t="s">
        <v>406</v>
      </c>
    </row>
    <row r="120" spans="1:3" x14ac:dyDescent="0.25">
      <c r="A120" s="166">
        <v>103</v>
      </c>
      <c r="B120" s="162" t="s">
        <v>202</v>
      </c>
      <c r="C120" s="165" t="s">
        <v>406</v>
      </c>
    </row>
    <row r="121" spans="1:3" x14ac:dyDescent="0.25">
      <c r="A121" s="166">
        <v>104</v>
      </c>
      <c r="B121" s="162" t="s">
        <v>203</v>
      </c>
      <c r="C121" s="165" t="s">
        <v>406</v>
      </c>
    </row>
    <row r="122" spans="1:3" x14ac:dyDescent="0.25">
      <c r="A122" s="166">
        <v>105</v>
      </c>
      <c r="B122" s="162" t="s">
        <v>203</v>
      </c>
      <c r="C122" s="165" t="s">
        <v>406</v>
      </c>
    </row>
    <row r="123" spans="1:3" x14ac:dyDescent="0.25">
      <c r="A123" s="166">
        <v>106</v>
      </c>
      <c r="B123" s="162" t="s">
        <v>203</v>
      </c>
      <c r="C123" s="165" t="s">
        <v>406</v>
      </c>
    </row>
    <row r="124" spans="1:3" x14ac:dyDescent="0.25">
      <c r="A124" s="166">
        <v>107</v>
      </c>
      <c r="B124" s="162" t="s">
        <v>203</v>
      </c>
      <c r="C124" s="165" t="s">
        <v>406</v>
      </c>
    </row>
    <row r="125" spans="1:3" x14ac:dyDescent="0.25">
      <c r="A125" s="166">
        <v>108</v>
      </c>
      <c r="B125" s="162" t="s">
        <v>203</v>
      </c>
      <c r="C125" s="165" t="s">
        <v>406</v>
      </c>
    </row>
    <row r="126" spans="1:3" x14ac:dyDescent="0.25">
      <c r="A126" s="166">
        <v>109</v>
      </c>
      <c r="B126" s="162" t="s">
        <v>203</v>
      </c>
      <c r="C126" s="165" t="s">
        <v>406</v>
      </c>
    </row>
    <row r="127" spans="1:3" x14ac:dyDescent="0.25">
      <c r="A127" s="166">
        <v>110</v>
      </c>
      <c r="B127" s="162" t="s">
        <v>203</v>
      </c>
      <c r="C127" s="165" t="s">
        <v>406</v>
      </c>
    </row>
    <row r="128" spans="1:3" x14ac:dyDescent="0.25">
      <c r="A128" s="166">
        <v>111</v>
      </c>
      <c r="B128" s="162" t="s">
        <v>204</v>
      </c>
      <c r="C128" s="165" t="s">
        <v>406</v>
      </c>
    </row>
    <row r="129" spans="1:3" x14ac:dyDescent="0.25">
      <c r="A129" s="166">
        <v>112</v>
      </c>
      <c r="B129" s="162" t="s">
        <v>205</v>
      </c>
      <c r="C129" s="165" t="s">
        <v>406</v>
      </c>
    </row>
    <row r="130" spans="1:3" x14ac:dyDescent="0.25">
      <c r="A130" s="166">
        <v>113</v>
      </c>
      <c r="B130" s="162" t="s">
        <v>205</v>
      </c>
      <c r="C130" s="165" t="s">
        <v>406</v>
      </c>
    </row>
    <row r="131" spans="1:3" x14ac:dyDescent="0.25">
      <c r="A131" s="166">
        <v>115</v>
      </c>
      <c r="B131" s="162" t="s">
        <v>205</v>
      </c>
      <c r="C131" s="165" t="s">
        <v>406</v>
      </c>
    </row>
    <row r="132" spans="1:3" x14ac:dyDescent="0.25">
      <c r="A132" s="166">
        <v>116</v>
      </c>
      <c r="B132" s="162" t="s">
        <v>205</v>
      </c>
      <c r="C132" s="165" t="s">
        <v>406</v>
      </c>
    </row>
    <row r="133" spans="1:3" x14ac:dyDescent="0.25">
      <c r="A133" s="166">
        <v>117</v>
      </c>
      <c r="B133" s="162" t="s">
        <v>205</v>
      </c>
      <c r="C133" s="165" t="s">
        <v>406</v>
      </c>
    </row>
    <row r="134" spans="1:3" x14ac:dyDescent="0.25">
      <c r="A134" s="166">
        <v>118</v>
      </c>
      <c r="B134" s="162" t="s">
        <v>206</v>
      </c>
      <c r="C134" s="165" t="s">
        <v>406</v>
      </c>
    </row>
    <row r="135" spans="1:3" x14ac:dyDescent="0.25">
      <c r="A135" s="166">
        <v>119</v>
      </c>
      <c r="B135" s="162" t="s">
        <v>206</v>
      </c>
      <c r="C135" s="165" t="s">
        <v>406</v>
      </c>
    </row>
    <row r="136" spans="1:3" x14ac:dyDescent="0.25">
      <c r="A136" s="166">
        <v>120</v>
      </c>
      <c r="B136" s="162" t="s">
        <v>178</v>
      </c>
      <c r="C136" s="165" t="s">
        <v>406</v>
      </c>
    </row>
    <row r="137" spans="1:3" x14ac:dyDescent="0.25">
      <c r="A137" s="166">
        <v>121</v>
      </c>
      <c r="B137" s="162" t="s">
        <v>207</v>
      </c>
      <c r="C137" s="165" t="s">
        <v>405</v>
      </c>
    </row>
    <row r="138" spans="1:3" x14ac:dyDescent="0.25">
      <c r="A138" s="166">
        <v>122</v>
      </c>
      <c r="B138" s="162" t="s">
        <v>208</v>
      </c>
      <c r="C138" s="165" t="s">
        <v>405</v>
      </c>
    </row>
    <row r="139" spans="1:3" x14ac:dyDescent="0.25">
      <c r="A139" s="166">
        <v>123</v>
      </c>
      <c r="B139" s="162" t="s">
        <v>209</v>
      </c>
      <c r="C139" s="165" t="s">
        <v>405</v>
      </c>
    </row>
    <row r="140" spans="1:3" x14ac:dyDescent="0.25">
      <c r="A140" s="166">
        <v>124</v>
      </c>
      <c r="B140" s="162" t="s">
        <v>209</v>
      </c>
      <c r="C140" s="165" t="s">
        <v>405</v>
      </c>
    </row>
    <row r="141" spans="1:3" x14ac:dyDescent="0.25">
      <c r="A141" s="166">
        <v>125</v>
      </c>
      <c r="B141" s="162" t="s">
        <v>209</v>
      </c>
      <c r="C141" s="165" t="s">
        <v>405</v>
      </c>
    </row>
    <row r="142" spans="1:3" x14ac:dyDescent="0.25">
      <c r="A142" s="166">
        <v>126</v>
      </c>
      <c r="B142" s="162" t="s">
        <v>210</v>
      </c>
      <c r="C142" s="165" t="s">
        <v>405</v>
      </c>
    </row>
    <row r="143" spans="1:3" x14ac:dyDescent="0.25">
      <c r="A143" s="166">
        <v>127</v>
      </c>
      <c r="B143" s="162" t="s">
        <v>211</v>
      </c>
      <c r="C143" s="165" t="s">
        <v>405</v>
      </c>
    </row>
    <row r="144" spans="1:3" x14ac:dyDescent="0.25">
      <c r="A144" s="166">
        <v>128</v>
      </c>
      <c r="B144" s="162" t="s">
        <v>212</v>
      </c>
      <c r="C144" s="165" t="s">
        <v>405</v>
      </c>
    </row>
    <row r="145" spans="1:3" x14ac:dyDescent="0.25">
      <c r="A145" s="166">
        <v>129</v>
      </c>
      <c r="B145" s="162" t="s">
        <v>211</v>
      </c>
      <c r="C145" s="165" t="s">
        <v>405</v>
      </c>
    </row>
    <row r="146" spans="1:3" x14ac:dyDescent="0.25">
      <c r="A146" s="166">
        <v>130</v>
      </c>
      <c r="B146" s="162" t="s">
        <v>213</v>
      </c>
      <c r="C146" s="165" t="s">
        <v>405</v>
      </c>
    </row>
    <row r="147" spans="1:3" x14ac:dyDescent="0.25">
      <c r="A147" s="166">
        <v>131</v>
      </c>
      <c r="B147" s="162" t="s">
        <v>213</v>
      </c>
      <c r="C147" s="165" t="s">
        <v>405</v>
      </c>
    </row>
    <row r="148" spans="1:3" x14ac:dyDescent="0.25">
      <c r="A148" s="166">
        <v>132</v>
      </c>
      <c r="B148" s="162" t="s">
        <v>214</v>
      </c>
      <c r="C148" s="165" t="s">
        <v>405</v>
      </c>
    </row>
    <row r="149" spans="1:3" x14ac:dyDescent="0.25">
      <c r="A149" s="166">
        <v>133</v>
      </c>
      <c r="B149" s="162" t="s">
        <v>214</v>
      </c>
      <c r="C149" s="165" t="s">
        <v>405</v>
      </c>
    </row>
    <row r="150" spans="1:3" x14ac:dyDescent="0.25">
      <c r="A150" s="166">
        <v>134</v>
      </c>
      <c r="B150" s="162" t="s">
        <v>214</v>
      </c>
      <c r="C150" s="165" t="s">
        <v>405</v>
      </c>
    </row>
    <row r="151" spans="1:3" x14ac:dyDescent="0.25">
      <c r="A151" s="166">
        <v>135</v>
      </c>
      <c r="B151" s="162" t="s">
        <v>214</v>
      </c>
      <c r="C151" s="165" t="s">
        <v>405</v>
      </c>
    </row>
    <row r="152" spans="1:3" x14ac:dyDescent="0.25">
      <c r="A152" s="166">
        <v>136</v>
      </c>
      <c r="B152" s="162" t="s">
        <v>214</v>
      </c>
      <c r="C152" s="165" t="s">
        <v>405</v>
      </c>
    </row>
    <row r="153" spans="1:3" x14ac:dyDescent="0.25">
      <c r="A153" s="166">
        <v>137</v>
      </c>
      <c r="B153" s="162" t="s">
        <v>214</v>
      </c>
      <c r="C153" s="165" t="s">
        <v>405</v>
      </c>
    </row>
    <row r="154" spans="1:3" x14ac:dyDescent="0.25">
      <c r="A154" s="166">
        <v>138</v>
      </c>
      <c r="B154" s="162" t="s">
        <v>214</v>
      </c>
      <c r="C154" s="165" t="s">
        <v>405</v>
      </c>
    </row>
    <row r="155" spans="1:3" x14ac:dyDescent="0.25">
      <c r="A155" s="166">
        <v>140</v>
      </c>
      <c r="B155" s="162" t="s">
        <v>198</v>
      </c>
      <c r="C155" s="165" t="s">
        <v>405</v>
      </c>
    </row>
    <row r="156" spans="1:3" x14ac:dyDescent="0.25">
      <c r="A156" s="166">
        <v>141</v>
      </c>
      <c r="B156" s="162" t="s">
        <v>215</v>
      </c>
      <c r="C156" s="165" t="s">
        <v>405</v>
      </c>
    </row>
    <row r="157" spans="1:3" x14ac:dyDescent="0.25">
      <c r="A157" s="166">
        <v>142</v>
      </c>
      <c r="B157" s="162" t="s">
        <v>215</v>
      </c>
      <c r="C157" s="165" t="s">
        <v>405</v>
      </c>
    </row>
    <row r="158" spans="1:3" x14ac:dyDescent="0.25">
      <c r="A158" s="166">
        <v>143</v>
      </c>
      <c r="B158" s="162" t="s">
        <v>201</v>
      </c>
      <c r="C158" s="165" t="s">
        <v>406</v>
      </c>
    </row>
    <row r="159" spans="1:3" x14ac:dyDescent="0.25">
      <c r="A159" s="166">
        <v>144</v>
      </c>
      <c r="B159" s="162" t="s">
        <v>216</v>
      </c>
      <c r="C159" s="165" t="s">
        <v>405</v>
      </c>
    </row>
    <row r="160" spans="1:3" x14ac:dyDescent="0.25">
      <c r="A160" s="166">
        <v>145</v>
      </c>
      <c r="B160" s="162" t="s">
        <v>216</v>
      </c>
      <c r="C160" s="165" t="s">
        <v>405</v>
      </c>
    </row>
    <row r="161" spans="1:3" x14ac:dyDescent="0.25">
      <c r="A161" s="166">
        <v>146</v>
      </c>
      <c r="B161" s="162" t="s">
        <v>216</v>
      </c>
      <c r="C161" s="165" t="s">
        <v>405</v>
      </c>
    </row>
    <row r="162" spans="1:3" x14ac:dyDescent="0.25">
      <c r="A162" s="166">
        <v>147</v>
      </c>
      <c r="B162" s="162" t="s">
        <v>216</v>
      </c>
      <c r="C162" s="165" t="s">
        <v>405</v>
      </c>
    </row>
    <row r="163" spans="1:3" x14ac:dyDescent="0.25">
      <c r="A163" s="166">
        <v>148</v>
      </c>
      <c r="B163" s="162" t="s">
        <v>217</v>
      </c>
      <c r="C163" s="165" t="s">
        <v>405</v>
      </c>
    </row>
    <row r="164" spans="1:3" x14ac:dyDescent="0.25">
      <c r="A164" s="166">
        <v>149</v>
      </c>
      <c r="B164" s="162" t="s">
        <v>218</v>
      </c>
      <c r="C164" s="165" t="s">
        <v>405</v>
      </c>
    </row>
    <row r="165" spans="1:3" x14ac:dyDescent="0.25">
      <c r="A165" s="166">
        <v>150</v>
      </c>
      <c r="B165" s="162" t="s">
        <v>210</v>
      </c>
      <c r="C165" s="165" t="s">
        <v>405</v>
      </c>
    </row>
    <row r="166" spans="1:3" x14ac:dyDescent="0.25">
      <c r="A166" s="166">
        <v>151</v>
      </c>
      <c r="B166" s="162" t="s">
        <v>210</v>
      </c>
      <c r="C166" s="165" t="s">
        <v>405</v>
      </c>
    </row>
    <row r="167" spans="1:3" x14ac:dyDescent="0.25">
      <c r="A167" s="166">
        <v>152</v>
      </c>
      <c r="B167" s="162" t="s">
        <v>210</v>
      </c>
      <c r="C167" s="165" t="s">
        <v>405</v>
      </c>
    </row>
    <row r="168" spans="1:3" x14ac:dyDescent="0.25">
      <c r="A168" s="166">
        <v>153</v>
      </c>
      <c r="B168" s="162" t="s">
        <v>210</v>
      </c>
      <c r="C168" s="165" t="s">
        <v>405</v>
      </c>
    </row>
    <row r="169" spans="1:3" x14ac:dyDescent="0.25">
      <c r="A169" s="166">
        <v>154</v>
      </c>
      <c r="B169" s="162" t="s">
        <v>210</v>
      </c>
      <c r="C169" s="165" t="s">
        <v>405</v>
      </c>
    </row>
    <row r="170" spans="1:3" x14ac:dyDescent="0.25">
      <c r="A170" s="166">
        <v>155</v>
      </c>
      <c r="B170" s="162" t="s">
        <v>198</v>
      </c>
      <c r="C170" s="165" t="s">
        <v>406</v>
      </c>
    </row>
    <row r="171" spans="1:3" x14ac:dyDescent="0.25">
      <c r="A171" s="166">
        <v>156</v>
      </c>
      <c r="B171" s="162" t="s">
        <v>210</v>
      </c>
      <c r="C171" s="165" t="s">
        <v>405</v>
      </c>
    </row>
    <row r="172" spans="1:3" x14ac:dyDescent="0.25">
      <c r="A172" s="166">
        <v>157</v>
      </c>
      <c r="B172" s="162" t="s">
        <v>210</v>
      </c>
      <c r="C172" s="165" t="s">
        <v>405</v>
      </c>
    </row>
    <row r="173" spans="1:3" x14ac:dyDescent="0.25">
      <c r="A173" s="166">
        <v>158</v>
      </c>
      <c r="B173" s="162" t="s">
        <v>210</v>
      </c>
      <c r="C173" s="165" t="s">
        <v>405</v>
      </c>
    </row>
    <row r="174" spans="1:3" x14ac:dyDescent="0.25">
      <c r="A174" s="166">
        <v>159</v>
      </c>
      <c r="B174" s="162" t="s">
        <v>185</v>
      </c>
      <c r="C174" s="165" t="s">
        <v>406</v>
      </c>
    </row>
    <row r="175" spans="1:3" x14ac:dyDescent="0.25">
      <c r="A175" s="166">
        <v>160</v>
      </c>
      <c r="B175" s="162" t="s">
        <v>210</v>
      </c>
      <c r="C175" s="165" t="s">
        <v>405</v>
      </c>
    </row>
    <row r="176" spans="1:3" x14ac:dyDescent="0.25">
      <c r="A176" s="166">
        <v>161</v>
      </c>
      <c r="B176" s="162" t="s">
        <v>210</v>
      </c>
      <c r="C176" s="165" t="s">
        <v>405</v>
      </c>
    </row>
    <row r="177" spans="1:3" x14ac:dyDescent="0.25">
      <c r="A177" s="166">
        <v>162</v>
      </c>
      <c r="B177" s="162" t="s">
        <v>210</v>
      </c>
      <c r="C177" s="165" t="s">
        <v>405</v>
      </c>
    </row>
    <row r="178" spans="1:3" x14ac:dyDescent="0.25">
      <c r="A178" s="166">
        <v>163</v>
      </c>
      <c r="B178" s="162" t="s">
        <v>210</v>
      </c>
      <c r="C178" s="165" t="s">
        <v>405</v>
      </c>
    </row>
    <row r="179" spans="1:3" x14ac:dyDescent="0.25">
      <c r="A179" s="166">
        <v>164</v>
      </c>
      <c r="B179" s="162" t="s">
        <v>210</v>
      </c>
      <c r="C179" s="165" t="s">
        <v>405</v>
      </c>
    </row>
    <row r="180" spans="1:3" x14ac:dyDescent="0.25">
      <c r="A180" s="166">
        <v>165</v>
      </c>
      <c r="B180" s="162" t="s">
        <v>210</v>
      </c>
      <c r="C180" s="165" t="s">
        <v>405</v>
      </c>
    </row>
    <row r="181" spans="1:3" x14ac:dyDescent="0.25">
      <c r="A181" s="166">
        <v>166</v>
      </c>
      <c r="B181" s="162" t="s">
        <v>210</v>
      </c>
      <c r="C181" s="165" t="s">
        <v>405</v>
      </c>
    </row>
    <row r="182" spans="1:3" x14ac:dyDescent="0.25">
      <c r="A182" s="166">
        <v>167</v>
      </c>
      <c r="B182" s="162" t="s">
        <v>210</v>
      </c>
      <c r="C182" s="165" t="s">
        <v>405</v>
      </c>
    </row>
    <row r="183" spans="1:3" x14ac:dyDescent="0.25">
      <c r="A183" s="166">
        <v>168</v>
      </c>
      <c r="B183" s="162" t="s">
        <v>210</v>
      </c>
      <c r="C183" s="165" t="s">
        <v>405</v>
      </c>
    </row>
    <row r="184" spans="1:3" x14ac:dyDescent="0.25">
      <c r="A184" s="166">
        <v>169</v>
      </c>
      <c r="B184" s="162" t="s">
        <v>210</v>
      </c>
      <c r="C184" s="165" t="s">
        <v>405</v>
      </c>
    </row>
    <row r="185" spans="1:3" x14ac:dyDescent="0.25">
      <c r="A185" s="166">
        <v>170</v>
      </c>
      <c r="B185" s="162" t="s">
        <v>210</v>
      </c>
      <c r="C185" s="165" t="s">
        <v>405</v>
      </c>
    </row>
    <row r="186" spans="1:3" x14ac:dyDescent="0.25">
      <c r="A186" s="166">
        <v>171</v>
      </c>
      <c r="B186" s="162" t="s">
        <v>210</v>
      </c>
      <c r="C186" s="165" t="s">
        <v>405</v>
      </c>
    </row>
    <row r="187" spans="1:3" x14ac:dyDescent="0.25">
      <c r="A187" s="166">
        <v>172</v>
      </c>
      <c r="B187" s="162" t="s">
        <v>210</v>
      </c>
      <c r="C187" s="165" t="s">
        <v>405</v>
      </c>
    </row>
    <row r="188" spans="1:3" x14ac:dyDescent="0.25">
      <c r="A188" s="166">
        <v>173</v>
      </c>
      <c r="B188" s="162" t="s">
        <v>210</v>
      </c>
      <c r="C188" s="165" t="s">
        <v>405</v>
      </c>
    </row>
    <row r="189" spans="1:3" x14ac:dyDescent="0.25">
      <c r="A189" s="166">
        <v>174</v>
      </c>
      <c r="B189" s="162" t="s">
        <v>210</v>
      </c>
      <c r="C189" s="165" t="s">
        <v>405</v>
      </c>
    </row>
    <row r="190" spans="1:3" x14ac:dyDescent="0.25">
      <c r="A190" s="166">
        <v>175</v>
      </c>
      <c r="B190" s="162" t="s">
        <v>210</v>
      </c>
      <c r="C190" s="165" t="s">
        <v>405</v>
      </c>
    </row>
    <row r="191" spans="1:3" x14ac:dyDescent="0.25">
      <c r="A191" s="166">
        <v>176</v>
      </c>
      <c r="B191" s="162" t="s">
        <v>210</v>
      </c>
      <c r="C191" s="165" t="s">
        <v>405</v>
      </c>
    </row>
    <row r="192" spans="1:3" x14ac:dyDescent="0.25">
      <c r="A192" s="166">
        <v>177</v>
      </c>
      <c r="B192" s="162" t="s">
        <v>210</v>
      </c>
      <c r="C192" s="165" t="s">
        <v>405</v>
      </c>
    </row>
    <row r="193" spans="1:3" x14ac:dyDescent="0.25">
      <c r="A193" s="166">
        <v>178</v>
      </c>
      <c r="B193" s="162" t="s">
        <v>219</v>
      </c>
      <c r="C193" s="165" t="s">
        <v>405</v>
      </c>
    </row>
    <row r="194" spans="1:3" x14ac:dyDescent="0.25">
      <c r="A194" s="166">
        <v>179</v>
      </c>
      <c r="B194" s="162" t="s">
        <v>210</v>
      </c>
      <c r="C194" s="165" t="s">
        <v>405</v>
      </c>
    </row>
    <row r="195" spans="1:3" x14ac:dyDescent="0.25">
      <c r="A195" s="166">
        <v>180</v>
      </c>
      <c r="B195" s="162" t="s">
        <v>210</v>
      </c>
      <c r="C195" s="165" t="s">
        <v>405</v>
      </c>
    </row>
    <row r="196" spans="1:3" x14ac:dyDescent="0.25">
      <c r="A196" s="166">
        <v>181</v>
      </c>
      <c r="B196" s="162" t="s">
        <v>210</v>
      </c>
      <c r="C196" s="165" t="s">
        <v>405</v>
      </c>
    </row>
    <row r="197" spans="1:3" x14ac:dyDescent="0.25">
      <c r="A197" s="166">
        <v>182</v>
      </c>
      <c r="B197" s="162" t="s">
        <v>210</v>
      </c>
      <c r="C197" s="165" t="s">
        <v>405</v>
      </c>
    </row>
    <row r="198" spans="1:3" x14ac:dyDescent="0.25">
      <c r="A198" s="166">
        <v>183</v>
      </c>
      <c r="B198" s="162" t="s">
        <v>210</v>
      </c>
      <c r="C198" s="165" t="s">
        <v>405</v>
      </c>
    </row>
    <row r="199" spans="1:3" x14ac:dyDescent="0.25">
      <c r="A199" s="166">
        <v>184</v>
      </c>
      <c r="B199" s="162" t="s">
        <v>210</v>
      </c>
      <c r="C199" s="165" t="s">
        <v>405</v>
      </c>
    </row>
    <row r="200" spans="1:3" x14ac:dyDescent="0.25">
      <c r="A200" s="166">
        <v>185</v>
      </c>
      <c r="B200" s="162" t="s">
        <v>210</v>
      </c>
      <c r="C200" s="165" t="s">
        <v>405</v>
      </c>
    </row>
    <row r="201" spans="1:3" x14ac:dyDescent="0.25">
      <c r="A201" s="166">
        <v>186</v>
      </c>
      <c r="B201" s="162" t="s">
        <v>210</v>
      </c>
      <c r="C201" s="165" t="s">
        <v>405</v>
      </c>
    </row>
    <row r="202" spans="1:3" x14ac:dyDescent="0.25">
      <c r="A202" s="166">
        <v>187</v>
      </c>
      <c r="B202" s="162" t="s">
        <v>210</v>
      </c>
      <c r="C202" s="165" t="s">
        <v>405</v>
      </c>
    </row>
    <row r="203" spans="1:3" x14ac:dyDescent="0.25">
      <c r="A203" s="166">
        <v>188</v>
      </c>
      <c r="B203" s="162" t="s">
        <v>210</v>
      </c>
      <c r="C203" s="165" t="s">
        <v>405</v>
      </c>
    </row>
    <row r="204" spans="1:3" x14ac:dyDescent="0.25">
      <c r="A204" s="166">
        <v>189</v>
      </c>
      <c r="B204" s="162" t="s">
        <v>210</v>
      </c>
      <c r="C204" s="165" t="s">
        <v>406</v>
      </c>
    </row>
    <row r="205" spans="1:3" x14ac:dyDescent="0.25">
      <c r="A205" s="166">
        <v>190</v>
      </c>
      <c r="B205" s="162" t="s">
        <v>210</v>
      </c>
      <c r="C205" s="165" t="s">
        <v>406</v>
      </c>
    </row>
    <row r="206" spans="1:3" x14ac:dyDescent="0.25">
      <c r="A206" s="166">
        <v>191</v>
      </c>
      <c r="B206" s="162" t="s">
        <v>210</v>
      </c>
      <c r="C206" s="165" t="s">
        <v>406</v>
      </c>
    </row>
    <row r="207" spans="1:3" x14ac:dyDescent="0.25">
      <c r="A207" s="166">
        <v>192</v>
      </c>
      <c r="B207" s="162" t="s">
        <v>210</v>
      </c>
      <c r="C207" s="165" t="s">
        <v>406</v>
      </c>
    </row>
    <row r="208" spans="1:3" x14ac:dyDescent="0.25">
      <c r="A208" s="166">
        <v>193</v>
      </c>
      <c r="B208" s="162" t="s">
        <v>210</v>
      </c>
      <c r="C208" s="165" t="s">
        <v>406</v>
      </c>
    </row>
    <row r="209" spans="1:3" x14ac:dyDescent="0.25">
      <c r="A209" s="166">
        <v>194</v>
      </c>
      <c r="B209" s="162" t="s">
        <v>210</v>
      </c>
      <c r="C209" s="165" t="s">
        <v>406</v>
      </c>
    </row>
    <row r="210" spans="1:3" x14ac:dyDescent="0.25">
      <c r="A210" s="166">
        <v>195</v>
      </c>
      <c r="B210" s="162" t="s">
        <v>210</v>
      </c>
      <c r="C210" s="165" t="s">
        <v>406</v>
      </c>
    </row>
    <row r="211" spans="1:3" x14ac:dyDescent="0.25">
      <c r="A211" s="166">
        <v>196</v>
      </c>
      <c r="B211" s="162" t="s">
        <v>210</v>
      </c>
      <c r="C211" s="165" t="s">
        <v>406</v>
      </c>
    </row>
    <row r="212" spans="1:3" x14ac:dyDescent="0.25">
      <c r="A212" s="166">
        <v>197</v>
      </c>
      <c r="B212" s="162" t="s">
        <v>210</v>
      </c>
      <c r="C212" s="165" t="s">
        <v>406</v>
      </c>
    </row>
    <row r="213" spans="1:3" x14ac:dyDescent="0.25">
      <c r="A213" s="166">
        <v>198</v>
      </c>
      <c r="B213" s="162" t="s">
        <v>210</v>
      </c>
      <c r="C213" s="165" t="s">
        <v>406</v>
      </c>
    </row>
    <row r="214" spans="1:3" x14ac:dyDescent="0.25">
      <c r="A214" s="166">
        <v>199</v>
      </c>
      <c r="B214" s="162" t="s">
        <v>210</v>
      </c>
      <c r="C214" s="165" t="s">
        <v>406</v>
      </c>
    </row>
    <row r="215" spans="1:3" x14ac:dyDescent="0.25">
      <c r="A215" s="166">
        <v>201</v>
      </c>
      <c r="B215" s="162" t="s">
        <v>210</v>
      </c>
      <c r="C215" s="165" t="s">
        <v>406</v>
      </c>
    </row>
    <row r="216" spans="1:3" x14ac:dyDescent="0.25">
      <c r="A216" s="166">
        <v>202</v>
      </c>
      <c r="B216" s="162" t="s">
        <v>210</v>
      </c>
      <c r="C216" s="165" t="s">
        <v>406</v>
      </c>
    </row>
    <row r="217" spans="1:3" x14ac:dyDescent="0.25">
      <c r="A217" s="166">
        <v>203</v>
      </c>
      <c r="B217" s="162" t="s">
        <v>210</v>
      </c>
      <c r="C217" s="165" t="s">
        <v>406</v>
      </c>
    </row>
    <row r="218" spans="1:3" x14ac:dyDescent="0.25">
      <c r="A218" s="166">
        <v>204</v>
      </c>
      <c r="B218" s="162" t="s">
        <v>210</v>
      </c>
      <c r="C218" s="165" t="s">
        <v>406</v>
      </c>
    </row>
    <row r="219" spans="1:3" x14ac:dyDescent="0.25">
      <c r="A219" s="166">
        <v>205</v>
      </c>
      <c r="B219" s="162" t="s">
        <v>210</v>
      </c>
      <c r="C219" s="165" t="s">
        <v>406</v>
      </c>
    </row>
    <row r="220" spans="1:3" x14ac:dyDescent="0.25">
      <c r="A220" s="166">
        <v>206</v>
      </c>
      <c r="B220" s="162" t="s">
        <v>210</v>
      </c>
      <c r="C220" s="165" t="s">
        <v>406</v>
      </c>
    </row>
    <row r="221" spans="1:3" x14ac:dyDescent="0.25">
      <c r="A221" s="166">
        <v>207</v>
      </c>
      <c r="B221" s="162" t="s">
        <v>210</v>
      </c>
      <c r="C221" s="165" t="s">
        <v>406</v>
      </c>
    </row>
    <row r="222" spans="1:3" x14ac:dyDescent="0.25">
      <c r="A222" s="166">
        <v>208</v>
      </c>
      <c r="B222" s="162" t="s">
        <v>210</v>
      </c>
      <c r="C222" s="165" t="s">
        <v>406</v>
      </c>
    </row>
    <row r="223" spans="1:3" x14ac:dyDescent="0.25">
      <c r="A223" s="166">
        <v>209</v>
      </c>
      <c r="B223" s="162" t="s">
        <v>210</v>
      </c>
      <c r="C223" s="165" t="s">
        <v>405</v>
      </c>
    </row>
    <row r="224" spans="1:3" x14ac:dyDescent="0.25">
      <c r="A224" s="166">
        <v>210</v>
      </c>
      <c r="B224" s="162" t="s">
        <v>210</v>
      </c>
      <c r="C224" s="165" t="s">
        <v>405</v>
      </c>
    </row>
    <row r="225" spans="1:3" x14ac:dyDescent="0.25">
      <c r="A225" s="166">
        <v>211</v>
      </c>
      <c r="B225" s="162" t="s">
        <v>210</v>
      </c>
      <c r="C225" s="165" t="s">
        <v>405</v>
      </c>
    </row>
    <row r="226" spans="1:3" x14ac:dyDescent="0.25">
      <c r="A226" s="166">
        <v>212</v>
      </c>
      <c r="B226" s="162" t="s">
        <v>210</v>
      </c>
      <c r="C226" s="165" t="s">
        <v>405</v>
      </c>
    </row>
    <row r="227" spans="1:3" x14ac:dyDescent="0.25">
      <c r="A227" s="166">
        <v>213</v>
      </c>
      <c r="B227" s="162" t="s">
        <v>210</v>
      </c>
      <c r="C227" s="165" t="s">
        <v>405</v>
      </c>
    </row>
    <row r="228" spans="1:3" x14ac:dyDescent="0.25">
      <c r="A228" s="166">
        <v>214</v>
      </c>
      <c r="B228" s="162" t="s">
        <v>210</v>
      </c>
      <c r="C228" s="165" t="s">
        <v>405</v>
      </c>
    </row>
    <row r="229" spans="1:3" x14ac:dyDescent="0.25">
      <c r="A229" s="166">
        <v>215</v>
      </c>
      <c r="B229" s="162" t="s">
        <v>210</v>
      </c>
      <c r="C229" s="165" t="s">
        <v>405</v>
      </c>
    </row>
    <row r="230" spans="1:3" x14ac:dyDescent="0.25">
      <c r="A230" s="166">
        <v>216</v>
      </c>
      <c r="B230" s="162" t="s">
        <v>210</v>
      </c>
      <c r="C230" s="165" t="s">
        <v>405</v>
      </c>
    </row>
    <row r="231" spans="1:3" x14ac:dyDescent="0.25">
      <c r="A231" s="166">
        <v>217</v>
      </c>
      <c r="B231" s="162" t="s">
        <v>210</v>
      </c>
      <c r="C231" s="165" t="s">
        <v>405</v>
      </c>
    </row>
    <row r="232" spans="1:3" x14ac:dyDescent="0.25">
      <c r="A232" s="166">
        <v>218</v>
      </c>
      <c r="B232" s="162" t="s">
        <v>210</v>
      </c>
      <c r="C232" s="165" t="s">
        <v>405</v>
      </c>
    </row>
    <row r="233" spans="1:3" x14ac:dyDescent="0.25">
      <c r="A233" s="166">
        <v>219</v>
      </c>
      <c r="B233" s="162" t="s">
        <v>210</v>
      </c>
      <c r="C233" s="165" t="s">
        <v>405</v>
      </c>
    </row>
    <row r="234" spans="1:3" x14ac:dyDescent="0.25">
      <c r="A234" s="166">
        <v>220</v>
      </c>
      <c r="B234" s="162" t="s">
        <v>210</v>
      </c>
      <c r="C234" s="165" t="s">
        <v>405</v>
      </c>
    </row>
    <row r="235" spans="1:3" x14ac:dyDescent="0.25">
      <c r="A235" s="166">
        <v>221</v>
      </c>
      <c r="B235" s="162" t="s">
        <v>210</v>
      </c>
      <c r="C235" s="165" t="s">
        <v>405</v>
      </c>
    </row>
    <row r="236" spans="1:3" x14ac:dyDescent="0.25">
      <c r="A236" s="166">
        <v>222</v>
      </c>
      <c r="B236" s="162" t="s">
        <v>210</v>
      </c>
      <c r="C236" s="165" t="s">
        <v>405</v>
      </c>
    </row>
    <row r="237" spans="1:3" x14ac:dyDescent="0.25">
      <c r="A237" s="166">
        <v>223</v>
      </c>
      <c r="B237" s="162" t="s">
        <v>210</v>
      </c>
      <c r="C237" s="165" t="s">
        <v>405</v>
      </c>
    </row>
    <row r="238" spans="1:3" x14ac:dyDescent="0.25">
      <c r="A238" s="166">
        <v>224</v>
      </c>
      <c r="B238" s="162" t="s">
        <v>210</v>
      </c>
      <c r="C238" s="165" t="s">
        <v>405</v>
      </c>
    </row>
    <row r="239" spans="1:3" x14ac:dyDescent="0.25">
      <c r="A239" s="166">
        <v>225</v>
      </c>
      <c r="B239" s="162" t="s">
        <v>210</v>
      </c>
      <c r="C239" s="165" t="s">
        <v>405</v>
      </c>
    </row>
    <row r="240" spans="1:3" x14ac:dyDescent="0.25">
      <c r="A240" s="166">
        <v>226</v>
      </c>
      <c r="B240" s="162" t="s">
        <v>210</v>
      </c>
      <c r="C240" s="165" t="s">
        <v>405</v>
      </c>
    </row>
    <row r="241" spans="1:3" x14ac:dyDescent="0.25">
      <c r="A241" s="166">
        <v>227</v>
      </c>
      <c r="B241" s="162" t="s">
        <v>210</v>
      </c>
      <c r="C241" s="165" t="s">
        <v>405</v>
      </c>
    </row>
    <row r="242" spans="1:3" x14ac:dyDescent="0.25">
      <c r="A242" s="166">
        <v>228</v>
      </c>
      <c r="B242" s="162" t="s">
        <v>220</v>
      </c>
      <c r="C242" s="165" t="s">
        <v>406</v>
      </c>
    </row>
    <row r="243" spans="1:3" x14ac:dyDescent="0.25">
      <c r="A243" s="166">
        <v>229</v>
      </c>
      <c r="B243" s="162" t="s">
        <v>220</v>
      </c>
      <c r="C243" s="165" t="s">
        <v>406</v>
      </c>
    </row>
    <row r="244" spans="1:3" x14ac:dyDescent="0.25">
      <c r="A244" s="166">
        <v>230</v>
      </c>
      <c r="B244" s="162" t="s">
        <v>210</v>
      </c>
      <c r="C244" s="165" t="s">
        <v>406</v>
      </c>
    </row>
    <row r="245" spans="1:3" x14ac:dyDescent="0.25">
      <c r="A245" s="166">
        <v>231</v>
      </c>
      <c r="B245" s="162" t="s">
        <v>198</v>
      </c>
      <c r="C245" s="165" t="s">
        <v>405</v>
      </c>
    </row>
    <row r="246" spans="1:3" x14ac:dyDescent="0.25">
      <c r="A246" s="166">
        <v>233</v>
      </c>
      <c r="B246" s="162" t="s">
        <v>198</v>
      </c>
      <c r="C246" s="165" t="s">
        <v>405</v>
      </c>
    </row>
    <row r="247" spans="1:3" x14ac:dyDescent="0.25">
      <c r="A247" s="166">
        <v>234</v>
      </c>
      <c r="B247" s="162" t="s">
        <v>198</v>
      </c>
      <c r="C247" s="165" t="s">
        <v>405</v>
      </c>
    </row>
    <row r="248" spans="1:3" x14ac:dyDescent="0.25">
      <c r="A248" s="166">
        <v>235</v>
      </c>
      <c r="B248" s="162" t="s">
        <v>198</v>
      </c>
      <c r="C248" s="165" t="s">
        <v>405</v>
      </c>
    </row>
    <row r="249" spans="1:3" x14ac:dyDescent="0.25">
      <c r="A249" s="166">
        <v>236</v>
      </c>
      <c r="B249" s="162" t="s">
        <v>198</v>
      </c>
      <c r="C249" s="165" t="s">
        <v>405</v>
      </c>
    </row>
    <row r="250" spans="1:3" x14ac:dyDescent="0.25">
      <c r="A250" s="166">
        <v>237</v>
      </c>
      <c r="B250" s="162" t="s">
        <v>198</v>
      </c>
      <c r="C250" s="165" t="s">
        <v>405</v>
      </c>
    </row>
    <row r="251" spans="1:3" x14ac:dyDescent="0.25">
      <c r="A251" s="166">
        <v>238</v>
      </c>
      <c r="B251" s="162" t="s">
        <v>210</v>
      </c>
      <c r="C251" s="165" t="s">
        <v>405</v>
      </c>
    </row>
    <row r="252" spans="1:3" x14ac:dyDescent="0.25">
      <c r="A252" s="166">
        <v>241</v>
      </c>
      <c r="B252" s="162" t="s">
        <v>221</v>
      </c>
      <c r="C252" s="165" t="s">
        <v>405</v>
      </c>
    </row>
    <row r="253" spans="1:3" x14ac:dyDescent="0.25">
      <c r="A253" s="166">
        <v>242</v>
      </c>
      <c r="B253" s="162" t="s">
        <v>222</v>
      </c>
      <c r="C253" s="165" t="s">
        <v>405</v>
      </c>
    </row>
    <row r="254" spans="1:3" x14ac:dyDescent="0.25">
      <c r="A254" s="166">
        <v>243</v>
      </c>
      <c r="B254" s="162" t="s">
        <v>186</v>
      </c>
      <c r="C254" s="165" t="s">
        <v>405</v>
      </c>
    </row>
    <row r="255" spans="1:3" x14ac:dyDescent="0.25">
      <c r="A255" s="166">
        <v>244</v>
      </c>
      <c r="B255" s="162" t="s">
        <v>210</v>
      </c>
      <c r="C255" s="165" t="s">
        <v>405</v>
      </c>
    </row>
    <row r="256" spans="1:3" x14ac:dyDescent="0.25">
      <c r="A256" s="166">
        <v>245</v>
      </c>
      <c r="B256" s="162" t="s">
        <v>222</v>
      </c>
      <c r="C256" s="165" t="s">
        <v>405</v>
      </c>
    </row>
    <row r="257" spans="1:3" x14ac:dyDescent="0.25">
      <c r="A257" s="166">
        <v>246</v>
      </c>
      <c r="B257" s="162" t="s">
        <v>223</v>
      </c>
      <c r="C257" s="165" t="s">
        <v>405</v>
      </c>
    </row>
    <row r="258" spans="1:3" x14ac:dyDescent="0.25">
      <c r="A258" s="166">
        <v>247</v>
      </c>
      <c r="B258" s="162" t="s">
        <v>222</v>
      </c>
      <c r="C258" s="165" t="s">
        <v>405</v>
      </c>
    </row>
    <row r="259" spans="1:3" x14ac:dyDescent="0.25">
      <c r="A259" s="166">
        <v>248</v>
      </c>
      <c r="B259" s="162" t="s">
        <v>210</v>
      </c>
      <c r="C259" s="165" t="s">
        <v>405</v>
      </c>
    </row>
    <row r="260" spans="1:3" x14ac:dyDescent="0.25">
      <c r="A260" s="166">
        <v>249</v>
      </c>
      <c r="B260" s="162" t="s">
        <v>222</v>
      </c>
      <c r="C260" s="165" t="s">
        <v>405</v>
      </c>
    </row>
    <row r="261" spans="1:3" x14ac:dyDescent="0.25">
      <c r="A261" s="166">
        <v>250</v>
      </c>
      <c r="B261" s="162" t="s">
        <v>224</v>
      </c>
      <c r="C261" s="165" t="s">
        <v>406</v>
      </c>
    </row>
    <row r="262" spans="1:3" x14ac:dyDescent="0.25">
      <c r="A262" s="166">
        <v>251</v>
      </c>
      <c r="B262" s="162" t="s">
        <v>224</v>
      </c>
      <c r="C262" s="165" t="s">
        <v>406</v>
      </c>
    </row>
    <row r="263" spans="1:3" x14ac:dyDescent="0.25">
      <c r="A263" s="166">
        <v>252</v>
      </c>
      <c r="B263" s="162" t="s">
        <v>224</v>
      </c>
      <c r="C263" s="165" t="s">
        <v>406</v>
      </c>
    </row>
    <row r="264" spans="1:3" x14ac:dyDescent="0.25">
      <c r="A264" s="166">
        <v>253</v>
      </c>
      <c r="B264" s="162" t="s">
        <v>224</v>
      </c>
      <c r="C264" s="165" t="s">
        <v>406</v>
      </c>
    </row>
    <row r="265" spans="1:3" x14ac:dyDescent="0.25">
      <c r="A265" s="166">
        <v>254</v>
      </c>
      <c r="B265" s="162" t="s">
        <v>225</v>
      </c>
      <c r="C265" s="165" t="s">
        <v>405</v>
      </c>
    </row>
    <row r="266" spans="1:3" x14ac:dyDescent="0.25">
      <c r="A266" s="166">
        <v>255</v>
      </c>
      <c r="B266" s="162" t="s">
        <v>226</v>
      </c>
      <c r="C266" s="165" t="s">
        <v>405</v>
      </c>
    </row>
    <row r="267" spans="1:3" x14ac:dyDescent="0.25">
      <c r="A267" s="166">
        <v>257</v>
      </c>
      <c r="B267" s="162" t="s">
        <v>227</v>
      </c>
      <c r="C267" s="165" t="s">
        <v>405</v>
      </c>
    </row>
    <row r="268" spans="1:3" x14ac:dyDescent="0.25">
      <c r="A268" s="166">
        <v>258</v>
      </c>
      <c r="B268" s="162" t="s">
        <v>228</v>
      </c>
      <c r="C268" s="165" t="s">
        <v>405</v>
      </c>
    </row>
    <row r="269" spans="1:3" x14ac:dyDescent="0.25">
      <c r="A269" s="166">
        <v>259</v>
      </c>
      <c r="B269" s="162" t="s">
        <v>229</v>
      </c>
      <c r="C269" s="165" t="s">
        <v>405</v>
      </c>
    </row>
    <row r="270" spans="1:3" x14ac:dyDescent="0.25">
      <c r="A270" s="166">
        <v>260</v>
      </c>
      <c r="B270" s="162" t="s">
        <v>228</v>
      </c>
      <c r="C270" s="165" t="s">
        <v>406</v>
      </c>
    </row>
    <row r="271" spans="1:3" x14ac:dyDescent="0.25">
      <c r="A271" s="166">
        <v>261</v>
      </c>
      <c r="B271" s="162" t="s">
        <v>228</v>
      </c>
      <c r="C271" s="165" t="s">
        <v>405</v>
      </c>
    </row>
    <row r="272" spans="1:3" x14ac:dyDescent="0.25">
      <c r="A272" s="166">
        <v>262</v>
      </c>
      <c r="B272" s="162" t="s">
        <v>228</v>
      </c>
      <c r="C272" s="165" t="s">
        <v>405</v>
      </c>
    </row>
    <row r="273" spans="1:3" x14ac:dyDescent="0.25">
      <c r="A273" s="166">
        <v>263</v>
      </c>
      <c r="B273" s="162" t="s">
        <v>228</v>
      </c>
      <c r="C273" s="165" t="s">
        <v>405</v>
      </c>
    </row>
    <row r="274" spans="1:3" x14ac:dyDescent="0.25">
      <c r="A274" s="166">
        <v>264</v>
      </c>
      <c r="B274" s="162" t="s">
        <v>228</v>
      </c>
      <c r="C274" s="165" t="s">
        <v>405</v>
      </c>
    </row>
    <row r="275" spans="1:3" x14ac:dyDescent="0.25">
      <c r="A275" s="166">
        <v>265</v>
      </c>
      <c r="B275" s="162" t="s">
        <v>230</v>
      </c>
      <c r="C275" s="165" t="s">
        <v>406</v>
      </c>
    </row>
    <row r="276" spans="1:3" x14ac:dyDescent="0.25">
      <c r="A276" s="166">
        <v>266</v>
      </c>
      <c r="B276" s="162" t="s">
        <v>230</v>
      </c>
      <c r="C276" s="165" t="s">
        <v>406</v>
      </c>
    </row>
    <row r="277" spans="1:3" x14ac:dyDescent="0.25">
      <c r="A277" s="166">
        <v>267</v>
      </c>
      <c r="B277" s="162" t="s">
        <v>230</v>
      </c>
      <c r="C277" s="165" t="s">
        <v>406</v>
      </c>
    </row>
    <row r="278" spans="1:3" x14ac:dyDescent="0.25">
      <c r="A278" s="166">
        <v>268</v>
      </c>
      <c r="B278" s="162" t="s">
        <v>230</v>
      </c>
      <c r="C278" s="165" t="s">
        <v>406</v>
      </c>
    </row>
    <row r="279" spans="1:3" x14ac:dyDescent="0.25">
      <c r="A279" s="166">
        <v>269</v>
      </c>
      <c r="B279" s="162" t="s">
        <v>230</v>
      </c>
      <c r="C279" s="165" t="s">
        <v>406</v>
      </c>
    </row>
    <row r="280" spans="1:3" x14ac:dyDescent="0.25">
      <c r="A280" s="166">
        <v>270</v>
      </c>
      <c r="B280" s="162" t="s">
        <v>230</v>
      </c>
      <c r="C280" s="165" t="s">
        <v>406</v>
      </c>
    </row>
    <row r="281" spans="1:3" x14ac:dyDescent="0.25">
      <c r="A281" s="166">
        <v>271</v>
      </c>
      <c r="B281" s="162" t="s">
        <v>230</v>
      </c>
      <c r="C281" s="165" t="s">
        <v>406</v>
      </c>
    </row>
    <row r="282" spans="1:3" x14ac:dyDescent="0.25">
      <c r="A282" s="166">
        <v>272</v>
      </c>
      <c r="B282" s="162" t="s">
        <v>230</v>
      </c>
      <c r="C282" s="165" t="s">
        <v>406</v>
      </c>
    </row>
    <row r="283" spans="1:3" x14ac:dyDescent="0.25">
      <c r="A283" s="166">
        <v>273</v>
      </c>
      <c r="B283" s="162" t="s">
        <v>230</v>
      </c>
      <c r="C283" s="165" t="s">
        <v>406</v>
      </c>
    </row>
    <row r="284" spans="1:3" x14ac:dyDescent="0.25">
      <c r="A284" s="166">
        <v>274</v>
      </c>
      <c r="B284" s="162" t="s">
        <v>230</v>
      </c>
      <c r="C284" s="165" t="s">
        <v>406</v>
      </c>
    </row>
    <row r="285" spans="1:3" x14ac:dyDescent="0.25">
      <c r="A285" s="166">
        <v>276</v>
      </c>
      <c r="B285" s="162" t="s">
        <v>230</v>
      </c>
      <c r="C285" s="165" t="s">
        <v>406</v>
      </c>
    </row>
    <row r="286" spans="1:3" x14ac:dyDescent="0.25">
      <c r="A286" s="166">
        <v>277</v>
      </c>
      <c r="B286" s="162" t="s">
        <v>231</v>
      </c>
      <c r="C286" s="165" t="s">
        <v>406</v>
      </c>
    </row>
    <row r="287" spans="1:3" x14ac:dyDescent="0.25">
      <c r="A287" s="166">
        <v>278</v>
      </c>
      <c r="B287" s="162" t="s">
        <v>232</v>
      </c>
      <c r="C287" s="165" t="s">
        <v>406</v>
      </c>
    </row>
    <row r="288" spans="1:3" x14ac:dyDescent="0.25">
      <c r="A288" s="166">
        <v>279</v>
      </c>
      <c r="B288" s="162" t="s">
        <v>233</v>
      </c>
      <c r="C288" s="165" t="s">
        <v>406</v>
      </c>
    </row>
    <row r="289" spans="1:3" x14ac:dyDescent="0.25">
      <c r="A289" s="166">
        <v>280</v>
      </c>
      <c r="B289" s="162" t="s">
        <v>234</v>
      </c>
      <c r="C289" s="165" t="s">
        <v>406</v>
      </c>
    </row>
    <row r="290" spans="1:3" x14ac:dyDescent="0.25">
      <c r="A290" s="166">
        <v>281</v>
      </c>
      <c r="B290" s="162" t="s">
        <v>235</v>
      </c>
      <c r="C290" s="165" t="s">
        <v>405</v>
      </c>
    </row>
    <row r="291" spans="1:3" x14ac:dyDescent="0.25">
      <c r="A291" s="166">
        <v>283</v>
      </c>
      <c r="B291" s="162" t="s">
        <v>236</v>
      </c>
      <c r="C291" s="165" t="s">
        <v>405</v>
      </c>
    </row>
    <row r="292" spans="1:3" x14ac:dyDescent="0.25">
      <c r="A292" s="166">
        <v>284</v>
      </c>
      <c r="B292" s="162" t="s">
        <v>178</v>
      </c>
      <c r="C292" s="165" t="s">
        <v>406</v>
      </c>
    </row>
    <row r="293" spans="1:3" x14ac:dyDescent="0.25">
      <c r="A293" s="166">
        <v>285</v>
      </c>
      <c r="B293" s="162" t="s">
        <v>178</v>
      </c>
      <c r="C293" s="165" t="s">
        <v>406</v>
      </c>
    </row>
    <row r="294" spans="1:3" x14ac:dyDescent="0.25">
      <c r="A294" s="166">
        <v>286</v>
      </c>
      <c r="B294" s="162" t="s">
        <v>237</v>
      </c>
      <c r="C294" s="165" t="s">
        <v>406</v>
      </c>
    </row>
    <row r="295" spans="1:3" x14ac:dyDescent="0.25">
      <c r="A295" s="166">
        <v>287</v>
      </c>
      <c r="B295" s="162" t="s">
        <v>238</v>
      </c>
      <c r="C295" s="165" t="s">
        <v>406</v>
      </c>
    </row>
    <row r="296" spans="1:3" x14ac:dyDescent="0.25">
      <c r="A296" s="166">
        <v>288</v>
      </c>
      <c r="B296" s="162" t="s">
        <v>239</v>
      </c>
      <c r="C296" s="165" t="s">
        <v>406</v>
      </c>
    </row>
    <row r="297" spans="1:3" x14ac:dyDescent="0.25">
      <c r="A297" s="166">
        <v>289</v>
      </c>
      <c r="B297" s="162" t="s">
        <v>239</v>
      </c>
      <c r="C297" s="165" t="s">
        <v>406</v>
      </c>
    </row>
    <row r="298" spans="1:3" x14ac:dyDescent="0.25">
      <c r="A298" s="166">
        <v>290</v>
      </c>
      <c r="B298" s="162" t="s">
        <v>239</v>
      </c>
      <c r="C298" s="165" t="s">
        <v>406</v>
      </c>
    </row>
    <row r="299" spans="1:3" x14ac:dyDescent="0.25">
      <c r="A299" s="166">
        <v>291</v>
      </c>
      <c r="B299" s="162" t="s">
        <v>239</v>
      </c>
      <c r="C299" s="165" t="s">
        <v>406</v>
      </c>
    </row>
    <row r="300" spans="1:3" x14ac:dyDescent="0.25">
      <c r="A300" s="166">
        <v>292</v>
      </c>
      <c r="B300" s="162" t="s">
        <v>239</v>
      </c>
      <c r="C300" s="165" t="s">
        <v>406</v>
      </c>
    </row>
    <row r="301" spans="1:3" x14ac:dyDescent="0.25">
      <c r="A301" s="166">
        <v>297</v>
      </c>
      <c r="B301" s="162" t="s">
        <v>239</v>
      </c>
      <c r="C301" s="165" t="s">
        <v>406</v>
      </c>
    </row>
    <row r="302" spans="1:3" x14ac:dyDescent="0.25">
      <c r="A302" s="166">
        <v>298</v>
      </c>
      <c r="B302" s="162" t="s">
        <v>239</v>
      </c>
      <c r="C302" s="165" t="s">
        <v>406</v>
      </c>
    </row>
    <row r="303" spans="1:3" x14ac:dyDescent="0.25">
      <c r="A303" s="166">
        <v>299</v>
      </c>
      <c r="B303" s="162" t="s">
        <v>239</v>
      </c>
      <c r="C303" s="165" t="s">
        <v>406</v>
      </c>
    </row>
    <row r="304" spans="1:3" x14ac:dyDescent="0.25">
      <c r="A304" s="166">
        <v>300</v>
      </c>
      <c r="B304" s="162" t="s">
        <v>240</v>
      </c>
      <c r="C304" s="165" t="s">
        <v>405</v>
      </c>
    </row>
    <row r="305" spans="1:3" x14ac:dyDescent="0.25">
      <c r="A305" s="166">
        <v>301</v>
      </c>
      <c r="B305" s="162" t="s">
        <v>241</v>
      </c>
      <c r="C305" s="165" t="s">
        <v>405</v>
      </c>
    </row>
    <row r="306" spans="1:3" x14ac:dyDescent="0.25">
      <c r="A306" s="166">
        <v>302</v>
      </c>
      <c r="B306" s="162" t="s">
        <v>242</v>
      </c>
      <c r="C306" s="165" t="s">
        <v>405</v>
      </c>
    </row>
    <row r="307" spans="1:3" x14ac:dyDescent="0.25">
      <c r="A307" s="166">
        <v>303</v>
      </c>
      <c r="B307" s="162" t="s">
        <v>239</v>
      </c>
      <c r="C307" s="165" t="s">
        <v>406</v>
      </c>
    </row>
    <row r="308" spans="1:3" x14ac:dyDescent="0.25">
      <c r="A308" s="166">
        <v>304</v>
      </c>
      <c r="B308" s="162" t="s">
        <v>239</v>
      </c>
      <c r="C308" s="165" t="s">
        <v>406</v>
      </c>
    </row>
    <row r="309" spans="1:3" x14ac:dyDescent="0.25">
      <c r="A309" s="166">
        <v>305</v>
      </c>
      <c r="B309" s="162" t="s">
        <v>243</v>
      </c>
      <c r="C309" s="165" t="s">
        <v>405</v>
      </c>
    </row>
    <row r="310" spans="1:3" x14ac:dyDescent="0.25">
      <c r="A310" s="166">
        <v>306</v>
      </c>
      <c r="B310" s="162" t="s">
        <v>243</v>
      </c>
      <c r="C310" s="165" t="s">
        <v>405</v>
      </c>
    </row>
    <row r="311" spans="1:3" x14ac:dyDescent="0.25">
      <c r="A311" s="166">
        <v>307</v>
      </c>
      <c r="B311" s="162" t="s">
        <v>243</v>
      </c>
      <c r="C311" s="165" t="s">
        <v>405</v>
      </c>
    </row>
    <row r="312" spans="1:3" x14ac:dyDescent="0.25">
      <c r="A312" s="166">
        <v>308</v>
      </c>
      <c r="B312" s="162" t="s">
        <v>243</v>
      </c>
      <c r="C312" s="165" t="s">
        <v>405</v>
      </c>
    </row>
    <row r="313" spans="1:3" x14ac:dyDescent="0.25">
      <c r="A313" s="166">
        <v>309</v>
      </c>
      <c r="B313" s="162" t="s">
        <v>244</v>
      </c>
      <c r="C313" s="165" t="s">
        <v>405</v>
      </c>
    </row>
    <row r="314" spans="1:3" x14ac:dyDescent="0.25">
      <c r="A314" s="166">
        <v>310</v>
      </c>
      <c r="B314" s="162" t="s">
        <v>245</v>
      </c>
      <c r="C314" s="165" t="s">
        <v>405</v>
      </c>
    </row>
    <row r="315" spans="1:3" x14ac:dyDescent="0.25">
      <c r="A315" s="166">
        <v>312</v>
      </c>
      <c r="B315" s="162" t="s">
        <v>246</v>
      </c>
      <c r="C315" s="165" t="s">
        <v>405</v>
      </c>
    </row>
    <row r="316" spans="1:3" x14ac:dyDescent="0.25">
      <c r="A316" s="166">
        <v>313</v>
      </c>
      <c r="B316" s="162" t="s">
        <v>247</v>
      </c>
      <c r="C316" s="165" t="s">
        <v>406</v>
      </c>
    </row>
    <row r="317" spans="1:3" x14ac:dyDescent="0.25">
      <c r="A317" s="166">
        <v>314</v>
      </c>
      <c r="B317" s="162" t="s">
        <v>248</v>
      </c>
      <c r="C317" s="165" t="s">
        <v>406</v>
      </c>
    </row>
    <row r="318" spans="1:3" x14ac:dyDescent="0.25">
      <c r="A318" s="166">
        <v>315</v>
      </c>
      <c r="B318" s="162" t="s">
        <v>249</v>
      </c>
      <c r="C318" s="165" t="s">
        <v>406</v>
      </c>
    </row>
    <row r="319" spans="1:3" x14ac:dyDescent="0.25">
      <c r="A319" s="166">
        <v>316</v>
      </c>
      <c r="B319" s="162" t="s">
        <v>250</v>
      </c>
      <c r="C319" s="165" t="s">
        <v>405</v>
      </c>
    </row>
    <row r="320" spans="1:3" x14ac:dyDescent="0.25">
      <c r="A320" s="166">
        <v>317</v>
      </c>
      <c r="B320" s="162" t="s">
        <v>250</v>
      </c>
      <c r="C320" s="165" t="s">
        <v>405</v>
      </c>
    </row>
    <row r="321" spans="1:3" x14ac:dyDescent="0.25">
      <c r="A321" s="166">
        <v>318</v>
      </c>
      <c r="B321" s="162" t="s">
        <v>250</v>
      </c>
      <c r="C321" s="165" t="s">
        <v>405</v>
      </c>
    </row>
    <row r="322" spans="1:3" x14ac:dyDescent="0.25">
      <c r="A322" s="166">
        <v>319</v>
      </c>
      <c r="B322" s="162" t="s">
        <v>251</v>
      </c>
      <c r="C322" s="165" t="s">
        <v>405</v>
      </c>
    </row>
    <row r="323" spans="1:3" x14ac:dyDescent="0.25">
      <c r="A323" s="166">
        <v>320</v>
      </c>
      <c r="B323" s="162" t="s">
        <v>250</v>
      </c>
      <c r="C323" s="165" t="s">
        <v>405</v>
      </c>
    </row>
    <row r="324" spans="1:3" x14ac:dyDescent="0.25">
      <c r="A324" s="166">
        <v>321</v>
      </c>
      <c r="B324" s="162" t="s">
        <v>250</v>
      </c>
      <c r="C324" s="165" t="s">
        <v>405</v>
      </c>
    </row>
    <row r="325" spans="1:3" x14ac:dyDescent="0.25">
      <c r="A325" s="166">
        <v>322</v>
      </c>
      <c r="B325" s="162" t="s">
        <v>250</v>
      </c>
      <c r="C325" s="165" t="s">
        <v>405</v>
      </c>
    </row>
    <row r="326" spans="1:3" x14ac:dyDescent="0.25">
      <c r="A326" s="166">
        <v>323</v>
      </c>
      <c r="B326" s="162" t="s">
        <v>250</v>
      </c>
      <c r="C326" s="165" t="s">
        <v>405</v>
      </c>
    </row>
    <row r="327" spans="1:3" x14ac:dyDescent="0.25">
      <c r="A327" s="166">
        <v>324</v>
      </c>
      <c r="B327" s="162" t="s">
        <v>252</v>
      </c>
      <c r="C327" s="165" t="s">
        <v>405</v>
      </c>
    </row>
    <row r="328" spans="1:3" x14ac:dyDescent="0.25">
      <c r="A328" s="166">
        <v>325</v>
      </c>
      <c r="B328" s="162" t="s">
        <v>253</v>
      </c>
      <c r="C328" s="165" t="s">
        <v>405</v>
      </c>
    </row>
    <row r="329" spans="1:3" x14ac:dyDescent="0.25">
      <c r="A329" s="166">
        <v>326</v>
      </c>
      <c r="B329" s="162" t="s">
        <v>253</v>
      </c>
      <c r="C329" s="165" t="s">
        <v>405</v>
      </c>
    </row>
    <row r="330" spans="1:3" x14ac:dyDescent="0.25">
      <c r="A330" s="166">
        <v>327</v>
      </c>
      <c r="B330" s="162" t="s">
        <v>253</v>
      </c>
      <c r="C330" s="165" t="s">
        <v>405</v>
      </c>
    </row>
    <row r="331" spans="1:3" x14ac:dyDescent="0.25">
      <c r="A331" s="166">
        <v>328</v>
      </c>
      <c r="B331" s="162" t="s">
        <v>253</v>
      </c>
      <c r="C331" s="165" t="s">
        <v>405</v>
      </c>
    </row>
    <row r="332" spans="1:3" x14ac:dyDescent="0.25">
      <c r="A332" s="166">
        <v>329</v>
      </c>
      <c r="B332" s="162" t="s">
        <v>253</v>
      </c>
      <c r="C332" s="165" t="s">
        <v>405</v>
      </c>
    </row>
    <row r="333" spans="1:3" x14ac:dyDescent="0.25">
      <c r="A333" s="166">
        <v>330</v>
      </c>
      <c r="B333" s="162" t="s">
        <v>253</v>
      </c>
      <c r="C333" s="165" t="s">
        <v>405</v>
      </c>
    </row>
    <row r="334" spans="1:3" x14ac:dyDescent="0.25">
      <c r="A334" s="166">
        <v>331</v>
      </c>
      <c r="B334" s="162" t="s">
        <v>253</v>
      </c>
      <c r="C334" s="165" t="s">
        <v>405</v>
      </c>
    </row>
    <row r="335" spans="1:3" x14ac:dyDescent="0.25">
      <c r="A335" s="166">
        <v>332</v>
      </c>
      <c r="B335" s="162" t="s">
        <v>253</v>
      </c>
      <c r="C335" s="165" t="s">
        <v>406</v>
      </c>
    </row>
    <row r="336" spans="1:3" x14ac:dyDescent="0.25">
      <c r="A336" s="166">
        <v>334</v>
      </c>
      <c r="B336" s="162" t="s">
        <v>254</v>
      </c>
      <c r="C336" s="165" t="s">
        <v>405</v>
      </c>
    </row>
    <row r="337" spans="1:3" x14ac:dyDescent="0.25">
      <c r="A337" s="166">
        <v>335</v>
      </c>
      <c r="B337" s="162" t="s">
        <v>255</v>
      </c>
      <c r="C337" s="165" t="s">
        <v>405</v>
      </c>
    </row>
    <row r="338" spans="1:3" x14ac:dyDescent="0.25">
      <c r="A338" s="166">
        <v>336</v>
      </c>
      <c r="B338" s="162" t="s">
        <v>256</v>
      </c>
      <c r="C338" s="165" t="s">
        <v>406</v>
      </c>
    </row>
    <row r="339" spans="1:3" x14ac:dyDescent="0.25">
      <c r="A339" s="166">
        <v>337</v>
      </c>
      <c r="B339" s="162" t="s">
        <v>256</v>
      </c>
      <c r="C339" s="165" t="s">
        <v>406</v>
      </c>
    </row>
    <row r="340" spans="1:3" x14ac:dyDescent="0.25">
      <c r="A340" s="166">
        <v>338</v>
      </c>
      <c r="B340" s="162" t="s">
        <v>257</v>
      </c>
      <c r="C340" s="165" t="s">
        <v>405</v>
      </c>
    </row>
    <row r="341" spans="1:3" x14ac:dyDescent="0.25">
      <c r="A341" s="166">
        <v>339</v>
      </c>
      <c r="B341" s="162" t="s">
        <v>258</v>
      </c>
      <c r="C341" s="165" t="s">
        <v>406</v>
      </c>
    </row>
    <row r="342" spans="1:3" x14ac:dyDescent="0.25">
      <c r="A342" s="166">
        <v>340</v>
      </c>
      <c r="B342" s="162" t="s">
        <v>258</v>
      </c>
      <c r="C342" s="165" t="s">
        <v>406</v>
      </c>
    </row>
    <row r="343" spans="1:3" x14ac:dyDescent="0.25">
      <c r="A343" s="166">
        <v>341</v>
      </c>
      <c r="B343" s="162" t="s">
        <v>258</v>
      </c>
      <c r="C343" s="165" t="s">
        <v>406</v>
      </c>
    </row>
    <row r="344" spans="1:3" x14ac:dyDescent="0.25">
      <c r="A344" s="166">
        <v>342</v>
      </c>
      <c r="B344" s="162" t="s">
        <v>259</v>
      </c>
      <c r="C344" s="165" t="s">
        <v>405</v>
      </c>
    </row>
    <row r="345" spans="1:3" x14ac:dyDescent="0.25">
      <c r="A345" s="166">
        <v>343</v>
      </c>
      <c r="B345" s="162" t="s">
        <v>260</v>
      </c>
      <c r="C345" s="165" t="s">
        <v>405</v>
      </c>
    </row>
    <row r="346" spans="1:3" x14ac:dyDescent="0.25">
      <c r="A346" s="166">
        <v>344</v>
      </c>
      <c r="B346" s="162" t="s">
        <v>261</v>
      </c>
      <c r="C346" s="165" t="s">
        <v>405</v>
      </c>
    </row>
    <row r="347" spans="1:3" x14ac:dyDescent="0.25">
      <c r="A347" s="166">
        <v>344</v>
      </c>
      <c r="B347" s="162" t="s">
        <v>261</v>
      </c>
      <c r="C347" s="165" t="s">
        <v>406</v>
      </c>
    </row>
    <row r="348" spans="1:3" x14ac:dyDescent="0.25">
      <c r="A348" s="166">
        <v>345</v>
      </c>
      <c r="B348" s="162" t="s">
        <v>262</v>
      </c>
      <c r="C348" s="165" t="s">
        <v>405</v>
      </c>
    </row>
    <row r="349" spans="1:3" x14ac:dyDescent="0.25">
      <c r="A349" s="166">
        <v>346</v>
      </c>
      <c r="B349" s="162" t="s">
        <v>263</v>
      </c>
      <c r="C349" s="165" t="s">
        <v>406</v>
      </c>
    </row>
    <row r="350" spans="1:3" x14ac:dyDescent="0.25">
      <c r="A350" s="166">
        <v>347</v>
      </c>
      <c r="B350" s="162" t="s">
        <v>264</v>
      </c>
      <c r="C350" s="165" t="s">
        <v>406</v>
      </c>
    </row>
    <row r="351" spans="1:3" x14ac:dyDescent="0.25">
      <c r="A351" s="166">
        <v>348</v>
      </c>
      <c r="B351" s="162" t="s">
        <v>264</v>
      </c>
      <c r="C351" s="165" t="s">
        <v>406</v>
      </c>
    </row>
    <row r="352" spans="1:3" x14ac:dyDescent="0.25">
      <c r="A352" s="166">
        <v>349</v>
      </c>
      <c r="B352" s="162" t="s">
        <v>210</v>
      </c>
      <c r="C352" s="165" t="s">
        <v>405</v>
      </c>
    </row>
    <row r="353" spans="1:3" x14ac:dyDescent="0.25">
      <c r="A353" s="166">
        <v>350</v>
      </c>
      <c r="B353" s="162" t="s">
        <v>265</v>
      </c>
      <c r="C353" s="165" t="s">
        <v>406</v>
      </c>
    </row>
    <row r="354" spans="1:3" x14ac:dyDescent="0.25">
      <c r="A354" s="166">
        <v>351</v>
      </c>
      <c r="B354" s="162" t="s">
        <v>266</v>
      </c>
      <c r="C354" s="165" t="s">
        <v>405</v>
      </c>
    </row>
    <row r="355" spans="1:3" x14ac:dyDescent="0.25">
      <c r="A355" s="166">
        <v>352</v>
      </c>
      <c r="B355" s="162" t="s">
        <v>267</v>
      </c>
      <c r="C355" s="165" t="s">
        <v>405</v>
      </c>
    </row>
    <row r="356" spans="1:3" x14ac:dyDescent="0.25">
      <c r="A356" s="166">
        <v>353</v>
      </c>
      <c r="B356" s="162" t="s">
        <v>268</v>
      </c>
      <c r="C356" s="165" t="s">
        <v>405</v>
      </c>
    </row>
    <row r="357" spans="1:3" x14ac:dyDescent="0.25">
      <c r="A357" s="166">
        <v>354</v>
      </c>
      <c r="B357" s="162" t="s">
        <v>185</v>
      </c>
      <c r="C357" s="165" t="s">
        <v>406</v>
      </c>
    </row>
    <row r="358" spans="1:3" x14ac:dyDescent="0.25">
      <c r="A358" s="166">
        <v>355</v>
      </c>
      <c r="B358" s="162" t="s">
        <v>269</v>
      </c>
      <c r="C358" s="165" t="s">
        <v>405</v>
      </c>
    </row>
    <row r="359" spans="1:3" x14ac:dyDescent="0.25">
      <c r="A359" s="166">
        <v>357</v>
      </c>
      <c r="B359" s="162" t="s">
        <v>270</v>
      </c>
      <c r="C359" s="165" t="s">
        <v>406</v>
      </c>
    </row>
    <row r="360" spans="1:3" x14ac:dyDescent="0.25">
      <c r="A360" s="166">
        <v>358</v>
      </c>
      <c r="B360" s="162" t="s">
        <v>270</v>
      </c>
      <c r="C360" s="165" t="s">
        <v>406</v>
      </c>
    </row>
    <row r="361" spans="1:3" x14ac:dyDescent="0.25">
      <c r="A361" s="166">
        <v>359</v>
      </c>
      <c r="B361" s="162" t="s">
        <v>270</v>
      </c>
      <c r="C361" s="165" t="s">
        <v>406</v>
      </c>
    </row>
    <row r="362" spans="1:3" x14ac:dyDescent="0.25">
      <c r="A362" s="166">
        <v>360</v>
      </c>
      <c r="B362" s="162" t="s">
        <v>270</v>
      </c>
      <c r="C362" s="165" t="s">
        <v>406</v>
      </c>
    </row>
    <row r="363" spans="1:3" x14ac:dyDescent="0.25">
      <c r="A363" s="166">
        <v>361</v>
      </c>
      <c r="B363" s="162" t="s">
        <v>270</v>
      </c>
      <c r="C363" s="165" t="s">
        <v>406</v>
      </c>
    </row>
    <row r="364" spans="1:3" x14ac:dyDescent="0.25">
      <c r="A364" s="166">
        <v>362</v>
      </c>
      <c r="B364" s="162" t="s">
        <v>270</v>
      </c>
      <c r="C364" s="165" t="s">
        <v>406</v>
      </c>
    </row>
    <row r="365" spans="1:3" x14ac:dyDescent="0.25">
      <c r="A365" s="166">
        <v>363</v>
      </c>
      <c r="B365" s="162" t="s">
        <v>270</v>
      </c>
      <c r="C365" s="165" t="s">
        <v>406</v>
      </c>
    </row>
    <row r="366" spans="1:3" x14ac:dyDescent="0.25">
      <c r="A366" s="166">
        <v>364</v>
      </c>
      <c r="B366" s="162" t="s">
        <v>270</v>
      </c>
      <c r="C366" s="165" t="s">
        <v>406</v>
      </c>
    </row>
    <row r="367" spans="1:3" x14ac:dyDescent="0.25">
      <c r="A367" s="166">
        <v>365</v>
      </c>
      <c r="B367" s="162" t="s">
        <v>270</v>
      </c>
      <c r="C367" s="165" t="s">
        <v>406</v>
      </c>
    </row>
    <row r="368" spans="1:3" x14ac:dyDescent="0.25">
      <c r="A368" s="166">
        <v>366</v>
      </c>
      <c r="B368" s="162" t="s">
        <v>270</v>
      </c>
      <c r="C368" s="165" t="s">
        <v>406</v>
      </c>
    </row>
    <row r="369" spans="1:3" x14ac:dyDescent="0.25">
      <c r="A369" s="166">
        <v>367</v>
      </c>
      <c r="B369" s="162" t="s">
        <v>270</v>
      </c>
      <c r="C369" s="165" t="s">
        <v>406</v>
      </c>
    </row>
    <row r="370" spans="1:3" x14ac:dyDescent="0.25">
      <c r="A370" s="166">
        <v>368</v>
      </c>
      <c r="B370" s="162" t="s">
        <v>270</v>
      </c>
      <c r="C370" s="165" t="s">
        <v>406</v>
      </c>
    </row>
    <row r="371" spans="1:3" x14ac:dyDescent="0.25">
      <c r="A371" s="166">
        <v>369</v>
      </c>
      <c r="B371" s="162" t="s">
        <v>270</v>
      </c>
      <c r="C371" s="165" t="s">
        <v>406</v>
      </c>
    </row>
    <row r="372" spans="1:3" x14ac:dyDescent="0.25">
      <c r="A372" s="166">
        <v>370</v>
      </c>
      <c r="B372" s="162" t="s">
        <v>270</v>
      </c>
      <c r="C372" s="165" t="s">
        <v>406</v>
      </c>
    </row>
    <row r="373" spans="1:3" x14ac:dyDescent="0.25">
      <c r="A373" s="166">
        <v>371</v>
      </c>
      <c r="B373" s="162" t="s">
        <v>270</v>
      </c>
      <c r="C373" s="165" t="s">
        <v>406</v>
      </c>
    </row>
    <row r="374" spans="1:3" x14ac:dyDescent="0.25">
      <c r="A374" s="166">
        <v>372</v>
      </c>
      <c r="B374" s="162" t="s">
        <v>250</v>
      </c>
      <c r="C374" s="165" t="s">
        <v>405</v>
      </c>
    </row>
    <row r="375" spans="1:3" x14ac:dyDescent="0.25">
      <c r="A375" s="166">
        <v>373</v>
      </c>
      <c r="B375" s="162" t="s">
        <v>198</v>
      </c>
      <c r="C375" s="165" t="s">
        <v>405</v>
      </c>
    </row>
    <row r="376" spans="1:3" x14ac:dyDescent="0.25">
      <c r="A376" s="166">
        <v>374</v>
      </c>
      <c r="B376" s="162" t="s">
        <v>198</v>
      </c>
      <c r="C376" s="165" t="s">
        <v>405</v>
      </c>
    </row>
    <row r="377" spans="1:3" x14ac:dyDescent="0.25">
      <c r="A377" s="166">
        <v>375</v>
      </c>
      <c r="B377" s="162" t="s">
        <v>198</v>
      </c>
      <c r="C377" s="165" t="s">
        <v>405</v>
      </c>
    </row>
    <row r="378" spans="1:3" x14ac:dyDescent="0.25">
      <c r="A378" s="166">
        <v>376</v>
      </c>
      <c r="B378" s="162" t="s">
        <v>198</v>
      </c>
      <c r="C378" s="165" t="s">
        <v>405</v>
      </c>
    </row>
    <row r="379" spans="1:3" x14ac:dyDescent="0.25">
      <c r="A379" s="166">
        <v>377</v>
      </c>
      <c r="B379" s="162" t="s">
        <v>198</v>
      </c>
      <c r="C379" s="165" t="s">
        <v>405</v>
      </c>
    </row>
    <row r="380" spans="1:3" x14ac:dyDescent="0.25">
      <c r="A380" s="166">
        <v>378</v>
      </c>
      <c r="B380" s="162" t="s">
        <v>198</v>
      </c>
      <c r="C380" s="165" t="s">
        <v>405</v>
      </c>
    </row>
    <row r="381" spans="1:3" x14ac:dyDescent="0.25">
      <c r="A381" s="166">
        <v>380</v>
      </c>
      <c r="B381" s="162" t="s">
        <v>198</v>
      </c>
      <c r="C381" s="165" t="s">
        <v>405</v>
      </c>
    </row>
    <row r="382" spans="1:3" x14ac:dyDescent="0.25">
      <c r="A382" s="166">
        <v>381</v>
      </c>
      <c r="B382" s="162" t="s">
        <v>198</v>
      </c>
      <c r="C382" s="165" t="s">
        <v>405</v>
      </c>
    </row>
    <row r="383" spans="1:3" x14ac:dyDescent="0.25">
      <c r="A383" s="166">
        <v>382</v>
      </c>
      <c r="B383" s="162" t="s">
        <v>198</v>
      </c>
      <c r="C383" s="165" t="s">
        <v>405</v>
      </c>
    </row>
    <row r="384" spans="1:3" x14ac:dyDescent="0.25">
      <c r="A384" s="166">
        <v>384</v>
      </c>
      <c r="B384" s="162" t="s">
        <v>210</v>
      </c>
      <c r="C384" s="165" t="s">
        <v>405</v>
      </c>
    </row>
    <row r="385" spans="1:3" x14ac:dyDescent="0.25">
      <c r="A385" s="166">
        <v>385</v>
      </c>
      <c r="B385" s="162" t="s">
        <v>198</v>
      </c>
      <c r="C385" s="165" t="s">
        <v>406</v>
      </c>
    </row>
    <row r="386" spans="1:3" x14ac:dyDescent="0.25">
      <c r="A386" s="166">
        <v>386</v>
      </c>
      <c r="B386" s="162" t="s">
        <v>178</v>
      </c>
      <c r="C386" s="165" t="s">
        <v>406</v>
      </c>
    </row>
    <row r="387" spans="1:3" x14ac:dyDescent="0.25">
      <c r="A387" s="166">
        <v>387</v>
      </c>
      <c r="B387" s="162" t="s">
        <v>203</v>
      </c>
      <c r="C387" s="165" t="s">
        <v>406</v>
      </c>
    </row>
    <row r="388" spans="1:3" x14ac:dyDescent="0.25">
      <c r="A388" s="166">
        <v>388</v>
      </c>
      <c r="B388" s="162" t="s">
        <v>198</v>
      </c>
      <c r="C388" s="165" t="s">
        <v>406</v>
      </c>
    </row>
    <row r="389" spans="1:3" x14ac:dyDescent="0.25">
      <c r="A389" s="166">
        <v>389</v>
      </c>
      <c r="B389" s="162" t="s">
        <v>189</v>
      </c>
      <c r="C389" s="165" t="s">
        <v>406</v>
      </c>
    </row>
    <row r="390" spans="1:3" x14ac:dyDescent="0.25">
      <c r="A390" s="166">
        <v>390</v>
      </c>
      <c r="B390" s="162" t="s">
        <v>198</v>
      </c>
      <c r="C390" s="165" t="s">
        <v>405</v>
      </c>
    </row>
    <row r="391" spans="1:3" x14ac:dyDescent="0.25">
      <c r="A391" s="166">
        <v>391</v>
      </c>
      <c r="B391" s="162" t="s">
        <v>271</v>
      </c>
      <c r="C391" s="165" t="s">
        <v>406</v>
      </c>
    </row>
    <row r="392" spans="1:3" x14ac:dyDescent="0.25">
      <c r="A392" s="166">
        <v>392</v>
      </c>
      <c r="B392" s="162" t="s">
        <v>272</v>
      </c>
      <c r="C392" s="165" t="s">
        <v>405</v>
      </c>
    </row>
    <row r="393" spans="1:3" x14ac:dyDescent="0.25">
      <c r="A393" s="166">
        <v>393</v>
      </c>
      <c r="B393" s="162" t="s">
        <v>273</v>
      </c>
      <c r="C393" s="165" t="s">
        <v>405</v>
      </c>
    </row>
    <row r="394" spans="1:3" x14ac:dyDescent="0.25">
      <c r="A394" s="166">
        <v>394</v>
      </c>
      <c r="B394" s="162" t="s">
        <v>229</v>
      </c>
      <c r="C394" s="165" t="s">
        <v>405</v>
      </c>
    </row>
    <row r="395" spans="1:3" x14ac:dyDescent="0.25">
      <c r="A395" s="166">
        <v>395</v>
      </c>
      <c r="B395" s="162" t="s">
        <v>274</v>
      </c>
      <c r="C395" s="165" t="s">
        <v>405</v>
      </c>
    </row>
    <row r="396" spans="1:3" x14ac:dyDescent="0.25">
      <c r="A396" s="166">
        <v>396</v>
      </c>
      <c r="B396" s="162" t="s">
        <v>208</v>
      </c>
      <c r="C396" s="165" t="s">
        <v>405</v>
      </c>
    </row>
    <row r="397" spans="1:3" x14ac:dyDescent="0.25">
      <c r="A397" s="166">
        <v>397</v>
      </c>
      <c r="B397" s="162" t="s">
        <v>275</v>
      </c>
      <c r="C397" s="165" t="s">
        <v>405</v>
      </c>
    </row>
    <row r="398" spans="1:3" x14ac:dyDescent="0.25">
      <c r="A398" s="166">
        <v>398</v>
      </c>
      <c r="B398" s="162" t="s">
        <v>276</v>
      </c>
      <c r="C398" s="165" t="s">
        <v>405</v>
      </c>
    </row>
    <row r="399" spans="1:3" x14ac:dyDescent="0.25">
      <c r="A399" s="166">
        <v>399</v>
      </c>
      <c r="B399" s="162" t="s">
        <v>277</v>
      </c>
      <c r="C399" s="165" t="s">
        <v>406</v>
      </c>
    </row>
    <row r="400" spans="1:3" x14ac:dyDescent="0.25">
      <c r="A400" s="166">
        <v>400</v>
      </c>
      <c r="B400" s="162" t="s">
        <v>228</v>
      </c>
      <c r="C400" s="165" t="s">
        <v>405</v>
      </c>
    </row>
    <row r="401" spans="1:3" x14ac:dyDescent="0.25">
      <c r="A401" s="166">
        <v>401</v>
      </c>
      <c r="B401" s="162" t="s">
        <v>278</v>
      </c>
      <c r="C401" s="165" t="s">
        <v>406</v>
      </c>
    </row>
    <row r="402" spans="1:3" x14ac:dyDescent="0.25">
      <c r="A402" s="166">
        <v>403</v>
      </c>
      <c r="B402" s="162" t="s">
        <v>184</v>
      </c>
      <c r="C402" s="165" t="s">
        <v>405</v>
      </c>
    </row>
    <row r="403" spans="1:3" x14ac:dyDescent="0.25">
      <c r="A403" s="166">
        <v>404</v>
      </c>
      <c r="B403" s="162" t="s">
        <v>279</v>
      </c>
      <c r="C403" s="165" t="s">
        <v>405</v>
      </c>
    </row>
    <row r="404" spans="1:3" x14ac:dyDescent="0.25">
      <c r="A404" s="166">
        <v>405</v>
      </c>
      <c r="B404" s="162" t="s">
        <v>280</v>
      </c>
      <c r="C404" s="165" t="s">
        <v>406</v>
      </c>
    </row>
    <row r="405" spans="1:3" x14ac:dyDescent="0.25">
      <c r="A405" s="166">
        <v>406</v>
      </c>
      <c r="B405" s="162" t="s">
        <v>281</v>
      </c>
      <c r="C405" s="165" t="s">
        <v>406</v>
      </c>
    </row>
    <row r="406" spans="1:3" x14ac:dyDescent="0.25">
      <c r="A406" s="166">
        <v>407</v>
      </c>
      <c r="B406" s="162" t="s">
        <v>282</v>
      </c>
      <c r="C406" s="165" t="s">
        <v>406</v>
      </c>
    </row>
    <row r="407" spans="1:3" x14ac:dyDescent="0.25">
      <c r="A407" s="166">
        <v>408</v>
      </c>
      <c r="B407" s="162" t="s">
        <v>283</v>
      </c>
      <c r="C407" s="165" t="s">
        <v>406</v>
      </c>
    </row>
    <row r="408" spans="1:3" x14ac:dyDescent="0.25">
      <c r="A408" s="166">
        <v>409</v>
      </c>
      <c r="B408" s="162" t="s">
        <v>284</v>
      </c>
      <c r="C408" s="165" t="s">
        <v>406</v>
      </c>
    </row>
    <row r="409" spans="1:3" x14ac:dyDescent="0.25">
      <c r="A409" s="166">
        <v>410</v>
      </c>
      <c r="B409" s="162" t="s">
        <v>285</v>
      </c>
      <c r="C409" s="165" t="s">
        <v>406</v>
      </c>
    </row>
    <row r="410" spans="1:3" x14ac:dyDescent="0.25">
      <c r="A410" s="166">
        <v>411</v>
      </c>
      <c r="B410" s="162" t="s">
        <v>286</v>
      </c>
      <c r="C410" s="165" t="s">
        <v>406</v>
      </c>
    </row>
    <row r="411" spans="1:3" x14ac:dyDescent="0.25">
      <c r="A411" s="166">
        <v>412</v>
      </c>
      <c r="B411" s="162" t="s">
        <v>287</v>
      </c>
      <c r="C411" s="165" t="s">
        <v>406</v>
      </c>
    </row>
    <row r="412" spans="1:3" x14ac:dyDescent="0.25">
      <c r="A412" s="166">
        <v>413</v>
      </c>
      <c r="B412" s="162" t="s">
        <v>288</v>
      </c>
      <c r="C412" s="165" t="s">
        <v>406</v>
      </c>
    </row>
    <row r="413" spans="1:3" x14ac:dyDescent="0.25">
      <c r="A413" s="166">
        <v>414</v>
      </c>
      <c r="B413" s="162" t="s">
        <v>289</v>
      </c>
      <c r="C413" s="165" t="s">
        <v>406</v>
      </c>
    </row>
    <row r="414" spans="1:3" x14ac:dyDescent="0.25">
      <c r="A414" s="166">
        <v>415</v>
      </c>
      <c r="B414" s="162" t="s">
        <v>290</v>
      </c>
      <c r="C414" s="165" t="s">
        <v>406</v>
      </c>
    </row>
    <row r="415" spans="1:3" x14ac:dyDescent="0.25">
      <c r="A415" s="166">
        <v>416</v>
      </c>
      <c r="B415" s="162" t="s">
        <v>291</v>
      </c>
      <c r="C415" s="165" t="s">
        <v>406</v>
      </c>
    </row>
    <row r="416" spans="1:3" x14ac:dyDescent="0.25">
      <c r="A416" s="166">
        <v>417</v>
      </c>
      <c r="B416" s="162" t="s">
        <v>292</v>
      </c>
      <c r="C416" s="165" t="s">
        <v>406</v>
      </c>
    </row>
    <row r="417" spans="1:3" x14ac:dyDescent="0.25">
      <c r="A417" s="166">
        <v>418</v>
      </c>
      <c r="B417" s="162" t="s">
        <v>293</v>
      </c>
      <c r="C417" s="165" t="s">
        <v>406</v>
      </c>
    </row>
    <row r="418" spans="1:3" x14ac:dyDescent="0.25">
      <c r="A418" s="166">
        <v>419</v>
      </c>
      <c r="B418" s="162" t="s">
        <v>294</v>
      </c>
      <c r="C418" s="165" t="s">
        <v>406</v>
      </c>
    </row>
    <row r="419" spans="1:3" x14ac:dyDescent="0.25">
      <c r="A419" s="166">
        <v>420</v>
      </c>
      <c r="B419" s="162" t="s">
        <v>295</v>
      </c>
      <c r="C419" s="165" t="s">
        <v>406</v>
      </c>
    </row>
    <row r="420" spans="1:3" x14ac:dyDescent="0.25">
      <c r="A420" s="166">
        <v>421</v>
      </c>
      <c r="B420" s="162" t="s">
        <v>296</v>
      </c>
      <c r="C420" s="165" t="s">
        <v>406</v>
      </c>
    </row>
    <row r="421" spans="1:3" x14ac:dyDescent="0.25">
      <c r="A421" s="166">
        <v>422</v>
      </c>
      <c r="B421" s="162" t="s">
        <v>297</v>
      </c>
      <c r="C421" s="165" t="s">
        <v>406</v>
      </c>
    </row>
    <row r="422" spans="1:3" x14ac:dyDescent="0.25">
      <c r="A422" s="166">
        <v>423</v>
      </c>
      <c r="B422" s="162" t="s">
        <v>298</v>
      </c>
      <c r="C422" s="165" t="s">
        <v>406</v>
      </c>
    </row>
    <row r="423" spans="1:3" x14ac:dyDescent="0.25">
      <c r="A423" s="166">
        <v>424</v>
      </c>
      <c r="B423" s="162" t="s">
        <v>299</v>
      </c>
      <c r="C423" s="165" t="s">
        <v>406</v>
      </c>
    </row>
    <row r="424" spans="1:3" x14ac:dyDescent="0.25">
      <c r="A424" s="166">
        <v>425</v>
      </c>
      <c r="B424" s="162" t="s">
        <v>300</v>
      </c>
      <c r="C424" s="165" t="s">
        <v>405</v>
      </c>
    </row>
    <row r="425" spans="1:3" x14ac:dyDescent="0.25">
      <c r="A425" s="166">
        <v>426</v>
      </c>
      <c r="B425" s="162" t="s">
        <v>210</v>
      </c>
      <c r="C425" s="165" t="s">
        <v>405</v>
      </c>
    </row>
    <row r="426" spans="1:3" x14ac:dyDescent="0.25">
      <c r="A426" s="166">
        <v>427</v>
      </c>
      <c r="B426" s="162" t="s">
        <v>301</v>
      </c>
      <c r="C426" s="165" t="s">
        <v>405</v>
      </c>
    </row>
    <row r="427" spans="1:3" x14ac:dyDescent="0.25">
      <c r="A427" s="166">
        <v>428</v>
      </c>
      <c r="B427" s="162" t="s">
        <v>302</v>
      </c>
      <c r="C427" s="165" t="s">
        <v>401</v>
      </c>
    </row>
    <row r="428" spans="1:3" x14ac:dyDescent="0.25">
      <c r="A428" s="166">
        <v>429</v>
      </c>
      <c r="B428" s="162" t="s">
        <v>303</v>
      </c>
      <c r="C428" s="165" t="s">
        <v>401</v>
      </c>
    </row>
    <row r="429" spans="1:3" x14ac:dyDescent="0.25">
      <c r="A429" s="166">
        <v>430</v>
      </c>
      <c r="B429" s="162" t="s">
        <v>304</v>
      </c>
      <c r="C429" s="165" t="s">
        <v>401</v>
      </c>
    </row>
    <row r="430" spans="1:3" x14ac:dyDescent="0.25">
      <c r="A430" s="166">
        <v>431</v>
      </c>
      <c r="B430" s="162" t="s">
        <v>305</v>
      </c>
      <c r="C430" s="165" t="s">
        <v>401</v>
      </c>
    </row>
    <row r="431" spans="1:3" x14ac:dyDescent="0.25">
      <c r="A431" s="166">
        <v>432</v>
      </c>
      <c r="B431" s="162" t="s">
        <v>210</v>
      </c>
      <c r="C431" s="165" t="s">
        <v>405</v>
      </c>
    </row>
    <row r="432" spans="1:3" x14ac:dyDescent="0.25">
      <c r="A432" s="166">
        <v>434</v>
      </c>
      <c r="B432" s="162" t="s">
        <v>306</v>
      </c>
      <c r="C432" s="165" t="s">
        <v>406</v>
      </c>
    </row>
    <row r="433" spans="1:3" x14ac:dyDescent="0.25">
      <c r="A433" s="166">
        <v>435</v>
      </c>
      <c r="B433" s="162" t="s">
        <v>307</v>
      </c>
      <c r="C433" s="165" t="s">
        <v>405</v>
      </c>
    </row>
    <row r="434" spans="1:3" x14ac:dyDescent="0.25">
      <c r="A434" s="166">
        <v>436</v>
      </c>
      <c r="B434" s="162" t="s">
        <v>308</v>
      </c>
      <c r="C434" s="165" t="s">
        <v>405</v>
      </c>
    </row>
    <row r="435" spans="1:3" x14ac:dyDescent="0.25">
      <c r="A435" s="166">
        <v>437</v>
      </c>
      <c r="B435" s="162" t="s">
        <v>309</v>
      </c>
      <c r="C435" s="165" t="s">
        <v>405</v>
      </c>
    </row>
    <row r="436" spans="1:3" x14ac:dyDescent="0.25">
      <c r="A436" s="166">
        <v>439</v>
      </c>
      <c r="B436" s="162" t="s">
        <v>310</v>
      </c>
      <c r="C436" s="165" t="s">
        <v>405</v>
      </c>
    </row>
    <row r="437" spans="1:3" x14ac:dyDescent="0.25">
      <c r="A437" s="166">
        <v>440</v>
      </c>
      <c r="B437" s="162" t="s">
        <v>311</v>
      </c>
      <c r="C437" s="165" t="s">
        <v>405</v>
      </c>
    </row>
    <row r="438" spans="1:3" x14ac:dyDescent="0.25">
      <c r="A438" s="166">
        <v>441</v>
      </c>
      <c r="B438" s="162" t="s">
        <v>214</v>
      </c>
      <c r="C438" s="165" t="s">
        <v>405</v>
      </c>
    </row>
    <row r="439" spans="1:3" x14ac:dyDescent="0.25">
      <c r="A439" s="166">
        <v>442</v>
      </c>
      <c r="B439" s="162" t="s">
        <v>210</v>
      </c>
      <c r="C439" s="165" t="s">
        <v>406</v>
      </c>
    </row>
    <row r="440" spans="1:3" x14ac:dyDescent="0.25">
      <c r="A440" s="166">
        <v>443</v>
      </c>
      <c r="B440" s="162" t="s">
        <v>250</v>
      </c>
      <c r="C440" s="165" t="s">
        <v>405</v>
      </c>
    </row>
    <row r="441" spans="1:3" x14ac:dyDescent="0.25">
      <c r="A441" s="166">
        <v>444</v>
      </c>
      <c r="B441" s="162" t="s">
        <v>253</v>
      </c>
      <c r="C441" s="165" t="s">
        <v>405</v>
      </c>
    </row>
    <row r="442" spans="1:3" x14ac:dyDescent="0.25">
      <c r="A442" s="166">
        <v>444</v>
      </c>
      <c r="B442" s="162" t="s">
        <v>253</v>
      </c>
      <c r="C442" s="165" t="s">
        <v>406</v>
      </c>
    </row>
    <row r="443" spans="1:3" x14ac:dyDescent="0.25">
      <c r="A443" s="166">
        <v>445</v>
      </c>
      <c r="B443" s="162" t="s">
        <v>312</v>
      </c>
      <c r="C443" s="165" t="s">
        <v>405</v>
      </c>
    </row>
    <row r="444" spans="1:3" x14ac:dyDescent="0.25">
      <c r="A444" s="166">
        <v>446</v>
      </c>
      <c r="B444" s="162" t="s">
        <v>312</v>
      </c>
      <c r="C444" s="165" t="s">
        <v>405</v>
      </c>
    </row>
    <row r="445" spans="1:3" x14ac:dyDescent="0.25">
      <c r="A445" s="166">
        <v>447</v>
      </c>
      <c r="B445" s="162" t="s">
        <v>224</v>
      </c>
      <c r="C445" s="165" t="s">
        <v>405</v>
      </c>
    </row>
    <row r="446" spans="1:3" x14ac:dyDescent="0.25">
      <c r="A446" s="166">
        <v>448</v>
      </c>
      <c r="B446" s="162" t="s">
        <v>224</v>
      </c>
      <c r="C446" s="165" t="s">
        <v>405</v>
      </c>
    </row>
    <row r="447" spans="1:3" x14ac:dyDescent="0.25">
      <c r="A447" s="166">
        <v>449</v>
      </c>
      <c r="B447" s="162" t="s">
        <v>224</v>
      </c>
      <c r="C447" s="165" t="s">
        <v>405</v>
      </c>
    </row>
    <row r="448" spans="1:3" x14ac:dyDescent="0.25">
      <c r="A448" s="166">
        <v>450</v>
      </c>
      <c r="B448" s="162" t="s">
        <v>224</v>
      </c>
      <c r="C448" s="165" t="s">
        <v>405</v>
      </c>
    </row>
    <row r="449" spans="1:3" x14ac:dyDescent="0.25">
      <c r="A449" s="166">
        <v>451</v>
      </c>
      <c r="B449" s="162" t="s">
        <v>224</v>
      </c>
      <c r="C449" s="165" t="s">
        <v>405</v>
      </c>
    </row>
    <row r="450" spans="1:3" x14ac:dyDescent="0.25">
      <c r="A450" s="166">
        <v>452</v>
      </c>
      <c r="B450" s="162" t="s">
        <v>224</v>
      </c>
      <c r="C450" s="165" t="s">
        <v>405</v>
      </c>
    </row>
    <row r="451" spans="1:3" x14ac:dyDescent="0.25">
      <c r="A451" s="166">
        <v>453</v>
      </c>
      <c r="B451" s="162" t="s">
        <v>224</v>
      </c>
      <c r="C451" s="165" t="s">
        <v>405</v>
      </c>
    </row>
    <row r="452" spans="1:3" x14ac:dyDescent="0.25">
      <c r="A452" s="166">
        <v>454</v>
      </c>
      <c r="B452" s="162" t="s">
        <v>224</v>
      </c>
      <c r="C452" s="165" t="s">
        <v>405</v>
      </c>
    </row>
    <row r="453" spans="1:3" x14ac:dyDescent="0.25">
      <c r="A453" s="166">
        <v>455</v>
      </c>
      <c r="B453" s="162" t="s">
        <v>224</v>
      </c>
      <c r="C453" s="165" t="s">
        <v>405</v>
      </c>
    </row>
    <row r="454" spans="1:3" x14ac:dyDescent="0.25">
      <c r="A454" s="166">
        <v>456</v>
      </c>
      <c r="B454" s="162" t="s">
        <v>224</v>
      </c>
      <c r="C454" s="165" t="s">
        <v>405</v>
      </c>
    </row>
    <row r="455" spans="1:3" x14ac:dyDescent="0.25">
      <c r="A455" s="166">
        <v>459</v>
      </c>
      <c r="B455" s="162" t="s">
        <v>224</v>
      </c>
      <c r="C455" s="165" t="s">
        <v>405</v>
      </c>
    </row>
    <row r="456" spans="1:3" x14ac:dyDescent="0.25">
      <c r="A456" s="166">
        <v>460</v>
      </c>
      <c r="B456" s="162" t="s">
        <v>313</v>
      </c>
      <c r="C456" s="165" t="s">
        <v>406</v>
      </c>
    </row>
    <row r="457" spans="1:3" x14ac:dyDescent="0.25">
      <c r="A457" s="166">
        <v>461</v>
      </c>
      <c r="B457" s="162" t="s">
        <v>313</v>
      </c>
      <c r="C457" s="165" t="s">
        <v>406</v>
      </c>
    </row>
    <row r="458" spans="1:3" x14ac:dyDescent="0.25">
      <c r="A458" s="166">
        <v>462</v>
      </c>
      <c r="B458" s="162" t="s">
        <v>314</v>
      </c>
      <c r="C458" s="165" t="s">
        <v>406</v>
      </c>
    </row>
    <row r="459" spans="1:3" x14ac:dyDescent="0.25">
      <c r="A459" s="166">
        <v>463</v>
      </c>
      <c r="B459" s="162" t="s">
        <v>315</v>
      </c>
      <c r="C459" s="165" t="s">
        <v>406</v>
      </c>
    </row>
    <row r="460" spans="1:3" x14ac:dyDescent="0.25">
      <c r="A460" s="166">
        <v>464</v>
      </c>
      <c r="B460" s="162" t="s">
        <v>316</v>
      </c>
      <c r="C460" s="165" t="s">
        <v>405</v>
      </c>
    </row>
    <row r="461" spans="1:3" x14ac:dyDescent="0.25">
      <c r="A461" s="166">
        <v>465</v>
      </c>
      <c r="B461" s="162" t="s">
        <v>317</v>
      </c>
      <c r="C461" s="165" t="s">
        <v>405</v>
      </c>
    </row>
    <row r="462" spans="1:3" x14ac:dyDescent="0.25">
      <c r="A462" s="166">
        <v>466</v>
      </c>
      <c r="B462" s="162" t="s">
        <v>318</v>
      </c>
      <c r="C462" s="165" t="s">
        <v>405</v>
      </c>
    </row>
    <row r="463" spans="1:3" x14ac:dyDescent="0.25">
      <c r="A463" s="166">
        <v>467</v>
      </c>
      <c r="B463" s="162" t="s">
        <v>318</v>
      </c>
      <c r="C463" s="165" t="s">
        <v>405</v>
      </c>
    </row>
    <row r="464" spans="1:3" x14ac:dyDescent="0.25">
      <c r="A464" s="166">
        <v>468</v>
      </c>
      <c r="B464" s="162" t="s">
        <v>318</v>
      </c>
      <c r="C464" s="165" t="s">
        <v>405</v>
      </c>
    </row>
    <row r="465" spans="1:3" x14ac:dyDescent="0.25">
      <c r="A465" s="166">
        <v>469</v>
      </c>
      <c r="B465" s="162" t="s">
        <v>318</v>
      </c>
      <c r="C465" s="165" t="s">
        <v>405</v>
      </c>
    </row>
    <row r="466" spans="1:3" x14ac:dyDescent="0.25">
      <c r="A466" s="166">
        <v>470</v>
      </c>
      <c r="B466" s="162" t="s">
        <v>318</v>
      </c>
      <c r="C466" s="165" t="s">
        <v>405</v>
      </c>
    </row>
    <row r="467" spans="1:3" x14ac:dyDescent="0.25">
      <c r="A467" s="166">
        <v>473</v>
      </c>
      <c r="B467" s="162" t="s">
        <v>319</v>
      </c>
      <c r="C467" s="165" t="s">
        <v>405</v>
      </c>
    </row>
    <row r="468" spans="1:3" x14ac:dyDescent="0.25">
      <c r="A468" s="166">
        <v>474</v>
      </c>
      <c r="B468" s="162" t="s">
        <v>320</v>
      </c>
      <c r="C468" s="165" t="s">
        <v>406</v>
      </c>
    </row>
    <row r="469" spans="1:3" x14ac:dyDescent="0.25">
      <c r="A469" s="166">
        <v>475</v>
      </c>
      <c r="B469" s="162" t="s">
        <v>321</v>
      </c>
      <c r="C469" s="165" t="s">
        <v>405</v>
      </c>
    </row>
    <row r="470" spans="1:3" x14ac:dyDescent="0.25">
      <c r="A470" s="166">
        <v>476</v>
      </c>
      <c r="B470" s="162" t="s">
        <v>322</v>
      </c>
      <c r="C470" s="165" t="s">
        <v>406</v>
      </c>
    </row>
    <row r="471" spans="1:3" x14ac:dyDescent="0.25">
      <c r="A471" s="166">
        <v>477</v>
      </c>
      <c r="B471" s="162" t="s">
        <v>322</v>
      </c>
      <c r="C471" s="165" t="s">
        <v>406</v>
      </c>
    </row>
    <row r="472" spans="1:3" x14ac:dyDescent="0.25">
      <c r="A472" s="166">
        <v>478</v>
      </c>
      <c r="B472" s="162" t="s">
        <v>253</v>
      </c>
      <c r="C472" s="165" t="s">
        <v>405</v>
      </c>
    </row>
    <row r="473" spans="1:3" x14ac:dyDescent="0.25">
      <c r="A473" s="166">
        <v>479</v>
      </c>
      <c r="B473" s="162" t="s">
        <v>310</v>
      </c>
      <c r="C473" s="165" t="s">
        <v>405</v>
      </c>
    </row>
    <row r="474" spans="1:3" x14ac:dyDescent="0.25">
      <c r="A474" s="166">
        <v>480</v>
      </c>
      <c r="B474" s="162" t="s">
        <v>310</v>
      </c>
      <c r="C474" s="165" t="s">
        <v>405</v>
      </c>
    </row>
    <row r="475" spans="1:3" x14ac:dyDescent="0.25">
      <c r="A475" s="166">
        <v>481</v>
      </c>
      <c r="B475" s="162" t="s">
        <v>310</v>
      </c>
      <c r="C475" s="165" t="s">
        <v>405</v>
      </c>
    </row>
    <row r="476" spans="1:3" x14ac:dyDescent="0.25">
      <c r="A476" s="166">
        <v>482</v>
      </c>
      <c r="B476" s="162" t="s">
        <v>323</v>
      </c>
      <c r="C476" s="165" t="s">
        <v>402</v>
      </c>
    </row>
    <row r="477" spans="1:3" x14ac:dyDescent="0.25">
      <c r="A477" s="166">
        <v>483</v>
      </c>
      <c r="B477" s="162" t="s">
        <v>324</v>
      </c>
      <c r="C477" s="165" t="s">
        <v>402</v>
      </c>
    </row>
    <row r="478" spans="1:3" x14ac:dyDescent="0.25">
      <c r="A478" s="166">
        <v>484</v>
      </c>
      <c r="B478" s="162" t="s">
        <v>325</v>
      </c>
      <c r="C478" s="165" t="s">
        <v>402</v>
      </c>
    </row>
    <row r="479" spans="1:3" x14ac:dyDescent="0.25">
      <c r="A479" s="166">
        <v>485</v>
      </c>
      <c r="B479" s="162" t="s">
        <v>326</v>
      </c>
      <c r="C479" s="165" t="s">
        <v>402</v>
      </c>
    </row>
    <row r="480" spans="1:3" x14ac:dyDescent="0.25">
      <c r="A480" s="166">
        <v>486</v>
      </c>
      <c r="B480" s="162" t="s">
        <v>327</v>
      </c>
      <c r="C480" s="165" t="s">
        <v>402</v>
      </c>
    </row>
    <row r="481" spans="1:3" x14ac:dyDescent="0.25">
      <c r="A481" s="166">
        <v>487</v>
      </c>
      <c r="B481" s="162" t="s">
        <v>328</v>
      </c>
      <c r="C481" s="165" t="s">
        <v>402</v>
      </c>
    </row>
    <row r="482" spans="1:3" x14ac:dyDescent="0.25">
      <c r="A482" s="166">
        <v>488</v>
      </c>
      <c r="B482" s="162" t="s">
        <v>329</v>
      </c>
      <c r="C482" s="165" t="s">
        <v>402</v>
      </c>
    </row>
    <row r="483" spans="1:3" x14ac:dyDescent="0.25">
      <c r="A483" s="166">
        <v>489</v>
      </c>
      <c r="B483" s="162" t="s">
        <v>330</v>
      </c>
      <c r="C483" s="165" t="s">
        <v>402</v>
      </c>
    </row>
    <row r="484" spans="1:3" x14ac:dyDescent="0.25">
      <c r="A484" s="166">
        <v>490</v>
      </c>
      <c r="B484" s="162" t="s">
        <v>331</v>
      </c>
      <c r="C484" s="165" t="s">
        <v>402</v>
      </c>
    </row>
    <row r="485" spans="1:3" x14ac:dyDescent="0.25">
      <c r="A485" s="166">
        <v>491</v>
      </c>
      <c r="B485" s="162" t="s">
        <v>332</v>
      </c>
      <c r="C485" s="165" t="s">
        <v>402</v>
      </c>
    </row>
    <row r="486" spans="1:3" x14ac:dyDescent="0.25">
      <c r="A486" s="166">
        <v>492</v>
      </c>
      <c r="B486" s="162" t="s">
        <v>333</v>
      </c>
      <c r="C486" s="165" t="s">
        <v>402</v>
      </c>
    </row>
    <row r="487" spans="1:3" x14ac:dyDescent="0.25">
      <c r="A487" s="166">
        <v>493</v>
      </c>
      <c r="B487" s="162" t="s">
        <v>334</v>
      </c>
      <c r="C487" s="165" t="s">
        <v>402</v>
      </c>
    </row>
    <row r="488" spans="1:3" x14ac:dyDescent="0.25">
      <c r="A488" s="166">
        <v>494</v>
      </c>
      <c r="B488" s="162" t="s">
        <v>335</v>
      </c>
      <c r="C488" s="165" t="s">
        <v>402</v>
      </c>
    </row>
    <row r="489" spans="1:3" x14ac:dyDescent="0.25">
      <c r="A489" s="166">
        <v>495</v>
      </c>
      <c r="B489" s="162" t="s">
        <v>336</v>
      </c>
      <c r="C489" s="165" t="s">
        <v>402</v>
      </c>
    </row>
    <row r="490" spans="1:3" x14ac:dyDescent="0.25">
      <c r="A490" s="166">
        <v>496</v>
      </c>
      <c r="B490" s="162" t="s">
        <v>337</v>
      </c>
      <c r="C490" s="165" t="s">
        <v>402</v>
      </c>
    </row>
    <row r="491" spans="1:3" x14ac:dyDescent="0.25">
      <c r="A491" s="166">
        <v>497</v>
      </c>
      <c r="B491" s="162" t="s">
        <v>338</v>
      </c>
      <c r="C491" s="165" t="s">
        <v>402</v>
      </c>
    </row>
    <row r="492" spans="1:3" x14ac:dyDescent="0.25">
      <c r="A492" s="166">
        <v>498</v>
      </c>
      <c r="B492" s="162" t="s">
        <v>339</v>
      </c>
      <c r="C492" s="165" t="s">
        <v>402</v>
      </c>
    </row>
    <row r="493" spans="1:3" x14ac:dyDescent="0.25">
      <c r="A493" s="166">
        <v>701</v>
      </c>
      <c r="B493" s="162" t="s">
        <v>340</v>
      </c>
      <c r="C493" s="165" t="s">
        <v>406</v>
      </c>
    </row>
    <row r="494" spans="1:3" x14ac:dyDescent="0.25">
      <c r="A494" s="166">
        <v>702</v>
      </c>
      <c r="B494" s="162" t="s">
        <v>340</v>
      </c>
      <c r="C494" s="165" t="s">
        <v>406</v>
      </c>
    </row>
    <row r="495" spans="1:3" x14ac:dyDescent="0.25">
      <c r="A495" s="166">
        <v>703</v>
      </c>
      <c r="B495" s="162" t="s">
        <v>276</v>
      </c>
      <c r="C495" s="165" t="s">
        <v>406</v>
      </c>
    </row>
    <row r="496" spans="1:3" x14ac:dyDescent="0.25">
      <c r="A496" s="166">
        <v>704</v>
      </c>
      <c r="B496" s="162" t="s">
        <v>276</v>
      </c>
      <c r="C496" s="165" t="s">
        <v>406</v>
      </c>
    </row>
    <row r="497" spans="1:3" x14ac:dyDescent="0.25">
      <c r="A497" s="166">
        <v>705</v>
      </c>
      <c r="B497" s="162" t="s">
        <v>276</v>
      </c>
      <c r="C497" s="165" t="s">
        <v>406</v>
      </c>
    </row>
    <row r="498" spans="1:3" x14ac:dyDescent="0.25">
      <c r="A498" s="166">
        <v>706</v>
      </c>
      <c r="B498" s="162" t="s">
        <v>276</v>
      </c>
      <c r="C498" s="165" t="s">
        <v>406</v>
      </c>
    </row>
    <row r="499" spans="1:3" x14ac:dyDescent="0.25">
      <c r="A499" s="166">
        <v>707</v>
      </c>
      <c r="B499" s="162" t="s">
        <v>276</v>
      </c>
      <c r="C499" s="165" t="s">
        <v>406</v>
      </c>
    </row>
    <row r="500" spans="1:3" x14ac:dyDescent="0.25">
      <c r="A500" s="166">
        <v>708</v>
      </c>
      <c r="B500" s="162" t="s">
        <v>276</v>
      </c>
      <c r="C500" s="165" t="s">
        <v>406</v>
      </c>
    </row>
    <row r="501" spans="1:3" x14ac:dyDescent="0.25">
      <c r="A501" s="166">
        <v>709</v>
      </c>
      <c r="B501" s="162" t="s">
        <v>276</v>
      </c>
      <c r="C501" s="165" t="s">
        <v>406</v>
      </c>
    </row>
    <row r="502" spans="1:3" x14ac:dyDescent="0.25">
      <c r="A502" s="166">
        <v>710</v>
      </c>
      <c r="B502" s="162" t="s">
        <v>276</v>
      </c>
      <c r="C502" s="165" t="s">
        <v>406</v>
      </c>
    </row>
    <row r="503" spans="1:3" x14ac:dyDescent="0.25">
      <c r="A503" s="166">
        <v>711</v>
      </c>
      <c r="B503" s="162" t="s">
        <v>276</v>
      </c>
      <c r="C503" s="165" t="s">
        <v>406</v>
      </c>
    </row>
    <row r="504" spans="1:3" x14ac:dyDescent="0.25">
      <c r="A504" s="166">
        <v>712</v>
      </c>
      <c r="B504" s="162" t="s">
        <v>341</v>
      </c>
      <c r="C504" s="165" t="s">
        <v>406</v>
      </c>
    </row>
    <row r="505" spans="1:3" x14ac:dyDescent="0.25">
      <c r="A505" s="166">
        <v>713</v>
      </c>
      <c r="B505" s="162" t="s">
        <v>341</v>
      </c>
      <c r="C505" s="165" t="s">
        <v>406</v>
      </c>
    </row>
    <row r="506" spans="1:3" x14ac:dyDescent="0.25">
      <c r="A506" s="166">
        <v>714</v>
      </c>
      <c r="B506" s="162" t="s">
        <v>341</v>
      </c>
      <c r="C506" s="165" t="s">
        <v>406</v>
      </c>
    </row>
    <row r="507" spans="1:3" x14ac:dyDescent="0.25">
      <c r="A507" s="166">
        <v>715</v>
      </c>
      <c r="B507" s="162" t="s">
        <v>341</v>
      </c>
      <c r="C507" s="165" t="s">
        <v>406</v>
      </c>
    </row>
    <row r="508" spans="1:3" x14ac:dyDescent="0.25">
      <c r="A508" s="166">
        <v>716</v>
      </c>
      <c r="B508" s="162" t="s">
        <v>342</v>
      </c>
      <c r="C508" s="165" t="s">
        <v>406</v>
      </c>
    </row>
    <row r="509" spans="1:3" x14ac:dyDescent="0.25">
      <c r="A509" s="166">
        <v>717</v>
      </c>
      <c r="B509" s="162" t="s">
        <v>342</v>
      </c>
      <c r="C509" s="165" t="s">
        <v>406</v>
      </c>
    </row>
    <row r="510" spans="1:3" x14ac:dyDescent="0.25">
      <c r="A510" s="166">
        <v>718</v>
      </c>
      <c r="B510" s="162" t="s">
        <v>343</v>
      </c>
      <c r="C510" s="165" t="s">
        <v>406</v>
      </c>
    </row>
    <row r="511" spans="1:3" x14ac:dyDescent="0.25">
      <c r="A511" s="166">
        <v>719</v>
      </c>
      <c r="B511" s="162" t="s">
        <v>343</v>
      </c>
      <c r="C511" s="165" t="s">
        <v>406</v>
      </c>
    </row>
    <row r="512" spans="1:3" x14ac:dyDescent="0.25">
      <c r="A512" s="166">
        <v>720</v>
      </c>
      <c r="B512" s="162" t="s">
        <v>211</v>
      </c>
      <c r="C512" s="165" t="s">
        <v>405</v>
      </c>
    </row>
    <row r="513" spans="1:3" x14ac:dyDescent="0.25">
      <c r="A513" s="166">
        <v>721</v>
      </c>
      <c r="B513" s="162" t="s">
        <v>344</v>
      </c>
      <c r="C513" s="165" t="s">
        <v>405</v>
      </c>
    </row>
    <row r="514" spans="1:3" x14ac:dyDescent="0.25">
      <c r="A514" s="166">
        <v>722</v>
      </c>
      <c r="B514" s="162" t="s">
        <v>344</v>
      </c>
      <c r="C514" s="165" t="s">
        <v>405</v>
      </c>
    </row>
    <row r="515" spans="1:3" x14ac:dyDescent="0.25">
      <c r="A515" s="166">
        <v>723</v>
      </c>
      <c r="B515" s="162" t="s">
        <v>344</v>
      </c>
      <c r="C515" s="165" t="s">
        <v>405</v>
      </c>
    </row>
    <row r="516" spans="1:3" x14ac:dyDescent="0.25">
      <c r="A516" s="166">
        <v>724</v>
      </c>
      <c r="B516" s="162" t="s">
        <v>344</v>
      </c>
      <c r="C516" s="165" t="s">
        <v>405</v>
      </c>
    </row>
    <row r="517" spans="1:3" x14ac:dyDescent="0.25">
      <c r="A517" s="166">
        <v>725</v>
      </c>
      <c r="B517" s="162" t="s">
        <v>344</v>
      </c>
      <c r="C517" s="165" t="s">
        <v>405</v>
      </c>
    </row>
    <row r="518" spans="1:3" x14ac:dyDescent="0.25">
      <c r="A518" s="166">
        <v>726</v>
      </c>
      <c r="B518" s="162" t="s">
        <v>344</v>
      </c>
      <c r="C518" s="165" t="s">
        <v>405</v>
      </c>
    </row>
    <row r="519" spans="1:3" x14ac:dyDescent="0.25">
      <c r="A519" s="166">
        <v>727</v>
      </c>
      <c r="B519" s="162" t="s">
        <v>344</v>
      </c>
      <c r="C519" s="165" t="s">
        <v>405</v>
      </c>
    </row>
    <row r="520" spans="1:3" x14ac:dyDescent="0.25">
      <c r="A520" s="166">
        <v>728</v>
      </c>
      <c r="B520" s="162" t="s">
        <v>345</v>
      </c>
      <c r="C520" s="165" t="s">
        <v>405</v>
      </c>
    </row>
    <row r="521" spans="1:3" x14ac:dyDescent="0.25">
      <c r="A521" s="166">
        <v>729</v>
      </c>
      <c r="B521" s="162" t="s">
        <v>344</v>
      </c>
      <c r="C521" s="165" t="s">
        <v>405</v>
      </c>
    </row>
    <row r="522" spans="1:3" x14ac:dyDescent="0.25">
      <c r="A522" s="166">
        <v>730</v>
      </c>
      <c r="B522" s="162" t="s">
        <v>345</v>
      </c>
      <c r="C522" s="165" t="s">
        <v>405</v>
      </c>
    </row>
    <row r="523" spans="1:3" x14ac:dyDescent="0.25">
      <c r="A523" s="166">
        <v>731</v>
      </c>
      <c r="B523" s="162" t="s">
        <v>344</v>
      </c>
      <c r="C523" s="165" t="s">
        <v>405</v>
      </c>
    </row>
    <row r="524" spans="1:3" x14ac:dyDescent="0.25">
      <c r="A524" s="166">
        <v>732</v>
      </c>
      <c r="B524" s="162" t="s">
        <v>345</v>
      </c>
      <c r="C524" s="165" t="s">
        <v>405</v>
      </c>
    </row>
    <row r="525" spans="1:3" x14ac:dyDescent="0.25">
      <c r="A525" s="166">
        <v>733</v>
      </c>
      <c r="B525" s="162" t="s">
        <v>344</v>
      </c>
      <c r="C525" s="165" t="s">
        <v>405</v>
      </c>
    </row>
    <row r="526" spans="1:3" x14ac:dyDescent="0.25">
      <c r="A526" s="166">
        <v>734</v>
      </c>
      <c r="B526" s="162" t="s">
        <v>345</v>
      </c>
      <c r="C526" s="165" t="s">
        <v>405</v>
      </c>
    </row>
    <row r="527" spans="1:3" x14ac:dyDescent="0.25">
      <c r="A527" s="166">
        <v>735</v>
      </c>
      <c r="B527" s="162" t="s">
        <v>344</v>
      </c>
      <c r="C527" s="165" t="s">
        <v>405</v>
      </c>
    </row>
    <row r="528" spans="1:3" x14ac:dyDescent="0.25">
      <c r="A528" s="166">
        <v>736</v>
      </c>
      <c r="B528" s="162" t="s">
        <v>345</v>
      </c>
      <c r="C528" s="165" t="s">
        <v>405</v>
      </c>
    </row>
    <row r="529" spans="1:3" x14ac:dyDescent="0.25">
      <c r="A529" s="166">
        <v>737</v>
      </c>
      <c r="B529" s="162" t="s">
        <v>344</v>
      </c>
      <c r="C529" s="165" t="s">
        <v>405</v>
      </c>
    </row>
    <row r="530" spans="1:3" x14ac:dyDescent="0.25">
      <c r="A530" s="166">
        <v>738</v>
      </c>
      <c r="B530" s="162" t="s">
        <v>345</v>
      </c>
      <c r="C530" s="165" t="s">
        <v>405</v>
      </c>
    </row>
    <row r="531" spans="1:3" x14ac:dyDescent="0.25">
      <c r="A531" s="166">
        <v>739</v>
      </c>
      <c r="B531" s="162" t="s">
        <v>344</v>
      </c>
      <c r="C531" s="165" t="s">
        <v>405</v>
      </c>
    </row>
    <row r="532" spans="1:3" x14ac:dyDescent="0.25">
      <c r="A532" s="166">
        <v>740</v>
      </c>
      <c r="B532" s="162" t="s">
        <v>345</v>
      </c>
      <c r="C532" s="165" t="s">
        <v>405</v>
      </c>
    </row>
    <row r="533" spans="1:3" x14ac:dyDescent="0.25">
      <c r="A533" s="166">
        <v>741</v>
      </c>
      <c r="B533" s="162" t="s">
        <v>344</v>
      </c>
      <c r="C533" s="165" t="s">
        <v>405</v>
      </c>
    </row>
    <row r="534" spans="1:3" x14ac:dyDescent="0.25">
      <c r="A534" s="166">
        <v>742</v>
      </c>
      <c r="B534" s="162" t="s">
        <v>345</v>
      </c>
      <c r="C534" s="165" t="s">
        <v>405</v>
      </c>
    </row>
    <row r="535" spans="1:3" x14ac:dyDescent="0.25">
      <c r="A535" s="166">
        <v>743</v>
      </c>
      <c r="B535" s="162" t="s">
        <v>344</v>
      </c>
      <c r="C535" s="165" t="s">
        <v>405</v>
      </c>
    </row>
    <row r="536" spans="1:3" x14ac:dyDescent="0.25">
      <c r="A536" s="166">
        <v>744</v>
      </c>
      <c r="B536" s="162" t="s">
        <v>345</v>
      </c>
      <c r="C536" s="165" t="s">
        <v>405</v>
      </c>
    </row>
    <row r="537" spans="1:3" x14ac:dyDescent="0.25">
      <c r="A537" s="166">
        <v>745</v>
      </c>
      <c r="B537" s="162" t="s">
        <v>344</v>
      </c>
      <c r="C537" s="165" t="s">
        <v>405</v>
      </c>
    </row>
    <row r="538" spans="1:3" x14ac:dyDescent="0.25">
      <c r="A538" s="166">
        <v>746</v>
      </c>
      <c r="B538" s="162" t="s">
        <v>345</v>
      </c>
      <c r="C538" s="165" t="s">
        <v>405</v>
      </c>
    </row>
    <row r="539" spans="1:3" x14ac:dyDescent="0.25">
      <c r="A539" s="166">
        <v>747</v>
      </c>
      <c r="B539" s="162" t="s">
        <v>344</v>
      </c>
      <c r="C539" s="165" t="s">
        <v>405</v>
      </c>
    </row>
    <row r="540" spans="1:3" x14ac:dyDescent="0.25">
      <c r="A540" s="166">
        <v>748</v>
      </c>
      <c r="B540" s="162" t="s">
        <v>344</v>
      </c>
      <c r="C540" s="165" t="s">
        <v>405</v>
      </c>
    </row>
    <row r="541" spans="1:3" x14ac:dyDescent="0.25">
      <c r="A541" s="166">
        <v>749</v>
      </c>
      <c r="B541" s="162" t="s">
        <v>345</v>
      </c>
      <c r="C541" s="165" t="s">
        <v>405</v>
      </c>
    </row>
    <row r="542" spans="1:3" x14ac:dyDescent="0.25">
      <c r="A542" s="166">
        <v>752</v>
      </c>
      <c r="B542" s="162" t="s">
        <v>344</v>
      </c>
      <c r="C542" s="165" t="s">
        <v>405</v>
      </c>
    </row>
    <row r="543" spans="1:3" x14ac:dyDescent="0.25">
      <c r="A543" s="166">
        <v>753</v>
      </c>
      <c r="B543" s="162" t="s">
        <v>346</v>
      </c>
      <c r="C543" s="165" t="s">
        <v>405</v>
      </c>
    </row>
    <row r="544" spans="1:3" x14ac:dyDescent="0.25">
      <c r="A544" s="166">
        <v>754</v>
      </c>
      <c r="B544" s="162" t="s">
        <v>344</v>
      </c>
      <c r="C544" s="165" t="s">
        <v>405</v>
      </c>
    </row>
    <row r="545" spans="1:3" x14ac:dyDescent="0.25">
      <c r="A545" s="166">
        <v>755</v>
      </c>
      <c r="B545" s="162" t="s">
        <v>346</v>
      </c>
      <c r="C545" s="165" t="s">
        <v>405</v>
      </c>
    </row>
    <row r="546" spans="1:3" x14ac:dyDescent="0.25">
      <c r="A546" s="166">
        <v>756</v>
      </c>
      <c r="B546" s="162" t="s">
        <v>344</v>
      </c>
      <c r="C546" s="165" t="s">
        <v>405</v>
      </c>
    </row>
    <row r="547" spans="1:3" x14ac:dyDescent="0.25">
      <c r="A547" s="166">
        <v>757</v>
      </c>
      <c r="B547" s="162" t="s">
        <v>346</v>
      </c>
      <c r="C547" s="165" t="s">
        <v>405</v>
      </c>
    </row>
    <row r="548" spans="1:3" x14ac:dyDescent="0.25">
      <c r="A548" s="166">
        <v>758</v>
      </c>
      <c r="B548" s="162" t="s">
        <v>344</v>
      </c>
      <c r="C548" s="165" t="s">
        <v>405</v>
      </c>
    </row>
    <row r="549" spans="1:3" x14ac:dyDescent="0.25">
      <c r="A549" s="166">
        <v>759</v>
      </c>
      <c r="B549" s="162" t="s">
        <v>346</v>
      </c>
      <c r="C549" s="165" t="s">
        <v>405</v>
      </c>
    </row>
    <row r="550" spans="1:3" x14ac:dyDescent="0.25">
      <c r="A550" s="166">
        <v>760</v>
      </c>
      <c r="B550" s="162" t="s">
        <v>344</v>
      </c>
      <c r="C550" s="165" t="s">
        <v>405</v>
      </c>
    </row>
    <row r="551" spans="1:3" x14ac:dyDescent="0.25">
      <c r="A551" s="166">
        <v>761</v>
      </c>
      <c r="B551" s="162" t="s">
        <v>346</v>
      </c>
      <c r="C551" s="165" t="s">
        <v>405</v>
      </c>
    </row>
    <row r="552" spans="1:3" x14ac:dyDescent="0.25">
      <c r="A552" s="166">
        <v>762</v>
      </c>
      <c r="B552" s="162" t="s">
        <v>344</v>
      </c>
      <c r="C552" s="165" t="s">
        <v>405</v>
      </c>
    </row>
    <row r="553" spans="1:3" x14ac:dyDescent="0.25">
      <c r="A553" s="166">
        <v>763</v>
      </c>
      <c r="B553" s="162" t="s">
        <v>346</v>
      </c>
      <c r="C553" s="165" t="s">
        <v>405</v>
      </c>
    </row>
    <row r="554" spans="1:3" x14ac:dyDescent="0.25">
      <c r="A554" s="166">
        <v>764</v>
      </c>
      <c r="B554" s="162" t="s">
        <v>344</v>
      </c>
      <c r="C554" s="165" t="s">
        <v>405</v>
      </c>
    </row>
    <row r="555" spans="1:3" x14ac:dyDescent="0.25">
      <c r="A555" s="166">
        <v>765</v>
      </c>
      <c r="B555" s="162" t="s">
        <v>346</v>
      </c>
      <c r="C555" s="165" t="s">
        <v>405</v>
      </c>
    </row>
    <row r="556" spans="1:3" x14ac:dyDescent="0.25">
      <c r="A556" s="166">
        <v>766</v>
      </c>
      <c r="B556" s="162" t="s">
        <v>344</v>
      </c>
      <c r="C556" s="165" t="s">
        <v>405</v>
      </c>
    </row>
    <row r="557" spans="1:3" x14ac:dyDescent="0.25">
      <c r="A557" s="166">
        <v>767</v>
      </c>
      <c r="B557" s="162" t="s">
        <v>346</v>
      </c>
      <c r="C557" s="165" t="s">
        <v>405</v>
      </c>
    </row>
    <row r="558" spans="1:3" x14ac:dyDescent="0.25">
      <c r="A558" s="166">
        <v>768</v>
      </c>
      <c r="B558" s="162" t="s">
        <v>344</v>
      </c>
      <c r="C558" s="165" t="s">
        <v>405</v>
      </c>
    </row>
    <row r="559" spans="1:3" x14ac:dyDescent="0.25">
      <c r="A559" s="166">
        <v>769</v>
      </c>
      <c r="B559" s="162" t="s">
        <v>346</v>
      </c>
      <c r="C559" s="165" t="s">
        <v>405</v>
      </c>
    </row>
    <row r="560" spans="1:3" x14ac:dyDescent="0.25">
      <c r="A560" s="166">
        <v>770</v>
      </c>
      <c r="B560" s="162" t="s">
        <v>347</v>
      </c>
      <c r="C560" s="165" t="s">
        <v>405</v>
      </c>
    </row>
    <row r="561" spans="1:3" x14ac:dyDescent="0.25">
      <c r="A561" s="166">
        <v>775</v>
      </c>
      <c r="B561" s="162" t="s">
        <v>348</v>
      </c>
      <c r="C561" s="165" t="s">
        <v>405</v>
      </c>
    </row>
    <row r="562" spans="1:3" x14ac:dyDescent="0.25">
      <c r="A562" s="166">
        <v>776</v>
      </c>
      <c r="B562" s="162" t="s">
        <v>348</v>
      </c>
      <c r="C562" s="165" t="s">
        <v>405</v>
      </c>
    </row>
    <row r="563" spans="1:3" x14ac:dyDescent="0.25">
      <c r="A563" s="166">
        <v>781</v>
      </c>
      <c r="B563" s="162" t="s">
        <v>344</v>
      </c>
      <c r="C563" s="165" t="s">
        <v>406</v>
      </c>
    </row>
    <row r="564" spans="1:3" x14ac:dyDescent="0.25">
      <c r="A564" s="166">
        <v>782</v>
      </c>
      <c r="B564" s="162" t="s">
        <v>344</v>
      </c>
      <c r="C564" s="165" t="s">
        <v>405</v>
      </c>
    </row>
    <row r="565" spans="1:3" x14ac:dyDescent="0.25">
      <c r="A565" s="166">
        <v>783</v>
      </c>
      <c r="B565" s="162" t="s">
        <v>344</v>
      </c>
      <c r="C565" s="165" t="s">
        <v>405</v>
      </c>
    </row>
    <row r="566" spans="1:3" x14ac:dyDescent="0.25">
      <c r="A566" s="166">
        <v>784</v>
      </c>
      <c r="B566" s="162" t="s">
        <v>344</v>
      </c>
      <c r="C566" s="165" t="s">
        <v>405</v>
      </c>
    </row>
    <row r="567" spans="1:3" x14ac:dyDescent="0.25">
      <c r="A567" s="166">
        <v>785</v>
      </c>
      <c r="B567" s="162" t="s">
        <v>344</v>
      </c>
      <c r="C567" s="165" t="s">
        <v>405</v>
      </c>
    </row>
    <row r="568" spans="1:3" x14ac:dyDescent="0.25">
      <c r="A568" s="166">
        <v>786</v>
      </c>
      <c r="B568" s="162" t="s">
        <v>344</v>
      </c>
      <c r="C568" s="165" t="s">
        <v>405</v>
      </c>
    </row>
    <row r="569" spans="1:3" x14ac:dyDescent="0.25">
      <c r="A569" s="166">
        <v>787</v>
      </c>
      <c r="B569" s="162" t="s">
        <v>349</v>
      </c>
      <c r="C569" s="165" t="s">
        <v>405</v>
      </c>
    </row>
    <row r="570" spans="1:3" x14ac:dyDescent="0.25">
      <c r="A570" s="166">
        <v>788</v>
      </c>
      <c r="B570" s="162" t="s">
        <v>350</v>
      </c>
      <c r="C570" s="165" t="s">
        <v>405</v>
      </c>
    </row>
    <row r="571" spans="1:3" x14ac:dyDescent="0.25">
      <c r="A571" s="166">
        <v>789</v>
      </c>
      <c r="B571" s="162" t="s">
        <v>351</v>
      </c>
      <c r="C571" s="165" t="s">
        <v>405</v>
      </c>
    </row>
    <row r="572" spans="1:3" x14ac:dyDescent="0.25">
      <c r="A572" s="166">
        <v>790</v>
      </c>
      <c r="B572" s="162" t="s">
        <v>352</v>
      </c>
      <c r="C572" s="165" t="s">
        <v>405</v>
      </c>
    </row>
    <row r="573" spans="1:3" x14ac:dyDescent="0.25">
      <c r="A573" s="166">
        <v>791</v>
      </c>
      <c r="B573" s="162" t="s">
        <v>353</v>
      </c>
      <c r="C573" s="165" t="s">
        <v>405</v>
      </c>
    </row>
    <row r="574" spans="1:3" x14ac:dyDescent="0.25">
      <c r="A574" s="166">
        <v>792</v>
      </c>
      <c r="B574" s="162" t="s">
        <v>354</v>
      </c>
      <c r="C574" s="165" t="s">
        <v>405</v>
      </c>
    </row>
    <row r="575" spans="1:3" x14ac:dyDescent="0.25">
      <c r="A575" s="166">
        <v>793</v>
      </c>
      <c r="B575" s="162" t="s">
        <v>344</v>
      </c>
      <c r="C575" s="165" t="s">
        <v>405</v>
      </c>
    </row>
    <row r="576" spans="1:3" x14ac:dyDescent="0.25">
      <c r="A576" s="166">
        <v>794</v>
      </c>
      <c r="B576" s="162" t="s">
        <v>345</v>
      </c>
      <c r="C576" s="165" t="s">
        <v>405</v>
      </c>
    </row>
    <row r="577" spans="1:3" x14ac:dyDescent="0.25">
      <c r="A577" s="166">
        <v>801</v>
      </c>
      <c r="B577" s="162" t="s">
        <v>273</v>
      </c>
      <c r="C577" s="165" t="s">
        <v>405</v>
      </c>
    </row>
    <row r="578" spans="1:3" x14ac:dyDescent="0.25">
      <c r="A578" s="166">
        <v>802</v>
      </c>
      <c r="B578" s="162" t="s">
        <v>355</v>
      </c>
      <c r="C578" s="165" t="s">
        <v>405</v>
      </c>
    </row>
    <row r="579" spans="1:3" x14ac:dyDescent="0.25">
      <c r="A579" s="166">
        <v>803</v>
      </c>
      <c r="B579" s="162" t="s">
        <v>356</v>
      </c>
      <c r="C579" s="165" t="s">
        <v>406</v>
      </c>
    </row>
    <row r="580" spans="1:3" x14ac:dyDescent="0.25">
      <c r="A580" s="166">
        <v>804</v>
      </c>
      <c r="B580" s="162" t="s">
        <v>355</v>
      </c>
      <c r="C580" s="165" t="s">
        <v>405</v>
      </c>
    </row>
    <row r="581" spans="1:3" x14ac:dyDescent="0.25">
      <c r="A581" s="166">
        <v>805</v>
      </c>
      <c r="B581" s="162" t="s">
        <v>356</v>
      </c>
      <c r="C581" s="165" t="s">
        <v>406</v>
      </c>
    </row>
    <row r="582" spans="1:3" x14ac:dyDescent="0.25">
      <c r="A582" s="166">
        <v>806</v>
      </c>
      <c r="B582" s="162" t="s">
        <v>355</v>
      </c>
      <c r="C582" s="165" t="s">
        <v>405</v>
      </c>
    </row>
    <row r="583" spans="1:3" x14ac:dyDescent="0.25">
      <c r="A583" s="166">
        <v>807</v>
      </c>
      <c r="B583" s="162" t="s">
        <v>356</v>
      </c>
      <c r="C583" s="165" t="s">
        <v>406</v>
      </c>
    </row>
    <row r="584" spans="1:3" x14ac:dyDescent="0.25">
      <c r="A584" s="166">
        <v>808</v>
      </c>
      <c r="B584" s="162" t="s">
        <v>355</v>
      </c>
      <c r="C584" s="165" t="s">
        <v>405</v>
      </c>
    </row>
    <row r="585" spans="1:3" x14ac:dyDescent="0.25">
      <c r="A585" s="166">
        <v>809</v>
      </c>
      <c r="B585" s="162" t="s">
        <v>356</v>
      </c>
      <c r="C585" s="165" t="s">
        <v>406</v>
      </c>
    </row>
    <row r="586" spans="1:3" x14ac:dyDescent="0.25">
      <c r="A586" s="166">
        <v>810</v>
      </c>
      <c r="B586" s="162" t="s">
        <v>355</v>
      </c>
      <c r="C586" s="165" t="s">
        <v>405</v>
      </c>
    </row>
    <row r="587" spans="1:3" x14ac:dyDescent="0.25">
      <c r="A587" s="166">
        <v>811</v>
      </c>
      <c r="B587" s="162" t="s">
        <v>356</v>
      </c>
      <c r="C587" s="165" t="s">
        <v>406</v>
      </c>
    </row>
    <row r="588" spans="1:3" x14ac:dyDescent="0.25">
      <c r="A588" s="166">
        <v>812</v>
      </c>
      <c r="B588" s="162" t="s">
        <v>355</v>
      </c>
      <c r="C588" s="165" t="s">
        <v>405</v>
      </c>
    </row>
    <row r="589" spans="1:3" x14ac:dyDescent="0.25">
      <c r="A589" s="166">
        <v>813</v>
      </c>
      <c r="B589" s="162" t="s">
        <v>356</v>
      </c>
      <c r="C589" s="165" t="s">
        <v>406</v>
      </c>
    </row>
    <row r="590" spans="1:3" x14ac:dyDescent="0.25">
      <c r="A590" s="166">
        <v>814</v>
      </c>
      <c r="B590" s="162" t="s">
        <v>355</v>
      </c>
      <c r="C590" s="165" t="s">
        <v>405</v>
      </c>
    </row>
    <row r="591" spans="1:3" x14ac:dyDescent="0.25">
      <c r="A591" s="166">
        <v>815</v>
      </c>
      <c r="B591" s="162" t="s">
        <v>356</v>
      </c>
      <c r="C591" s="165" t="s">
        <v>406</v>
      </c>
    </row>
    <row r="592" spans="1:3" x14ac:dyDescent="0.25">
      <c r="A592" s="166">
        <v>816</v>
      </c>
      <c r="B592" s="162" t="s">
        <v>355</v>
      </c>
      <c r="C592" s="165" t="s">
        <v>405</v>
      </c>
    </row>
    <row r="593" spans="1:3" x14ac:dyDescent="0.25">
      <c r="A593" s="166">
        <v>817</v>
      </c>
      <c r="B593" s="162" t="s">
        <v>356</v>
      </c>
      <c r="C593" s="165" t="s">
        <v>406</v>
      </c>
    </row>
    <row r="594" spans="1:3" x14ac:dyDescent="0.25">
      <c r="A594" s="166">
        <v>818</v>
      </c>
      <c r="B594" s="162" t="s">
        <v>355</v>
      </c>
      <c r="C594" s="165" t="s">
        <v>405</v>
      </c>
    </row>
    <row r="595" spans="1:3" x14ac:dyDescent="0.25">
      <c r="A595" s="166">
        <v>819</v>
      </c>
      <c r="B595" s="162" t="s">
        <v>356</v>
      </c>
      <c r="C595" s="165" t="s">
        <v>406</v>
      </c>
    </row>
    <row r="596" spans="1:3" x14ac:dyDescent="0.25">
      <c r="A596" s="166">
        <v>820</v>
      </c>
      <c r="B596" s="162" t="s">
        <v>355</v>
      </c>
      <c r="C596" s="165" t="s">
        <v>405</v>
      </c>
    </row>
    <row r="597" spans="1:3" x14ac:dyDescent="0.25">
      <c r="A597" s="166">
        <v>821</v>
      </c>
      <c r="B597" s="162" t="s">
        <v>356</v>
      </c>
      <c r="C597" s="165" t="s">
        <v>406</v>
      </c>
    </row>
    <row r="598" spans="1:3" x14ac:dyDescent="0.25">
      <c r="A598" s="166">
        <v>822</v>
      </c>
      <c r="B598" s="162" t="s">
        <v>355</v>
      </c>
      <c r="C598" s="165" t="s">
        <v>405</v>
      </c>
    </row>
    <row r="599" spans="1:3" x14ac:dyDescent="0.25">
      <c r="A599" s="166">
        <v>823</v>
      </c>
      <c r="B599" s="162" t="s">
        <v>356</v>
      </c>
      <c r="C599" s="165" t="s">
        <v>406</v>
      </c>
    </row>
    <row r="600" spans="1:3" x14ac:dyDescent="0.25">
      <c r="A600" s="166">
        <v>824</v>
      </c>
      <c r="B600" s="162" t="s">
        <v>355</v>
      </c>
      <c r="C600" s="165" t="s">
        <v>405</v>
      </c>
    </row>
    <row r="601" spans="1:3" x14ac:dyDescent="0.25">
      <c r="A601" s="166">
        <v>825</v>
      </c>
      <c r="B601" s="162" t="s">
        <v>356</v>
      </c>
      <c r="C601" s="165" t="s">
        <v>406</v>
      </c>
    </row>
    <row r="602" spans="1:3" x14ac:dyDescent="0.25">
      <c r="A602" s="166">
        <v>826</v>
      </c>
      <c r="B602" s="162" t="s">
        <v>355</v>
      </c>
      <c r="C602" s="165" t="s">
        <v>405</v>
      </c>
    </row>
    <row r="603" spans="1:3" x14ac:dyDescent="0.25">
      <c r="A603" s="166">
        <v>827</v>
      </c>
      <c r="B603" s="162" t="s">
        <v>356</v>
      </c>
      <c r="C603" s="165" t="s">
        <v>406</v>
      </c>
    </row>
    <row r="604" spans="1:3" x14ac:dyDescent="0.25">
      <c r="A604" s="166">
        <v>828</v>
      </c>
      <c r="B604" s="162" t="s">
        <v>355</v>
      </c>
      <c r="C604" s="165" t="s">
        <v>405</v>
      </c>
    </row>
    <row r="605" spans="1:3" x14ac:dyDescent="0.25">
      <c r="A605" s="166">
        <v>829</v>
      </c>
      <c r="B605" s="162" t="s">
        <v>356</v>
      </c>
      <c r="C605" s="165" t="s">
        <v>406</v>
      </c>
    </row>
    <row r="606" spans="1:3" x14ac:dyDescent="0.25">
      <c r="A606" s="166">
        <v>830</v>
      </c>
      <c r="B606" s="162" t="s">
        <v>355</v>
      </c>
      <c r="C606" s="165" t="s">
        <v>405</v>
      </c>
    </row>
    <row r="607" spans="1:3" x14ac:dyDescent="0.25">
      <c r="A607" s="166">
        <v>831</v>
      </c>
      <c r="B607" s="162" t="s">
        <v>356</v>
      </c>
      <c r="C607" s="165" t="s">
        <v>406</v>
      </c>
    </row>
    <row r="608" spans="1:3" x14ac:dyDescent="0.25">
      <c r="A608" s="166">
        <v>832</v>
      </c>
      <c r="B608" s="162" t="s">
        <v>355</v>
      </c>
      <c r="C608" s="165" t="s">
        <v>405</v>
      </c>
    </row>
    <row r="609" spans="1:3" x14ac:dyDescent="0.25">
      <c r="A609" s="166">
        <v>833</v>
      </c>
      <c r="B609" s="162" t="s">
        <v>356</v>
      </c>
      <c r="C609" s="165" t="s">
        <v>406</v>
      </c>
    </row>
    <row r="610" spans="1:3" x14ac:dyDescent="0.25">
      <c r="A610" s="166">
        <v>834</v>
      </c>
      <c r="B610" s="162" t="s">
        <v>355</v>
      </c>
      <c r="C610" s="165" t="s">
        <v>405</v>
      </c>
    </row>
    <row r="611" spans="1:3" x14ac:dyDescent="0.25">
      <c r="A611" s="166">
        <v>835</v>
      </c>
      <c r="B611" s="162" t="s">
        <v>356</v>
      </c>
      <c r="C611" s="165" t="s">
        <v>406</v>
      </c>
    </row>
    <row r="612" spans="1:3" x14ac:dyDescent="0.25">
      <c r="A612" s="166">
        <v>836</v>
      </c>
      <c r="B612" s="162" t="s">
        <v>355</v>
      </c>
      <c r="C612" s="165" t="s">
        <v>405</v>
      </c>
    </row>
    <row r="613" spans="1:3" x14ac:dyDescent="0.25">
      <c r="A613" s="166">
        <v>837</v>
      </c>
      <c r="B613" s="162" t="s">
        <v>356</v>
      </c>
      <c r="C613" s="165" t="s">
        <v>406</v>
      </c>
    </row>
    <row r="614" spans="1:3" x14ac:dyDescent="0.25">
      <c r="A614" s="166">
        <v>838</v>
      </c>
      <c r="B614" s="162" t="s">
        <v>355</v>
      </c>
      <c r="C614" s="165" t="s">
        <v>405</v>
      </c>
    </row>
    <row r="615" spans="1:3" x14ac:dyDescent="0.25">
      <c r="A615" s="166">
        <v>839</v>
      </c>
      <c r="B615" s="162" t="s">
        <v>356</v>
      </c>
      <c r="C615" s="165" t="s">
        <v>406</v>
      </c>
    </row>
    <row r="616" spans="1:3" x14ac:dyDescent="0.25">
      <c r="A616" s="166">
        <v>840</v>
      </c>
      <c r="B616" s="162" t="s">
        <v>355</v>
      </c>
      <c r="C616" s="165" t="s">
        <v>405</v>
      </c>
    </row>
    <row r="617" spans="1:3" x14ac:dyDescent="0.25">
      <c r="A617" s="166">
        <v>841</v>
      </c>
      <c r="B617" s="162" t="s">
        <v>356</v>
      </c>
      <c r="C617" s="165" t="s">
        <v>406</v>
      </c>
    </row>
    <row r="618" spans="1:3" x14ac:dyDescent="0.25">
      <c r="A618" s="166">
        <v>842</v>
      </c>
      <c r="B618" s="162" t="s">
        <v>355</v>
      </c>
      <c r="C618" s="165" t="s">
        <v>405</v>
      </c>
    </row>
    <row r="619" spans="1:3" x14ac:dyDescent="0.25">
      <c r="A619" s="166">
        <v>843</v>
      </c>
      <c r="B619" s="162" t="s">
        <v>356</v>
      </c>
      <c r="C619" s="165" t="s">
        <v>406</v>
      </c>
    </row>
    <row r="620" spans="1:3" x14ac:dyDescent="0.25">
      <c r="A620" s="166">
        <v>844</v>
      </c>
      <c r="B620" s="162" t="s">
        <v>355</v>
      </c>
      <c r="C620" s="165" t="s">
        <v>405</v>
      </c>
    </row>
    <row r="621" spans="1:3" x14ac:dyDescent="0.25">
      <c r="A621" s="166">
        <v>845</v>
      </c>
      <c r="B621" s="162" t="s">
        <v>356</v>
      </c>
      <c r="C621" s="165" t="s">
        <v>406</v>
      </c>
    </row>
    <row r="622" spans="1:3" x14ac:dyDescent="0.25">
      <c r="A622" s="166">
        <v>846</v>
      </c>
      <c r="B622" s="162" t="s">
        <v>355</v>
      </c>
      <c r="C622" s="165" t="s">
        <v>405</v>
      </c>
    </row>
    <row r="623" spans="1:3" x14ac:dyDescent="0.25">
      <c r="A623" s="166">
        <v>847</v>
      </c>
      <c r="B623" s="162" t="s">
        <v>356</v>
      </c>
      <c r="C623" s="165" t="s">
        <v>406</v>
      </c>
    </row>
    <row r="624" spans="1:3" x14ac:dyDescent="0.25">
      <c r="A624" s="166">
        <v>848</v>
      </c>
      <c r="B624" s="162" t="s">
        <v>355</v>
      </c>
      <c r="C624" s="165" t="s">
        <v>405</v>
      </c>
    </row>
    <row r="625" spans="1:3" x14ac:dyDescent="0.25">
      <c r="A625" s="166">
        <v>849</v>
      </c>
      <c r="B625" s="162" t="s">
        <v>356</v>
      </c>
      <c r="C625" s="165" t="s">
        <v>406</v>
      </c>
    </row>
    <row r="626" spans="1:3" x14ac:dyDescent="0.25">
      <c r="A626" s="166">
        <v>850</v>
      </c>
      <c r="B626" s="162" t="s">
        <v>356</v>
      </c>
      <c r="C626" s="165" t="s">
        <v>406</v>
      </c>
    </row>
    <row r="627" spans="1:3" x14ac:dyDescent="0.25">
      <c r="A627" s="166">
        <v>851</v>
      </c>
      <c r="B627" s="162" t="s">
        <v>356</v>
      </c>
      <c r="C627" s="165" t="s">
        <v>406</v>
      </c>
    </row>
    <row r="628" spans="1:3" x14ac:dyDescent="0.25">
      <c r="A628" s="166">
        <v>852</v>
      </c>
      <c r="B628" s="162" t="s">
        <v>355</v>
      </c>
      <c r="C628" s="165" t="s">
        <v>405</v>
      </c>
    </row>
    <row r="629" spans="1:3" x14ac:dyDescent="0.25">
      <c r="A629" s="166">
        <v>853</v>
      </c>
      <c r="B629" s="162" t="s">
        <v>355</v>
      </c>
      <c r="C629" s="165" t="s">
        <v>405</v>
      </c>
    </row>
    <row r="630" spans="1:3" x14ac:dyDescent="0.25">
      <c r="A630" s="166">
        <v>854</v>
      </c>
      <c r="B630" s="162" t="s">
        <v>355</v>
      </c>
      <c r="C630" s="165" t="s">
        <v>405</v>
      </c>
    </row>
    <row r="631" spans="1:3" x14ac:dyDescent="0.25">
      <c r="A631" s="166">
        <v>855</v>
      </c>
      <c r="B631" s="162" t="s">
        <v>355</v>
      </c>
      <c r="C631" s="165" t="s">
        <v>405</v>
      </c>
    </row>
    <row r="632" spans="1:3" x14ac:dyDescent="0.25">
      <c r="A632" s="166">
        <v>856</v>
      </c>
      <c r="B632" s="162" t="s">
        <v>355</v>
      </c>
      <c r="C632" s="165" t="s">
        <v>405</v>
      </c>
    </row>
    <row r="633" spans="1:3" x14ac:dyDescent="0.25">
      <c r="A633" s="166">
        <v>857</v>
      </c>
      <c r="B633" s="162" t="s">
        <v>355</v>
      </c>
      <c r="C633" s="165" t="s">
        <v>405</v>
      </c>
    </row>
    <row r="634" spans="1:3" x14ac:dyDescent="0.25">
      <c r="A634" s="166">
        <v>858</v>
      </c>
      <c r="B634" s="162" t="s">
        <v>355</v>
      </c>
      <c r="C634" s="165" t="s">
        <v>405</v>
      </c>
    </row>
    <row r="635" spans="1:3" x14ac:dyDescent="0.25">
      <c r="A635" s="166">
        <v>859</v>
      </c>
      <c r="B635" s="162" t="s">
        <v>355</v>
      </c>
      <c r="C635" s="165" t="s">
        <v>405</v>
      </c>
    </row>
    <row r="636" spans="1:3" x14ac:dyDescent="0.25">
      <c r="A636" s="166">
        <v>860</v>
      </c>
      <c r="B636" s="162" t="s">
        <v>355</v>
      </c>
      <c r="C636" s="165" t="s">
        <v>405</v>
      </c>
    </row>
    <row r="637" spans="1:3" x14ac:dyDescent="0.25">
      <c r="A637" s="166">
        <v>861</v>
      </c>
      <c r="B637" s="162" t="s">
        <v>355</v>
      </c>
      <c r="C637" s="165" t="s">
        <v>405</v>
      </c>
    </row>
    <row r="638" spans="1:3" x14ac:dyDescent="0.25">
      <c r="A638" s="166">
        <v>862</v>
      </c>
      <c r="B638" s="162" t="s">
        <v>355</v>
      </c>
      <c r="C638" s="165" t="s">
        <v>405</v>
      </c>
    </row>
    <row r="639" spans="1:3" x14ac:dyDescent="0.25">
      <c r="A639" s="166">
        <v>863</v>
      </c>
      <c r="B639" s="162" t="s">
        <v>355</v>
      </c>
      <c r="C639" s="165" t="s">
        <v>405</v>
      </c>
    </row>
    <row r="640" spans="1:3" x14ac:dyDescent="0.25">
      <c r="A640" s="166">
        <v>864</v>
      </c>
      <c r="B640" s="162" t="s">
        <v>355</v>
      </c>
      <c r="C640" s="165" t="s">
        <v>405</v>
      </c>
    </row>
    <row r="641" spans="1:3" x14ac:dyDescent="0.25">
      <c r="A641" s="166">
        <v>865</v>
      </c>
      <c r="B641" s="162" t="s">
        <v>355</v>
      </c>
      <c r="C641" s="165" t="s">
        <v>405</v>
      </c>
    </row>
    <row r="642" spans="1:3" x14ac:dyDescent="0.25">
      <c r="A642" s="166">
        <v>866</v>
      </c>
      <c r="B642" s="162" t="s">
        <v>356</v>
      </c>
      <c r="C642" s="165" t="s">
        <v>406</v>
      </c>
    </row>
    <row r="643" spans="1:3" x14ac:dyDescent="0.25">
      <c r="A643" s="166">
        <v>867</v>
      </c>
      <c r="B643" s="162" t="s">
        <v>355</v>
      </c>
      <c r="C643" s="165" t="s">
        <v>405</v>
      </c>
    </row>
    <row r="644" spans="1:3" x14ac:dyDescent="0.25">
      <c r="A644" s="166">
        <v>868</v>
      </c>
      <c r="B644" s="162" t="s">
        <v>356</v>
      </c>
      <c r="C644" s="165" t="s">
        <v>406</v>
      </c>
    </row>
    <row r="645" spans="1:3" x14ac:dyDescent="0.25">
      <c r="A645" s="166">
        <v>869</v>
      </c>
      <c r="B645" s="162" t="s">
        <v>355</v>
      </c>
      <c r="C645" s="165" t="s">
        <v>405</v>
      </c>
    </row>
    <row r="646" spans="1:3" x14ac:dyDescent="0.25">
      <c r="A646" s="166">
        <v>870</v>
      </c>
      <c r="B646" s="162" t="s">
        <v>356</v>
      </c>
      <c r="C646" s="165" t="s">
        <v>406</v>
      </c>
    </row>
    <row r="647" spans="1:3" x14ac:dyDescent="0.25">
      <c r="A647" s="166">
        <v>871</v>
      </c>
      <c r="B647" s="162" t="s">
        <v>355</v>
      </c>
      <c r="C647" s="165" t="s">
        <v>405</v>
      </c>
    </row>
    <row r="648" spans="1:3" x14ac:dyDescent="0.25">
      <c r="A648" s="166">
        <v>872</v>
      </c>
      <c r="B648" s="162" t="s">
        <v>356</v>
      </c>
      <c r="C648" s="165" t="s">
        <v>406</v>
      </c>
    </row>
    <row r="649" spans="1:3" x14ac:dyDescent="0.25">
      <c r="A649" s="166">
        <v>873</v>
      </c>
      <c r="B649" s="162" t="s">
        <v>355</v>
      </c>
      <c r="C649" s="165" t="s">
        <v>405</v>
      </c>
    </row>
    <row r="650" spans="1:3" x14ac:dyDescent="0.25">
      <c r="A650" s="166">
        <v>874</v>
      </c>
      <c r="B650" s="162" t="s">
        <v>356</v>
      </c>
      <c r="C650" s="165" t="s">
        <v>406</v>
      </c>
    </row>
    <row r="651" spans="1:3" x14ac:dyDescent="0.25">
      <c r="A651" s="166">
        <v>875</v>
      </c>
      <c r="B651" s="162" t="s">
        <v>355</v>
      </c>
      <c r="C651" s="165" t="s">
        <v>405</v>
      </c>
    </row>
    <row r="652" spans="1:3" x14ac:dyDescent="0.25">
      <c r="A652" s="166">
        <v>876</v>
      </c>
      <c r="B652" s="162" t="s">
        <v>356</v>
      </c>
      <c r="C652" s="165" t="s">
        <v>406</v>
      </c>
    </row>
    <row r="653" spans="1:3" x14ac:dyDescent="0.25">
      <c r="A653" s="166">
        <v>877</v>
      </c>
      <c r="B653" s="162" t="s">
        <v>355</v>
      </c>
      <c r="C653" s="165" t="s">
        <v>405</v>
      </c>
    </row>
    <row r="654" spans="1:3" x14ac:dyDescent="0.25">
      <c r="A654" s="166">
        <v>878</v>
      </c>
      <c r="B654" s="162" t="s">
        <v>356</v>
      </c>
      <c r="C654" s="165" t="s">
        <v>406</v>
      </c>
    </row>
    <row r="655" spans="1:3" x14ac:dyDescent="0.25">
      <c r="A655" s="166">
        <v>879</v>
      </c>
      <c r="B655" s="162" t="s">
        <v>355</v>
      </c>
      <c r="C655" s="165" t="s">
        <v>405</v>
      </c>
    </row>
    <row r="656" spans="1:3" x14ac:dyDescent="0.25">
      <c r="A656" s="166">
        <v>880</v>
      </c>
      <c r="B656" s="162" t="s">
        <v>356</v>
      </c>
      <c r="C656" s="165" t="s">
        <v>406</v>
      </c>
    </row>
    <row r="657" spans="1:3" x14ac:dyDescent="0.25">
      <c r="A657" s="166">
        <v>881</v>
      </c>
      <c r="B657" s="162" t="s">
        <v>355</v>
      </c>
      <c r="C657" s="165" t="s">
        <v>405</v>
      </c>
    </row>
    <row r="658" spans="1:3" x14ac:dyDescent="0.25">
      <c r="A658" s="166">
        <v>882</v>
      </c>
      <c r="B658" s="162" t="s">
        <v>356</v>
      </c>
      <c r="C658" s="165" t="s">
        <v>406</v>
      </c>
    </row>
    <row r="659" spans="1:3" x14ac:dyDescent="0.25">
      <c r="A659" s="166">
        <v>883</v>
      </c>
      <c r="B659" s="162" t="s">
        <v>355</v>
      </c>
      <c r="C659" s="165" t="s">
        <v>405</v>
      </c>
    </row>
    <row r="660" spans="1:3" x14ac:dyDescent="0.25">
      <c r="A660" s="166">
        <v>884</v>
      </c>
      <c r="B660" s="162" t="s">
        <v>356</v>
      </c>
      <c r="C660" s="165" t="s">
        <v>406</v>
      </c>
    </row>
    <row r="661" spans="1:3" x14ac:dyDescent="0.25">
      <c r="A661" s="166">
        <v>885</v>
      </c>
      <c r="B661" s="162" t="s">
        <v>355</v>
      </c>
      <c r="C661" s="165" t="s">
        <v>405</v>
      </c>
    </row>
    <row r="662" spans="1:3" x14ac:dyDescent="0.25">
      <c r="A662" s="166">
        <v>886</v>
      </c>
      <c r="B662" s="162" t="s">
        <v>356</v>
      </c>
      <c r="C662" s="165" t="s">
        <v>406</v>
      </c>
    </row>
    <row r="663" spans="1:3" x14ac:dyDescent="0.25">
      <c r="A663" s="166">
        <v>887</v>
      </c>
      <c r="B663" s="162" t="s">
        <v>355</v>
      </c>
      <c r="C663" s="165" t="s">
        <v>405</v>
      </c>
    </row>
    <row r="664" spans="1:3" x14ac:dyDescent="0.25">
      <c r="A664" s="166">
        <v>888</v>
      </c>
      <c r="B664" s="162" t="s">
        <v>356</v>
      </c>
      <c r="C664" s="165" t="s">
        <v>406</v>
      </c>
    </row>
    <row r="665" spans="1:3" x14ac:dyDescent="0.25">
      <c r="A665" s="166">
        <v>889</v>
      </c>
      <c r="B665" s="162" t="s">
        <v>355</v>
      </c>
      <c r="C665" s="165" t="s">
        <v>405</v>
      </c>
    </row>
    <row r="666" spans="1:3" x14ac:dyDescent="0.25">
      <c r="A666" s="166">
        <v>890</v>
      </c>
      <c r="B666" s="162" t="s">
        <v>356</v>
      </c>
      <c r="C666" s="165" t="s">
        <v>406</v>
      </c>
    </row>
    <row r="667" spans="1:3" x14ac:dyDescent="0.25">
      <c r="A667" s="166">
        <v>891</v>
      </c>
      <c r="B667" s="162" t="s">
        <v>356</v>
      </c>
      <c r="C667" s="165" t="s">
        <v>406</v>
      </c>
    </row>
    <row r="668" spans="1:3" x14ac:dyDescent="0.25">
      <c r="A668" s="166">
        <v>892</v>
      </c>
      <c r="B668" s="162" t="s">
        <v>356</v>
      </c>
      <c r="C668" s="165" t="s">
        <v>406</v>
      </c>
    </row>
    <row r="669" spans="1:3" x14ac:dyDescent="0.25">
      <c r="A669" s="166">
        <v>893</v>
      </c>
      <c r="B669" s="162" t="s">
        <v>356</v>
      </c>
      <c r="C669" s="165" t="s">
        <v>406</v>
      </c>
    </row>
    <row r="670" spans="1:3" x14ac:dyDescent="0.25">
      <c r="A670" s="166">
        <v>894</v>
      </c>
      <c r="B670" s="162" t="s">
        <v>314</v>
      </c>
      <c r="C670" s="165" t="s">
        <v>406</v>
      </c>
    </row>
    <row r="671" spans="1:3" x14ac:dyDescent="0.25">
      <c r="A671" s="166">
        <v>895</v>
      </c>
      <c r="B671" s="162" t="s">
        <v>314</v>
      </c>
      <c r="C671" s="165" t="s">
        <v>406</v>
      </c>
    </row>
    <row r="672" spans="1:3" x14ac:dyDescent="0.25">
      <c r="A672" s="166">
        <v>896</v>
      </c>
      <c r="B672" s="162" t="s">
        <v>314</v>
      </c>
      <c r="C672" s="165" t="s">
        <v>406</v>
      </c>
    </row>
    <row r="673" spans="1:3" x14ac:dyDescent="0.25">
      <c r="A673" s="166">
        <v>897</v>
      </c>
      <c r="B673" s="162" t="s">
        <v>356</v>
      </c>
      <c r="C673" s="165" t="s">
        <v>406</v>
      </c>
    </row>
    <row r="674" spans="1:3" x14ac:dyDescent="0.25">
      <c r="A674" s="166">
        <v>898</v>
      </c>
      <c r="B674" s="162" t="s">
        <v>356</v>
      </c>
      <c r="C674" s="165" t="s">
        <v>406</v>
      </c>
    </row>
    <row r="675" spans="1:3" x14ac:dyDescent="0.25">
      <c r="A675" s="166">
        <v>899</v>
      </c>
      <c r="B675" s="162" t="s">
        <v>357</v>
      </c>
      <c r="C675" s="165" t="s">
        <v>406</v>
      </c>
    </row>
    <row r="676" spans="1:3" x14ac:dyDescent="0.25">
      <c r="A676" s="166">
        <v>900</v>
      </c>
      <c r="B676" s="162" t="s">
        <v>357</v>
      </c>
      <c r="C676" s="165" t="s">
        <v>406</v>
      </c>
    </row>
    <row r="677" spans="1:3" x14ac:dyDescent="0.25">
      <c r="A677" s="166">
        <v>901</v>
      </c>
      <c r="B677" s="162" t="s">
        <v>357</v>
      </c>
      <c r="C677" s="165" t="s">
        <v>406</v>
      </c>
    </row>
    <row r="678" spans="1:3" x14ac:dyDescent="0.25">
      <c r="A678" s="166">
        <v>902</v>
      </c>
      <c r="B678" s="162" t="s">
        <v>357</v>
      </c>
      <c r="C678" s="165" t="s">
        <v>406</v>
      </c>
    </row>
    <row r="679" spans="1:3" x14ac:dyDescent="0.25">
      <c r="A679" s="166">
        <v>903</v>
      </c>
      <c r="B679" s="162" t="s">
        <v>357</v>
      </c>
      <c r="C679" s="165" t="s">
        <v>406</v>
      </c>
    </row>
    <row r="680" spans="1:3" x14ac:dyDescent="0.25">
      <c r="A680" s="166">
        <v>904</v>
      </c>
      <c r="B680" s="162" t="s">
        <v>358</v>
      </c>
      <c r="C680" s="165" t="s">
        <v>406</v>
      </c>
    </row>
    <row r="681" spans="1:3" x14ac:dyDescent="0.25">
      <c r="A681" s="166">
        <v>905</v>
      </c>
      <c r="B681" s="162" t="s">
        <v>358</v>
      </c>
      <c r="C681" s="165" t="s">
        <v>406</v>
      </c>
    </row>
    <row r="682" spans="1:3" x14ac:dyDescent="0.25">
      <c r="A682" s="166">
        <v>906</v>
      </c>
      <c r="B682" s="162" t="s">
        <v>358</v>
      </c>
      <c r="C682" s="165" t="s">
        <v>406</v>
      </c>
    </row>
    <row r="683" spans="1:3" x14ac:dyDescent="0.25">
      <c r="A683" s="166">
        <v>907</v>
      </c>
      <c r="B683" s="162" t="s">
        <v>359</v>
      </c>
      <c r="C683" s="165" t="s">
        <v>406</v>
      </c>
    </row>
    <row r="684" spans="1:3" x14ac:dyDescent="0.25">
      <c r="A684" s="166">
        <v>908</v>
      </c>
      <c r="B684" s="162" t="s">
        <v>359</v>
      </c>
      <c r="C684" s="165" t="s">
        <v>406</v>
      </c>
    </row>
    <row r="685" spans="1:3" x14ac:dyDescent="0.25">
      <c r="A685" s="166">
        <v>909</v>
      </c>
      <c r="B685" s="162" t="s">
        <v>359</v>
      </c>
      <c r="C685" s="165" t="s">
        <v>406</v>
      </c>
    </row>
    <row r="686" spans="1:3" x14ac:dyDescent="0.25">
      <c r="A686" s="166">
        <v>910</v>
      </c>
      <c r="B686" s="162" t="s">
        <v>359</v>
      </c>
      <c r="C686" s="165" t="s">
        <v>406</v>
      </c>
    </row>
    <row r="687" spans="1:3" x14ac:dyDescent="0.25">
      <c r="A687" s="166">
        <v>911</v>
      </c>
      <c r="B687" s="162" t="s">
        <v>359</v>
      </c>
      <c r="C687" s="165" t="s">
        <v>406</v>
      </c>
    </row>
    <row r="688" spans="1:3" x14ac:dyDescent="0.25">
      <c r="A688" s="166">
        <v>912</v>
      </c>
      <c r="B688" s="162" t="s">
        <v>359</v>
      </c>
      <c r="C688" s="165" t="s">
        <v>406</v>
      </c>
    </row>
    <row r="689" spans="1:3" x14ac:dyDescent="0.25">
      <c r="A689" s="166">
        <v>913</v>
      </c>
      <c r="B689" s="162" t="s">
        <v>359</v>
      </c>
      <c r="C689" s="165" t="s">
        <v>406</v>
      </c>
    </row>
    <row r="690" spans="1:3" x14ac:dyDescent="0.25">
      <c r="A690" s="166">
        <v>914</v>
      </c>
      <c r="B690" s="162" t="s">
        <v>360</v>
      </c>
      <c r="C690" s="165" t="s">
        <v>405</v>
      </c>
    </row>
    <row r="691" spans="1:3" x14ac:dyDescent="0.25">
      <c r="A691" s="166">
        <v>915</v>
      </c>
      <c r="B691" s="162" t="s">
        <v>314</v>
      </c>
      <c r="C691" s="165" t="s">
        <v>405</v>
      </c>
    </row>
    <row r="692" spans="1:3" x14ac:dyDescent="0.25">
      <c r="A692" s="166">
        <v>916</v>
      </c>
      <c r="B692" s="162" t="s">
        <v>314</v>
      </c>
      <c r="C692" s="165" t="s">
        <v>405</v>
      </c>
    </row>
    <row r="693" spans="1:3" x14ac:dyDescent="0.25">
      <c r="A693" s="166">
        <v>917</v>
      </c>
      <c r="B693" s="162" t="s">
        <v>314</v>
      </c>
      <c r="C693" s="165" t="s">
        <v>405</v>
      </c>
    </row>
    <row r="694" spans="1:3" x14ac:dyDescent="0.25">
      <c r="A694" s="166">
        <v>918</v>
      </c>
      <c r="B694" s="162" t="s">
        <v>250</v>
      </c>
      <c r="C694" s="165" t="s">
        <v>405</v>
      </c>
    </row>
    <row r="695" spans="1:3" x14ac:dyDescent="0.25">
      <c r="A695" s="166">
        <v>919</v>
      </c>
      <c r="B695" s="162" t="s">
        <v>361</v>
      </c>
      <c r="C695" s="165" t="s">
        <v>405</v>
      </c>
    </row>
    <row r="696" spans="1:3" x14ac:dyDescent="0.25">
      <c r="A696" s="166">
        <v>920</v>
      </c>
      <c r="B696" s="162" t="s">
        <v>361</v>
      </c>
      <c r="C696" s="165" t="s">
        <v>405</v>
      </c>
    </row>
    <row r="697" spans="1:3" x14ac:dyDescent="0.25">
      <c r="A697" s="166">
        <v>922</v>
      </c>
      <c r="B697" s="162" t="s">
        <v>273</v>
      </c>
      <c r="C697" s="165" t="s">
        <v>405</v>
      </c>
    </row>
    <row r="698" spans="1:3" x14ac:dyDescent="0.25">
      <c r="A698" s="166">
        <v>923</v>
      </c>
      <c r="B698" s="162" t="s">
        <v>273</v>
      </c>
      <c r="C698" s="165" t="s">
        <v>405</v>
      </c>
    </row>
    <row r="699" spans="1:3" x14ac:dyDescent="0.25">
      <c r="A699" s="166">
        <v>924</v>
      </c>
      <c r="B699" s="162" t="s">
        <v>273</v>
      </c>
      <c r="C699" s="165" t="s">
        <v>405</v>
      </c>
    </row>
    <row r="700" spans="1:3" x14ac:dyDescent="0.25">
      <c r="A700" s="166">
        <v>925</v>
      </c>
      <c r="B700" s="162" t="s">
        <v>362</v>
      </c>
      <c r="C700" s="165" t="s">
        <v>401</v>
      </c>
    </row>
    <row r="701" spans="1:3" x14ac:dyDescent="0.25">
      <c r="A701" s="166">
        <v>926</v>
      </c>
      <c r="B701" s="162" t="s">
        <v>303</v>
      </c>
      <c r="C701" s="165" t="s">
        <v>401</v>
      </c>
    </row>
    <row r="702" spans="1:3" x14ac:dyDescent="0.25">
      <c r="A702" s="166">
        <v>927</v>
      </c>
      <c r="B702" s="162" t="s">
        <v>305</v>
      </c>
      <c r="C702" s="165" t="s">
        <v>401</v>
      </c>
    </row>
    <row r="703" spans="1:3" x14ac:dyDescent="0.25">
      <c r="A703" s="166">
        <v>928</v>
      </c>
      <c r="B703" s="162" t="s">
        <v>304</v>
      </c>
      <c r="C703" s="165" t="s">
        <v>401</v>
      </c>
    </row>
    <row r="704" spans="1:3" x14ac:dyDescent="0.25">
      <c r="A704" s="166">
        <v>929</v>
      </c>
      <c r="B704" s="162" t="s">
        <v>357</v>
      </c>
      <c r="C704" s="165" t="s">
        <v>406</v>
      </c>
    </row>
    <row r="705" spans="1:3" x14ac:dyDescent="0.25">
      <c r="A705" s="166">
        <v>930</v>
      </c>
      <c r="B705" s="162" t="s">
        <v>357</v>
      </c>
      <c r="C705" s="165" t="s">
        <v>406</v>
      </c>
    </row>
    <row r="706" spans="1:3" x14ac:dyDescent="0.25">
      <c r="A706" s="166">
        <v>931</v>
      </c>
      <c r="B706" s="162" t="s">
        <v>357</v>
      </c>
      <c r="C706" s="165" t="s">
        <v>406</v>
      </c>
    </row>
    <row r="707" spans="1:3" x14ac:dyDescent="0.25">
      <c r="A707" s="166">
        <v>932</v>
      </c>
      <c r="B707" s="162" t="s">
        <v>363</v>
      </c>
      <c r="C707" s="165" t="s">
        <v>405</v>
      </c>
    </row>
    <row r="708" spans="1:3" x14ac:dyDescent="0.25">
      <c r="A708" s="166">
        <v>933</v>
      </c>
      <c r="B708" s="162" t="s">
        <v>355</v>
      </c>
      <c r="C708" s="165" t="s">
        <v>405</v>
      </c>
    </row>
    <row r="709" spans="1:3" x14ac:dyDescent="0.25">
      <c r="A709" s="166">
        <v>934</v>
      </c>
      <c r="B709" s="162" t="s">
        <v>356</v>
      </c>
      <c r="C709" s="165" t="s">
        <v>406</v>
      </c>
    </row>
    <row r="710" spans="1:3" x14ac:dyDescent="0.25">
      <c r="A710" s="166">
        <v>935</v>
      </c>
      <c r="B710" s="162" t="s">
        <v>364</v>
      </c>
      <c r="C710" s="165" t="s">
        <v>405</v>
      </c>
    </row>
    <row r="711" spans="1:3" x14ac:dyDescent="0.25">
      <c r="A711" s="166">
        <v>936</v>
      </c>
      <c r="B711" s="162" t="s">
        <v>364</v>
      </c>
      <c r="C711" s="165" t="s">
        <v>405</v>
      </c>
    </row>
    <row r="712" spans="1:3" x14ac:dyDescent="0.25">
      <c r="A712" s="166">
        <v>937</v>
      </c>
      <c r="B712" s="162" t="s">
        <v>364</v>
      </c>
      <c r="C712" s="165" t="s">
        <v>405</v>
      </c>
    </row>
    <row r="713" spans="1:3" x14ac:dyDescent="0.25">
      <c r="A713" s="166">
        <v>938</v>
      </c>
      <c r="B713" s="162" t="s">
        <v>364</v>
      </c>
      <c r="C713" s="165" t="s">
        <v>405</v>
      </c>
    </row>
    <row r="714" spans="1:3" x14ac:dyDescent="0.25">
      <c r="A714" s="166">
        <v>939</v>
      </c>
      <c r="B714" s="162" t="s">
        <v>364</v>
      </c>
      <c r="C714" s="165" t="s">
        <v>405</v>
      </c>
    </row>
    <row r="715" spans="1:3" x14ac:dyDescent="0.25">
      <c r="A715" s="166">
        <v>940</v>
      </c>
      <c r="B715" s="162" t="s">
        <v>365</v>
      </c>
      <c r="C715" s="165" t="s">
        <v>402</v>
      </c>
    </row>
    <row r="716" spans="1:3" x14ac:dyDescent="0.25">
      <c r="A716" s="166">
        <v>941</v>
      </c>
      <c r="B716" s="162" t="s">
        <v>366</v>
      </c>
      <c r="C716" s="165" t="s">
        <v>402</v>
      </c>
    </row>
    <row r="717" spans="1:3" x14ac:dyDescent="0.25">
      <c r="A717" s="166">
        <v>942</v>
      </c>
      <c r="B717" s="162" t="s">
        <v>219</v>
      </c>
      <c r="C717" s="165" t="s">
        <v>405</v>
      </c>
    </row>
    <row r="718" spans="1:3" x14ac:dyDescent="0.25">
      <c r="A718" s="166">
        <v>943</v>
      </c>
      <c r="B718" s="162" t="s">
        <v>210</v>
      </c>
      <c r="C718" s="165" t="s">
        <v>405</v>
      </c>
    </row>
    <row r="719" spans="1:3" x14ac:dyDescent="0.25">
      <c r="A719" s="166">
        <v>944</v>
      </c>
      <c r="B719" s="162" t="s">
        <v>210</v>
      </c>
      <c r="C719" s="165" t="s">
        <v>405</v>
      </c>
    </row>
    <row r="720" spans="1:3" x14ac:dyDescent="0.25">
      <c r="A720" s="166">
        <v>945</v>
      </c>
      <c r="B720" s="162" t="s">
        <v>210</v>
      </c>
      <c r="C720" s="165" t="s">
        <v>405</v>
      </c>
    </row>
    <row r="721" spans="1:3" x14ac:dyDescent="0.25">
      <c r="A721" s="166">
        <v>946</v>
      </c>
      <c r="B721" s="162" t="s">
        <v>210</v>
      </c>
      <c r="C721" s="165" t="s">
        <v>405</v>
      </c>
    </row>
    <row r="722" spans="1:3" x14ac:dyDescent="0.25">
      <c r="A722" s="166">
        <v>947</v>
      </c>
      <c r="B722" s="162" t="s">
        <v>367</v>
      </c>
      <c r="C722" s="165" t="s">
        <v>405</v>
      </c>
    </row>
    <row r="723" spans="1:3" x14ac:dyDescent="0.25">
      <c r="A723" s="166">
        <v>948</v>
      </c>
      <c r="B723" s="162" t="s">
        <v>368</v>
      </c>
      <c r="C723" s="165" t="s">
        <v>405</v>
      </c>
    </row>
    <row r="724" spans="1:3" x14ac:dyDescent="0.25">
      <c r="A724" s="166">
        <v>949</v>
      </c>
      <c r="B724" s="162" t="s">
        <v>369</v>
      </c>
      <c r="C724" s="165" t="s">
        <v>405</v>
      </c>
    </row>
    <row r="725" spans="1:3" x14ac:dyDescent="0.25">
      <c r="A725" s="166">
        <v>950</v>
      </c>
      <c r="B725" s="162" t="s">
        <v>370</v>
      </c>
      <c r="C725" s="165" t="s">
        <v>406</v>
      </c>
    </row>
    <row r="726" spans="1:3" x14ac:dyDescent="0.25">
      <c r="A726" s="166">
        <v>951</v>
      </c>
      <c r="B726" s="162" t="s">
        <v>371</v>
      </c>
      <c r="C726" s="165" t="s">
        <v>406</v>
      </c>
    </row>
    <row r="727" spans="1:3" x14ac:dyDescent="0.25">
      <c r="A727" s="166">
        <v>952</v>
      </c>
      <c r="B727" s="162" t="s">
        <v>372</v>
      </c>
      <c r="C727" s="165" t="s">
        <v>405</v>
      </c>
    </row>
    <row r="728" spans="1:3" x14ac:dyDescent="0.25">
      <c r="A728" s="166">
        <v>953</v>
      </c>
      <c r="B728" s="162" t="s">
        <v>373</v>
      </c>
      <c r="C728" s="165" t="s">
        <v>405</v>
      </c>
    </row>
    <row r="729" spans="1:3" x14ac:dyDescent="0.25">
      <c r="A729" s="166">
        <v>954</v>
      </c>
      <c r="B729" s="162" t="s">
        <v>374</v>
      </c>
      <c r="C729" s="165" t="s">
        <v>405</v>
      </c>
    </row>
    <row r="730" spans="1:3" x14ac:dyDescent="0.25">
      <c r="A730" s="166">
        <v>955</v>
      </c>
      <c r="B730" s="162" t="s">
        <v>375</v>
      </c>
      <c r="C730" s="165" t="s">
        <v>405</v>
      </c>
    </row>
    <row r="731" spans="1:3" x14ac:dyDescent="0.25">
      <c r="A731" s="166">
        <v>956</v>
      </c>
      <c r="B731" s="162" t="s">
        <v>376</v>
      </c>
      <c r="C731" s="165" t="s">
        <v>405</v>
      </c>
    </row>
    <row r="732" spans="1:3" x14ac:dyDescent="0.25">
      <c r="A732" s="166">
        <v>957</v>
      </c>
      <c r="B732" s="162" t="s">
        <v>377</v>
      </c>
      <c r="C732" s="165" t="s">
        <v>405</v>
      </c>
    </row>
    <row r="733" spans="1:3" x14ac:dyDescent="0.25">
      <c r="A733" s="166">
        <v>958</v>
      </c>
      <c r="B733" s="162" t="s">
        <v>378</v>
      </c>
      <c r="C733" s="165" t="s">
        <v>405</v>
      </c>
    </row>
    <row r="734" spans="1:3" x14ac:dyDescent="0.25">
      <c r="A734" s="166">
        <v>959</v>
      </c>
      <c r="B734" s="162" t="s">
        <v>379</v>
      </c>
      <c r="C734" s="165" t="s">
        <v>405</v>
      </c>
    </row>
    <row r="735" spans="1:3" x14ac:dyDescent="0.25">
      <c r="A735" s="166">
        <v>960</v>
      </c>
      <c r="B735" s="162" t="s">
        <v>380</v>
      </c>
      <c r="C735" s="165" t="s">
        <v>405</v>
      </c>
    </row>
    <row r="736" spans="1:3" x14ac:dyDescent="0.25">
      <c r="A736" s="166">
        <v>961</v>
      </c>
      <c r="B736" s="162" t="s">
        <v>381</v>
      </c>
      <c r="C736" s="165" t="s">
        <v>405</v>
      </c>
    </row>
    <row r="737" spans="1:3" x14ac:dyDescent="0.25">
      <c r="A737" s="166">
        <v>962</v>
      </c>
      <c r="B737" s="162" t="s">
        <v>382</v>
      </c>
      <c r="C737" s="165" t="s">
        <v>405</v>
      </c>
    </row>
    <row r="738" spans="1:3" x14ac:dyDescent="0.25">
      <c r="A738" s="166">
        <v>963</v>
      </c>
      <c r="B738" s="162" t="s">
        <v>383</v>
      </c>
      <c r="C738" s="165" t="s">
        <v>405</v>
      </c>
    </row>
    <row r="739" spans="1:3" x14ac:dyDescent="0.25">
      <c r="A739" s="166">
        <v>964</v>
      </c>
      <c r="B739" s="162" t="s">
        <v>384</v>
      </c>
      <c r="C739" s="165" t="s">
        <v>405</v>
      </c>
    </row>
    <row r="740" spans="1:3" x14ac:dyDescent="0.25">
      <c r="A740" s="166">
        <v>965</v>
      </c>
      <c r="B740" s="162" t="s">
        <v>385</v>
      </c>
      <c r="C740" s="165" t="s">
        <v>405</v>
      </c>
    </row>
    <row r="741" spans="1:3" x14ac:dyDescent="0.25">
      <c r="A741" s="166">
        <v>966</v>
      </c>
      <c r="B741" s="162" t="s">
        <v>230</v>
      </c>
      <c r="C741" s="165" t="s">
        <v>406</v>
      </c>
    </row>
    <row r="742" spans="1:3" x14ac:dyDescent="0.25">
      <c r="A742" s="166">
        <v>967</v>
      </c>
      <c r="B742" s="162" t="s">
        <v>242</v>
      </c>
      <c r="C742" s="165" t="s">
        <v>405</v>
      </c>
    </row>
    <row r="743" spans="1:3" x14ac:dyDescent="0.25">
      <c r="A743" s="166">
        <v>968</v>
      </c>
      <c r="B743" s="162" t="s">
        <v>242</v>
      </c>
      <c r="C743" s="165" t="s">
        <v>405</v>
      </c>
    </row>
    <row r="744" spans="1:3" x14ac:dyDescent="0.25">
      <c r="A744" s="166">
        <v>969</v>
      </c>
      <c r="B744" s="162" t="s">
        <v>385</v>
      </c>
      <c r="C744" s="165" t="s">
        <v>405</v>
      </c>
    </row>
    <row r="745" spans="1:3" x14ac:dyDescent="0.25">
      <c r="A745" s="166">
        <v>970</v>
      </c>
      <c r="B745" s="162" t="s">
        <v>198</v>
      </c>
      <c r="C745" s="165" t="s">
        <v>405</v>
      </c>
    </row>
    <row r="746" spans="1:3" x14ac:dyDescent="0.25">
      <c r="A746" s="166">
        <v>971</v>
      </c>
      <c r="B746" s="162" t="s">
        <v>386</v>
      </c>
      <c r="C746" s="165" t="s">
        <v>405</v>
      </c>
    </row>
    <row r="747" spans="1:3" x14ac:dyDescent="0.25">
      <c r="A747" s="166">
        <v>972</v>
      </c>
      <c r="B747" s="162" t="s">
        <v>387</v>
      </c>
      <c r="C747" s="165" t="s">
        <v>405</v>
      </c>
    </row>
    <row r="748" spans="1:3" x14ac:dyDescent="0.25">
      <c r="A748" s="166">
        <v>973</v>
      </c>
      <c r="B748" s="162" t="s">
        <v>240</v>
      </c>
      <c r="C748" s="165" t="s">
        <v>405</v>
      </c>
    </row>
    <row r="749" spans="1:3" x14ac:dyDescent="0.25">
      <c r="A749" s="166">
        <v>974</v>
      </c>
      <c r="B749" s="162" t="s">
        <v>266</v>
      </c>
      <c r="C749" s="165" t="s">
        <v>405</v>
      </c>
    </row>
    <row r="750" spans="1:3" x14ac:dyDescent="0.25">
      <c r="A750" s="166">
        <v>975</v>
      </c>
      <c r="B750" s="162" t="s">
        <v>388</v>
      </c>
      <c r="C750" s="165" t="s">
        <v>405</v>
      </c>
    </row>
    <row r="751" spans="1:3" x14ac:dyDescent="0.25">
      <c r="A751" s="166">
        <v>976</v>
      </c>
      <c r="B751" s="162" t="s">
        <v>389</v>
      </c>
      <c r="C751" s="165" t="s">
        <v>405</v>
      </c>
    </row>
    <row r="752" spans="1:3" x14ac:dyDescent="0.25">
      <c r="A752" s="166">
        <v>978</v>
      </c>
      <c r="B752" s="162" t="s">
        <v>224</v>
      </c>
      <c r="C752" s="165" t="s">
        <v>406</v>
      </c>
    </row>
    <row r="753" spans="1:3" x14ac:dyDescent="0.25">
      <c r="A753" s="166">
        <v>979</v>
      </c>
      <c r="B753" s="162" t="s">
        <v>263</v>
      </c>
      <c r="C753" s="165" t="s">
        <v>406</v>
      </c>
    </row>
    <row r="754" spans="1:3" x14ac:dyDescent="0.25">
      <c r="A754" s="166">
        <v>980</v>
      </c>
      <c r="B754" s="162" t="s">
        <v>390</v>
      </c>
      <c r="C754" s="165" t="s">
        <v>405</v>
      </c>
    </row>
    <row r="755" spans="1:3" x14ac:dyDescent="0.25">
      <c r="A755" s="166">
        <v>981</v>
      </c>
      <c r="B755" s="162" t="s">
        <v>391</v>
      </c>
      <c r="C755" s="165" t="s">
        <v>406</v>
      </c>
    </row>
    <row r="756" spans="1:3" x14ac:dyDescent="0.25">
      <c r="A756" s="166">
        <v>982</v>
      </c>
      <c r="B756" s="162" t="s">
        <v>392</v>
      </c>
      <c r="C756" s="165" t="s">
        <v>405</v>
      </c>
    </row>
    <row r="757" spans="1:3" x14ac:dyDescent="0.25">
      <c r="A757" s="166">
        <v>983</v>
      </c>
      <c r="B757" s="162" t="s">
        <v>393</v>
      </c>
      <c r="C757" s="165" t="s">
        <v>405</v>
      </c>
    </row>
    <row r="758" spans="1:3" x14ac:dyDescent="0.25">
      <c r="A758" s="166">
        <v>984</v>
      </c>
      <c r="B758" s="162" t="s">
        <v>394</v>
      </c>
      <c r="C758" s="165" t="s">
        <v>405</v>
      </c>
    </row>
    <row r="759" spans="1:3" x14ac:dyDescent="0.25">
      <c r="A759" s="166">
        <v>985</v>
      </c>
      <c r="B759" s="162" t="s">
        <v>395</v>
      </c>
      <c r="C759" s="165" t="s">
        <v>405</v>
      </c>
    </row>
    <row r="760" spans="1:3" x14ac:dyDescent="0.25">
      <c r="A760" s="166">
        <v>989</v>
      </c>
      <c r="B760" s="162" t="s">
        <v>279</v>
      </c>
      <c r="C760" s="165" t="s">
        <v>405</v>
      </c>
    </row>
    <row r="761" spans="1:3" x14ac:dyDescent="0.25">
      <c r="A761" s="166">
        <v>990</v>
      </c>
      <c r="B761" s="162" t="s">
        <v>280</v>
      </c>
      <c r="C761" s="165" t="s">
        <v>406</v>
      </c>
    </row>
    <row r="762" spans="1:3" x14ac:dyDescent="0.25">
      <c r="A762" s="166">
        <v>991</v>
      </c>
      <c r="B762" s="162" t="s">
        <v>230</v>
      </c>
      <c r="C762" s="165" t="s">
        <v>406</v>
      </c>
    </row>
    <row r="763" spans="1:3" x14ac:dyDescent="0.25">
      <c r="A763" s="166">
        <v>996</v>
      </c>
      <c r="B763" s="162" t="s">
        <v>309</v>
      </c>
      <c r="C763" s="165" t="s">
        <v>405</v>
      </c>
    </row>
    <row r="764" spans="1:3" x14ac:dyDescent="0.25">
      <c r="A764" s="166">
        <v>997</v>
      </c>
      <c r="B764" s="162" t="s">
        <v>396</v>
      </c>
      <c r="C764" s="165" t="s">
        <v>405</v>
      </c>
    </row>
  </sheetData>
  <hyperlinks>
    <hyperlink ref="A1" location="Overview!A1" display="Back to Overview" xr:uid="{00000000-0004-0000-0B00-000000000000}"/>
    <hyperlink ref="A1" location="Overview!A1" display="Back to Overview" xr:uid="{00000000-0004-0000-0B00-000001000000}"/>
  </hyperlinks>
  <pageMargins left="0.74803149606299213" right="0.74803149606299213" top="0.98425196850393704" bottom="0.98425196850393704" header="0.51181102362204722" footer="0.51181102362204722"/>
  <pageSetup paperSize="9" scale="41"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22"/>
  <sheetViews>
    <sheetView workbookViewId="0">
      <selection activeCell="B17" sqref="A17:XFD17"/>
    </sheetView>
  </sheetViews>
  <sheetFormatPr defaultRowHeight="13.2" x14ac:dyDescent="0.25"/>
  <cols>
    <col min="1" max="1" width="32.109375" bestFit="1" customWidth="1"/>
    <col min="2" max="2" width="11.88671875" bestFit="1" customWidth="1"/>
    <col min="3" max="3" width="5.44140625" bestFit="1" customWidth="1"/>
    <col min="4" max="4" width="16.44140625" customWidth="1"/>
    <col min="5" max="6" width="16.109375" bestFit="1" customWidth="1"/>
  </cols>
  <sheetData>
    <row r="1" spans="1:6" x14ac:dyDescent="0.25">
      <c r="A1" s="159" t="s">
        <v>24</v>
      </c>
      <c r="B1" s="159"/>
    </row>
    <row r="2" spans="1:6" ht="36.75" customHeight="1" x14ac:dyDescent="0.25">
      <c r="A2" s="271" t="str">
        <f>Overview!B4&amp; " - Effective from "&amp;Overview!C4&amp;" - "&amp;Overview!E4&amp;" Residual Charging Bands"</f>
        <v>Fulcrum Electricity Assets Ltd - GSP_A - Effective from 2025/26 - Final Residual Charging Bands</v>
      </c>
      <c r="B2" s="272"/>
      <c r="C2" s="272"/>
      <c r="D2" s="272"/>
      <c r="E2" s="272"/>
      <c r="F2" s="272"/>
    </row>
    <row r="4" spans="1:6" ht="26.4" x14ac:dyDescent="0.25">
      <c r="A4" s="180" t="s">
        <v>580</v>
      </c>
      <c r="B4" s="180" t="s">
        <v>576</v>
      </c>
      <c r="C4" s="180" t="s">
        <v>583</v>
      </c>
      <c r="D4" s="180" t="s">
        <v>587</v>
      </c>
      <c r="E4" s="180" t="s">
        <v>588</v>
      </c>
      <c r="F4" s="21" t="s">
        <v>590</v>
      </c>
    </row>
    <row r="5" spans="1:6" ht="13.8" x14ac:dyDescent="0.25">
      <c r="A5" s="181" t="s">
        <v>139</v>
      </c>
      <c r="B5" s="182" t="s">
        <v>578</v>
      </c>
      <c r="C5" s="182" t="s">
        <v>579</v>
      </c>
      <c r="D5" s="187" t="s">
        <v>579</v>
      </c>
      <c r="E5" s="187" t="s">
        <v>579</v>
      </c>
      <c r="F5" s="186">
        <v>0.54401607507935212</v>
      </c>
    </row>
    <row r="6" spans="1:6" ht="14.25" customHeight="1" x14ac:dyDescent="0.25">
      <c r="A6" s="265" t="s">
        <v>591</v>
      </c>
      <c r="B6" s="182">
        <v>1</v>
      </c>
      <c r="C6" s="182" t="s">
        <v>584</v>
      </c>
      <c r="D6" s="188">
        <v>0</v>
      </c>
      <c r="E6" s="188">
        <v>3571</v>
      </c>
      <c r="F6" s="186">
        <v>0.50126483635835772</v>
      </c>
    </row>
    <row r="7" spans="1:6" ht="13.8" x14ac:dyDescent="0.25">
      <c r="A7" s="266"/>
      <c r="B7" s="182">
        <v>2</v>
      </c>
      <c r="C7" s="182" t="s">
        <v>584</v>
      </c>
      <c r="D7" s="188">
        <v>3571</v>
      </c>
      <c r="E7" s="188">
        <v>12553</v>
      </c>
      <c r="F7" s="186">
        <v>1.3681488996898445</v>
      </c>
    </row>
    <row r="8" spans="1:6" ht="13.8" x14ac:dyDescent="0.25">
      <c r="A8" s="266"/>
      <c r="B8" s="182">
        <v>3</v>
      </c>
      <c r="C8" s="182" t="s">
        <v>584</v>
      </c>
      <c r="D8" s="188">
        <v>12553</v>
      </c>
      <c r="E8" s="188">
        <v>25279</v>
      </c>
      <c r="F8" s="186">
        <v>2.8401213463882846</v>
      </c>
    </row>
    <row r="9" spans="1:6" ht="13.8" x14ac:dyDescent="0.25">
      <c r="A9" s="267"/>
      <c r="B9" s="182">
        <v>4</v>
      </c>
      <c r="C9" s="182" t="s">
        <v>584</v>
      </c>
      <c r="D9" s="188">
        <v>25279</v>
      </c>
      <c r="E9" s="188" t="s">
        <v>586</v>
      </c>
      <c r="F9" s="186">
        <v>7.6916060111445086</v>
      </c>
    </row>
    <row r="10" spans="1:6" ht="13.8" x14ac:dyDescent="0.25">
      <c r="A10" s="265" t="s">
        <v>594</v>
      </c>
      <c r="B10" s="182">
        <v>1</v>
      </c>
      <c r="C10" s="182" t="s">
        <v>585</v>
      </c>
      <c r="D10" s="188">
        <v>0</v>
      </c>
      <c r="E10" s="188">
        <v>80</v>
      </c>
      <c r="F10" s="186">
        <v>15.458986223993769</v>
      </c>
    </row>
    <row r="11" spans="1:6" ht="13.8" x14ac:dyDescent="0.25">
      <c r="A11" s="266"/>
      <c r="B11" s="182">
        <v>2</v>
      </c>
      <c r="C11" s="182" t="s">
        <v>585</v>
      </c>
      <c r="D11" s="188">
        <v>80</v>
      </c>
      <c r="E11" s="188">
        <v>150</v>
      </c>
      <c r="F11" s="186">
        <v>22.983162257510713</v>
      </c>
    </row>
    <row r="12" spans="1:6" ht="13.8" x14ac:dyDescent="0.25">
      <c r="A12" s="266"/>
      <c r="B12" s="182">
        <v>3</v>
      </c>
      <c r="C12" s="182" t="s">
        <v>585</v>
      </c>
      <c r="D12" s="188">
        <v>150</v>
      </c>
      <c r="E12" s="188">
        <v>231</v>
      </c>
      <c r="F12" s="186">
        <v>38.867942098215494</v>
      </c>
    </row>
    <row r="13" spans="1:6" ht="13.8" x14ac:dyDescent="0.25">
      <c r="A13" s="267"/>
      <c r="B13" s="182">
        <v>4</v>
      </c>
      <c r="C13" s="182" t="s">
        <v>585</v>
      </c>
      <c r="D13" s="188">
        <v>231</v>
      </c>
      <c r="E13" s="188" t="s">
        <v>586</v>
      </c>
      <c r="F13" s="186">
        <v>83.37506950209648</v>
      </c>
    </row>
    <row r="14" spans="1:6" ht="13.8" x14ac:dyDescent="0.25">
      <c r="A14" s="265" t="s">
        <v>593</v>
      </c>
      <c r="B14" s="182">
        <v>1</v>
      </c>
      <c r="C14" s="182" t="s">
        <v>585</v>
      </c>
      <c r="D14" s="188">
        <v>0</v>
      </c>
      <c r="E14" s="188">
        <v>422</v>
      </c>
      <c r="F14" s="186">
        <v>114.25468240160278</v>
      </c>
    </row>
    <row r="15" spans="1:6" ht="13.8" x14ac:dyDescent="0.25">
      <c r="A15" s="266"/>
      <c r="B15" s="182">
        <v>2</v>
      </c>
      <c r="C15" s="182" t="s">
        <v>585</v>
      </c>
      <c r="D15" s="188">
        <v>422</v>
      </c>
      <c r="E15" s="188">
        <v>1000</v>
      </c>
      <c r="F15" s="186">
        <v>249.96640584993582</v>
      </c>
    </row>
    <row r="16" spans="1:6" ht="14.4" customHeight="1" x14ac:dyDescent="0.25">
      <c r="A16" s="266"/>
      <c r="B16" s="182">
        <v>3</v>
      </c>
      <c r="C16" s="182" t="s">
        <v>585</v>
      </c>
      <c r="D16" s="188">
        <v>1000</v>
      </c>
      <c r="E16" s="188">
        <v>1800</v>
      </c>
      <c r="F16" s="186">
        <v>475.91490080155097</v>
      </c>
    </row>
    <row r="17" spans="1:6" ht="13.8" x14ac:dyDescent="0.25">
      <c r="A17" s="267"/>
      <c r="B17" s="182">
        <v>4</v>
      </c>
      <c r="C17" s="182" t="s">
        <v>585</v>
      </c>
      <c r="D17" s="188">
        <v>1800</v>
      </c>
      <c r="E17" s="188" t="s">
        <v>586</v>
      </c>
      <c r="F17" s="186">
        <v>1207.2124813610333</v>
      </c>
    </row>
    <row r="18" spans="1:6" ht="13.8" x14ac:dyDescent="0.25">
      <c r="A18" s="268" t="s">
        <v>592</v>
      </c>
      <c r="B18" s="182">
        <v>1</v>
      </c>
      <c r="C18" s="182" t="s">
        <v>585</v>
      </c>
      <c r="D18" s="188">
        <v>0</v>
      </c>
      <c r="E18" s="188">
        <v>5000</v>
      </c>
      <c r="F18" s="186">
        <v>17213.39594138398</v>
      </c>
    </row>
    <row r="19" spans="1:6" ht="13.8" x14ac:dyDescent="0.25">
      <c r="A19" s="269"/>
      <c r="B19" s="182">
        <v>2</v>
      </c>
      <c r="C19" s="182" t="s">
        <v>585</v>
      </c>
      <c r="D19" s="188">
        <v>5000</v>
      </c>
      <c r="E19" s="188">
        <v>12000</v>
      </c>
      <c r="F19" s="186">
        <v>82777.107048082515</v>
      </c>
    </row>
    <row r="20" spans="1:6" ht="13.8" x14ac:dyDescent="0.25">
      <c r="A20" s="269"/>
      <c r="B20" s="182">
        <v>3</v>
      </c>
      <c r="C20" s="182" t="s">
        <v>585</v>
      </c>
      <c r="D20" s="188">
        <v>12000</v>
      </c>
      <c r="E20" s="188">
        <v>21500</v>
      </c>
      <c r="F20" s="186">
        <v>178157.50161462603</v>
      </c>
    </row>
    <row r="21" spans="1:6" ht="13.8" x14ac:dyDescent="0.25">
      <c r="A21" s="270"/>
      <c r="B21" s="182">
        <v>4</v>
      </c>
      <c r="C21" s="182" t="s">
        <v>585</v>
      </c>
      <c r="D21" s="188">
        <v>21500</v>
      </c>
      <c r="E21" s="188" t="s">
        <v>586</v>
      </c>
      <c r="F21" s="186">
        <v>267743.82937476423</v>
      </c>
    </row>
    <row r="22" spans="1:6" x14ac:dyDescent="0.25">
      <c r="A22" t="s">
        <v>589</v>
      </c>
    </row>
  </sheetData>
  <mergeCells count="5">
    <mergeCell ref="A10:A13"/>
    <mergeCell ref="A14:A17"/>
    <mergeCell ref="A18:A21"/>
    <mergeCell ref="A6:A9"/>
    <mergeCell ref="A2:F2"/>
  </mergeCells>
  <hyperlinks>
    <hyperlink ref="A1" location="Overview!A1" display="Back to Overview" xr:uid="{00000000-0004-0000-0C00-000000000000}"/>
  </hyperlink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B41"/>
  <sheetViews>
    <sheetView showGridLines="0" workbookViewId="0"/>
  </sheetViews>
  <sheetFormatPr defaultRowHeight="13.2" x14ac:dyDescent="0.25"/>
  <cols>
    <col min="1" max="1" width="44.88671875" customWidth="1"/>
    <col min="2" max="2" width="38.33203125" customWidth="1"/>
    <col min="3" max="3" width="0.109375" customWidth="1"/>
  </cols>
  <sheetData>
    <row r="1" spans="1:2" x14ac:dyDescent="0.25">
      <c r="A1" s="159" t="s">
        <v>24</v>
      </c>
    </row>
    <row r="2" spans="1:2" ht="33" customHeight="1" x14ac:dyDescent="0.25">
      <c r="A2" s="232" t="str">
        <f>Overview!C4&amp;" - Effective from "&amp;Overview!D4&amp;" - "&amp;Overview!F4&amp;" TNUoS Mapping"</f>
        <v>2025/26 - Effective from 1 April 2025 -  TNUoS Mapping</v>
      </c>
      <c r="B2" s="234"/>
    </row>
    <row r="3" spans="1:2" ht="8.25" customHeight="1" x14ac:dyDescent="0.25"/>
    <row r="4" spans="1:2" ht="20.25" customHeight="1" x14ac:dyDescent="0.25">
      <c r="A4" s="180" t="s">
        <v>650</v>
      </c>
      <c r="B4" s="180" t="s">
        <v>651</v>
      </c>
    </row>
    <row r="5" spans="1:2" ht="15.75" customHeight="1" x14ac:dyDescent="0.25">
      <c r="A5" s="201" t="s">
        <v>649</v>
      </c>
      <c r="B5" s="201" t="s">
        <v>652</v>
      </c>
    </row>
    <row r="6" spans="1:2" ht="15.75" customHeight="1" x14ac:dyDescent="0.25">
      <c r="A6" s="202" t="s">
        <v>463</v>
      </c>
      <c r="B6" s="202" t="s">
        <v>653</v>
      </c>
    </row>
    <row r="7" spans="1:2" ht="15.75" customHeight="1" x14ac:dyDescent="0.25">
      <c r="A7" s="202" t="s">
        <v>596</v>
      </c>
      <c r="B7" s="202" t="str">
        <f>$B$6</f>
        <v>n/a (Non-Final Demand Site)</v>
      </c>
    </row>
    <row r="8" spans="1:2" ht="15.75" customHeight="1" x14ac:dyDescent="0.25">
      <c r="A8" s="201" t="s">
        <v>597</v>
      </c>
      <c r="B8" s="201" t="s">
        <v>654</v>
      </c>
    </row>
    <row r="9" spans="1:2" ht="15.75" customHeight="1" x14ac:dyDescent="0.25">
      <c r="A9" s="201" t="s">
        <v>598</v>
      </c>
      <c r="B9" s="201" t="s">
        <v>655</v>
      </c>
    </row>
    <row r="10" spans="1:2" ht="15.75" customHeight="1" x14ac:dyDescent="0.25">
      <c r="A10" s="201" t="s">
        <v>599</v>
      </c>
      <c r="B10" s="201" t="s">
        <v>656</v>
      </c>
    </row>
    <row r="11" spans="1:2" ht="15.75" customHeight="1" x14ac:dyDescent="0.25">
      <c r="A11" s="201" t="s">
        <v>600</v>
      </c>
      <c r="B11" s="201" t="s">
        <v>657</v>
      </c>
    </row>
    <row r="12" spans="1:2" ht="15.75" customHeight="1" x14ac:dyDescent="0.25">
      <c r="A12" s="202" t="s">
        <v>140</v>
      </c>
      <c r="B12" s="202" t="str">
        <f t="shared" ref="B12:B13" si="0">$B$6</f>
        <v>n/a (Non-Final Demand Site)</v>
      </c>
    </row>
    <row r="13" spans="1:2" ht="15.75" customHeight="1" x14ac:dyDescent="0.25">
      <c r="A13" s="202" t="s">
        <v>464</v>
      </c>
      <c r="B13" s="202" t="str">
        <f t="shared" si="0"/>
        <v>n/a (Non-Final Demand Site)</v>
      </c>
    </row>
    <row r="14" spans="1:2" ht="15.75" customHeight="1" x14ac:dyDescent="0.25">
      <c r="A14" s="201" t="s">
        <v>465</v>
      </c>
      <c r="B14" s="201" t="s">
        <v>658</v>
      </c>
    </row>
    <row r="15" spans="1:2" ht="15.75" customHeight="1" x14ac:dyDescent="0.25">
      <c r="A15" s="201" t="s">
        <v>466</v>
      </c>
      <c r="B15" s="201" t="s">
        <v>659</v>
      </c>
    </row>
    <row r="16" spans="1:2" ht="15.75" customHeight="1" x14ac:dyDescent="0.25">
      <c r="A16" s="201" t="s">
        <v>467</v>
      </c>
      <c r="B16" s="201" t="s">
        <v>660</v>
      </c>
    </row>
    <row r="17" spans="1:2" ht="15.75" customHeight="1" x14ac:dyDescent="0.25">
      <c r="A17" s="201" t="s">
        <v>468</v>
      </c>
      <c r="B17" s="201" t="s">
        <v>661</v>
      </c>
    </row>
    <row r="18" spans="1:2" ht="15.75" customHeight="1" x14ac:dyDescent="0.25">
      <c r="A18" s="202" t="s">
        <v>469</v>
      </c>
      <c r="B18" s="202" t="str">
        <f>$B$6</f>
        <v>n/a (Non-Final Demand Site)</v>
      </c>
    </row>
    <row r="19" spans="1:2" ht="15.75" customHeight="1" x14ac:dyDescent="0.25">
      <c r="A19" s="201" t="s">
        <v>470</v>
      </c>
      <c r="B19" s="201" t="s">
        <v>658</v>
      </c>
    </row>
    <row r="20" spans="1:2" ht="15.75" customHeight="1" x14ac:dyDescent="0.25">
      <c r="A20" s="201" t="s">
        <v>471</v>
      </c>
      <c r="B20" s="201" t="s">
        <v>659</v>
      </c>
    </row>
    <row r="21" spans="1:2" ht="15.75" customHeight="1" x14ac:dyDescent="0.25">
      <c r="A21" s="201" t="s">
        <v>472</v>
      </c>
      <c r="B21" s="201" t="s">
        <v>660</v>
      </c>
    </row>
    <row r="22" spans="1:2" ht="15.75" customHeight="1" x14ac:dyDescent="0.25">
      <c r="A22" s="201" t="s">
        <v>473</v>
      </c>
      <c r="B22" s="201" t="s">
        <v>661</v>
      </c>
    </row>
    <row r="23" spans="1:2" ht="15.75" customHeight="1" x14ac:dyDescent="0.25">
      <c r="A23" s="202" t="s">
        <v>474</v>
      </c>
      <c r="B23" s="202" t="str">
        <f>$B$6</f>
        <v>n/a (Non-Final Demand Site)</v>
      </c>
    </row>
    <row r="24" spans="1:2" ht="15.75" customHeight="1" x14ac:dyDescent="0.25">
      <c r="A24" s="201" t="s">
        <v>475</v>
      </c>
      <c r="B24" s="201" t="s">
        <v>662</v>
      </c>
    </row>
    <row r="25" spans="1:2" ht="15.75" customHeight="1" x14ac:dyDescent="0.25">
      <c r="A25" s="201" t="s">
        <v>476</v>
      </c>
      <c r="B25" s="201" t="s">
        <v>663</v>
      </c>
    </row>
    <row r="26" spans="1:2" ht="15.75" customHeight="1" x14ac:dyDescent="0.25">
      <c r="A26" s="201" t="s">
        <v>477</v>
      </c>
      <c r="B26" s="201" t="s">
        <v>664</v>
      </c>
    </row>
    <row r="27" spans="1:2" ht="15.75" customHeight="1" x14ac:dyDescent="0.25">
      <c r="A27" s="201" t="s">
        <v>478</v>
      </c>
      <c r="B27" s="201" t="s">
        <v>665</v>
      </c>
    </row>
    <row r="28" spans="1:2" ht="15.75" customHeight="1" x14ac:dyDescent="0.25">
      <c r="A28" s="202" t="s">
        <v>141</v>
      </c>
      <c r="B28" s="202" t="s">
        <v>666</v>
      </c>
    </row>
    <row r="29" spans="1:2" ht="15.75" customHeight="1" x14ac:dyDescent="0.25">
      <c r="A29" s="202" t="s">
        <v>142</v>
      </c>
      <c r="B29" s="202" t="str">
        <f t="shared" ref="B29:B37" si="1">$B$6</f>
        <v>n/a (Non-Final Demand Site)</v>
      </c>
    </row>
    <row r="30" spans="1:2" ht="15.75" customHeight="1" x14ac:dyDescent="0.25">
      <c r="A30" s="202" t="s">
        <v>143</v>
      </c>
      <c r="B30" s="202" t="str">
        <f t="shared" si="1"/>
        <v>n/a (Non-Final Demand Site)</v>
      </c>
    </row>
    <row r="31" spans="1:2" ht="15.75" customHeight="1" x14ac:dyDescent="0.25">
      <c r="A31" s="202" t="s">
        <v>144</v>
      </c>
      <c r="B31" s="202" t="str">
        <f t="shared" si="1"/>
        <v>n/a (Non-Final Demand Site)</v>
      </c>
    </row>
    <row r="32" spans="1:2" ht="15.75" customHeight="1" x14ac:dyDescent="0.25">
      <c r="A32" s="202" t="s">
        <v>145</v>
      </c>
      <c r="B32" s="202" t="str">
        <f t="shared" si="1"/>
        <v>n/a (Non-Final Demand Site)</v>
      </c>
    </row>
    <row r="33" spans="1:2" ht="15.75" customHeight="1" x14ac:dyDescent="0.25">
      <c r="A33" s="202" t="s">
        <v>146</v>
      </c>
      <c r="B33" s="202" t="str">
        <f t="shared" si="1"/>
        <v>n/a (Non-Final Demand Site)</v>
      </c>
    </row>
    <row r="34" spans="1:2" ht="15.75" customHeight="1" x14ac:dyDescent="0.25">
      <c r="A34" s="202" t="s">
        <v>147</v>
      </c>
      <c r="B34" s="202" t="str">
        <f t="shared" si="1"/>
        <v>n/a (Non-Final Demand Site)</v>
      </c>
    </row>
    <row r="35" spans="1:2" ht="15.75" customHeight="1" x14ac:dyDescent="0.25">
      <c r="A35" s="202" t="s">
        <v>148</v>
      </c>
      <c r="B35" s="202" t="str">
        <f t="shared" si="1"/>
        <v>n/a (Non-Final Demand Site)</v>
      </c>
    </row>
    <row r="36" spans="1:2" ht="15.75" customHeight="1" x14ac:dyDescent="0.25">
      <c r="A36" s="202" t="s">
        <v>149</v>
      </c>
      <c r="B36" s="202" t="str">
        <f t="shared" si="1"/>
        <v>n/a (Non-Final Demand Site)</v>
      </c>
    </row>
    <row r="37" spans="1:2" ht="15.75" customHeight="1" x14ac:dyDescent="0.25">
      <c r="A37" s="202" t="s">
        <v>671</v>
      </c>
      <c r="B37" s="202" t="str">
        <f t="shared" si="1"/>
        <v>n/a (Non-Final Demand Site)</v>
      </c>
    </row>
    <row r="38" spans="1:2" ht="15.75" customHeight="1" x14ac:dyDescent="0.25">
      <c r="A38" s="201" t="s">
        <v>672</v>
      </c>
      <c r="B38" s="201" t="s">
        <v>667</v>
      </c>
    </row>
    <row r="39" spans="1:2" ht="15.75" customHeight="1" x14ac:dyDescent="0.25">
      <c r="A39" s="201" t="s">
        <v>673</v>
      </c>
      <c r="B39" s="201" t="s">
        <v>668</v>
      </c>
    </row>
    <row r="40" spans="1:2" ht="15.75" customHeight="1" x14ac:dyDescent="0.25">
      <c r="A40" s="201" t="s">
        <v>674</v>
      </c>
      <c r="B40" s="201" t="s">
        <v>669</v>
      </c>
    </row>
    <row r="41" spans="1:2" ht="15.75" customHeight="1" x14ac:dyDescent="0.25">
      <c r="A41" s="201" t="s">
        <v>675</v>
      </c>
      <c r="B41" s="201" t="s">
        <v>670</v>
      </c>
    </row>
  </sheetData>
  <mergeCells count="1">
    <mergeCell ref="A2:B2"/>
  </mergeCells>
  <hyperlinks>
    <hyperlink ref="A1" location="Overview!A1" display="Back to Overview" xr:uid="{564C6D85-AEA0-441E-B605-C50AC13976D7}"/>
  </hyperlink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pageSetUpPr fitToPage="1"/>
  </sheetPr>
  <dimension ref="A1:EW34"/>
  <sheetViews>
    <sheetView topLeftCell="A12" zoomScale="90" zoomScaleNormal="90" workbookViewId="0">
      <selection activeCell="B1" sqref="B1"/>
    </sheetView>
  </sheetViews>
  <sheetFormatPr defaultRowHeight="13.2" x14ac:dyDescent="0.25"/>
  <cols>
    <col min="1" max="1" width="2.44140625" customWidth="1"/>
    <col min="2" max="2" width="33.6640625" customWidth="1"/>
    <col min="3" max="4" width="14.109375" customWidth="1"/>
    <col min="5" max="9" width="12.109375" customWidth="1"/>
    <col min="10" max="10" width="5.5546875" customWidth="1"/>
    <col min="11" max="11" width="5.33203125" customWidth="1"/>
    <col min="12" max="12" width="35.33203125" customWidth="1"/>
    <col min="13" max="20" width="11.6640625" customWidth="1"/>
    <col min="28" max="29" width="9.109375" hidden="1" customWidth="1"/>
    <col min="30" max="35" width="0" hidden="1" customWidth="1"/>
  </cols>
  <sheetData>
    <row r="1" spans="1:153" x14ac:dyDescent="0.25">
      <c r="B1" s="98" t="s">
        <v>24</v>
      </c>
    </row>
    <row r="2" spans="1:153" s="2" customFormat="1" ht="21.75" customHeight="1" x14ac:dyDescent="0.25">
      <c r="B2" s="273" t="str">
        <f>Overview!B4&amp; " - Effective from "&amp;Overview!D4&amp;" - "&amp;Overview!E4</f>
        <v>Fulcrum Electricity Assets Ltd - GSP_A - Effective from 1 April 2025 - Final</v>
      </c>
      <c r="C2" s="274"/>
      <c r="D2" s="274"/>
      <c r="E2" s="274"/>
      <c r="F2" s="274"/>
      <c r="G2" s="274"/>
      <c r="H2" s="274"/>
      <c r="I2" s="274"/>
      <c r="J2" s="274"/>
      <c r="K2" s="274"/>
      <c r="L2" s="274"/>
      <c r="M2" s="274"/>
      <c r="N2" s="274"/>
      <c r="O2" s="274"/>
      <c r="P2" s="274"/>
      <c r="Q2" s="274"/>
      <c r="R2" s="274"/>
      <c r="S2" s="274"/>
      <c r="T2" s="275"/>
      <c r="U2"/>
      <c r="V2"/>
      <c r="W2"/>
      <c r="X2"/>
      <c r="Y2"/>
      <c r="Z2"/>
      <c r="AA2"/>
      <c r="AB2" s="28" t="s">
        <v>126</v>
      </c>
      <c r="AC2" s="57" t="s">
        <v>154</v>
      </c>
      <c r="AD2" s="57" t="s">
        <v>156</v>
      </c>
      <c r="AE2" s="57" t="s">
        <v>155</v>
      </c>
      <c r="AF2" s="15" t="s">
        <v>30</v>
      </c>
      <c r="AG2" s="15" t="s">
        <v>31</v>
      </c>
      <c r="AH2" s="28" t="s">
        <v>127</v>
      </c>
      <c r="AI2" s="15" t="s">
        <v>37</v>
      </c>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row>
    <row r="3" spans="1:153" s="112" customFormat="1" ht="9" customHeight="1" x14ac:dyDescent="0.25">
      <c r="A3" s="111"/>
      <c r="B3" s="111"/>
      <c r="C3" s="111"/>
      <c r="D3" s="111"/>
      <c r="E3" s="111"/>
      <c r="F3" s="111"/>
      <c r="G3" s="111"/>
      <c r="H3" s="111"/>
      <c r="I3" s="111"/>
      <c r="J3" s="111"/>
      <c r="K3" s="111"/>
      <c r="L3"/>
      <c r="M3"/>
      <c r="N3"/>
      <c r="O3"/>
      <c r="P3"/>
      <c r="Q3"/>
      <c r="R3"/>
      <c r="S3"/>
      <c r="T3"/>
      <c r="U3"/>
      <c r="V3"/>
      <c r="W3"/>
      <c r="X3"/>
      <c r="Y3"/>
      <c r="Z3"/>
      <c r="AA3"/>
      <c r="AB3" s="17" t="s">
        <v>649</v>
      </c>
      <c r="AC3" s="145" t="s">
        <v>160</v>
      </c>
      <c r="AD3" s="146" t="s">
        <v>162</v>
      </c>
      <c r="AE3" s="147" t="s">
        <v>155</v>
      </c>
      <c r="AF3" s="153" t="s">
        <v>164</v>
      </c>
      <c r="AG3" s="148" t="s">
        <v>167</v>
      </c>
      <c r="AH3" s="148" t="s">
        <v>167</v>
      </c>
      <c r="AI3" s="149" t="s">
        <v>167</v>
      </c>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row>
    <row r="4" spans="1:153" ht="26.25" customHeight="1" x14ac:dyDescent="0.25">
      <c r="B4" s="279" t="s">
        <v>158</v>
      </c>
      <c r="C4" s="280"/>
      <c r="D4" s="280"/>
      <c r="E4" s="280"/>
      <c r="F4" s="280"/>
      <c r="G4" s="280"/>
      <c r="H4" s="280"/>
      <c r="I4" s="281"/>
      <c r="L4" s="279" t="s">
        <v>159</v>
      </c>
      <c r="M4" s="280"/>
      <c r="N4" s="280"/>
      <c r="O4" s="280"/>
      <c r="P4" s="280"/>
      <c r="Q4" s="280"/>
      <c r="R4" s="280"/>
      <c r="S4" s="280"/>
      <c r="T4" s="281"/>
      <c r="AB4" s="17" t="s">
        <v>463</v>
      </c>
      <c r="AC4" s="145" t="s">
        <v>160</v>
      </c>
      <c r="AD4" s="146" t="s">
        <v>162</v>
      </c>
      <c r="AE4" s="147" t="s">
        <v>155</v>
      </c>
      <c r="AF4" s="148" t="s">
        <v>167</v>
      </c>
      <c r="AG4" s="148" t="s">
        <v>167</v>
      </c>
      <c r="AH4" s="148" t="s">
        <v>167</v>
      </c>
      <c r="AI4" s="149" t="s">
        <v>167</v>
      </c>
    </row>
    <row r="5" spans="1:153" ht="27.75" customHeight="1" x14ac:dyDescent="0.25">
      <c r="B5" s="282" t="s">
        <v>104</v>
      </c>
      <c r="C5" s="282"/>
      <c r="D5" s="282"/>
      <c r="E5" s="282"/>
      <c r="F5" s="282"/>
      <c r="G5" s="282"/>
      <c r="H5" s="282"/>
      <c r="I5" s="282"/>
      <c r="L5" s="210" t="s">
        <v>716</v>
      </c>
      <c r="M5" s="210"/>
      <c r="N5" s="210"/>
      <c r="O5" s="210"/>
      <c r="P5" s="210"/>
      <c r="Q5" s="210"/>
      <c r="R5" s="210"/>
      <c r="S5" s="210"/>
      <c r="T5" s="210"/>
      <c r="AB5" s="17" t="s">
        <v>596</v>
      </c>
      <c r="AC5" s="145" t="s">
        <v>160</v>
      </c>
      <c r="AD5" s="146" t="s">
        <v>162</v>
      </c>
      <c r="AE5" s="147" t="s">
        <v>155</v>
      </c>
      <c r="AF5" s="153" t="s">
        <v>164</v>
      </c>
      <c r="AG5" s="148" t="s">
        <v>167</v>
      </c>
      <c r="AH5" s="148" t="s">
        <v>167</v>
      </c>
      <c r="AI5" s="149" t="s">
        <v>167</v>
      </c>
    </row>
    <row r="6" spans="1:153" s="113" customFormat="1" ht="27.75" customHeight="1" x14ac:dyDescent="0.25">
      <c r="B6" s="210" t="s">
        <v>717</v>
      </c>
      <c r="C6" s="210"/>
      <c r="D6" s="210"/>
      <c r="E6" s="210"/>
      <c r="F6" s="210"/>
      <c r="G6" s="210"/>
      <c r="H6" s="210"/>
      <c r="I6" s="210"/>
      <c r="L6" s="210" t="s">
        <v>718</v>
      </c>
      <c r="M6" s="210"/>
      <c r="N6" s="210"/>
      <c r="O6" s="210"/>
      <c r="P6" s="210"/>
      <c r="Q6" s="210"/>
      <c r="R6" s="210"/>
      <c r="S6" s="210"/>
      <c r="T6" s="210"/>
      <c r="AB6" s="17" t="s">
        <v>597</v>
      </c>
      <c r="AC6" s="145" t="s">
        <v>160</v>
      </c>
      <c r="AD6" s="146" t="s">
        <v>162</v>
      </c>
      <c r="AE6" s="147" t="s">
        <v>155</v>
      </c>
      <c r="AF6" s="153" t="s">
        <v>164</v>
      </c>
      <c r="AG6" s="148" t="s">
        <v>167</v>
      </c>
      <c r="AH6" s="148" t="s">
        <v>167</v>
      </c>
      <c r="AI6" s="149" t="s">
        <v>167</v>
      </c>
    </row>
    <row r="7" spans="1:153" ht="18" customHeight="1" x14ac:dyDescent="0.25">
      <c r="B7" s="282" t="s">
        <v>105</v>
      </c>
      <c r="C7" s="282"/>
      <c r="D7" s="282"/>
      <c r="E7" s="282"/>
      <c r="F7" s="282"/>
      <c r="G7" s="282"/>
      <c r="H7" s="282"/>
      <c r="I7" s="282"/>
      <c r="L7" s="282" t="s">
        <v>106</v>
      </c>
      <c r="M7" s="282"/>
      <c r="N7" s="282"/>
      <c r="O7" s="282"/>
      <c r="P7" s="282"/>
      <c r="Q7" s="282"/>
      <c r="R7" s="282"/>
      <c r="S7" s="282"/>
      <c r="T7" s="282"/>
      <c r="AB7" s="17" t="s">
        <v>598</v>
      </c>
      <c r="AC7" s="145" t="s">
        <v>160</v>
      </c>
      <c r="AD7" s="146" t="s">
        <v>162</v>
      </c>
      <c r="AE7" s="147" t="s">
        <v>155</v>
      </c>
      <c r="AF7" s="153" t="s">
        <v>164</v>
      </c>
      <c r="AG7" s="148" t="s">
        <v>167</v>
      </c>
      <c r="AH7" s="148" t="s">
        <v>167</v>
      </c>
      <c r="AI7" s="149" t="s">
        <v>167</v>
      </c>
    </row>
    <row r="8" spans="1:153" ht="8.25" customHeight="1" x14ac:dyDescent="0.25">
      <c r="AB8" s="17" t="s">
        <v>599</v>
      </c>
      <c r="AC8" s="145" t="s">
        <v>160</v>
      </c>
      <c r="AD8" s="146" t="s">
        <v>162</v>
      </c>
      <c r="AE8" s="147" t="s">
        <v>155</v>
      </c>
      <c r="AF8" s="153" t="s">
        <v>164</v>
      </c>
      <c r="AG8" s="148" t="s">
        <v>167</v>
      </c>
      <c r="AH8" s="148" t="s">
        <v>167</v>
      </c>
      <c r="AI8" s="149" t="s">
        <v>167</v>
      </c>
    </row>
    <row r="9" spans="1:153" ht="72" customHeight="1" x14ac:dyDescent="0.25">
      <c r="B9" s="114" t="s">
        <v>107</v>
      </c>
      <c r="C9" s="115" t="str">
        <f>IFERROR(_xlfn.XLOOKUP($B$10,$AB$2:$AB$34,AC$2:AC$34),AC2)</f>
        <v>Red/black unit charge
p/kWh</v>
      </c>
      <c r="D9" s="115" t="str">
        <f t="shared" ref="D9:I9" si="0">IFERROR(_xlfn.XLOOKUP($B$10,$AB$2:$AB$34,AD$2:AD$34),AD2)</f>
        <v>Amber/yellow unit charge
p/kWh</v>
      </c>
      <c r="E9" s="115" t="str">
        <f t="shared" si="0"/>
        <v>Green unit charge
p/kWh</v>
      </c>
      <c r="F9" s="115" t="str">
        <f t="shared" si="0"/>
        <v>Fixed charge p/MPAN/day</v>
      </c>
      <c r="G9" s="115" t="str">
        <f t="shared" si="0"/>
        <v>Capacity charge p/kVA/day</v>
      </c>
      <c r="H9" s="115" t="str">
        <f t="shared" si="0"/>
        <v>Exceeded capacity charge
p/kVA/day</v>
      </c>
      <c r="I9" s="115" t="str">
        <f t="shared" si="0"/>
        <v>Reactive power charge
p/kVArh</v>
      </c>
      <c r="L9" s="114" t="s">
        <v>108</v>
      </c>
      <c r="M9" s="132" t="str">
        <f>'Annex 2 Designated EHV charges'!I9</f>
        <v>Import
Super Red
unit charge
(p/kWh)</v>
      </c>
      <c r="N9" s="132" t="str">
        <f>'Annex 2 Designated EHV charges'!J9</f>
        <v>Import
fixed charge
(p/day)</v>
      </c>
      <c r="O9" s="132" t="str">
        <f>'Annex 2 Designated EHV charges'!K9</f>
        <v>Import
capacity charge
(p/kVA/day)</v>
      </c>
      <c r="P9" s="132" t="str">
        <f>'Annex 2 Designated EHV charges'!L9</f>
        <v>Import
exceeded capacity charge
(p/kVA/day)</v>
      </c>
      <c r="Q9" s="133" t="str">
        <f>'Annex 2 Designated EHV charges'!M9</f>
        <v>Export
Super Red
unit charge
(p/kWh)</v>
      </c>
      <c r="R9" s="133" t="str">
        <f>'Annex 2 Designated EHV charges'!N9</f>
        <v>Export
fixed charge
(p/day)</v>
      </c>
      <c r="S9" s="133" t="str">
        <f>'Annex 2 Designated EHV charges'!O9</f>
        <v>Export
capacity charge
(p/kVA/day)</v>
      </c>
      <c r="T9" s="133" t="str">
        <f>'Annex 2 Designated EHV charges'!P9</f>
        <v>Export
exceeded capacity charge
(p/kVA/day)</v>
      </c>
      <c r="AB9" s="17" t="s">
        <v>600</v>
      </c>
      <c r="AC9" s="145" t="s">
        <v>160</v>
      </c>
      <c r="AD9" s="146" t="s">
        <v>162</v>
      </c>
      <c r="AE9" s="147" t="s">
        <v>155</v>
      </c>
      <c r="AF9" s="153" t="s">
        <v>164</v>
      </c>
      <c r="AG9" s="148" t="s">
        <v>167</v>
      </c>
      <c r="AH9" s="148" t="s">
        <v>167</v>
      </c>
      <c r="AI9" s="149" t="s">
        <v>167</v>
      </c>
    </row>
    <row r="10" spans="1:153" ht="30" customHeight="1" x14ac:dyDescent="0.25">
      <c r="B10" s="105"/>
      <c r="C10" s="129" t="str">
        <f>IFERROR(VLOOKUP($B$10,'Annex 1 LV, HV and UMS charges'!$A:$K,4,FALSE),"")</f>
        <v/>
      </c>
      <c r="D10" s="130" t="str">
        <f>IFERROR(VLOOKUP($B$10,'Annex 1 LV, HV and UMS charges'!$A:$K,5,FALSE),"")</f>
        <v/>
      </c>
      <c r="E10" s="130" t="str">
        <f>IFERROR(VLOOKUP($B$10,'Annex 1 LV, HV and UMS charges'!$A:$K,6,FALSE),"")</f>
        <v/>
      </c>
      <c r="F10" s="107" t="str">
        <f>IFERROR(VLOOKUP($B$10,'Annex 1 LV, HV and UMS charges'!$A:$K,7,FALSE),"")</f>
        <v/>
      </c>
      <c r="G10" s="107" t="str">
        <f>IFERROR(VLOOKUP($B$10,'Annex 1 LV, HV and UMS charges'!$A:$K,8,FALSE),"")</f>
        <v/>
      </c>
      <c r="H10" s="107" t="str">
        <f>IFERROR(VLOOKUP($B$10,'Annex 1 LV, HV and UMS charges'!$A:$K,9,FALSE),"")</f>
        <v/>
      </c>
      <c r="I10" s="107" t="str">
        <f>IFERROR(VLOOKUP($B$10,'Annex 1 LV, HV and UMS charges'!$A:$K,10,FALSE),"")</f>
        <v/>
      </c>
      <c r="L10" s="105"/>
      <c r="M10" s="199">
        <f>IFERROR(_xlfn.XLOOKUP($L$10,'Annex 2 Designated EHV charges'!$G:$G,'Annex 2 Designated EHV charges'!I:I),"")</f>
        <v>0</v>
      </c>
      <c r="N10" s="107">
        <f>IFERROR(_xlfn.XLOOKUP($L$10,'Annex 2 Designated EHV charges'!$G:$G,'Annex 2 Designated EHV charges'!J:J),"")</f>
        <v>0</v>
      </c>
      <c r="O10" s="107">
        <f>IFERROR(_xlfn.XLOOKUP($L$10,'Annex 2 Designated EHV charges'!$G:$G,'Annex 2 Designated EHV charges'!K:K),"")</f>
        <v>0</v>
      </c>
      <c r="P10" s="107">
        <f>IFERROR(_xlfn.XLOOKUP($L$10,'Annex 2 Designated EHV charges'!$G:$G,'Annex 2 Designated EHV charges'!L:L),"")</f>
        <v>0</v>
      </c>
      <c r="Q10" s="200">
        <f>IFERROR(_xlfn.XLOOKUP($L$10,'Annex 2 Designated EHV charges'!$G:$G,'Annex 2 Designated EHV charges'!M:M),"")</f>
        <v>0</v>
      </c>
      <c r="R10" s="117">
        <f>IFERROR(_xlfn.XLOOKUP($L$10,'Annex 2 Designated EHV charges'!$G:$G,'Annex 2 Designated EHV charges'!N:N),"")</f>
        <v>0</v>
      </c>
      <c r="S10" s="117">
        <f>IFERROR(_xlfn.XLOOKUP($L$10,'Annex 2 Designated EHV charges'!$G:$G,'Annex 2 Designated EHV charges'!O:O),"")</f>
        <v>0</v>
      </c>
      <c r="T10" s="117">
        <f>IFERROR(_xlfn.XLOOKUP($L$10,'Annex 2 Designated EHV charges'!$G:$G,'Annex 2 Designated EHV charges'!P:P),"")</f>
        <v>0</v>
      </c>
      <c r="AB10" s="17" t="s">
        <v>140</v>
      </c>
      <c r="AC10" s="145" t="s">
        <v>160</v>
      </c>
      <c r="AD10" s="146" t="s">
        <v>162</v>
      </c>
      <c r="AE10" s="147" t="s">
        <v>155</v>
      </c>
      <c r="AF10" s="148" t="s">
        <v>167</v>
      </c>
      <c r="AG10" s="148" t="s">
        <v>167</v>
      </c>
      <c r="AH10" s="148" t="s">
        <v>167</v>
      </c>
      <c r="AI10" s="149" t="s">
        <v>167</v>
      </c>
    </row>
    <row r="11" spans="1:153" ht="7.5" customHeight="1" x14ac:dyDescent="0.25">
      <c r="AB11" s="17" t="s">
        <v>464</v>
      </c>
      <c r="AC11" s="145" t="s">
        <v>160</v>
      </c>
      <c r="AD11" s="146" t="s">
        <v>162</v>
      </c>
      <c r="AE11" s="147" t="s">
        <v>155</v>
      </c>
      <c r="AF11" s="153" t="s">
        <v>164</v>
      </c>
      <c r="AG11" s="153" t="s">
        <v>165</v>
      </c>
      <c r="AH11" s="154" t="s">
        <v>166</v>
      </c>
      <c r="AI11" s="155" t="s">
        <v>37</v>
      </c>
    </row>
    <row r="12" spans="1:153" ht="88.5" customHeight="1" x14ac:dyDescent="0.25">
      <c r="B12" s="118" t="s">
        <v>74</v>
      </c>
      <c r="C12" s="115" t="str">
        <f>C9</f>
        <v>Red/black unit charge
p/kWh</v>
      </c>
      <c r="D12" s="115" t="str">
        <f>D9</f>
        <v>Amber/yellow unit charge
p/kWh</v>
      </c>
      <c r="E12" s="115" t="str">
        <f>E9</f>
        <v>Green unit charge
p/kWh</v>
      </c>
      <c r="F12" s="115" t="s">
        <v>75</v>
      </c>
      <c r="G12" s="115" t="s">
        <v>72</v>
      </c>
      <c r="H12" s="115" t="s">
        <v>130</v>
      </c>
      <c r="I12" s="115" t="s">
        <v>73</v>
      </c>
      <c r="L12" s="118" t="s">
        <v>74</v>
      </c>
      <c r="M12" s="115" t="s">
        <v>94</v>
      </c>
      <c r="N12" s="115" t="s">
        <v>75</v>
      </c>
      <c r="O12" s="115" t="s">
        <v>90</v>
      </c>
      <c r="P12" s="115" t="s">
        <v>130</v>
      </c>
      <c r="Q12" s="116" t="s">
        <v>92</v>
      </c>
      <c r="R12" s="116" t="s">
        <v>75</v>
      </c>
      <c r="S12" s="116" t="s">
        <v>91</v>
      </c>
      <c r="T12" s="116" t="s">
        <v>130</v>
      </c>
      <c r="AB12" s="17" t="s">
        <v>465</v>
      </c>
      <c r="AC12" s="145" t="s">
        <v>160</v>
      </c>
      <c r="AD12" s="146" t="s">
        <v>162</v>
      </c>
      <c r="AE12" s="147" t="s">
        <v>155</v>
      </c>
      <c r="AF12" s="153" t="s">
        <v>164</v>
      </c>
      <c r="AG12" s="153" t="s">
        <v>165</v>
      </c>
      <c r="AH12" s="154" t="s">
        <v>166</v>
      </c>
      <c r="AI12" s="155" t="s">
        <v>37</v>
      </c>
    </row>
    <row r="13" spans="1:153" ht="30" customHeight="1" x14ac:dyDescent="0.25">
      <c r="B13" s="119" t="s">
        <v>76</v>
      </c>
      <c r="C13" s="124"/>
      <c r="D13" s="124"/>
      <c r="E13" s="124"/>
      <c r="F13" s="124"/>
      <c r="G13" s="124"/>
      <c r="H13" s="124"/>
      <c r="I13" s="124"/>
      <c r="L13" s="119" t="s">
        <v>76</v>
      </c>
      <c r="M13" s="108"/>
      <c r="N13" s="108"/>
      <c r="O13" s="108"/>
      <c r="P13" s="108"/>
      <c r="Q13" s="109"/>
      <c r="R13" s="109">
        <f>N13</f>
        <v>0</v>
      </c>
      <c r="S13" s="109"/>
      <c r="T13" s="109"/>
      <c r="AB13" s="17" t="s">
        <v>466</v>
      </c>
      <c r="AC13" s="145" t="s">
        <v>160</v>
      </c>
      <c r="AD13" s="146" t="s">
        <v>162</v>
      </c>
      <c r="AE13" s="147" t="s">
        <v>155</v>
      </c>
      <c r="AF13" s="153" t="s">
        <v>164</v>
      </c>
      <c r="AG13" s="153" t="s">
        <v>165</v>
      </c>
      <c r="AH13" s="154" t="s">
        <v>166</v>
      </c>
      <c r="AI13" s="155" t="s">
        <v>37</v>
      </c>
    </row>
    <row r="14" spans="1:153" ht="30" customHeight="1" x14ac:dyDescent="0.25">
      <c r="B14" s="120" t="s">
        <v>78</v>
      </c>
      <c r="C14" s="106">
        <f t="shared" ref="C14:I14" si="1">C13</f>
        <v>0</v>
      </c>
      <c r="D14" s="106">
        <f t="shared" si="1"/>
        <v>0</v>
      </c>
      <c r="E14" s="106">
        <f t="shared" si="1"/>
        <v>0</v>
      </c>
      <c r="F14" s="106">
        <f t="shared" si="1"/>
        <v>0</v>
      </c>
      <c r="G14" s="106">
        <f t="shared" si="1"/>
        <v>0</v>
      </c>
      <c r="H14" s="198">
        <f t="shared" si="1"/>
        <v>0</v>
      </c>
      <c r="I14" s="198">
        <f t="shared" si="1"/>
        <v>0</v>
      </c>
      <c r="L14" s="120" t="s">
        <v>78</v>
      </c>
      <c r="M14" s="106">
        <f>M13</f>
        <v>0</v>
      </c>
      <c r="N14" s="106">
        <f t="shared" ref="N14:T14" si="2">N13</f>
        <v>0</v>
      </c>
      <c r="O14" s="106">
        <f t="shared" si="2"/>
        <v>0</v>
      </c>
      <c r="P14" s="106">
        <f t="shared" si="2"/>
        <v>0</v>
      </c>
      <c r="Q14" s="110">
        <f t="shared" si="2"/>
        <v>0</v>
      </c>
      <c r="R14" s="110">
        <f t="shared" si="2"/>
        <v>0</v>
      </c>
      <c r="S14" s="110">
        <f t="shared" si="2"/>
        <v>0</v>
      </c>
      <c r="T14" s="110">
        <f t="shared" si="2"/>
        <v>0</v>
      </c>
      <c r="AB14" s="17" t="s">
        <v>467</v>
      </c>
      <c r="AC14" s="145" t="s">
        <v>160</v>
      </c>
      <c r="AD14" s="146" t="s">
        <v>162</v>
      </c>
      <c r="AE14" s="147" t="s">
        <v>155</v>
      </c>
      <c r="AF14" s="153" t="s">
        <v>164</v>
      </c>
      <c r="AG14" s="153" t="s">
        <v>165</v>
      </c>
      <c r="AH14" s="154" t="s">
        <v>166</v>
      </c>
      <c r="AI14" s="155" t="s">
        <v>37</v>
      </c>
    </row>
    <row r="15" spans="1:153" ht="7.5" customHeight="1" x14ac:dyDescent="0.25">
      <c r="AB15" s="17" t="s">
        <v>468</v>
      </c>
      <c r="AC15" s="145" t="s">
        <v>160</v>
      </c>
      <c r="AD15" s="146" t="s">
        <v>162</v>
      </c>
      <c r="AE15" s="147" t="s">
        <v>155</v>
      </c>
      <c r="AF15" s="153" t="s">
        <v>164</v>
      </c>
      <c r="AG15" s="153" t="s">
        <v>165</v>
      </c>
      <c r="AH15" s="154" t="s">
        <v>166</v>
      </c>
      <c r="AI15" s="155" t="s">
        <v>37</v>
      </c>
    </row>
    <row r="16" spans="1:153" ht="63.75" customHeight="1" x14ac:dyDescent="0.25">
      <c r="B16" s="118" t="s">
        <v>77</v>
      </c>
      <c r="C16" s="115" t="s">
        <v>87</v>
      </c>
      <c r="D16" s="115" t="s">
        <v>88</v>
      </c>
      <c r="E16" s="115" t="s">
        <v>89</v>
      </c>
      <c r="F16" s="115" t="s">
        <v>83</v>
      </c>
      <c r="G16" s="115" t="s">
        <v>82</v>
      </c>
      <c r="H16" s="115" t="s">
        <v>131</v>
      </c>
      <c r="I16" s="115" t="s">
        <v>81</v>
      </c>
      <c r="L16" s="118" t="s">
        <v>77</v>
      </c>
      <c r="M16" s="115" t="s">
        <v>95</v>
      </c>
      <c r="N16" s="115" t="s">
        <v>93</v>
      </c>
      <c r="O16" s="115" t="s">
        <v>98</v>
      </c>
      <c r="P16" s="115" t="s">
        <v>132</v>
      </c>
      <c r="Q16" s="116" t="s">
        <v>96</v>
      </c>
      <c r="R16" s="116" t="s">
        <v>97</v>
      </c>
      <c r="S16" s="116" t="s">
        <v>99</v>
      </c>
      <c r="T16" s="116" t="s">
        <v>133</v>
      </c>
      <c r="AB16" s="17" t="s">
        <v>469</v>
      </c>
      <c r="AC16" s="145" t="s">
        <v>160</v>
      </c>
      <c r="AD16" s="146" t="s">
        <v>162</v>
      </c>
      <c r="AE16" s="147" t="s">
        <v>155</v>
      </c>
      <c r="AF16" s="153" t="s">
        <v>164</v>
      </c>
      <c r="AG16" s="153" t="s">
        <v>165</v>
      </c>
      <c r="AH16" s="154" t="s">
        <v>166</v>
      </c>
      <c r="AI16" s="155" t="s">
        <v>37</v>
      </c>
    </row>
    <row r="17" spans="2:35" ht="30" customHeight="1" x14ac:dyDescent="0.25">
      <c r="B17" s="119" t="s">
        <v>79</v>
      </c>
      <c r="C17" s="125" t="str">
        <f>IFERROR(C10*C13/100,"")</f>
        <v/>
      </c>
      <c r="D17" s="125" t="str">
        <f t="shared" ref="D17:I17" si="3">IFERROR(D10*D13/100,"")</f>
        <v/>
      </c>
      <c r="E17" s="125" t="str">
        <f t="shared" si="3"/>
        <v/>
      </c>
      <c r="F17" s="125" t="str">
        <f t="shared" si="3"/>
        <v/>
      </c>
      <c r="G17" s="125" t="str">
        <f>IFERROR(G10*G13*F13/100,"")</f>
        <v/>
      </c>
      <c r="H17" s="125" t="str">
        <f>IFERROR(H10*H13*F13/100,"")</f>
        <v/>
      </c>
      <c r="I17" s="125" t="str">
        <f t="shared" si="3"/>
        <v/>
      </c>
      <c r="L17" s="121" t="s">
        <v>79</v>
      </c>
      <c r="M17" s="125">
        <f>IFERROR(M10*M13/100,"")</f>
        <v>0</v>
      </c>
      <c r="N17" s="125">
        <f>IFERROR(N10*N13/100,"")</f>
        <v>0</v>
      </c>
      <c r="O17" s="125">
        <f>IFERROR(O10*O13*N13/100,"")</f>
        <v>0</v>
      </c>
      <c r="P17" s="125">
        <f>IFERROR(P10*P13*N13/100,"")</f>
        <v>0</v>
      </c>
      <c r="Q17" s="126">
        <f>IFERROR(Q10*Q13/100,"")</f>
        <v>0</v>
      </c>
      <c r="R17" s="126">
        <f>IFERROR(R10*R13/100,"")</f>
        <v>0</v>
      </c>
      <c r="S17" s="126">
        <f>IFERROR(S10*S13*R13/100,"")</f>
        <v>0</v>
      </c>
      <c r="T17" s="126">
        <f>IFERROR(T10*T13*R13/100,"")</f>
        <v>0</v>
      </c>
      <c r="AB17" s="17" t="s">
        <v>470</v>
      </c>
      <c r="AC17" s="145" t="s">
        <v>160</v>
      </c>
      <c r="AD17" s="146" t="s">
        <v>162</v>
      </c>
      <c r="AE17" s="147" t="s">
        <v>155</v>
      </c>
      <c r="AF17" s="153" t="s">
        <v>164</v>
      </c>
      <c r="AG17" s="153" t="s">
        <v>165</v>
      </c>
      <c r="AH17" s="154" t="s">
        <v>166</v>
      </c>
      <c r="AI17" s="155" t="s">
        <v>37</v>
      </c>
    </row>
    <row r="18" spans="2:35" ht="30" customHeight="1" x14ac:dyDescent="0.25">
      <c r="B18" s="120" t="s">
        <v>80</v>
      </c>
      <c r="C18" s="127" t="str">
        <f>IFERROR(C10*C14/100,"")</f>
        <v/>
      </c>
      <c r="D18" s="127" t="str">
        <f t="shared" ref="D18:I18" si="4">IFERROR(D10*D14/100,"")</f>
        <v/>
      </c>
      <c r="E18" s="127" t="str">
        <f t="shared" si="4"/>
        <v/>
      </c>
      <c r="F18" s="127" t="str">
        <f t="shared" si="4"/>
        <v/>
      </c>
      <c r="G18" s="127" t="str">
        <f>IFERROR(G10*G14*F14/100,"")</f>
        <v/>
      </c>
      <c r="H18" s="127" t="str">
        <f>IFERROR(H10*H14*F14/100,"")</f>
        <v/>
      </c>
      <c r="I18" s="127" t="str">
        <f t="shared" si="4"/>
        <v/>
      </c>
      <c r="L18" s="122" t="s">
        <v>80</v>
      </c>
      <c r="M18" s="127">
        <f>IFERROR(M10*M14/100,"")</f>
        <v>0</v>
      </c>
      <c r="N18" s="127">
        <f>IFERROR(N10*N14/100,"")</f>
        <v>0</v>
      </c>
      <c r="O18" s="127">
        <f>IFERROR(O10*O14*N14/100,"")</f>
        <v>0</v>
      </c>
      <c r="P18" s="127">
        <f>IFERROR(P10*P14*N14/100,"")</f>
        <v>0</v>
      </c>
      <c r="Q18" s="128">
        <f>IFERROR(Q10*Q14/100,"")</f>
        <v>0</v>
      </c>
      <c r="R18" s="128">
        <f>IFERROR(R10*R14/100,"")</f>
        <v>0</v>
      </c>
      <c r="S18" s="128">
        <f>IFERROR(S10*S14*R14/100,"")</f>
        <v>0</v>
      </c>
      <c r="T18" s="128">
        <f>IFERROR(T10*T14*R14/100,"")</f>
        <v>0</v>
      </c>
      <c r="AB18" s="17" t="s">
        <v>471</v>
      </c>
      <c r="AC18" s="145" t="s">
        <v>160</v>
      </c>
      <c r="AD18" s="146" t="s">
        <v>162</v>
      </c>
      <c r="AE18" s="147" t="s">
        <v>155</v>
      </c>
      <c r="AF18" s="153" t="s">
        <v>164</v>
      </c>
      <c r="AG18" s="153" t="s">
        <v>165</v>
      </c>
      <c r="AH18" s="154" t="s">
        <v>166</v>
      </c>
      <c r="AI18" s="155" t="s">
        <v>37</v>
      </c>
    </row>
    <row r="19" spans="2:35" ht="7.5" customHeight="1" x14ac:dyDescent="0.25">
      <c r="AB19" s="17" t="s">
        <v>472</v>
      </c>
      <c r="AC19" s="145" t="s">
        <v>160</v>
      </c>
      <c r="AD19" s="146" t="s">
        <v>162</v>
      </c>
      <c r="AE19" s="147" t="s">
        <v>155</v>
      </c>
      <c r="AF19" s="153" t="s">
        <v>164</v>
      </c>
      <c r="AG19" s="153" t="s">
        <v>165</v>
      </c>
      <c r="AH19" s="154" t="s">
        <v>166</v>
      </c>
      <c r="AI19" s="155" t="s">
        <v>37</v>
      </c>
    </row>
    <row r="20" spans="2:35" ht="39.75" customHeight="1" x14ac:dyDescent="0.25">
      <c r="C20" s="123" t="s">
        <v>84</v>
      </c>
      <c r="M20" s="115" t="s">
        <v>100</v>
      </c>
      <c r="N20" s="116" t="s">
        <v>101</v>
      </c>
      <c r="AB20" s="17" t="s">
        <v>473</v>
      </c>
      <c r="AC20" s="145" t="s">
        <v>160</v>
      </c>
      <c r="AD20" s="146" t="s">
        <v>162</v>
      </c>
      <c r="AE20" s="147" t="s">
        <v>155</v>
      </c>
      <c r="AF20" s="153" t="s">
        <v>164</v>
      </c>
      <c r="AG20" s="153" t="s">
        <v>165</v>
      </c>
      <c r="AH20" s="154" t="s">
        <v>166</v>
      </c>
      <c r="AI20" s="155" t="s">
        <v>37</v>
      </c>
    </row>
    <row r="21" spans="2:35" ht="30" customHeight="1" x14ac:dyDescent="0.25">
      <c r="B21" s="119" t="s">
        <v>79</v>
      </c>
      <c r="C21" s="125">
        <f>SUM(C17:I17)</f>
        <v>0</v>
      </c>
      <c r="L21" s="119" t="s">
        <v>79</v>
      </c>
      <c r="M21" s="125">
        <f>SUM(M17:P17)</f>
        <v>0</v>
      </c>
      <c r="N21" s="126">
        <f>SUM(Q17:T17)</f>
        <v>0</v>
      </c>
      <c r="AB21" s="17" t="s">
        <v>474</v>
      </c>
      <c r="AC21" s="145" t="s">
        <v>160</v>
      </c>
      <c r="AD21" s="146" t="s">
        <v>162</v>
      </c>
      <c r="AE21" s="147" t="s">
        <v>155</v>
      </c>
      <c r="AF21" s="153" t="s">
        <v>164</v>
      </c>
      <c r="AG21" s="153" t="s">
        <v>165</v>
      </c>
      <c r="AH21" s="154" t="s">
        <v>166</v>
      </c>
      <c r="AI21" s="155" t="s">
        <v>37</v>
      </c>
    </row>
    <row r="22" spans="2:35" ht="30" customHeight="1" x14ac:dyDescent="0.25">
      <c r="B22" s="120" t="s">
        <v>80</v>
      </c>
      <c r="C22" s="127">
        <f>SUM(C18:I18)</f>
        <v>0</v>
      </c>
      <c r="L22" s="120" t="s">
        <v>80</v>
      </c>
      <c r="M22" s="127">
        <f>SUM(M18:P18)</f>
        <v>0</v>
      </c>
      <c r="N22" s="128">
        <f>SUM(Q18:T18)</f>
        <v>0</v>
      </c>
      <c r="AB22" s="17" t="s">
        <v>475</v>
      </c>
      <c r="AC22" s="145" t="s">
        <v>160</v>
      </c>
      <c r="AD22" s="146" t="s">
        <v>162</v>
      </c>
      <c r="AE22" s="147" t="s">
        <v>155</v>
      </c>
      <c r="AF22" s="153" t="s">
        <v>164</v>
      </c>
      <c r="AG22" s="153" t="s">
        <v>165</v>
      </c>
      <c r="AH22" s="154" t="s">
        <v>166</v>
      </c>
      <c r="AI22" s="155" t="s">
        <v>37</v>
      </c>
    </row>
    <row r="23" spans="2:35" ht="19.5" customHeight="1" x14ac:dyDescent="0.25">
      <c r="AB23" s="17" t="s">
        <v>476</v>
      </c>
      <c r="AC23" s="145" t="s">
        <v>160</v>
      </c>
      <c r="AD23" s="146" t="s">
        <v>162</v>
      </c>
      <c r="AE23" s="147" t="s">
        <v>155</v>
      </c>
      <c r="AF23" s="153" t="s">
        <v>164</v>
      </c>
      <c r="AG23" s="153" t="s">
        <v>165</v>
      </c>
      <c r="AH23" s="154" t="s">
        <v>166</v>
      </c>
      <c r="AI23" s="155" t="s">
        <v>37</v>
      </c>
    </row>
    <row r="24" spans="2:35" ht="30.75" customHeight="1" x14ac:dyDescent="0.25">
      <c r="B24" s="276" t="s">
        <v>102</v>
      </c>
      <c r="C24" s="277"/>
      <c r="D24" s="278"/>
      <c r="L24" s="276" t="s">
        <v>103</v>
      </c>
      <c r="M24" s="277"/>
      <c r="N24" s="278"/>
      <c r="AB24" s="17" t="s">
        <v>477</v>
      </c>
      <c r="AC24" s="145" t="s">
        <v>160</v>
      </c>
      <c r="AD24" s="146" t="s">
        <v>162</v>
      </c>
      <c r="AE24" s="147" t="s">
        <v>155</v>
      </c>
      <c r="AF24" s="153" t="s">
        <v>164</v>
      </c>
      <c r="AG24" s="153" t="s">
        <v>165</v>
      </c>
      <c r="AH24" s="154" t="s">
        <v>166</v>
      </c>
      <c r="AI24" s="155" t="s">
        <v>37</v>
      </c>
    </row>
    <row r="25" spans="2:35" ht="40.799999999999997" x14ac:dyDescent="0.25">
      <c r="AB25" s="17" t="s">
        <v>478</v>
      </c>
      <c r="AC25" s="145" t="s">
        <v>160</v>
      </c>
      <c r="AD25" s="146" t="s">
        <v>162</v>
      </c>
      <c r="AE25" s="147" t="s">
        <v>155</v>
      </c>
      <c r="AF25" s="153" t="s">
        <v>164</v>
      </c>
      <c r="AG25" s="153" t="s">
        <v>165</v>
      </c>
      <c r="AH25" s="154" t="s">
        <v>166</v>
      </c>
      <c r="AI25" s="155" t="s">
        <v>37</v>
      </c>
    </row>
    <row r="26" spans="2:35" ht="39.6" x14ac:dyDescent="0.25">
      <c r="AB26" s="17" t="s">
        <v>141</v>
      </c>
      <c r="AC26" s="151" t="s">
        <v>161</v>
      </c>
      <c r="AD26" s="152" t="s">
        <v>163</v>
      </c>
      <c r="AE26" s="147" t="s">
        <v>155</v>
      </c>
      <c r="AF26" s="148" t="s">
        <v>167</v>
      </c>
      <c r="AG26" s="148" t="s">
        <v>167</v>
      </c>
      <c r="AH26" s="148" t="s">
        <v>167</v>
      </c>
      <c r="AI26" s="148" t="s">
        <v>167</v>
      </c>
    </row>
    <row r="27" spans="2:35" ht="66" x14ac:dyDescent="0.25">
      <c r="AB27" s="17" t="s">
        <v>142</v>
      </c>
      <c r="AC27" s="145" t="s">
        <v>160</v>
      </c>
      <c r="AD27" s="146" t="s">
        <v>162</v>
      </c>
      <c r="AE27" s="147" t="s">
        <v>155</v>
      </c>
      <c r="AF27" s="153" t="s">
        <v>164</v>
      </c>
      <c r="AG27" s="148" t="s">
        <v>167</v>
      </c>
      <c r="AH27" s="148" t="s">
        <v>167</v>
      </c>
      <c r="AI27" s="148" t="s">
        <v>167</v>
      </c>
    </row>
    <row r="28" spans="2:35" ht="66" x14ac:dyDescent="0.25">
      <c r="AB28" s="17" t="s">
        <v>143</v>
      </c>
      <c r="AC28" s="145" t="s">
        <v>160</v>
      </c>
      <c r="AD28" s="146" t="s">
        <v>162</v>
      </c>
      <c r="AE28" s="147" t="s">
        <v>155</v>
      </c>
      <c r="AF28" s="153" t="s">
        <v>164</v>
      </c>
      <c r="AG28" s="148" t="s">
        <v>167</v>
      </c>
      <c r="AH28" s="148" t="s">
        <v>167</v>
      </c>
      <c r="AI28" s="148" t="s">
        <v>167</v>
      </c>
    </row>
    <row r="29" spans="2:35" ht="52.8" x14ac:dyDescent="0.25">
      <c r="AB29" s="17" t="s">
        <v>144</v>
      </c>
      <c r="AC29" s="145" t="s">
        <v>160</v>
      </c>
      <c r="AD29" s="146" t="s">
        <v>162</v>
      </c>
      <c r="AE29" s="147" t="s">
        <v>155</v>
      </c>
      <c r="AF29" s="153" t="s">
        <v>164</v>
      </c>
      <c r="AG29" s="148" t="s">
        <v>167</v>
      </c>
      <c r="AH29" s="148" t="s">
        <v>167</v>
      </c>
      <c r="AI29" s="150" t="s">
        <v>37</v>
      </c>
    </row>
    <row r="30" spans="2:35" ht="79.2" x14ac:dyDescent="0.25">
      <c r="AB30" s="17" t="s">
        <v>145</v>
      </c>
      <c r="AC30" s="145" t="s">
        <v>160</v>
      </c>
      <c r="AD30" s="146" t="s">
        <v>162</v>
      </c>
      <c r="AE30" s="147" t="s">
        <v>155</v>
      </c>
      <c r="AF30" s="153" t="s">
        <v>164</v>
      </c>
      <c r="AG30" s="148" t="s">
        <v>167</v>
      </c>
      <c r="AH30" s="148" t="s">
        <v>167</v>
      </c>
      <c r="AI30" s="148" t="s">
        <v>167</v>
      </c>
    </row>
    <row r="31" spans="2:35" ht="52.8" x14ac:dyDescent="0.25">
      <c r="AB31" s="17" t="s">
        <v>146</v>
      </c>
      <c r="AC31" s="145" t="s">
        <v>160</v>
      </c>
      <c r="AD31" s="146" t="s">
        <v>162</v>
      </c>
      <c r="AE31" s="147" t="s">
        <v>155</v>
      </c>
      <c r="AF31" s="153" t="s">
        <v>164</v>
      </c>
      <c r="AG31" s="148" t="s">
        <v>167</v>
      </c>
      <c r="AH31" s="148" t="s">
        <v>167</v>
      </c>
      <c r="AI31" s="150" t="s">
        <v>37</v>
      </c>
    </row>
    <row r="32" spans="2:35" ht="79.2" x14ac:dyDescent="0.25">
      <c r="AB32" s="17" t="s">
        <v>147</v>
      </c>
      <c r="AC32" s="145" t="s">
        <v>160</v>
      </c>
      <c r="AD32" s="146" t="s">
        <v>162</v>
      </c>
      <c r="AE32" s="147" t="s">
        <v>155</v>
      </c>
      <c r="AF32" s="153" t="s">
        <v>164</v>
      </c>
      <c r="AG32" s="148" t="s">
        <v>167</v>
      </c>
      <c r="AH32" s="148" t="s">
        <v>167</v>
      </c>
      <c r="AI32" s="148" t="s">
        <v>167</v>
      </c>
    </row>
    <row r="33" spans="28:35" ht="52.8" x14ac:dyDescent="0.25">
      <c r="AB33" s="17" t="s">
        <v>148</v>
      </c>
      <c r="AC33" s="145" t="s">
        <v>160</v>
      </c>
      <c r="AD33" s="146" t="s">
        <v>162</v>
      </c>
      <c r="AE33" s="147" t="s">
        <v>155</v>
      </c>
      <c r="AF33" s="153" t="s">
        <v>164</v>
      </c>
      <c r="AG33" s="148" t="s">
        <v>167</v>
      </c>
      <c r="AH33" s="148" t="s">
        <v>167</v>
      </c>
      <c r="AI33" s="150" t="s">
        <v>37</v>
      </c>
    </row>
    <row r="34" spans="28:35" ht="79.2" x14ac:dyDescent="0.25">
      <c r="AB34" s="17" t="s">
        <v>149</v>
      </c>
      <c r="AC34" s="145" t="s">
        <v>160</v>
      </c>
      <c r="AD34" s="146" t="s">
        <v>162</v>
      </c>
      <c r="AE34" s="147" t="s">
        <v>155</v>
      </c>
      <c r="AF34" s="153" t="s">
        <v>164</v>
      </c>
      <c r="AG34" s="148" t="s">
        <v>167</v>
      </c>
      <c r="AH34" s="148" t="s">
        <v>167</v>
      </c>
      <c r="AI34" s="148" t="s">
        <v>167</v>
      </c>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formula>
    </cfRule>
  </conditionalFormatting>
  <hyperlinks>
    <hyperlink ref="B1" location="Overview!A1" display="Back to Overview" xr:uid="{00000000-0004-0000-0E00-000000000000}"/>
  </hyperlinks>
  <pageMargins left="0.70866141732283472" right="0.70866141732283472" top="0.74803149606299213" bottom="0.74803149606299213" header="0.31496062992125984" footer="0.31496062992125984"/>
  <pageSetup paperSize="9" scale="50" orientation="landscape" r:id="rId1"/>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Choose site" prompt="Select the EHV site that you would like to calculate charges." xr:uid="{00000000-0002-0000-0E00-000000000000}">
          <x14:formula1>
            <xm:f>'Annex 2 Designated EHV charges'!$G$10:$G$300</xm:f>
          </x14:formula1>
          <xm:sqref>L10</xm:sqref>
        </x14:dataValidation>
        <x14:dataValidation type="list" errorStyle="information" allowBlank="1" showInputMessage="1" showErrorMessage="1" promptTitle="Tariff selection" prompt="Choose tariff from drop down list" xr:uid="{00000000-0002-0000-0E00-000001000000}">
          <x14:formula1>
            <xm:f>'Annex 1 LV, HV and UMS charges'!$A$13:$A$44</xm:f>
          </x14:formula1>
          <xm:sqref>B10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M45"/>
  <sheetViews>
    <sheetView tabSelected="1" zoomScale="70" zoomScaleNormal="70" zoomScaleSheetLayoutView="100" workbookViewId="0"/>
  </sheetViews>
  <sheetFormatPr defaultColWidth="9.109375" defaultRowHeight="27.75" customHeight="1" x14ac:dyDescent="0.25"/>
  <cols>
    <col min="1" max="1" width="49" style="2" bestFit="1" customWidth="1"/>
    <col min="2" max="2" width="17.5546875" style="3" customWidth="1"/>
    <col min="3" max="3" width="9.33203125" style="2" customWidth="1"/>
    <col min="4" max="4" width="17.5546875" style="2" customWidth="1"/>
    <col min="5" max="7" width="17.5546875" style="3" customWidth="1"/>
    <col min="8" max="9" width="17.5546875" style="9" customWidth="1"/>
    <col min="10" max="10" width="17.5546875" style="5" customWidth="1"/>
    <col min="11" max="11" width="17.5546875" style="6" customWidth="1"/>
    <col min="12" max="12" width="15.5546875" style="4" customWidth="1"/>
    <col min="13" max="17" width="15.5546875" style="2" customWidth="1"/>
    <col min="18" max="16384" width="9.109375" style="2"/>
  </cols>
  <sheetData>
    <row r="1" spans="1:13" ht="27.75" customHeight="1" x14ac:dyDescent="0.25">
      <c r="A1" s="99" t="s">
        <v>24</v>
      </c>
      <c r="B1" s="54"/>
      <c r="C1" s="54"/>
      <c r="D1" s="54"/>
      <c r="E1" s="54"/>
      <c r="F1" s="54"/>
      <c r="G1" s="54"/>
      <c r="H1" s="54"/>
      <c r="I1" s="54"/>
      <c r="J1" s="54"/>
      <c r="K1" s="54"/>
    </row>
    <row r="2" spans="1:13" ht="27" customHeight="1" x14ac:dyDescent="0.25">
      <c r="A2" s="221" t="str">
        <f>Overview!B4&amp; " - Effective from "&amp;Overview!D4&amp;" - "&amp;Overview!E4&amp;" LV and HV charges"</f>
        <v>Fulcrum Electricity Assets Ltd - GSP_A - Effective from 1 April 2025 - Final LV and HV charges</v>
      </c>
      <c r="B2" s="221"/>
      <c r="C2" s="221"/>
      <c r="D2" s="221"/>
      <c r="E2" s="221"/>
      <c r="F2" s="221"/>
      <c r="G2" s="221"/>
      <c r="H2" s="221"/>
      <c r="I2" s="221"/>
      <c r="J2" s="221"/>
      <c r="K2" s="221"/>
    </row>
    <row r="3" spans="1:13" s="80" customFormat="1" ht="15" customHeight="1" x14ac:dyDescent="0.25">
      <c r="A3" s="88"/>
      <c r="B3" s="88"/>
      <c r="C3" s="88"/>
      <c r="D3" s="88"/>
      <c r="E3" s="88"/>
      <c r="F3" s="88"/>
      <c r="G3" s="88"/>
      <c r="H3" s="88"/>
      <c r="I3" s="88"/>
      <c r="J3" s="88"/>
      <c r="K3" s="88"/>
      <c r="L3" s="4"/>
      <c r="M3" s="2"/>
    </row>
    <row r="4" spans="1:13" ht="27" customHeight="1" x14ac:dyDescent="0.25">
      <c r="A4" s="221" t="s">
        <v>151</v>
      </c>
      <c r="B4" s="221"/>
      <c r="C4" s="221"/>
      <c r="D4" s="221"/>
      <c r="E4" s="221"/>
      <c r="F4" s="88"/>
      <c r="G4" s="221" t="s">
        <v>152</v>
      </c>
      <c r="H4" s="221"/>
      <c r="I4" s="221"/>
      <c r="J4" s="221"/>
      <c r="K4" s="221"/>
    </row>
    <row r="5" spans="1:13" ht="28.5" customHeight="1" x14ac:dyDescent="0.25">
      <c r="A5" s="79" t="s">
        <v>17</v>
      </c>
      <c r="B5" s="84" t="s">
        <v>61</v>
      </c>
      <c r="C5" s="222" t="s">
        <v>62</v>
      </c>
      <c r="D5" s="223"/>
      <c r="E5" s="81" t="s">
        <v>63</v>
      </c>
      <c r="F5" s="88"/>
      <c r="G5" s="225"/>
      <c r="H5" s="226"/>
      <c r="I5" s="85" t="s">
        <v>67</v>
      </c>
      <c r="J5" s="86" t="s">
        <v>68</v>
      </c>
      <c r="K5" s="81" t="s">
        <v>63</v>
      </c>
    </row>
    <row r="6" spans="1:13" ht="65.25" customHeight="1" x14ac:dyDescent="0.25">
      <c r="A6" s="82" t="s">
        <v>64</v>
      </c>
      <c r="B6" s="23" t="s">
        <v>685</v>
      </c>
      <c r="C6" s="224" t="s">
        <v>686</v>
      </c>
      <c r="D6" s="224"/>
      <c r="E6" s="189" t="s">
        <v>687</v>
      </c>
      <c r="F6" s="88"/>
      <c r="G6" s="227" t="s">
        <v>65</v>
      </c>
      <c r="H6" s="227"/>
      <c r="I6" s="23" t="s">
        <v>685</v>
      </c>
      <c r="J6" s="87" t="s">
        <v>686</v>
      </c>
      <c r="K6" s="189" t="s">
        <v>687</v>
      </c>
    </row>
    <row r="7" spans="1:13" ht="65.25" customHeight="1" x14ac:dyDescent="0.25">
      <c r="A7" s="82" t="s">
        <v>20</v>
      </c>
      <c r="B7" s="22"/>
      <c r="C7" s="228"/>
      <c r="D7" s="228"/>
      <c r="E7" s="87" t="s">
        <v>688</v>
      </c>
      <c r="F7" s="88"/>
      <c r="G7" s="227" t="s">
        <v>690</v>
      </c>
      <c r="H7" s="227"/>
      <c r="I7" s="22"/>
      <c r="J7" s="23" t="s">
        <v>689</v>
      </c>
      <c r="K7" s="23" t="s">
        <v>687</v>
      </c>
    </row>
    <row r="8" spans="1:13" ht="65.25" customHeight="1" x14ac:dyDescent="0.25">
      <c r="A8" s="83" t="s">
        <v>18</v>
      </c>
      <c r="B8" s="217" t="s">
        <v>19</v>
      </c>
      <c r="C8" s="218"/>
      <c r="D8" s="218"/>
      <c r="E8" s="219"/>
      <c r="F8" s="88"/>
      <c r="G8" s="229" t="s">
        <v>20</v>
      </c>
      <c r="H8" s="230"/>
      <c r="I8" s="22"/>
      <c r="J8" s="22"/>
      <c r="K8" s="87" t="s">
        <v>688</v>
      </c>
    </row>
    <row r="9" spans="1:13" s="80" customFormat="1" ht="36" customHeight="1" x14ac:dyDescent="0.25">
      <c r="F9" s="88"/>
      <c r="G9" s="220" t="s">
        <v>18</v>
      </c>
      <c r="H9" s="220"/>
      <c r="I9" s="217" t="s">
        <v>19</v>
      </c>
      <c r="J9" s="218"/>
      <c r="K9" s="219"/>
      <c r="L9" s="52"/>
    </row>
    <row r="10" spans="1:13" s="80" customFormat="1" ht="27" customHeight="1" x14ac:dyDescent="0.25">
      <c r="A10" s="88"/>
      <c r="B10" s="88"/>
      <c r="C10" s="88"/>
      <c r="D10" s="88"/>
      <c r="E10" s="88"/>
      <c r="F10" s="88"/>
      <c r="L10" s="52"/>
    </row>
    <row r="11" spans="1:13" s="80" customFormat="1" ht="12.75" customHeight="1" x14ac:dyDescent="0.25">
      <c r="A11" s="88"/>
      <c r="B11" s="88"/>
      <c r="C11" s="88"/>
      <c r="D11" s="88"/>
      <c r="E11" s="88"/>
      <c r="F11" s="88"/>
      <c r="G11" s="88"/>
      <c r="H11" s="88"/>
      <c r="I11" s="88"/>
      <c r="J11" s="88"/>
      <c r="K11" s="88"/>
      <c r="L11" s="52"/>
    </row>
    <row r="12" spans="1:13" ht="78.75" customHeight="1" x14ac:dyDescent="0.25">
      <c r="A12" s="28" t="s">
        <v>126</v>
      </c>
      <c r="B12" s="15" t="s">
        <v>28</v>
      </c>
      <c r="C12" s="15" t="s">
        <v>29</v>
      </c>
      <c r="D12" s="57" t="s">
        <v>154</v>
      </c>
      <c r="E12" s="57" t="s">
        <v>156</v>
      </c>
      <c r="F12" s="57" t="s">
        <v>155</v>
      </c>
      <c r="G12" s="15" t="s">
        <v>30</v>
      </c>
      <c r="H12" s="15" t="s">
        <v>31</v>
      </c>
      <c r="I12" s="28" t="s">
        <v>127</v>
      </c>
      <c r="J12" s="15" t="s">
        <v>37</v>
      </c>
      <c r="K12" s="15" t="s">
        <v>0</v>
      </c>
    </row>
    <row r="13" spans="1:13" ht="32.25" customHeight="1" x14ac:dyDescent="0.25">
      <c r="A13" s="17" t="s">
        <v>649</v>
      </c>
      <c r="B13" s="46" t="s">
        <v>742</v>
      </c>
      <c r="C13" s="183" t="s">
        <v>582</v>
      </c>
      <c r="D13" s="140">
        <v>14.459</v>
      </c>
      <c r="E13" s="141">
        <v>1.649</v>
      </c>
      <c r="F13" s="142">
        <v>0.27700000000000002</v>
      </c>
      <c r="G13" s="47">
        <v>8.09</v>
      </c>
      <c r="H13" s="48"/>
      <c r="I13" s="48"/>
      <c r="J13" s="44"/>
      <c r="K13" s="45" t="s">
        <v>708</v>
      </c>
    </row>
    <row r="14" spans="1:13" ht="32.25" customHeight="1" x14ac:dyDescent="0.25">
      <c r="A14" s="17" t="s">
        <v>463</v>
      </c>
      <c r="B14" s="46" t="s">
        <v>720</v>
      </c>
      <c r="C14" s="179">
        <v>2</v>
      </c>
      <c r="D14" s="140">
        <v>14.459</v>
      </c>
      <c r="E14" s="141">
        <v>1.649</v>
      </c>
      <c r="F14" s="142">
        <v>0.27700000000000002</v>
      </c>
      <c r="G14" s="48"/>
      <c r="H14" s="48"/>
      <c r="I14" s="48"/>
      <c r="J14" s="44"/>
      <c r="K14" s="45"/>
    </row>
    <row r="15" spans="1:13" ht="32.25" customHeight="1" x14ac:dyDescent="0.25">
      <c r="A15" s="17" t="s">
        <v>596</v>
      </c>
      <c r="B15" s="46" t="s">
        <v>743</v>
      </c>
      <c r="C15" s="167" t="s">
        <v>581</v>
      </c>
      <c r="D15" s="140">
        <v>11.834</v>
      </c>
      <c r="E15" s="141">
        <v>1.349</v>
      </c>
      <c r="F15" s="142">
        <v>0.22600000000000001</v>
      </c>
      <c r="G15" s="47">
        <v>8.4700000000000006</v>
      </c>
      <c r="H15" s="48"/>
      <c r="I15" s="48"/>
      <c r="J15" s="44"/>
      <c r="K15" s="45"/>
    </row>
    <row r="16" spans="1:13" ht="32.25" customHeight="1" x14ac:dyDescent="0.25">
      <c r="A16" s="17" t="s">
        <v>597</v>
      </c>
      <c r="B16" s="46" t="s">
        <v>744</v>
      </c>
      <c r="C16" s="167" t="s">
        <v>581</v>
      </c>
      <c r="D16" s="140">
        <v>11.834</v>
      </c>
      <c r="E16" s="141">
        <v>1.349</v>
      </c>
      <c r="F16" s="142">
        <v>0.22600000000000001</v>
      </c>
      <c r="G16" s="47">
        <v>8.61</v>
      </c>
      <c r="H16" s="48"/>
      <c r="I16" s="48"/>
      <c r="J16" s="44"/>
      <c r="K16" s="45"/>
    </row>
    <row r="17" spans="1:11" ht="32.25" customHeight="1" x14ac:dyDescent="0.25">
      <c r="A17" s="17" t="s">
        <v>598</v>
      </c>
      <c r="B17" s="46" t="s">
        <v>745</v>
      </c>
      <c r="C17" s="167" t="s">
        <v>581</v>
      </c>
      <c r="D17" s="140">
        <v>11.834</v>
      </c>
      <c r="E17" s="141">
        <v>1.349</v>
      </c>
      <c r="F17" s="142">
        <v>0.22600000000000001</v>
      </c>
      <c r="G17" s="47">
        <v>8.85</v>
      </c>
      <c r="H17" s="48"/>
      <c r="I17" s="48"/>
      <c r="J17" s="44"/>
      <c r="K17" s="45"/>
    </row>
    <row r="18" spans="1:11" ht="32.25" customHeight="1" x14ac:dyDescent="0.25">
      <c r="A18" s="17" t="s">
        <v>599</v>
      </c>
      <c r="B18" s="46" t="s">
        <v>746</v>
      </c>
      <c r="C18" s="167" t="s">
        <v>581</v>
      </c>
      <c r="D18" s="140">
        <v>11.834</v>
      </c>
      <c r="E18" s="141">
        <v>1.349</v>
      </c>
      <c r="F18" s="142">
        <v>0.22600000000000001</v>
      </c>
      <c r="G18" s="47">
        <v>9.25</v>
      </c>
      <c r="H18" s="48"/>
      <c r="I18" s="48"/>
      <c r="J18" s="44"/>
      <c r="K18" s="45"/>
    </row>
    <row r="19" spans="1:11" ht="32.25" customHeight="1" x14ac:dyDescent="0.25">
      <c r="A19" s="17" t="s">
        <v>600</v>
      </c>
      <c r="B19" s="46" t="s">
        <v>747</v>
      </c>
      <c r="C19" s="167" t="s">
        <v>581</v>
      </c>
      <c r="D19" s="140">
        <v>11.834</v>
      </c>
      <c r="E19" s="141">
        <v>1.349</v>
      </c>
      <c r="F19" s="142">
        <v>0.22600000000000001</v>
      </c>
      <c r="G19" s="47">
        <v>10.58</v>
      </c>
      <c r="H19" s="48"/>
      <c r="I19" s="48"/>
      <c r="J19" s="44"/>
      <c r="K19" s="45"/>
    </row>
    <row r="20" spans="1:11" ht="32.25" customHeight="1" x14ac:dyDescent="0.25">
      <c r="A20" s="17" t="s">
        <v>140</v>
      </c>
      <c r="B20" s="46" t="s">
        <v>721</v>
      </c>
      <c r="C20" s="179">
        <v>4</v>
      </c>
      <c r="D20" s="140">
        <v>11.834</v>
      </c>
      <c r="E20" s="141">
        <v>1.349</v>
      </c>
      <c r="F20" s="142">
        <v>0.22600000000000001</v>
      </c>
      <c r="G20" s="48"/>
      <c r="H20" s="48"/>
      <c r="I20" s="48"/>
      <c r="J20" s="44"/>
      <c r="K20" s="45"/>
    </row>
    <row r="21" spans="1:11" ht="32.25" customHeight="1" x14ac:dyDescent="0.25">
      <c r="A21" s="17" t="s">
        <v>464</v>
      </c>
      <c r="B21" s="45" t="s">
        <v>722</v>
      </c>
      <c r="C21" s="179">
        <v>0</v>
      </c>
      <c r="D21" s="140">
        <v>8.5069999999999997</v>
      </c>
      <c r="E21" s="141">
        <v>0.91400000000000003</v>
      </c>
      <c r="F21" s="142">
        <v>0.14499999999999999</v>
      </c>
      <c r="G21" s="47">
        <v>18.53</v>
      </c>
      <c r="H21" s="47">
        <v>7.41</v>
      </c>
      <c r="I21" s="139">
        <v>7.41</v>
      </c>
      <c r="J21" s="43">
        <v>0.373</v>
      </c>
      <c r="K21" s="45"/>
    </row>
    <row r="22" spans="1:11" ht="32.25" customHeight="1" x14ac:dyDescent="0.25">
      <c r="A22" s="17" t="s">
        <v>465</v>
      </c>
      <c r="B22" s="45" t="s">
        <v>723</v>
      </c>
      <c r="C22" s="179">
        <v>0</v>
      </c>
      <c r="D22" s="140">
        <v>8.5069999999999997</v>
      </c>
      <c r="E22" s="141">
        <v>0.91400000000000003</v>
      </c>
      <c r="F22" s="142">
        <v>0.14499999999999999</v>
      </c>
      <c r="G22" s="47">
        <v>22.76</v>
      </c>
      <c r="H22" s="47">
        <v>7.41</v>
      </c>
      <c r="I22" s="139">
        <v>7.41</v>
      </c>
      <c r="J22" s="43">
        <v>0.373</v>
      </c>
      <c r="K22" s="45"/>
    </row>
    <row r="23" spans="1:11" ht="32.25" customHeight="1" x14ac:dyDescent="0.25">
      <c r="A23" s="17" t="s">
        <v>466</v>
      </c>
      <c r="B23" s="45" t="s">
        <v>724</v>
      </c>
      <c r="C23" s="179">
        <v>0</v>
      </c>
      <c r="D23" s="140">
        <v>8.5069999999999997</v>
      </c>
      <c r="E23" s="141">
        <v>0.91400000000000003</v>
      </c>
      <c r="F23" s="142">
        <v>0.14499999999999999</v>
      </c>
      <c r="G23" s="47">
        <v>24.82</v>
      </c>
      <c r="H23" s="47">
        <v>7.41</v>
      </c>
      <c r="I23" s="139">
        <v>7.41</v>
      </c>
      <c r="J23" s="43">
        <v>0.373</v>
      </c>
      <c r="K23" s="45"/>
    </row>
    <row r="24" spans="1:11" ht="32.25" customHeight="1" x14ac:dyDescent="0.25">
      <c r="A24" s="17" t="s">
        <v>467</v>
      </c>
      <c r="B24" s="45" t="s">
        <v>725</v>
      </c>
      <c r="C24" s="179">
        <v>0</v>
      </c>
      <c r="D24" s="140">
        <v>8.5069999999999997</v>
      </c>
      <c r="E24" s="141">
        <v>0.91400000000000003</v>
      </c>
      <c r="F24" s="142">
        <v>0.14499999999999999</v>
      </c>
      <c r="G24" s="47">
        <v>29.18</v>
      </c>
      <c r="H24" s="47">
        <v>7.41</v>
      </c>
      <c r="I24" s="139">
        <v>7.41</v>
      </c>
      <c r="J24" s="43">
        <v>0.373</v>
      </c>
      <c r="K24" s="45"/>
    </row>
    <row r="25" spans="1:11" ht="32.25" customHeight="1" x14ac:dyDescent="0.25">
      <c r="A25" s="17" t="s">
        <v>468</v>
      </c>
      <c r="B25" s="45" t="s">
        <v>726</v>
      </c>
      <c r="C25" s="179">
        <v>0</v>
      </c>
      <c r="D25" s="140">
        <v>8.5069999999999997</v>
      </c>
      <c r="E25" s="141">
        <v>0.91400000000000003</v>
      </c>
      <c r="F25" s="142">
        <v>0.14499999999999999</v>
      </c>
      <c r="G25" s="47">
        <v>41.37</v>
      </c>
      <c r="H25" s="47">
        <v>7.41</v>
      </c>
      <c r="I25" s="139">
        <v>7.41</v>
      </c>
      <c r="J25" s="43">
        <v>0.373</v>
      </c>
      <c r="K25" s="45"/>
    </row>
    <row r="26" spans="1:11" ht="32.25" customHeight="1" x14ac:dyDescent="0.25">
      <c r="A26" s="17" t="s">
        <v>469</v>
      </c>
      <c r="B26" s="45" t="s">
        <v>727</v>
      </c>
      <c r="C26" s="179">
        <v>0</v>
      </c>
      <c r="D26" s="140">
        <v>5.5359999999999996</v>
      </c>
      <c r="E26" s="141">
        <v>0.53800000000000003</v>
      </c>
      <c r="F26" s="142">
        <v>7.6999999999999999E-2</v>
      </c>
      <c r="G26" s="47">
        <v>14.96</v>
      </c>
      <c r="H26" s="47">
        <v>5.66</v>
      </c>
      <c r="I26" s="139">
        <v>5.66</v>
      </c>
      <c r="J26" s="43">
        <v>0.221</v>
      </c>
      <c r="K26" s="45"/>
    </row>
    <row r="27" spans="1:11" ht="32.25" customHeight="1" x14ac:dyDescent="0.25">
      <c r="A27" s="17" t="s">
        <v>470</v>
      </c>
      <c r="B27" s="45" t="s">
        <v>728</v>
      </c>
      <c r="C27" s="179">
        <v>0</v>
      </c>
      <c r="D27" s="140">
        <v>5.5359999999999996</v>
      </c>
      <c r="E27" s="141">
        <v>0.53800000000000003</v>
      </c>
      <c r="F27" s="142">
        <v>7.6999999999999999E-2</v>
      </c>
      <c r="G27" s="47">
        <v>19.2</v>
      </c>
      <c r="H27" s="47">
        <v>5.66</v>
      </c>
      <c r="I27" s="139">
        <v>5.66</v>
      </c>
      <c r="J27" s="43">
        <v>0.221</v>
      </c>
      <c r="K27" s="45"/>
    </row>
    <row r="28" spans="1:11" ht="32.25" customHeight="1" x14ac:dyDescent="0.25">
      <c r="A28" s="17" t="s">
        <v>471</v>
      </c>
      <c r="B28" s="45" t="s">
        <v>729</v>
      </c>
      <c r="C28" s="179">
        <v>0</v>
      </c>
      <c r="D28" s="140">
        <v>5.5359999999999996</v>
      </c>
      <c r="E28" s="141">
        <v>0.53800000000000003</v>
      </c>
      <c r="F28" s="142">
        <v>7.6999999999999999E-2</v>
      </c>
      <c r="G28" s="47">
        <v>21.26</v>
      </c>
      <c r="H28" s="47">
        <v>5.66</v>
      </c>
      <c r="I28" s="139">
        <v>5.66</v>
      </c>
      <c r="J28" s="43">
        <v>0.221</v>
      </c>
      <c r="K28" s="45"/>
    </row>
    <row r="29" spans="1:11" ht="32.25" customHeight="1" x14ac:dyDescent="0.25">
      <c r="A29" s="17" t="s">
        <v>472</v>
      </c>
      <c r="B29" s="45" t="s">
        <v>730</v>
      </c>
      <c r="C29" s="179">
        <v>0</v>
      </c>
      <c r="D29" s="140">
        <v>5.5359999999999996</v>
      </c>
      <c r="E29" s="141">
        <v>0.53800000000000003</v>
      </c>
      <c r="F29" s="142">
        <v>7.6999999999999999E-2</v>
      </c>
      <c r="G29" s="47">
        <v>25.61</v>
      </c>
      <c r="H29" s="47">
        <v>5.66</v>
      </c>
      <c r="I29" s="139">
        <v>5.66</v>
      </c>
      <c r="J29" s="43">
        <v>0.221</v>
      </c>
      <c r="K29" s="45"/>
    </row>
    <row r="30" spans="1:11" ht="32.25" customHeight="1" x14ac:dyDescent="0.25">
      <c r="A30" s="17" t="s">
        <v>473</v>
      </c>
      <c r="B30" s="45" t="s">
        <v>731</v>
      </c>
      <c r="C30" s="179">
        <v>0</v>
      </c>
      <c r="D30" s="140">
        <v>5.5359999999999996</v>
      </c>
      <c r="E30" s="141">
        <v>0.53800000000000003</v>
      </c>
      <c r="F30" s="142">
        <v>7.6999999999999999E-2</v>
      </c>
      <c r="G30" s="47">
        <v>37.81</v>
      </c>
      <c r="H30" s="47">
        <v>5.66</v>
      </c>
      <c r="I30" s="139">
        <v>5.66</v>
      </c>
      <c r="J30" s="43">
        <v>0.221</v>
      </c>
      <c r="K30" s="45"/>
    </row>
    <row r="31" spans="1:11" ht="32.25" customHeight="1" x14ac:dyDescent="0.25">
      <c r="A31" s="17" t="s">
        <v>474</v>
      </c>
      <c r="B31" s="45" t="s">
        <v>732</v>
      </c>
      <c r="C31" s="179">
        <v>0</v>
      </c>
      <c r="D31" s="140">
        <v>4.8019999999999996</v>
      </c>
      <c r="E31" s="141">
        <v>0.433</v>
      </c>
      <c r="F31" s="142">
        <v>5.8999999999999997E-2</v>
      </c>
      <c r="G31" s="47">
        <v>163.46</v>
      </c>
      <c r="H31" s="47">
        <v>5.09</v>
      </c>
      <c r="I31" s="139">
        <v>5.09</v>
      </c>
      <c r="J31" s="43">
        <v>0.18099999999999999</v>
      </c>
      <c r="K31" s="45"/>
    </row>
    <row r="32" spans="1:11" ht="32.25" customHeight="1" x14ac:dyDescent="0.25">
      <c r="A32" s="17" t="s">
        <v>475</v>
      </c>
      <c r="B32" s="45" t="s">
        <v>733</v>
      </c>
      <c r="C32" s="179">
        <v>0</v>
      </c>
      <c r="D32" s="140">
        <v>4.8019999999999996</v>
      </c>
      <c r="E32" s="141">
        <v>0.433</v>
      </c>
      <c r="F32" s="142">
        <v>5.8999999999999997E-2</v>
      </c>
      <c r="G32" s="47">
        <v>194.76</v>
      </c>
      <c r="H32" s="47">
        <v>5.09</v>
      </c>
      <c r="I32" s="139">
        <v>5.09</v>
      </c>
      <c r="J32" s="43">
        <v>0.18099999999999999</v>
      </c>
      <c r="K32" s="45"/>
    </row>
    <row r="33" spans="1:11" ht="32.25" customHeight="1" x14ac:dyDescent="0.25">
      <c r="A33" s="17" t="s">
        <v>476</v>
      </c>
      <c r="B33" s="45" t="s">
        <v>734</v>
      </c>
      <c r="C33" s="179">
        <v>0</v>
      </c>
      <c r="D33" s="140">
        <v>4.8019999999999996</v>
      </c>
      <c r="E33" s="141">
        <v>0.433</v>
      </c>
      <c r="F33" s="142">
        <v>5.8999999999999997E-2</v>
      </c>
      <c r="G33" s="47">
        <v>231.94</v>
      </c>
      <c r="H33" s="47">
        <v>5.09</v>
      </c>
      <c r="I33" s="139">
        <v>5.09</v>
      </c>
      <c r="J33" s="43">
        <v>0.18099999999999999</v>
      </c>
      <c r="K33" s="45"/>
    </row>
    <row r="34" spans="1:11" ht="32.25" customHeight="1" x14ac:dyDescent="0.25">
      <c r="A34" s="17" t="s">
        <v>477</v>
      </c>
      <c r="B34" s="45" t="s">
        <v>735</v>
      </c>
      <c r="C34" s="179">
        <v>0</v>
      </c>
      <c r="D34" s="140">
        <v>4.8019999999999996</v>
      </c>
      <c r="E34" s="141">
        <v>0.433</v>
      </c>
      <c r="F34" s="142">
        <v>5.8999999999999997E-2</v>
      </c>
      <c r="G34" s="47">
        <v>293.85000000000002</v>
      </c>
      <c r="H34" s="47">
        <v>5.09</v>
      </c>
      <c r="I34" s="139">
        <v>5.09</v>
      </c>
      <c r="J34" s="43">
        <v>0.18099999999999999</v>
      </c>
      <c r="K34" s="45"/>
    </row>
    <row r="35" spans="1:11" ht="32.25" customHeight="1" x14ac:dyDescent="0.25">
      <c r="A35" s="17" t="s">
        <v>478</v>
      </c>
      <c r="B35" s="45" t="s">
        <v>736</v>
      </c>
      <c r="C35" s="179">
        <v>0</v>
      </c>
      <c r="D35" s="140">
        <v>4.8019999999999996</v>
      </c>
      <c r="E35" s="141">
        <v>0.433</v>
      </c>
      <c r="F35" s="142">
        <v>5.8999999999999997E-2</v>
      </c>
      <c r="G35" s="47">
        <v>494.2</v>
      </c>
      <c r="H35" s="47">
        <v>5.09</v>
      </c>
      <c r="I35" s="139">
        <v>5.09</v>
      </c>
      <c r="J35" s="43">
        <v>0.18099999999999999</v>
      </c>
      <c r="K35" s="45"/>
    </row>
    <row r="36" spans="1:11" ht="76.5" customHeight="1" x14ac:dyDescent="0.25">
      <c r="A36" s="17" t="s">
        <v>141</v>
      </c>
      <c r="B36" s="45" t="s">
        <v>737</v>
      </c>
      <c r="C36" s="179" t="s">
        <v>411</v>
      </c>
      <c r="D36" s="143">
        <v>37.043999999999997</v>
      </c>
      <c r="E36" s="144">
        <v>3.1339999999999999</v>
      </c>
      <c r="F36" s="142">
        <v>2.0779999999999998</v>
      </c>
      <c r="G36" s="48"/>
      <c r="H36" s="48"/>
      <c r="I36" s="48"/>
      <c r="J36" s="44"/>
      <c r="K36" s="45" t="s">
        <v>709</v>
      </c>
    </row>
    <row r="37" spans="1:11" ht="27.75" customHeight="1" x14ac:dyDescent="0.25">
      <c r="A37" s="17" t="s">
        <v>142</v>
      </c>
      <c r="B37" s="46" t="s">
        <v>738</v>
      </c>
      <c r="C37" s="178">
        <v>0</v>
      </c>
      <c r="D37" s="140">
        <v>-8.6150000000000002</v>
      </c>
      <c r="E37" s="141">
        <v>-0.98199999999999998</v>
      </c>
      <c r="F37" s="142">
        <v>-0.16500000000000001</v>
      </c>
      <c r="G37" s="47">
        <v>0</v>
      </c>
      <c r="H37" s="48"/>
      <c r="I37" s="48"/>
      <c r="J37" s="44"/>
      <c r="K37" s="45"/>
    </row>
    <row r="38" spans="1:11" ht="27.75" customHeight="1" x14ac:dyDescent="0.25">
      <c r="A38" s="17" t="s">
        <v>143</v>
      </c>
      <c r="B38" s="45" t="s">
        <v>739</v>
      </c>
      <c r="C38" s="179">
        <v>0</v>
      </c>
      <c r="D38" s="140">
        <v>-7.0679999999999996</v>
      </c>
      <c r="E38" s="141">
        <v>-0.77300000000000002</v>
      </c>
      <c r="F38" s="142">
        <v>-0.125</v>
      </c>
      <c r="G38" s="47">
        <v>0</v>
      </c>
      <c r="H38" s="48"/>
      <c r="I38" s="48"/>
      <c r="J38" s="44"/>
      <c r="K38" s="45"/>
    </row>
    <row r="39" spans="1:11" ht="27.75" customHeight="1" x14ac:dyDescent="0.25">
      <c r="A39" s="17" t="s">
        <v>144</v>
      </c>
      <c r="B39" s="45" t="s">
        <v>740</v>
      </c>
      <c r="C39" s="179">
        <v>0</v>
      </c>
      <c r="D39" s="140">
        <v>-8.6150000000000002</v>
      </c>
      <c r="E39" s="141">
        <v>-0.98199999999999998</v>
      </c>
      <c r="F39" s="142">
        <v>-0.16500000000000001</v>
      </c>
      <c r="G39" s="47">
        <v>0</v>
      </c>
      <c r="H39" s="48"/>
      <c r="I39" s="48"/>
      <c r="J39" s="43">
        <v>0.42499999999999999</v>
      </c>
      <c r="K39" s="45"/>
    </row>
    <row r="40" spans="1:11" ht="27.75" customHeight="1" x14ac:dyDescent="0.25">
      <c r="A40" s="17" t="s">
        <v>145</v>
      </c>
      <c r="B40" s="45" t="s">
        <v>741</v>
      </c>
      <c r="C40" s="179">
        <v>0</v>
      </c>
      <c r="D40" s="140">
        <v>-8.6150000000000002</v>
      </c>
      <c r="E40" s="141">
        <v>-0.98199999999999998</v>
      </c>
      <c r="F40" s="142">
        <v>-0.16500000000000001</v>
      </c>
      <c r="G40" s="47">
        <v>0</v>
      </c>
      <c r="H40" s="48"/>
      <c r="I40" s="48"/>
      <c r="J40" s="44"/>
      <c r="K40" s="45"/>
    </row>
    <row r="41" spans="1:11" ht="27.75" customHeight="1" x14ac:dyDescent="0.25">
      <c r="A41" s="17" t="s">
        <v>146</v>
      </c>
      <c r="B41" s="45">
        <v>2</v>
      </c>
      <c r="C41" s="179">
        <v>0</v>
      </c>
      <c r="D41" s="140">
        <v>-7.0679999999999996</v>
      </c>
      <c r="E41" s="141">
        <v>-0.77300000000000002</v>
      </c>
      <c r="F41" s="142">
        <v>-0.125</v>
      </c>
      <c r="G41" s="47">
        <v>0</v>
      </c>
      <c r="H41" s="48"/>
      <c r="I41" s="48"/>
      <c r="J41" s="43">
        <v>0.309</v>
      </c>
      <c r="K41" s="45"/>
    </row>
    <row r="42" spans="1:11" ht="27.75" customHeight="1" x14ac:dyDescent="0.25">
      <c r="A42" s="17" t="s">
        <v>147</v>
      </c>
      <c r="B42" s="45">
        <v>12</v>
      </c>
      <c r="C42" s="179">
        <v>0</v>
      </c>
      <c r="D42" s="140">
        <v>-7.0679999999999996</v>
      </c>
      <c r="E42" s="141">
        <v>-0.77300000000000002</v>
      </c>
      <c r="F42" s="142">
        <v>-0.125</v>
      </c>
      <c r="G42" s="47">
        <v>0</v>
      </c>
      <c r="H42" s="48"/>
      <c r="I42" s="48"/>
      <c r="J42" s="44"/>
      <c r="K42" s="45"/>
    </row>
    <row r="43" spans="1:11" ht="27.75" customHeight="1" x14ac:dyDescent="0.25">
      <c r="A43" s="17" t="s">
        <v>148</v>
      </c>
      <c r="B43" s="45">
        <v>22</v>
      </c>
      <c r="C43" s="179">
        <v>0</v>
      </c>
      <c r="D43" s="140">
        <v>-5.2889999999999997</v>
      </c>
      <c r="E43" s="141">
        <v>-0.51400000000000001</v>
      </c>
      <c r="F43" s="142">
        <v>-7.2999999999999995E-2</v>
      </c>
      <c r="G43" s="47">
        <v>11.92</v>
      </c>
      <c r="H43" s="48"/>
      <c r="I43" s="48"/>
      <c r="J43" s="43">
        <v>0.26300000000000001</v>
      </c>
      <c r="K43" s="45"/>
    </row>
    <row r="44" spans="1:11" ht="27.75" customHeight="1" x14ac:dyDescent="0.25">
      <c r="A44" s="17" t="s">
        <v>149</v>
      </c>
      <c r="B44" s="45">
        <v>32</v>
      </c>
      <c r="C44" s="179">
        <v>0</v>
      </c>
      <c r="D44" s="140">
        <v>-5.2889999999999997</v>
      </c>
      <c r="E44" s="141">
        <v>-0.51400000000000001</v>
      </c>
      <c r="F44" s="142">
        <v>-7.2999999999999995E-2</v>
      </c>
      <c r="G44" s="47">
        <v>11.92</v>
      </c>
      <c r="H44" s="48"/>
      <c r="I44" s="48"/>
      <c r="J44" s="44"/>
      <c r="K44" s="45"/>
    </row>
    <row r="45" spans="1:11" ht="27.75" customHeight="1" x14ac:dyDescent="0.25">
      <c r="C45" s="3"/>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3">
    <mergeCell ref="I9:K9"/>
    <mergeCell ref="G9:H9"/>
    <mergeCell ref="A2:K2"/>
    <mergeCell ref="C5:D5"/>
    <mergeCell ref="C6:D6"/>
    <mergeCell ref="G5:H5"/>
    <mergeCell ref="G6:H6"/>
    <mergeCell ref="G4:K4"/>
    <mergeCell ref="A4:E4"/>
    <mergeCell ref="C7:D7"/>
    <mergeCell ref="B8:E8"/>
    <mergeCell ref="G7:H7"/>
    <mergeCell ref="G8:H8"/>
  </mergeCells>
  <phoneticPr fontId="5" type="noConversion"/>
  <hyperlinks>
    <hyperlink ref="A1" location="Overview!A1" display="Back to Overview" xr:uid="{00000000-0004-0000-0100-000000000000}"/>
  </hyperlinks>
  <pageMargins left="0.39370078740157483" right="0.35433070866141736" top="0.86614173228346458" bottom="0.74803149606299213" header="0.43307086614173229" footer="0.51181102362204722"/>
  <pageSetup paperSize="9" scale="45" fitToHeight="0" orientation="portrait" r:id="rId2"/>
  <headerFooter scaleWithDoc="0">
    <oddHeader>&amp;L&amp;"Arial,Bold"
&amp;"Arial,Regular"Annex 1 - Schedule of Charges for use of the Distribution System by LV and HV Designated Properties</oddHeader>
    <oddFooter>&amp;C&amp;P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P300"/>
  <sheetViews>
    <sheetView zoomScale="85" zoomScaleNormal="85" zoomScaleSheetLayoutView="100" workbookViewId="0">
      <selection activeCell="A10" sqref="A10:P300"/>
    </sheetView>
  </sheetViews>
  <sheetFormatPr defaultColWidth="9.109375" defaultRowHeight="13.2" x14ac:dyDescent="0.25"/>
  <cols>
    <col min="1" max="1" width="14.5546875" style="55" customWidth="1"/>
    <col min="2" max="2" width="7.33203125" style="55" customWidth="1"/>
    <col min="3" max="3" width="14.6640625" style="55" customWidth="1"/>
    <col min="4" max="4" width="14.6640625" style="63" customWidth="1"/>
    <col min="5" max="5" width="7.109375" style="63" customWidth="1"/>
    <col min="6" max="6" width="14.6640625" style="63" customWidth="1"/>
    <col min="7" max="7" width="50.6640625" style="63" customWidth="1"/>
    <col min="8" max="8" width="14.6640625" style="63" customWidth="1"/>
    <col min="9" max="9" width="14.6640625" style="64" customWidth="1"/>
    <col min="10" max="11" width="14.6640625" style="65" customWidth="1"/>
    <col min="12" max="15" width="14.6640625" style="55" customWidth="1"/>
    <col min="16" max="17" width="15.5546875" style="55" customWidth="1"/>
    <col min="18" max="18" width="9.109375" style="55"/>
    <col min="19" max="19" width="8.44140625" style="55" customWidth="1"/>
    <col min="20" max="20" width="15.5546875" style="55" customWidth="1"/>
    <col min="21" max="16384" width="9.109375" style="55"/>
  </cols>
  <sheetData>
    <row r="1" spans="1:16" ht="32.25" customHeight="1" x14ac:dyDescent="0.25">
      <c r="A1" s="53" t="s">
        <v>24</v>
      </c>
      <c r="B1" s="53"/>
      <c r="C1" s="231" t="s">
        <v>711</v>
      </c>
      <c r="D1" s="231"/>
      <c r="E1" s="231"/>
      <c r="F1" s="231"/>
      <c r="G1" s="231"/>
      <c r="H1" s="231"/>
      <c r="I1" s="231"/>
      <c r="J1" s="231"/>
      <c r="K1" s="231"/>
      <c r="L1" s="231"/>
      <c r="M1" s="231"/>
      <c r="N1" s="231"/>
      <c r="O1" s="231"/>
      <c r="P1" s="231"/>
    </row>
    <row r="2" spans="1:16" s="56" customFormat="1" ht="30" customHeight="1" x14ac:dyDescent="0.25">
      <c r="A2" s="232" t="str">
        <f>Overview!B4&amp; " - Effective from "&amp;Overview!D4&amp;" - "&amp;Overview!E4&amp;" Designated EHV charges"</f>
        <v>Fulcrum Electricity Assets Ltd - GSP_A - Effective from 1 April 2025 - Final Designated EHV charges</v>
      </c>
      <c r="B2" s="233"/>
      <c r="C2" s="233"/>
      <c r="D2" s="233"/>
      <c r="E2" s="233"/>
      <c r="F2" s="233"/>
      <c r="G2" s="233"/>
      <c r="H2" s="233"/>
      <c r="I2" s="233"/>
      <c r="J2" s="233"/>
      <c r="K2" s="233"/>
      <c r="L2" s="233"/>
      <c r="M2" s="233"/>
      <c r="N2" s="233"/>
      <c r="O2" s="233"/>
      <c r="P2" s="234"/>
    </row>
    <row r="3" spans="1:16" s="89" customFormat="1" ht="12.75" customHeight="1" x14ac:dyDescent="0.25">
      <c r="A3" s="88"/>
      <c r="B3" s="88"/>
      <c r="C3" s="88"/>
      <c r="D3" s="88"/>
      <c r="E3" s="88"/>
      <c r="F3" s="88"/>
      <c r="G3" s="88"/>
      <c r="H3" s="88"/>
      <c r="I3" s="88"/>
      <c r="J3" s="88"/>
      <c r="K3" s="88"/>
      <c r="L3" s="88"/>
      <c r="M3" s="88"/>
      <c r="N3" s="88"/>
      <c r="O3" s="88"/>
    </row>
    <row r="4" spans="1:16" s="89" customFormat="1" ht="25.5" customHeight="1" x14ac:dyDescent="0.25">
      <c r="A4" s="221" t="s">
        <v>69</v>
      </c>
      <c r="B4" s="221"/>
      <c r="C4" s="221"/>
      <c r="D4" s="221"/>
      <c r="E4" s="221"/>
      <c r="F4" s="221"/>
      <c r="G4" s="88"/>
      <c r="H4" s="88"/>
      <c r="I4" s="88"/>
      <c r="J4" s="88"/>
      <c r="K4" s="88"/>
      <c r="L4" s="88"/>
      <c r="M4" s="88"/>
      <c r="N4" s="88"/>
      <c r="O4" s="88"/>
    </row>
    <row r="5" spans="1:16" s="89" customFormat="1" ht="25.5" customHeight="1" x14ac:dyDescent="0.25">
      <c r="A5" s="235" t="s">
        <v>17</v>
      </c>
      <c r="B5" s="236"/>
      <c r="C5" s="236"/>
      <c r="D5" s="237" t="s">
        <v>66</v>
      </c>
      <c r="E5" s="237"/>
      <c r="F5" s="237"/>
      <c r="G5" s="88"/>
      <c r="H5" s="88"/>
      <c r="I5" s="88"/>
      <c r="J5" s="88"/>
      <c r="K5" s="88"/>
      <c r="L5" s="88"/>
      <c r="M5" s="88"/>
      <c r="N5" s="88"/>
      <c r="O5" s="88"/>
    </row>
    <row r="6" spans="1:16" s="89" customFormat="1" ht="48" customHeight="1" x14ac:dyDescent="0.25">
      <c r="A6" s="227" t="s">
        <v>65</v>
      </c>
      <c r="B6" s="227"/>
      <c r="C6" s="227"/>
      <c r="D6" s="238" t="s">
        <v>685</v>
      </c>
      <c r="E6" s="239"/>
      <c r="F6" s="240"/>
      <c r="G6" s="88"/>
      <c r="H6" s="88"/>
      <c r="I6" s="88"/>
      <c r="J6" s="88"/>
      <c r="K6" s="88"/>
      <c r="L6" s="88"/>
      <c r="M6" s="88"/>
      <c r="N6" s="88"/>
      <c r="O6" s="88"/>
    </row>
    <row r="7" spans="1:16" s="89" customFormat="1" ht="25.5" customHeight="1" x14ac:dyDescent="0.25">
      <c r="A7" s="227" t="s">
        <v>18</v>
      </c>
      <c r="B7" s="227"/>
      <c r="C7" s="227"/>
      <c r="D7" s="224" t="s">
        <v>19</v>
      </c>
      <c r="E7" s="224"/>
      <c r="F7" s="224"/>
      <c r="G7" s="88"/>
      <c r="H7" s="88"/>
      <c r="I7" s="88"/>
      <c r="J7" s="88"/>
      <c r="K7" s="88"/>
      <c r="L7" s="88"/>
      <c r="M7" s="88"/>
      <c r="N7" s="88"/>
      <c r="O7" s="88"/>
    </row>
    <row r="8" spans="1:16" s="89" customFormat="1" ht="17.399999999999999" x14ac:dyDescent="0.25">
      <c r="A8" s="88"/>
      <c r="B8" s="88"/>
      <c r="C8" s="88"/>
      <c r="D8" s="88"/>
      <c r="E8" s="88"/>
      <c r="F8" s="88"/>
      <c r="G8" s="88"/>
      <c r="H8" s="88"/>
      <c r="I8" s="88"/>
      <c r="J8" s="88"/>
      <c r="K8" s="88"/>
      <c r="L8" s="88"/>
      <c r="M8" s="88"/>
      <c r="N8" s="88"/>
      <c r="O8" s="88"/>
    </row>
    <row r="9" spans="1:16" ht="66" x14ac:dyDescent="0.25">
      <c r="A9" s="57" t="s">
        <v>56</v>
      </c>
      <c r="B9" s="58" t="s">
        <v>40</v>
      </c>
      <c r="C9" s="57" t="s">
        <v>41</v>
      </c>
      <c r="D9" s="57" t="s">
        <v>58</v>
      </c>
      <c r="E9" s="58" t="s">
        <v>40</v>
      </c>
      <c r="F9" s="57" t="s">
        <v>42</v>
      </c>
      <c r="G9" s="59" t="s">
        <v>35</v>
      </c>
      <c r="H9" s="59" t="s">
        <v>595</v>
      </c>
      <c r="I9" s="60" t="s">
        <v>119</v>
      </c>
      <c r="J9" s="59" t="s">
        <v>59</v>
      </c>
      <c r="K9" s="59" t="s">
        <v>117</v>
      </c>
      <c r="L9" s="136" t="s">
        <v>128</v>
      </c>
      <c r="M9" s="60" t="s">
        <v>120</v>
      </c>
      <c r="N9" s="59" t="s">
        <v>60</v>
      </c>
      <c r="O9" s="59" t="s">
        <v>118</v>
      </c>
      <c r="P9" s="136" t="s">
        <v>129</v>
      </c>
    </row>
    <row r="10" spans="1:16" ht="15" customHeight="1" x14ac:dyDescent="0.25">
      <c r="A10" s="49"/>
      <c r="B10" s="100"/>
      <c r="C10" s="61"/>
      <c r="D10" s="50"/>
      <c r="E10" s="100"/>
      <c r="F10" s="61"/>
      <c r="G10" s="62"/>
      <c r="H10" s="194"/>
      <c r="I10" s="66"/>
      <c r="J10" s="67"/>
      <c r="K10" s="67"/>
      <c r="L10" s="67"/>
      <c r="M10" s="68"/>
      <c r="N10" s="69"/>
      <c r="O10" s="69"/>
      <c r="P10" s="69"/>
    </row>
    <row r="11" spans="1:16" ht="15" customHeight="1" x14ac:dyDescent="0.25">
      <c r="A11" s="49"/>
      <c r="B11" s="100"/>
      <c r="C11" s="61"/>
      <c r="D11" s="50"/>
      <c r="E11" s="100"/>
      <c r="F11" s="61"/>
      <c r="G11" s="62"/>
      <c r="H11" s="194"/>
      <c r="I11" s="66"/>
      <c r="J11" s="67"/>
      <c r="K11" s="67"/>
      <c r="L11" s="67"/>
      <c r="M11" s="68"/>
      <c r="N11" s="69"/>
      <c r="O11" s="69"/>
      <c r="P11" s="69"/>
    </row>
    <row r="12" spans="1:16" ht="15" customHeight="1" x14ac:dyDescent="0.25">
      <c r="A12" s="49"/>
      <c r="B12" s="100"/>
      <c r="C12" s="61"/>
      <c r="D12" s="50"/>
      <c r="E12" s="100"/>
      <c r="F12" s="61"/>
      <c r="G12" s="62"/>
      <c r="H12" s="194"/>
      <c r="I12" s="66"/>
      <c r="J12" s="67"/>
      <c r="K12" s="67"/>
      <c r="L12" s="67"/>
      <c r="M12" s="68"/>
      <c r="N12" s="69"/>
      <c r="O12" s="69"/>
      <c r="P12" s="69"/>
    </row>
    <row r="13" spans="1:16" ht="15" customHeight="1" x14ac:dyDescent="0.25">
      <c r="A13" s="49"/>
      <c r="B13" s="100"/>
      <c r="C13" s="61"/>
      <c r="D13" s="50"/>
      <c r="E13" s="100"/>
      <c r="F13" s="61"/>
      <c r="G13" s="62"/>
      <c r="H13" s="194"/>
      <c r="I13" s="66"/>
      <c r="J13" s="67"/>
      <c r="K13" s="67"/>
      <c r="L13" s="67"/>
      <c r="M13" s="68"/>
      <c r="N13" s="69"/>
      <c r="O13" s="69"/>
      <c r="P13" s="69"/>
    </row>
    <row r="14" spans="1:16" ht="30" customHeight="1" x14ac:dyDescent="0.25">
      <c r="A14" s="49"/>
      <c r="B14" s="100"/>
      <c r="C14" s="61"/>
      <c r="D14" s="50"/>
      <c r="E14" s="100"/>
      <c r="F14" s="61"/>
      <c r="G14" s="62"/>
      <c r="H14" s="194"/>
      <c r="I14" s="66"/>
      <c r="J14" s="67"/>
      <c r="K14" s="67"/>
      <c r="L14" s="67"/>
      <c r="M14" s="68"/>
      <c r="N14" s="69"/>
      <c r="O14" s="69"/>
      <c r="P14" s="69"/>
    </row>
    <row r="15" spans="1:16" ht="30" customHeight="1" x14ac:dyDescent="0.25">
      <c r="A15" s="49"/>
      <c r="B15" s="100"/>
      <c r="C15" s="61"/>
      <c r="D15" s="50"/>
      <c r="E15" s="100"/>
      <c r="F15" s="61"/>
      <c r="G15" s="62"/>
      <c r="H15" s="194"/>
      <c r="I15" s="66"/>
      <c r="J15" s="67"/>
      <c r="K15" s="67"/>
      <c r="L15" s="67"/>
      <c r="M15" s="68"/>
      <c r="N15" s="69"/>
      <c r="O15" s="69"/>
      <c r="P15" s="69"/>
    </row>
    <row r="16" spans="1:16" ht="30" customHeight="1" x14ac:dyDescent="0.25">
      <c r="A16" s="49"/>
      <c r="B16" s="100"/>
      <c r="C16" s="61"/>
      <c r="D16" s="50"/>
      <c r="E16" s="100"/>
      <c r="F16" s="61"/>
      <c r="G16" s="62"/>
      <c r="H16" s="194"/>
      <c r="I16" s="66"/>
      <c r="J16" s="67"/>
      <c r="K16" s="67"/>
      <c r="L16" s="67"/>
      <c r="M16" s="68"/>
      <c r="N16" s="69"/>
      <c r="O16" s="69"/>
      <c r="P16" s="69"/>
    </row>
    <row r="17" spans="1:16" ht="15" customHeight="1" x14ac:dyDescent="0.25">
      <c r="A17" s="49"/>
      <c r="B17" s="100"/>
      <c r="C17" s="61"/>
      <c r="D17" s="50"/>
      <c r="E17" s="100"/>
      <c r="F17" s="61"/>
      <c r="G17" s="62"/>
      <c r="H17" s="194"/>
      <c r="I17" s="66"/>
      <c r="J17" s="67"/>
      <c r="K17" s="67"/>
      <c r="L17" s="67"/>
      <c r="M17" s="68"/>
      <c r="N17" s="69"/>
      <c r="O17" s="69"/>
      <c r="P17" s="69"/>
    </row>
    <row r="18" spans="1:16" ht="15" customHeight="1" x14ac:dyDescent="0.25">
      <c r="A18" s="49"/>
      <c r="B18" s="100"/>
      <c r="C18" s="61"/>
      <c r="D18" s="50"/>
      <c r="E18" s="100"/>
      <c r="F18" s="61"/>
      <c r="G18" s="62"/>
      <c r="H18" s="194"/>
      <c r="I18" s="66"/>
      <c r="J18" s="67"/>
      <c r="K18" s="67"/>
      <c r="L18" s="67"/>
      <c r="M18" s="68"/>
      <c r="N18" s="69"/>
      <c r="O18" s="69"/>
      <c r="P18" s="69"/>
    </row>
    <row r="19" spans="1:16" ht="15" customHeight="1" x14ac:dyDescent="0.25">
      <c r="A19" s="49"/>
      <c r="B19" s="100"/>
      <c r="C19" s="61"/>
      <c r="D19" s="50"/>
      <c r="E19" s="100"/>
      <c r="F19" s="61"/>
      <c r="G19" s="62"/>
      <c r="H19" s="194"/>
      <c r="I19" s="66"/>
      <c r="J19" s="67"/>
      <c r="K19" s="67"/>
      <c r="L19" s="67"/>
      <c r="M19" s="68"/>
      <c r="N19" s="69"/>
      <c r="O19" s="69"/>
      <c r="P19" s="69"/>
    </row>
    <row r="20" spans="1:16" ht="30" customHeight="1" x14ac:dyDescent="0.25">
      <c r="A20" s="49"/>
      <c r="B20" s="100"/>
      <c r="C20" s="61"/>
      <c r="D20" s="50"/>
      <c r="E20" s="100"/>
      <c r="F20" s="61"/>
      <c r="G20" s="62"/>
      <c r="H20" s="194"/>
      <c r="I20" s="66"/>
      <c r="J20" s="67"/>
      <c r="K20" s="67"/>
      <c r="L20" s="67"/>
      <c r="M20" s="68"/>
      <c r="N20" s="69"/>
      <c r="O20" s="69"/>
      <c r="P20" s="69"/>
    </row>
    <row r="21" spans="1:16" ht="15" customHeight="1" x14ac:dyDescent="0.25">
      <c r="A21" s="49"/>
      <c r="B21" s="100"/>
      <c r="C21" s="61"/>
      <c r="D21" s="50"/>
      <c r="E21" s="100"/>
      <c r="F21" s="61"/>
      <c r="G21" s="62"/>
      <c r="H21" s="194"/>
      <c r="I21" s="66"/>
      <c r="J21" s="67"/>
      <c r="K21" s="67"/>
      <c r="L21" s="67"/>
      <c r="M21" s="68"/>
      <c r="N21" s="69"/>
      <c r="O21" s="69"/>
      <c r="P21" s="69"/>
    </row>
    <row r="22" spans="1:16" ht="45" customHeight="1" x14ac:dyDescent="0.25">
      <c r="A22" s="49"/>
      <c r="B22" s="100"/>
      <c r="C22" s="61"/>
      <c r="D22" s="50"/>
      <c r="E22" s="100"/>
      <c r="F22" s="61"/>
      <c r="G22" s="62"/>
      <c r="H22" s="194"/>
      <c r="I22" s="66"/>
      <c r="J22" s="67"/>
      <c r="K22" s="67"/>
      <c r="L22" s="67"/>
      <c r="M22" s="68"/>
      <c r="N22" s="69"/>
      <c r="O22" s="69"/>
      <c r="P22" s="69"/>
    </row>
    <row r="23" spans="1:16" ht="15" customHeight="1" x14ac:dyDescent="0.25">
      <c r="A23" s="49"/>
      <c r="B23" s="100"/>
      <c r="C23" s="61"/>
      <c r="D23" s="50"/>
      <c r="E23" s="100"/>
      <c r="F23" s="61"/>
      <c r="G23" s="62"/>
      <c r="H23" s="194"/>
      <c r="I23" s="66"/>
      <c r="J23" s="67"/>
      <c r="K23" s="67"/>
      <c r="L23" s="67"/>
      <c r="M23" s="68"/>
      <c r="N23" s="69"/>
      <c r="O23" s="69"/>
      <c r="P23" s="69"/>
    </row>
    <row r="24" spans="1:16" ht="30" customHeight="1" x14ac:dyDescent="0.25">
      <c r="A24" s="49"/>
      <c r="B24" s="100"/>
      <c r="C24" s="61"/>
      <c r="D24" s="50"/>
      <c r="E24" s="100"/>
      <c r="F24" s="61"/>
      <c r="G24" s="62"/>
      <c r="H24" s="194"/>
      <c r="I24" s="66"/>
      <c r="J24" s="67"/>
      <c r="K24" s="67"/>
      <c r="L24" s="67"/>
      <c r="M24" s="68"/>
      <c r="N24" s="69"/>
      <c r="O24" s="69"/>
      <c r="P24" s="69"/>
    </row>
    <row r="25" spans="1:16" ht="30" customHeight="1" x14ac:dyDescent="0.25">
      <c r="A25" s="49"/>
      <c r="B25" s="100"/>
      <c r="C25" s="61"/>
      <c r="D25" s="50"/>
      <c r="E25" s="100"/>
      <c r="F25" s="61"/>
      <c r="G25" s="62"/>
      <c r="H25" s="194"/>
      <c r="I25" s="66"/>
      <c r="J25" s="67"/>
      <c r="K25" s="67"/>
      <c r="L25" s="67"/>
      <c r="M25" s="68"/>
      <c r="N25" s="69"/>
      <c r="O25" s="69"/>
      <c r="P25" s="69"/>
    </row>
    <row r="26" spans="1:16" ht="15" customHeight="1" x14ac:dyDescent="0.25">
      <c r="A26" s="49"/>
      <c r="B26" s="100"/>
      <c r="C26" s="61"/>
      <c r="D26" s="50"/>
      <c r="E26" s="100"/>
      <c r="F26" s="61"/>
      <c r="G26" s="62"/>
      <c r="H26" s="194"/>
      <c r="I26" s="66"/>
      <c r="J26" s="67"/>
      <c r="K26" s="67"/>
      <c r="L26" s="67"/>
      <c r="M26" s="68"/>
      <c r="N26" s="69"/>
      <c r="O26" s="69"/>
      <c r="P26" s="69"/>
    </row>
    <row r="27" spans="1:16" ht="15" customHeight="1" x14ac:dyDescent="0.25">
      <c r="A27" s="49"/>
      <c r="B27" s="100"/>
      <c r="C27" s="61"/>
      <c r="D27" s="50"/>
      <c r="E27" s="100"/>
      <c r="F27" s="61"/>
      <c r="G27" s="62"/>
      <c r="H27" s="194"/>
      <c r="I27" s="66"/>
      <c r="J27" s="67"/>
      <c r="K27" s="67"/>
      <c r="L27" s="67"/>
      <c r="M27" s="68"/>
      <c r="N27" s="69"/>
      <c r="O27" s="69"/>
      <c r="P27" s="69"/>
    </row>
    <row r="28" spans="1:16" ht="30" customHeight="1" x14ac:dyDescent="0.25">
      <c r="A28" s="49"/>
      <c r="B28" s="100"/>
      <c r="C28" s="61"/>
      <c r="D28" s="50"/>
      <c r="E28" s="100"/>
      <c r="F28" s="61"/>
      <c r="G28" s="62"/>
      <c r="H28" s="194"/>
      <c r="I28" s="66"/>
      <c r="J28" s="67"/>
      <c r="K28" s="67"/>
      <c r="L28" s="67"/>
      <c r="M28" s="68"/>
      <c r="N28" s="69"/>
      <c r="O28" s="69"/>
      <c r="P28" s="69"/>
    </row>
    <row r="29" spans="1:16" ht="15" customHeight="1" x14ac:dyDescent="0.25">
      <c r="A29" s="49"/>
      <c r="B29" s="100"/>
      <c r="C29" s="61"/>
      <c r="D29" s="50"/>
      <c r="E29" s="100"/>
      <c r="F29" s="61"/>
      <c r="G29" s="62"/>
      <c r="H29" s="194"/>
      <c r="I29" s="66"/>
      <c r="J29" s="67"/>
      <c r="K29" s="67"/>
      <c r="L29" s="67"/>
      <c r="M29" s="68"/>
      <c r="N29" s="69"/>
      <c r="O29" s="69"/>
      <c r="P29" s="69"/>
    </row>
    <row r="30" spans="1:16" ht="30" customHeight="1" x14ac:dyDescent="0.25">
      <c r="A30" s="49"/>
      <c r="B30" s="100"/>
      <c r="C30" s="61"/>
      <c r="D30" s="50"/>
      <c r="E30" s="100"/>
      <c r="F30" s="61"/>
      <c r="G30" s="62"/>
      <c r="H30" s="194"/>
      <c r="I30" s="66"/>
      <c r="J30" s="67"/>
      <c r="K30" s="67"/>
      <c r="L30" s="67"/>
      <c r="M30" s="68"/>
      <c r="N30" s="69"/>
      <c r="O30" s="69"/>
      <c r="P30" s="69"/>
    </row>
    <row r="31" spans="1:16" ht="30" customHeight="1" x14ac:dyDescent="0.25">
      <c r="A31" s="49"/>
      <c r="B31" s="100"/>
      <c r="C31" s="61"/>
      <c r="D31" s="50"/>
      <c r="E31" s="100"/>
      <c r="F31" s="61"/>
      <c r="G31" s="62"/>
      <c r="H31" s="194"/>
      <c r="I31" s="66"/>
      <c r="J31" s="67"/>
      <c r="K31" s="67"/>
      <c r="L31" s="67"/>
      <c r="M31" s="68"/>
      <c r="N31" s="69"/>
      <c r="O31" s="69"/>
      <c r="P31" s="69"/>
    </row>
    <row r="32" spans="1:16" ht="15" customHeight="1" x14ac:dyDescent="0.25">
      <c r="A32" s="49"/>
      <c r="B32" s="100"/>
      <c r="C32" s="61"/>
      <c r="D32" s="50"/>
      <c r="E32" s="100"/>
      <c r="F32" s="61"/>
      <c r="G32" s="62"/>
      <c r="H32" s="194"/>
      <c r="I32" s="66"/>
      <c r="J32" s="67"/>
      <c r="K32" s="67"/>
      <c r="L32" s="67"/>
      <c r="M32" s="68"/>
      <c r="N32" s="69"/>
      <c r="O32" s="69"/>
      <c r="P32" s="69"/>
    </row>
    <row r="33" spans="1:16" ht="15" customHeight="1" x14ac:dyDescent="0.25">
      <c r="A33" s="49"/>
      <c r="B33" s="100"/>
      <c r="C33" s="61"/>
      <c r="D33" s="50"/>
      <c r="E33" s="100"/>
      <c r="F33" s="61"/>
      <c r="G33" s="62"/>
      <c r="H33" s="194"/>
      <c r="I33" s="66"/>
      <c r="J33" s="67"/>
      <c r="K33" s="67"/>
      <c r="L33" s="67"/>
      <c r="M33" s="68"/>
      <c r="N33" s="69"/>
      <c r="O33" s="69"/>
      <c r="P33" s="69"/>
    </row>
    <row r="34" spans="1:16" ht="15" customHeight="1" x14ac:dyDescent="0.25">
      <c r="A34" s="49"/>
      <c r="B34" s="100"/>
      <c r="C34" s="61"/>
      <c r="D34" s="50"/>
      <c r="E34" s="100"/>
      <c r="F34" s="61"/>
      <c r="G34" s="62"/>
      <c r="H34" s="194"/>
      <c r="I34" s="66"/>
      <c r="J34" s="67"/>
      <c r="K34" s="67"/>
      <c r="L34" s="67"/>
      <c r="M34" s="68"/>
      <c r="N34" s="69"/>
      <c r="O34" s="69"/>
      <c r="P34" s="69"/>
    </row>
    <row r="35" spans="1:16" ht="45" customHeight="1" x14ac:dyDescent="0.25">
      <c r="A35" s="49"/>
      <c r="B35" s="100"/>
      <c r="C35" s="61"/>
      <c r="D35" s="50"/>
      <c r="E35" s="100"/>
      <c r="F35" s="61"/>
      <c r="G35" s="62"/>
      <c r="H35" s="194"/>
      <c r="I35" s="66"/>
      <c r="J35" s="67"/>
      <c r="K35" s="67"/>
      <c r="L35" s="67"/>
      <c r="M35" s="68"/>
      <c r="N35" s="69"/>
      <c r="O35" s="69"/>
      <c r="P35" s="69"/>
    </row>
    <row r="36" spans="1:16" ht="30" customHeight="1" x14ac:dyDescent="0.25">
      <c r="A36" s="49"/>
      <c r="B36" s="100"/>
      <c r="C36" s="61"/>
      <c r="D36" s="50"/>
      <c r="E36" s="100"/>
      <c r="F36" s="61"/>
      <c r="G36" s="62"/>
      <c r="H36" s="194"/>
      <c r="I36" s="66"/>
      <c r="J36" s="67"/>
      <c r="K36" s="67"/>
      <c r="L36" s="67"/>
      <c r="M36" s="68"/>
      <c r="N36" s="69"/>
      <c r="O36" s="69"/>
      <c r="P36" s="69"/>
    </row>
    <row r="37" spans="1:16" ht="30" customHeight="1" x14ac:dyDescent="0.25">
      <c r="A37" s="49"/>
      <c r="B37" s="100"/>
      <c r="C37" s="61"/>
      <c r="D37" s="50"/>
      <c r="E37" s="100"/>
      <c r="F37" s="61"/>
      <c r="G37" s="62"/>
      <c r="H37" s="194"/>
      <c r="I37" s="66"/>
      <c r="J37" s="67"/>
      <c r="K37" s="67"/>
      <c r="L37" s="67"/>
      <c r="M37" s="68"/>
      <c r="N37" s="69"/>
      <c r="O37" s="69"/>
      <c r="P37" s="69"/>
    </row>
    <row r="38" spans="1:16" ht="30" customHeight="1" x14ac:dyDescent="0.25">
      <c r="A38" s="49"/>
      <c r="B38" s="100"/>
      <c r="C38" s="61"/>
      <c r="D38" s="50"/>
      <c r="E38" s="100"/>
      <c r="F38" s="61"/>
      <c r="G38" s="62"/>
      <c r="H38" s="194"/>
      <c r="I38" s="66"/>
      <c r="J38" s="67"/>
      <c r="K38" s="67"/>
      <c r="L38" s="67"/>
      <c r="M38" s="68"/>
      <c r="N38" s="69"/>
      <c r="O38" s="69"/>
      <c r="P38" s="69"/>
    </row>
    <row r="39" spans="1:16" ht="30" customHeight="1" x14ac:dyDescent="0.25">
      <c r="A39" s="49"/>
      <c r="B39" s="100"/>
      <c r="C39" s="61"/>
      <c r="D39" s="50"/>
      <c r="E39" s="100"/>
      <c r="F39" s="61"/>
      <c r="G39" s="62"/>
      <c r="H39" s="194"/>
      <c r="I39" s="66"/>
      <c r="J39" s="67"/>
      <c r="K39" s="67"/>
      <c r="L39" s="67"/>
      <c r="M39" s="68"/>
      <c r="N39" s="69"/>
      <c r="O39" s="69"/>
      <c r="P39" s="69"/>
    </row>
    <row r="40" spans="1:16" ht="69.900000000000006" customHeight="1" x14ac:dyDescent="0.25">
      <c r="A40" s="49"/>
      <c r="B40" s="100"/>
      <c r="C40" s="61"/>
      <c r="D40" s="50"/>
      <c r="E40" s="100"/>
      <c r="F40" s="61"/>
      <c r="G40" s="62"/>
      <c r="H40" s="194"/>
      <c r="I40" s="66"/>
      <c r="J40" s="67"/>
      <c r="K40" s="67"/>
      <c r="L40" s="67"/>
      <c r="M40" s="68"/>
      <c r="N40" s="69"/>
      <c r="O40" s="69"/>
      <c r="P40" s="69"/>
    </row>
    <row r="41" spans="1:16" ht="15" customHeight="1" x14ac:dyDescent="0.25">
      <c r="A41" s="49"/>
      <c r="B41" s="100"/>
      <c r="C41" s="61"/>
      <c r="D41" s="50"/>
      <c r="E41" s="100"/>
      <c r="F41" s="61"/>
      <c r="G41" s="62"/>
      <c r="H41" s="194"/>
      <c r="I41" s="66"/>
      <c r="J41" s="67"/>
      <c r="K41" s="67"/>
      <c r="L41" s="67"/>
      <c r="M41" s="68"/>
      <c r="N41" s="69"/>
      <c r="O41" s="69"/>
      <c r="P41" s="69"/>
    </row>
    <row r="42" spans="1:16" ht="45" customHeight="1" x14ac:dyDescent="0.25">
      <c r="A42" s="49"/>
      <c r="B42" s="100"/>
      <c r="C42" s="61"/>
      <c r="D42" s="50"/>
      <c r="E42" s="100"/>
      <c r="F42" s="61"/>
      <c r="G42" s="62"/>
      <c r="H42" s="194"/>
      <c r="I42" s="66"/>
      <c r="J42" s="67"/>
      <c r="K42" s="67"/>
      <c r="L42" s="67"/>
      <c r="M42" s="68"/>
      <c r="N42" s="69"/>
      <c r="O42" s="69"/>
      <c r="P42" s="69"/>
    </row>
    <row r="43" spans="1:16" ht="54.9" customHeight="1" x14ac:dyDescent="0.25">
      <c r="A43" s="49"/>
      <c r="B43" s="100"/>
      <c r="C43" s="61"/>
      <c r="D43" s="50"/>
      <c r="E43" s="100"/>
      <c r="F43" s="61"/>
      <c r="G43" s="62"/>
      <c r="H43" s="194"/>
      <c r="I43" s="66"/>
      <c r="J43" s="67"/>
      <c r="K43" s="67"/>
      <c r="L43" s="67"/>
      <c r="M43" s="68"/>
      <c r="N43" s="69"/>
      <c r="O43" s="69"/>
      <c r="P43" s="69"/>
    </row>
    <row r="44" spans="1:16" ht="30" customHeight="1" x14ac:dyDescent="0.25">
      <c r="A44" s="49"/>
      <c r="B44" s="100"/>
      <c r="C44" s="61"/>
      <c r="D44" s="50"/>
      <c r="E44" s="100"/>
      <c r="F44" s="61"/>
      <c r="G44" s="62"/>
      <c r="H44" s="194"/>
      <c r="I44" s="66"/>
      <c r="J44" s="67"/>
      <c r="K44" s="67"/>
      <c r="L44" s="67"/>
      <c r="M44" s="68"/>
      <c r="N44" s="69"/>
      <c r="O44" s="69"/>
      <c r="P44" s="69"/>
    </row>
    <row r="45" spans="1:16" ht="15" customHeight="1" x14ac:dyDescent="0.25">
      <c r="A45" s="49"/>
      <c r="B45" s="100"/>
      <c r="C45" s="61"/>
      <c r="D45" s="50"/>
      <c r="E45" s="100"/>
      <c r="F45" s="61"/>
      <c r="G45" s="62"/>
      <c r="H45" s="194"/>
      <c r="I45" s="66"/>
      <c r="J45" s="67"/>
      <c r="K45" s="67"/>
      <c r="L45" s="67"/>
      <c r="M45" s="68"/>
      <c r="N45" s="69"/>
      <c r="O45" s="69"/>
      <c r="P45" s="69"/>
    </row>
    <row r="46" spans="1:16" ht="15" customHeight="1" x14ac:dyDescent="0.25">
      <c r="A46" s="49"/>
      <c r="B46" s="100"/>
      <c r="C46" s="61"/>
      <c r="D46" s="50"/>
      <c r="E46" s="100"/>
      <c r="F46" s="61"/>
      <c r="G46" s="62"/>
      <c r="H46" s="194"/>
      <c r="I46" s="66"/>
      <c r="J46" s="67"/>
      <c r="K46" s="67"/>
      <c r="L46" s="67"/>
      <c r="M46" s="68"/>
      <c r="N46" s="69"/>
      <c r="O46" s="69"/>
      <c r="P46" s="69"/>
    </row>
    <row r="47" spans="1:16" ht="15" customHeight="1" x14ac:dyDescent="0.25">
      <c r="A47" s="49"/>
      <c r="B47" s="100"/>
      <c r="C47" s="61"/>
      <c r="D47" s="50"/>
      <c r="E47" s="100"/>
      <c r="F47" s="61"/>
      <c r="G47" s="62"/>
      <c r="H47" s="194"/>
      <c r="I47" s="66"/>
      <c r="J47" s="67"/>
      <c r="K47" s="67"/>
      <c r="L47" s="67"/>
      <c r="M47" s="68"/>
      <c r="N47" s="69"/>
      <c r="O47" s="69"/>
      <c r="P47" s="69"/>
    </row>
    <row r="48" spans="1:16" ht="45" customHeight="1" x14ac:dyDescent="0.25">
      <c r="A48" s="49"/>
      <c r="B48" s="100"/>
      <c r="C48" s="61"/>
      <c r="D48" s="50"/>
      <c r="E48" s="100"/>
      <c r="F48" s="61"/>
      <c r="G48" s="62"/>
      <c r="H48" s="194"/>
      <c r="I48" s="66"/>
      <c r="J48" s="67"/>
      <c r="K48" s="67"/>
      <c r="L48" s="67"/>
      <c r="M48" s="68"/>
      <c r="N48" s="69"/>
      <c r="O48" s="69"/>
      <c r="P48" s="69"/>
    </row>
    <row r="49" spans="1:16" ht="15" customHeight="1" x14ac:dyDescent="0.25">
      <c r="A49" s="49"/>
      <c r="B49" s="100"/>
      <c r="C49" s="61"/>
      <c r="D49" s="50"/>
      <c r="E49" s="100"/>
      <c r="F49" s="61"/>
      <c r="G49" s="62"/>
      <c r="H49" s="194"/>
      <c r="I49" s="66"/>
      <c r="J49" s="67"/>
      <c r="K49" s="67"/>
      <c r="L49" s="67"/>
      <c r="M49" s="68"/>
      <c r="N49" s="69"/>
      <c r="O49" s="69"/>
      <c r="P49" s="69"/>
    </row>
    <row r="50" spans="1:16" ht="30" customHeight="1" x14ac:dyDescent="0.25">
      <c r="A50" s="49"/>
      <c r="B50" s="100"/>
      <c r="C50" s="61"/>
      <c r="D50" s="50"/>
      <c r="E50" s="100"/>
      <c r="F50" s="61"/>
      <c r="G50" s="62"/>
      <c r="H50" s="194"/>
      <c r="I50" s="66"/>
      <c r="J50" s="67"/>
      <c r="K50" s="67"/>
      <c r="L50" s="67"/>
      <c r="M50" s="68"/>
      <c r="N50" s="69"/>
      <c r="O50" s="69"/>
      <c r="P50" s="69"/>
    </row>
    <row r="51" spans="1:16" ht="30" customHeight="1" x14ac:dyDescent="0.25">
      <c r="A51" s="49"/>
      <c r="B51" s="100"/>
      <c r="C51" s="61"/>
      <c r="D51" s="50"/>
      <c r="E51" s="100"/>
      <c r="F51" s="61"/>
      <c r="G51" s="62"/>
      <c r="H51" s="194"/>
      <c r="I51" s="66"/>
      <c r="J51" s="67"/>
      <c r="K51" s="67"/>
      <c r="L51" s="67"/>
      <c r="M51" s="68"/>
      <c r="N51" s="69"/>
      <c r="O51" s="69"/>
      <c r="P51" s="69"/>
    </row>
    <row r="52" spans="1:16" ht="54.9" customHeight="1" x14ac:dyDescent="0.25">
      <c r="A52" s="49"/>
      <c r="B52" s="100"/>
      <c r="C52" s="61"/>
      <c r="D52" s="50"/>
      <c r="E52" s="100"/>
      <c r="F52" s="61"/>
      <c r="G52" s="62"/>
      <c r="H52" s="194"/>
      <c r="I52" s="66"/>
      <c r="J52" s="67"/>
      <c r="K52" s="67"/>
      <c r="L52" s="67"/>
      <c r="M52" s="68"/>
      <c r="N52" s="69"/>
      <c r="O52" s="69"/>
      <c r="P52" s="69"/>
    </row>
    <row r="53" spans="1:16" ht="54.9" customHeight="1" x14ac:dyDescent="0.25">
      <c r="A53" s="49"/>
      <c r="B53" s="100"/>
      <c r="C53" s="61"/>
      <c r="D53" s="50"/>
      <c r="E53" s="100"/>
      <c r="F53" s="61"/>
      <c r="G53" s="62"/>
      <c r="H53" s="194"/>
      <c r="I53" s="66"/>
      <c r="J53" s="67"/>
      <c r="K53" s="67"/>
      <c r="L53" s="67"/>
      <c r="M53" s="68"/>
      <c r="N53" s="69"/>
      <c r="O53" s="69"/>
      <c r="P53" s="69"/>
    </row>
    <row r="54" spans="1:16" ht="15" customHeight="1" x14ac:dyDescent="0.25">
      <c r="A54" s="49"/>
      <c r="B54" s="100"/>
      <c r="C54" s="61"/>
      <c r="D54" s="50"/>
      <c r="E54" s="100"/>
      <c r="F54" s="61"/>
      <c r="G54" s="62"/>
      <c r="H54" s="194"/>
      <c r="I54" s="66"/>
      <c r="J54" s="67"/>
      <c r="K54" s="67"/>
      <c r="L54" s="67"/>
      <c r="M54" s="68"/>
      <c r="N54" s="69"/>
      <c r="O54" s="69"/>
      <c r="P54" s="69"/>
    </row>
    <row r="55" spans="1:16" ht="30" customHeight="1" x14ac:dyDescent="0.25">
      <c r="A55" s="49"/>
      <c r="B55" s="100"/>
      <c r="C55" s="61"/>
      <c r="D55" s="50"/>
      <c r="E55" s="100"/>
      <c r="F55" s="61"/>
      <c r="G55" s="62"/>
      <c r="H55" s="194"/>
      <c r="I55" s="66"/>
      <c r="J55" s="67"/>
      <c r="K55" s="67"/>
      <c r="L55" s="67"/>
      <c r="M55" s="68"/>
      <c r="N55" s="69"/>
      <c r="O55" s="69"/>
      <c r="P55" s="69"/>
    </row>
    <row r="56" spans="1:16" ht="15" customHeight="1" x14ac:dyDescent="0.25">
      <c r="A56" s="49"/>
      <c r="B56" s="100"/>
      <c r="C56" s="61"/>
      <c r="D56" s="50"/>
      <c r="E56" s="100"/>
      <c r="F56" s="61"/>
      <c r="G56" s="62"/>
      <c r="H56" s="194"/>
      <c r="I56" s="66"/>
      <c r="J56" s="67"/>
      <c r="K56" s="67"/>
      <c r="L56" s="67"/>
      <c r="M56" s="68"/>
      <c r="N56" s="69"/>
      <c r="O56" s="69"/>
      <c r="P56" s="69"/>
    </row>
    <row r="57" spans="1:16" ht="54.9" customHeight="1" x14ac:dyDescent="0.25">
      <c r="A57" s="49"/>
      <c r="B57" s="100"/>
      <c r="C57" s="61"/>
      <c r="D57" s="50"/>
      <c r="E57" s="100"/>
      <c r="F57" s="61"/>
      <c r="G57" s="62"/>
      <c r="H57" s="194"/>
      <c r="I57" s="66"/>
      <c r="J57" s="67"/>
      <c r="K57" s="67"/>
      <c r="L57" s="67"/>
      <c r="M57" s="68"/>
      <c r="N57" s="69"/>
      <c r="O57" s="69"/>
      <c r="P57" s="69"/>
    </row>
    <row r="58" spans="1:16" ht="15" customHeight="1" x14ac:dyDescent="0.25">
      <c r="A58" s="49"/>
      <c r="B58" s="100"/>
      <c r="C58" s="61"/>
      <c r="D58" s="50"/>
      <c r="E58" s="100"/>
      <c r="F58" s="61"/>
      <c r="G58" s="62"/>
      <c r="H58" s="194"/>
      <c r="I58" s="66"/>
      <c r="J58" s="67"/>
      <c r="K58" s="67"/>
      <c r="L58" s="67"/>
      <c r="M58" s="68"/>
      <c r="N58" s="69"/>
      <c r="O58" s="69"/>
      <c r="P58" s="69"/>
    </row>
    <row r="59" spans="1:16" ht="30" customHeight="1" x14ac:dyDescent="0.25">
      <c r="A59" s="49"/>
      <c r="B59" s="100"/>
      <c r="C59" s="61"/>
      <c r="D59" s="50"/>
      <c r="E59" s="100"/>
      <c r="F59" s="61"/>
      <c r="G59" s="62"/>
      <c r="H59" s="194"/>
      <c r="I59" s="66"/>
      <c r="J59" s="67"/>
      <c r="K59" s="67"/>
      <c r="L59" s="67"/>
      <c r="M59" s="68"/>
      <c r="N59" s="69"/>
      <c r="O59" s="69"/>
      <c r="P59" s="69"/>
    </row>
    <row r="60" spans="1:16" ht="15" customHeight="1" x14ac:dyDescent="0.25">
      <c r="A60" s="49"/>
      <c r="B60" s="100"/>
      <c r="C60" s="61"/>
      <c r="D60" s="49"/>
      <c r="E60" s="100"/>
      <c r="F60" s="61"/>
      <c r="G60" s="62"/>
      <c r="H60" s="194"/>
      <c r="I60" s="66"/>
      <c r="J60" s="67"/>
      <c r="K60" s="67"/>
      <c r="L60" s="67"/>
      <c r="M60" s="68"/>
      <c r="N60" s="69"/>
      <c r="O60" s="69"/>
      <c r="P60" s="69"/>
    </row>
    <row r="61" spans="1:16" ht="15" customHeight="1" x14ac:dyDescent="0.25">
      <c r="A61" s="49"/>
      <c r="B61" s="100"/>
      <c r="C61" s="61"/>
      <c r="D61" s="50"/>
      <c r="E61" s="100"/>
      <c r="F61" s="61"/>
      <c r="G61" s="62"/>
      <c r="H61" s="194"/>
      <c r="I61" s="66"/>
      <c r="J61" s="67"/>
      <c r="K61" s="67"/>
      <c r="L61" s="67"/>
      <c r="M61" s="68"/>
      <c r="N61" s="69"/>
      <c r="O61" s="69"/>
      <c r="P61" s="69"/>
    </row>
    <row r="62" spans="1:16" ht="15" customHeight="1" x14ac:dyDescent="0.25">
      <c r="A62" s="49"/>
      <c r="B62" s="100"/>
      <c r="C62" s="61"/>
      <c r="D62" s="50"/>
      <c r="E62" s="100"/>
      <c r="F62" s="61"/>
      <c r="G62" s="62"/>
      <c r="H62" s="194"/>
      <c r="I62" s="66"/>
      <c r="J62" s="67"/>
      <c r="K62" s="67"/>
      <c r="L62" s="67"/>
      <c r="M62" s="68"/>
      <c r="N62" s="69"/>
      <c r="O62" s="69"/>
      <c r="P62" s="69"/>
    </row>
    <row r="63" spans="1:16" ht="15" customHeight="1" x14ac:dyDescent="0.25">
      <c r="A63" s="49"/>
      <c r="B63" s="100"/>
      <c r="C63" s="61"/>
      <c r="D63" s="49"/>
      <c r="E63" s="100"/>
      <c r="F63" s="61"/>
      <c r="G63" s="62"/>
      <c r="H63" s="194"/>
      <c r="I63" s="66"/>
      <c r="J63" s="67"/>
      <c r="K63" s="67"/>
      <c r="L63" s="67"/>
      <c r="M63" s="68"/>
      <c r="N63" s="69"/>
      <c r="O63" s="69"/>
      <c r="P63" s="69"/>
    </row>
    <row r="64" spans="1:16" ht="15" customHeight="1" x14ac:dyDescent="0.25">
      <c r="A64" s="49"/>
      <c r="B64" s="100"/>
      <c r="C64" s="61"/>
      <c r="D64" s="50"/>
      <c r="E64" s="100"/>
      <c r="F64" s="61"/>
      <c r="G64" s="62"/>
      <c r="H64" s="194"/>
      <c r="I64" s="66"/>
      <c r="J64" s="67"/>
      <c r="K64" s="67"/>
      <c r="L64" s="67"/>
      <c r="M64" s="68"/>
      <c r="N64" s="69"/>
      <c r="O64" s="69"/>
      <c r="P64" s="69"/>
    </row>
    <row r="65" spans="1:16" ht="15" customHeight="1" x14ac:dyDescent="0.25">
      <c r="A65" s="49"/>
      <c r="B65" s="100"/>
      <c r="C65" s="61"/>
      <c r="D65" s="50"/>
      <c r="E65" s="100"/>
      <c r="F65" s="61"/>
      <c r="G65" s="62"/>
      <c r="H65" s="194"/>
      <c r="I65" s="66"/>
      <c r="J65" s="67"/>
      <c r="K65" s="67"/>
      <c r="L65" s="67"/>
      <c r="M65" s="68"/>
      <c r="N65" s="69"/>
      <c r="O65" s="69"/>
      <c r="P65" s="69"/>
    </row>
    <row r="66" spans="1:16" ht="15" customHeight="1" x14ac:dyDescent="0.25">
      <c r="A66" s="49"/>
      <c r="B66" s="100"/>
      <c r="C66" s="61"/>
      <c r="D66" s="50"/>
      <c r="E66" s="100"/>
      <c r="F66" s="61"/>
      <c r="G66" s="62"/>
      <c r="H66" s="194"/>
      <c r="I66" s="66"/>
      <c r="J66" s="67"/>
      <c r="K66" s="67"/>
      <c r="L66" s="67"/>
      <c r="M66" s="68"/>
      <c r="N66" s="69"/>
      <c r="O66" s="69"/>
      <c r="P66" s="69"/>
    </row>
    <row r="67" spans="1:16" ht="15" customHeight="1" x14ac:dyDescent="0.25">
      <c r="A67" s="49"/>
      <c r="B67" s="100"/>
      <c r="C67" s="61"/>
      <c r="D67" s="50"/>
      <c r="E67" s="100"/>
      <c r="F67" s="61"/>
      <c r="G67" s="62"/>
      <c r="H67" s="194"/>
      <c r="I67" s="66"/>
      <c r="J67" s="67"/>
      <c r="K67" s="67"/>
      <c r="L67" s="67"/>
      <c r="M67" s="68"/>
      <c r="N67" s="69"/>
      <c r="O67" s="69"/>
      <c r="P67" s="69"/>
    </row>
    <row r="68" spans="1:16" ht="15" customHeight="1" x14ac:dyDescent="0.25">
      <c r="A68" s="49"/>
      <c r="B68" s="100"/>
      <c r="C68" s="61"/>
      <c r="D68" s="50"/>
      <c r="E68" s="100"/>
      <c r="F68" s="61"/>
      <c r="G68" s="62"/>
      <c r="H68" s="194"/>
      <c r="I68" s="66"/>
      <c r="J68" s="67"/>
      <c r="K68" s="67"/>
      <c r="L68" s="67"/>
      <c r="M68" s="68"/>
      <c r="N68" s="69"/>
      <c r="O68" s="69"/>
      <c r="P68" s="69"/>
    </row>
    <row r="69" spans="1:16" ht="15" customHeight="1" x14ac:dyDescent="0.25">
      <c r="A69" s="49"/>
      <c r="B69" s="100"/>
      <c r="C69" s="61"/>
      <c r="D69" s="50"/>
      <c r="E69" s="100"/>
      <c r="F69" s="61"/>
      <c r="G69" s="62"/>
      <c r="H69" s="194"/>
      <c r="I69" s="66"/>
      <c r="J69" s="67"/>
      <c r="K69" s="67"/>
      <c r="L69" s="67"/>
      <c r="M69" s="68"/>
      <c r="N69" s="69"/>
      <c r="O69" s="69"/>
      <c r="P69" s="69"/>
    </row>
    <row r="70" spans="1:16" ht="15" customHeight="1" x14ac:dyDescent="0.25">
      <c r="A70" s="49"/>
      <c r="B70" s="100"/>
      <c r="C70" s="61"/>
      <c r="D70" s="50"/>
      <c r="E70" s="100"/>
      <c r="F70" s="61"/>
      <c r="G70" s="62"/>
      <c r="H70" s="194"/>
      <c r="I70" s="66"/>
      <c r="J70" s="67"/>
      <c r="K70" s="67"/>
      <c r="L70" s="67"/>
      <c r="M70" s="68"/>
      <c r="N70" s="69"/>
      <c r="O70" s="69"/>
      <c r="P70" s="69"/>
    </row>
    <row r="71" spans="1:16" ht="15" customHeight="1" x14ac:dyDescent="0.25">
      <c r="A71" s="49"/>
      <c r="B71" s="100"/>
      <c r="C71" s="61"/>
      <c r="D71" s="50"/>
      <c r="E71" s="100"/>
      <c r="F71" s="61"/>
      <c r="G71" s="62"/>
      <c r="H71" s="194"/>
      <c r="I71" s="66"/>
      <c r="J71" s="67"/>
      <c r="K71" s="67"/>
      <c r="L71" s="67"/>
      <c r="M71" s="68"/>
      <c r="N71" s="69"/>
      <c r="O71" s="69"/>
      <c r="P71" s="69"/>
    </row>
    <row r="72" spans="1:16" ht="15" customHeight="1" x14ac:dyDescent="0.25">
      <c r="A72" s="49"/>
      <c r="B72" s="100"/>
      <c r="C72" s="61"/>
      <c r="D72" s="50"/>
      <c r="E72" s="100"/>
      <c r="F72" s="61"/>
      <c r="G72" s="62"/>
      <c r="H72" s="194"/>
      <c r="I72" s="66"/>
      <c r="J72" s="67"/>
      <c r="K72" s="67"/>
      <c r="L72" s="67"/>
      <c r="M72" s="68"/>
      <c r="N72" s="69"/>
      <c r="O72" s="69"/>
      <c r="P72" s="69"/>
    </row>
    <row r="73" spans="1:16" ht="15" customHeight="1" x14ac:dyDescent="0.25">
      <c r="A73" s="49"/>
      <c r="B73" s="100"/>
      <c r="C73" s="61"/>
      <c r="D73" s="50"/>
      <c r="E73" s="100"/>
      <c r="F73" s="61"/>
      <c r="G73" s="62"/>
      <c r="H73" s="194"/>
      <c r="I73" s="66"/>
      <c r="J73" s="67"/>
      <c r="K73" s="67"/>
      <c r="L73" s="67"/>
      <c r="M73" s="68"/>
      <c r="N73" s="69"/>
      <c r="O73" s="69"/>
      <c r="P73" s="69"/>
    </row>
    <row r="74" spans="1:16" ht="15" customHeight="1" x14ac:dyDescent="0.25">
      <c r="A74" s="49"/>
      <c r="B74" s="100"/>
      <c r="C74" s="61"/>
      <c r="D74" s="50"/>
      <c r="E74" s="100"/>
      <c r="F74" s="61"/>
      <c r="G74" s="62"/>
      <c r="H74" s="194"/>
      <c r="I74" s="66"/>
      <c r="J74" s="67"/>
      <c r="K74" s="67"/>
      <c r="L74" s="67"/>
      <c r="M74" s="68"/>
      <c r="N74" s="69"/>
      <c r="O74" s="69"/>
      <c r="P74" s="69"/>
    </row>
    <row r="75" spans="1:16" ht="15" customHeight="1" x14ac:dyDescent="0.25">
      <c r="A75" s="49"/>
      <c r="B75" s="100"/>
      <c r="C75" s="61"/>
      <c r="D75" s="50"/>
      <c r="E75" s="100"/>
      <c r="F75" s="61"/>
      <c r="G75" s="62"/>
      <c r="H75" s="194"/>
      <c r="I75" s="66"/>
      <c r="J75" s="67"/>
      <c r="K75" s="67"/>
      <c r="L75" s="67"/>
      <c r="M75" s="68"/>
      <c r="N75" s="69"/>
      <c r="O75" s="69"/>
      <c r="P75" s="69"/>
    </row>
    <row r="76" spans="1:16" ht="15" customHeight="1" x14ac:dyDescent="0.25">
      <c r="A76" s="49"/>
      <c r="B76" s="100"/>
      <c r="C76" s="61"/>
      <c r="D76" s="50"/>
      <c r="E76" s="100"/>
      <c r="F76" s="61"/>
      <c r="G76" s="62"/>
      <c r="H76" s="194"/>
      <c r="I76" s="66"/>
      <c r="J76" s="67"/>
      <c r="K76" s="67"/>
      <c r="L76" s="67"/>
      <c r="M76" s="68"/>
      <c r="N76" s="69"/>
      <c r="O76" s="69"/>
      <c r="P76" s="69"/>
    </row>
    <row r="77" spans="1:16" ht="15" customHeight="1" x14ac:dyDescent="0.25">
      <c r="A77" s="49"/>
      <c r="B77" s="100"/>
      <c r="C77" s="61"/>
      <c r="D77" s="50"/>
      <c r="E77" s="100"/>
      <c r="F77" s="61"/>
      <c r="G77" s="62"/>
      <c r="H77" s="194"/>
      <c r="I77" s="66"/>
      <c r="J77" s="67"/>
      <c r="K77" s="67"/>
      <c r="L77" s="67"/>
      <c r="M77" s="68"/>
      <c r="N77" s="69"/>
      <c r="O77" s="69"/>
      <c r="P77" s="69"/>
    </row>
    <row r="78" spans="1:16" ht="30" customHeight="1" x14ac:dyDescent="0.25">
      <c r="A78" s="49"/>
      <c r="B78" s="100"/>
      <c r="C78" s="61"/>
      <c r="D78" s="50"/>
      <c r="E78" s="100"/>
      <c r="F78" s="61"/>
      <c r="G78" s="62"/>
      <c r="H78" s="194"/>
      <c r="I78" s="66"/>
      <c r="J78" s="67"/>
      <c r="K78" s="67"/>
      <c r="L78" s="67"/>
      <c r="M78" s="68"/>
      <c r="N78" s="69"/>
      <c r="O78" s="69"/>
      <c r="P78" s="69"/>
    </row>
    <row r="79" spans="1:16" ht="30" customHeight="1" x14ac:dyDescent="0.25">
      <c r="A79" s="49"/>
      <c r="B79" s="100"/>
      <c r="C79" s="61"/>
      <c r="D79" s="50"/>
      <c r="E79" s="100"/>
      <c r="F79" s="61"/>
      <c r="G79" s="62"/>
      <c r="H79" s="194"/>
      <c r="I79" s="66"/>
      <c r="J79" s="67"/>
      <c r="K79" s="67"/>
      <c r="L79" s="67"/>
      <c r="M79" s="68"/>
      <c r="N79" s="69"/>
      <c r="O79" s="69"/>
      <c r="P79" s="69"/>
    </row>
    <row r="80" spans="1:16" ht="30" customHeight="1" x14ac:dyDescent="0.25">
      <c r="A80" s="49"/>
      <c r="B80" s="100"/>
      <c r="C80" s="61"/>
      <c r="D80" s="50"/>
      <c r="E80" s="100"/>
      <c r="F80" s="61"/>
      <c r="G80" s="62"/>
      <c r="H80" s="194"/>
      <c r="I80" s="66"/>
      <c r="J80" s="67"/>
      <c r="K80" s="67"/>
      <c r="L80" s="67"/>
      <c r="M80" s="68"/>
      <c r="N80" s="69"/>
      <c r="O80" s="69"/>
      <c r="P80" s="69"/>
    </row>
    <row r="81" spans="1:16" ht="15" customHeight="1" x14ac:dyDescent="0.25">
      <c r="A81" s="49"/>
      <c r="B81" s="100"/>
      <c r="C81" s="61"/>
      <c r="D81" s="50"/>
      <c r="E81" s="100"/>
      <c r="F81" s="61"/>
      <c r="G81" s="62"/>
      <c r="H81" s="194"/>
      <c r="I81" s="66"/>
      <c r="J81" s="67"/>
      <c r="K81" s="67"/>
      <c r="L81" s="67"/>
      <c r="M81" s="68"/>
      <c r="N81" s="69"/>
      <c r="O81" s="69"/>
      <c r="P81" s="69"/>
    </row>
    <row r="82" spans="1:16" ht="30" customHeight="1" x14ac:dyDescent="0.25">
      <c r="A82" s="49"/>
      <c r="B82" s="100"/>
      <c r="C82" s="61"/>
      <c r="D82" s="50"/>
      <c r="E82" s="100"/>
      <c r="F82" s="61"/>
      <c r="G82" s="62"/>
      <c r="H82" s="194"/>
      <c r="I82" s="66"/>
      <c r="J82" s="67"/>
      <c r="K82" s="67"/>
      <c r="L82" s="67"/>
      <c r="M82" s="68"/>
      <c r="N82" s="69"/>
      <c r="O82" s="69"/>
      <c r="P82" s="69"/>
    </row>
    <row r="83" spans="1:16" ht="30" customHeight="1" x14ac:dyDescent="0.25">
      <c r="A83" s="49"/>
      <c r="B83" s="100"/>
      <c r="C83" s="61"/>
      <c r="D83" s="50"/>
      <c r="E83" s="100"/>
      <c r="F83" s="61"/>
      <c r="G83" s="62"/>
      <c r="H83" s="194"/>
      <c r="I83" s="66"/>
      <c r="J83" s="67"/>
      <c r="K83" s="67"/>
      <c r="L83" s="67"/>
      <c r="M83" s="68"/>
      <c r="N83" s="69"/>
      <c r="O83" s="69"/>
      <c r="P83" s="69"/>
    </row>
    <row r="84" spans="1:16" ht="15" customHeight="1" x14ac:dyDescent="0.25">
      <c r="A84" s="49"/>
      <c r="B84" s="100"/>
      <c r="C84" s="61"/>
      <c r="D84" s="50"/>
      <c r="E84" s="100"/>
      <c r="F84" s="61"/>
      <c r="G84" s="62"/>
      <c r="H84" s="194"/>
      <c r="I84" s="66"/>
      <c r="J84" s="67"/>
      <c r="K84" s="67"/>
      <c r="L84" s="67"/>
      <c r="M84" s="68"/>
      <c r="N84" s="69"/>
      <c r="O84" s="69"/>
      <c r="P84" s="69"/>
    </row>
    <row r="85" spans="1:16" ht="15" customHeight="1" x14ac:dyDescent="0.25">
      <c r="A85" s="49"/>
      <c r="B85" s="100"/>
      <c r="C85" s="61"/>
      <c r="D85" s="50"/>
      <c r="E85" s="100"/>
      <c r="F85" s="61"/>
      <c r="G85" s="62"/>
      <c r="H85" s="194"/>
      <c r="I85" s="66"/>
      <c r="J85" s="67"/>
      <c r="K85" s="67"/>
      <c r="L85" s="67"/>
      <c r="M85" s="68"/>
      <c r="N85" s="69"/>
      <c r="O85" s="69"/>
      <c r="P85" s="69"/>
    </row>
    <row r="86" spans="1:16" ht="30" customHeight="1" x14ac:dyDescent="0.25">
      <c r="A86" s="49"/>
      <c r="B86" s="100"/>
      <c r="C86" s="61"/>
      <c r="D86" s="50"/>
      <c r="E86" s="100"/>
      <c r="F86" s="61"/>
      <c r="G86" s="62"/>
      <c r="H86" s="194"/>
      <c r="I86" s="66"/>
      <c r="J86" s="67"/>
      <c r="K86" s="67"/>
      <c r="L86" s="67"/>
      <c r="M86" s="68"/>
      <c r="N86" s="69"/>
      <c r="O86" s="69"/>
      <c r="P86" s="69"/>
    </row>
    <row r="87" spans="1:16" ht="15" customHeight="1" x14ac:dyDescent="0.25">
      <c r="A87" s="49"/>
      <c r="B87" s="100"/>
      <c r="C87" s="61"/>
      <c r="D87" s="50"/>
      <c r="E87" s="100"/>
      <c r="F87" s="61"/>
      <c r="G87" s="62"/>
      <c r="H87" s="194"/>
      <c r="I87" s="66"/>
      <c r="J87" s="67"/>
      <c r="K87" s="67"/>
      <c r="L87" s="67"/>
      <c r="M87" s="68"/>
      <c r="N87" s="69"/>
      <c r="O87" s="69"/>
      <c r="P87" s="69"/>
    </row>
    <row r="88" spans="1:16" ht="15" customHeight="1" x14ac:dyDescent="0.25">
      <c r="A88" s="49"/>
      <c r="B88" s="100"/>
      <c r="C88" s="61"/>
      <c r="D88" s="50"/>
      <c r="E88" s="100"/>
      <c r="F88" s="61"/>
      <c r="G88" s="62"/>
      <c r="H88" s="194"/>
      <c r="I88" s="66"/>
      <c r="J88" s="67"/>
      <c r="K88" s="67"/>
      <c r="L88" s="67"/>
      <c r="M88" s="68"/>
      <c r="N88" s="69"/>
      <c r="O88" s="69"/>
      <c r="P88" s="69"/>
    </row>
    <row r="89" spans="1:16" ht="15" customHeight="1" x14ac:dyDescent="0.25">
      <c r="A89" s="49"/>
      <c r="B89" s="100"/>
      <c r="C89" s="61"/>
      <c r="D89" s="50"/>
      <c r="E89" s="100"/>
      <c r="F89" s="61"/>
      <c r="G89" s="62"/>
      <c r="H89" s="194"/>
      <c r="I89" s="66"/>
      <c r="J89" s="67"/>
      <c r="K89" s="67"/>
      <c r="L89" s="67"/>
      <c r="M89" s="68"/>
      <c r="N89" s="69"/>
      <c r="O89" s="69"/>
      <c r="P89" s="69"/>
    </row>
    <row r="90" spans="1:16" ht="15" customHeight="1" x14ac:dyDescent="0.25">
      <c r="A90" s="49"/>
      <c r="B90" s="100"/>
      <c r="C90" s="61"/>
      <c r="D90" s="50"/>
      <c r="E90" s="100"/>
      <c r="F90" s="61"/>
      <c r="G90" s="62"/>
      <c r="H90" s="194"/>
      <c r="I90" s="66"/>
      <c r="J90" s="67"/>
      <c r="K90" s="67"/>
      <c r="L90" s="67"/>
      <c r="M90" s="68"/>
      <c r="N90" s="69"/>
      <c r="O90" s="69"/>
      <c r="P90" s="69"/>
    </row>
    <row r="91" spans="1:16" ht="30" customHeight="1" x14ac:dyDescent="0.25">
      <c r="A91" s="49"/>
      <c r="B91" s="100"/>
      <c r="C91" s="61"/>
      <c r="D91" s="50"/>
      <c r="E91" s="100"/>
      <c r="F91" s="61"/>
      <c r="G91" s="62"/>
      <c r="H91" s="194"/>
      <c r="I91" s="66"/>
      <c r="J91" s="67"/>
      <c r="K91" s="67"/>
      <c r="L91" s="67"/>
      <c r="M91" s="68"/>
      <c r="N91" s="69"/>
      <c r="O91" s="69"/>
      <c r="P91" s="69"/>
    </row>
    <row r="92" spans="1:16" ht="45" customHeight="1" x14ac:dyDescent="0.25">
      <c r="A92" s="49"/>
      <c r="B92" s="100"/>
      <c r="C92" s="61"/>
      <c r="D92" s="50"/>
      <c r="E92" s="100"/>
      <c r="F92" s="61"/>
      <c r="G92" s="62"/>
      <c r="H92" s="194"/>
      <c r="I92" s="66"/>
      <c r="J92" s="67"/>
      <c r="K92" s="67"/>
      <c r="L92" s="67"/>
      <c r="M92" s="68"/>
      <c r="N92" s="69"/>
      <c r="O92" s="69"/>
      <c r="P92" s="69"/>
    </row>
    <row r="93" spans="1:16" ht="15" customHeight="1" x14ac:dyDescent="0.25">
      <c r="A93" s="49"/>
      <c r="B93" s="100"/>
      <c r="C93" s="61"/>
      <c r="D93" s="50"/>
      <c r="E93" s="100"/>
      <c r="F93" s="61"/>
      <c r="G93" s="62"/>
      <c r="H93" s="194"/>
      <c r="I93" s="66"/>
      <c r="J93" s="67"/>
      <c r="K93" s="67"/>
      <c r="L93" s="67"/>
      <c r="M93" s="68"/>
      <c r="N93" s="69"/>
      <c r="O93" s="69"/>
      <c r="P93" s="69"/>
    </row>
    <row r="94" spans="1:16" ht="15" customHeight="1" x14ac:dyDescent="0.25">
      <c r="A94" s="49"/>
      <c r="B94" s="100"/>
      <c r="C94" s="61"/>
      <c r="D94" s="50"/>
      <c r="E94" s="100"/>
      <c r="F94" s="61"/>
      <c r="G94" s="62"/>
      <c r="H94" s="194"/>
      <c r="I94" s="66"/>
      <c r="J94" s="67"/>
      <c r="K94" s="67"/>
      <c r="L94" s="67"/>
      <c r="M94" s="68"/>
      <c r="N94" s="69"/>
      <c r="O94" s="69"/>
      <c r="P94" s="69"/>
    </row>
    <row r="95" spans="1:16" ht="105" customHeight="1" x14ac:dyDescent="0.25">
      <c r="A95" s="49"/>
      <c r="B95" s="100"/>
      <c r="C95" s="61"/>
      <c r="D95" s="50"/>
      <c r="E95" s="100"/>
      <c r="F95" s="61"/>
      <c r="G95" s="62"/>
      <c r="H95" s="194"/>
      <c r="I95" s="66"/>
      <c r="J95" s="67"/>
      <c r="K95" s="67"/>
      <c r="L95" s="67"/>
      <c r="M95" s="68"/>
      <c r="N95" s="69"/>
      <c r="O95" s="69"/>
      <c r="P95" s="69"/>
    </row>
    <row r="96" spans="1:16" ht="30" customHeight="1" x14ac:dyDescent="0.25">
      <c r="A96" s="49"/>
      <c r="B96" s="100"/>
      <c r="C96" s="61"/>
      <c r="D96" s="50"/>
      <c r="E96" s="100"/>
      <c r="F96" s="61"/>
      <c r="G96" s="62"/>
      <c r="H96" s="194"/>
      <c r="I96" s="66"/>
      <c r="J96" s="67"/>
      <c r="K96" s="67"/>
      <c r="L96" s="67"/>
      <c r="M96" s="68"/>
      <c r="N96" s="69"/>
      <c r="O96" s="69"/>
      <c r="P96" s="69"/>
    </row>
    <row r="97" spans="1:16" ht="30" customHeight="1" x14ac:dyDescent="0.25">
      <c r="A97" s="49"/>
      <c r="B97" s="100"/>
      <c r="C97" s="61"/>
      <c r="D97" s="50"/>
      <c r="E97" s="100"/>
      <c r="F97" s="61"/>
      <c r="G97" s="62"/>
      <c r="H97" s="194"/>
      <c r="I97" s="66"/>
      <c r="J97" s="67"/>
      <c r="K97" s="67"/>
      <c r="L97" s="67"/>
      <c r="M97" s="68"/>
      <c r="N97" s="69"/>
      <c r="O97" s="69"/>
      <c r="P97" s="69"/>
    </row>
    <row r="98" spans="1:16" ht="45" customHeight="1" x14ac:dyDescent="0.25">
      <c r="A98" s="49"/>
      <c r="B98" s="100"/>
      <c r="C98" s="61"/>
      <c r="D98" s="50"/>
      <c r="E98" s="100"/>
      <c r="F98" s="61"/>
      <c r="G98" s="62"/>
      <c r="H98" s="194"/>
      <c r="I98" s="66"/>
      <c r="J98" s="67"/>
      <c r="K98" s="67"/>
      <c r="L98" s="67"/>
      <c r="M98" s="68"/>
      <c r="N98" s="69"/>
      <c r="O98" s="69"/>
      <c r="P98" s="69"/>
    </row>
    <row r="99" spans="1:16" ht="30" customHeight="1" x14ac:dyDescent="0.25">
      <c r="A99" s="49"/>
      <c r="B99" s="100"/>
      <c r="C99" s="61"/>
      <c r="D99" s="50"/>
      <c r="E99" s="100"/>
      <c r="F99" s="61"/>
      <c r="G99" s="62"/>
      <c r="H99" s="194"/>
      <c r="I99" s="66"/>
      <c r="J99" s="67"/>
      <c r="K99" s="67"/>
      <c r="L99" s="67"/>
      <c r="M99" s="68"/>
      <c r="N99" s="69"/>
      <c r="O99" s="69"/>
      <c r="P99" s="69"/>
    </row>
    <row r="100" spans="1:16" ht="15" customHeight="1" x14ac:dyDescent="0.25">
      <c r="A100" s="49"/>
      <c r="B100" s="100"/>
      <c r="C100" s="61"/>
      <c r="D100" s="50"/>
      <c r="E100" s="100"/>
      <c r="F100" s="61"/>
      <c r="G100" s="62"/>
      <c r="H100" s="194"/>
      <c r="I100" s="66"/>
      <c r="J100" s="67"/>
      <c r="K100" s="67"/>
      <c r="L100" s="67"/>
      <c r="M100" s="68"/>
      <c r="N100" s="69"/>
      <c r="O100" s="69"/>
      <c r="P100" s="69"/>
    </row>
    <row r="101" spans="1:16" ht="54.9" customHeight="1" x14ac:dyDescent="0.25">
      <c r="A101" s="49"/>
      <c r="B101" s="100"/>
      <c r="C101" s="61"/>
      <c r="D101" s="50"/>
      <c r="E101" s="100"/>
      <c r="F101" s="61"/>
      <c r="G101" s="62"/>
      <c r="H101" s="194"/>
      <c r="I101" s="66"/>
      <c r="J101" s="67"/>
      <c r="K101" s="67"/>
      <c r="L101" s="67"/>
      <c r="M101" s="68"/>
      <c r="N101" s="69"/>
      <c r="O101" s="69"/>
      <c r="P101" s="69"/>
    </row>
    <row r="102" spans="1:16" ht="15" customHeight="1" x14ac:dyDescent="0.25">
      <c r="A102" s="49"/>
      <c r="B102" s="100"/>
      <c r="C102" s="61"/>
      <c r="D102" s="50"/>
      <c r="E102" s="100"/>
      <c r="F102" s="61"/>
      <c r="G102" s="62"/>
      <c r="H102" s="194"/>
      <c r="I102" s="66"/>
      <c r="J102" s="67"/>
      <c r="K102" s="67"/>
      <c r="L102" s="67"/>
      <c r="M102" s="68"/>
      <c r="N102" s="69"/>
      <c r="O102" s="69"/>
      <c r="P102" s="69"/>
    </row>
    <row r="103" spans="1:16" ht="15" customHeight="1" x14ac:dyDescent="0.25">
      <c r="A103" s="49"/>
      <c r="B103" s="100"/>
      <c r="C103" s="61"/>
      <c r="D103" s="50"/>
      <c r="E103" s="100"/>
      <c r="F103" s="61"/>
      <c r="G103" s="62"/>
      <c r="H103" s="194"/>
      <c r="I103" s="66"/>
      <c r="J103" s="67"/>
      <c r="K103" s="67"/>
      <c r="L103" s="67"/>
      <c r="M103" s="68"/>
      <c r="N103" s="69"/>
      <c r="O103" s="69"/>
      <c r="P103" s="69"/>
    </row>
    <row r="104" spans="1:16" ht="15" customHeight="1" x14ac:dyDescent="0.25">
      <c r="A104" s="49"/>
      <c r="B104" s="100"/>
      <c r="C104" s="61"/>
      <c r="D104" s="50"/>
      <c r="E104" s="100"/>
      <c r="F104" s="61"/>
      <c r="G104" s="62"/>
      <c r="H104" s="194"/>
      <c r="I104" s="66"/>
      <c r="J104" s="67"/>
      <c r="K104" s="67"/>
      <c r="L104" s="67"/>
      <c r="M104" s="68"/>
      <c r="N104" s="69"/>
      <c r="O104" s="69"/>
      <c r="P104" s="69"/>
    </row>
    <row r="105" spans="1:16" ht="15" customHeight="1" x14ac:dyDescent="0.25">
      <c r="A105" s="49"/>
      <c r="B105" s="100"/>
      <c r="C105" s="61"/>
      <c r="D105" s="50"/>
      <c r="E105" s="100"/>
      <c r="F105" s="61"/>
      <c r="G105" s="62"/>
      <c r="H105" s="194"/>
      <c r="I105" s="66"/>
      <c r="J105" s="67"/>
      <c r="K105" s="67"/>
      <c r="L105" s="67"/>
      <c r="M105" s="68"/>
      <c r="N105" s="69"/>
      <c r="O105" s="69"/>
      <c r="P105" s="69"/>
    </row>
    <row r="106" spans="1:16" ht="15" customHeight="1" x14ac:dyDescent="0.25">
      <c r="A106" s="49"/>
      <c r="B106" s="100"/>
      <c r="C106" s="61"/>
      <c r="D106" s="50"/>
      <c r="E106" s="100"/>
      <c r="F106" s="61"/>
      <c r="G106" s="62"/>
      <c r="H106" s="194"/>
      <c r="I106" s="66"/>
      <c r="J106" s="67"/>
      <c r="K106" s="67"/>
      <c r="L106" s="67"/>
      <c r="M106" s="68"/>
      <c r="N106" s="69"/>
      <c r="O106" s="69"/>
      <c r="P106" s="69"/>
    </row>
    <row r="107" spans="1:16" ht="15" customHeight="1" x14ac:dyDescent="0.25">
      <c r="A107" s="49"/>
      <c r="B107" s="100"/>
      <c r="C107" s="61"/>
      <c r="D107" s="50"/>
      <c r="E107" s="100"/>
      <c r="F107" s="61"/>
      <c r="G107" s="62"/>
      <c r="H107" s="194"/>
      <c r="I107" s="66"/>
      <c r="J107" s="67"/>
      <c r="K107" s="67"/>
      <c r="L107" s="67"/>
      <c r="M107" s="68"/>
      <c r="N107" s="69"/>
      <c r="O107" s="69"/>
      <c r="P107" s="69"/>
    </row>
    <row r="108" spans="1:16" ht="15" customHeight="1" x14ac:dyDescent="0.25">
      <c r="A108" s="49"/>
      <c r="B108" s="100"/>
      <c r="C108" s="61"/>
      <c r="D108" s="50"/>
      <c r="E108" s="100"/>
      <c r="F108" s="61"/>
      <c r="G108" s="62"/>
      <c r="H108" s="194"/>
      <c r="I108" s="66"/>
      <c r="J108" s="67"/>
      <c r="K108" s="67"/>
      <c r="L108" s="67"/>
      <c r="M108" s="68"/>
      <c r="N108" s="69"/>
      <c r="O108" s="69"/>
      <c r="P108" s="69"/>
    </row>
    <row r="109" spans="1:16" ht="15" customHeight="1" x14ac:dyDescent="0.25">
      <c r="A109" s="49"/>
      <c r="B109" s="100"/>
      <c r="C109" s="61"/>
      <c r="D109" s="50"/>
      <c r="E109" s="100"/>
      <c r="F109" s="61"/>
      <c r="G109" s="62"/>
      <c r="H109" s="194"/>
      <c r="I109" s="66"/>
      <c r="J109" s="67"/>
      <c r="K109" s="67"/>
      <c r="L109" s="67"/>
      <c r="M109" s="68"/>
      <c r="N109" s="69"/>
      <c r="O109" s="69"/>
      <c r="P109" s="69"/>
    </row>
    <row r="110" spans="1:16" ht="15" customHeight="1" x14ac:dyDescent="0.25">
      <c r="A110" s="49"/>
      <c r="B110" s="100"/>
      <c r="C110" s="61"/>
      <c r="D110" s="50"/>
      <c r="E110" s="100"/>
      <c r="F110" s="61"/>
      <c r="G110" s="62"/>
      <c r="H110" s="194"/>
      <c r="I110" s="66"/>
      <c r="J110" s="67"/>
      <c r="K110" s="67"/>
      <c r="L110" s="67"/>
      <c r="M110" s="68"/>
      <c r="N110" s="69"/>
      <c r="O110" s="69"/>
      <c r="P110" s="69"/>
    </row>
    <row r="111" spans="1:16" ht="15" customHeight="1" x14ac:dyDescent="0.25">
      <c r="A111" s="49"/>
      <c r="B111" s="100"/>
      <c r="C111" s="61"/>
      <c r="D111" s="50"/>
      <c r="E111" s="100"/>
      <c r="F111" s="61"/>
      <c r="G111" s="62"/>
      <c r="H111" s="194"/>
      <c r="I111" s="66"/>
      <c r="J111" s="67"/>
      <c r="K111" s="67"/>
      <c r="L111" s="67"/>
      <c r="M111" s="68"/>
      <c r="N111" s="69"/>
      <c r="O111" s="69"/>
      <c r="P111" s="69"/>
    </row>
    <row r="112" spans="1:16" ht="15" customHeight="1" x14ac:dyDescent="0.25">
      <c r="A112" s="49"/>
      <c r="B112" s="100"/>
      <c r="C112" s="61"/>
      <c r="D112" s="50"/>
      <c r="E112" s="100"/>
      <c r="F112" s="61"/>
      <c r="G112" s="62"/>
      <c r="H112" s="194"/>
      <c r="I112" s="66"/>
      <c r="J112" s="67"/>
      <c r="K112" s="67"/>
      <c r="L112" s="67"/>
      <c r="M112" s="68"/>
      <c r="N112" s="69"/>
      <c r="O112" s="69"/>
      <c r="P112" s="69"/>
    </row>
    <row r="113" spans="1:16" ht="15" customHeight="1" x14ac:dyDescent="0.25">
      <c r="A113" s="49"/>
      <c r="B113" s="100"/>
      <c r="C113" s="61"/>
      <c r="D113" s="50"/>
      <c r="E113" s="100"/>
      <c r="F113" s="61"/>
      <c r="G113" s="62"/>
      <c r="H113" s="194"/>
      <c r="I113" s="66"/>
      <c r="J113" s="67"/>
      <c r="K113" s="67"/>
      <c r="L113" s="67"/>
      <c r="M113" s="68"/>
      <c r="N113" s="69"/>
      <c r="O113" s="69"/>
      <c r="P113" s="69"/>
    </row>
    <row r="114" spans="1:16" ht="15" customHeight="1" x14ac:dyDescent="0.25">
      <c r="A114" s="49"/>
      <c r="B114" s="100"/>
      <c r="C114" s="61"/>
      <c r="D114" s="50"/>
      <c r="E114" s="100"/>
      <c r="F114" s="61"/>
      <c r="G114" s="62"/>
      <c r="H114" s="194"/>
      <c r="I114" s="66"/>
      <c r="J114" s="67"/>
      <c r="K114" s="67"/>
      <c r="L114" s="67"/>
      <c r="M114" s="68"/>
      <c r="N114" s="69"/>
      <c r="O114" s="69"/>
      <c r="P114" s="69"/>
    </row>
    <row r="115" spans="1:16" ht="15" customHeight="1" x14ac:dyDescent="0.25">
      <c r="A115" s="49"/>
      <c r="B115" s="100"/>
      <c r="C115" s="61"/>
      <c r="D115" s="50"/>
      <c r="E115" s="100"/>
      <c r="F115" s="61"/>
      <c r="G115" s="62"/>
      <c r="H115" s="194"/>
      <c r="I115" s="66"/>
      <c r="J115" s="67"/>
      <c r="K115" s="67"/>
      <c r="L115" s="67"/>
      <c r="M115" s="68"/>
      <c r="N115" s="69"/>
      <c r="O115" s="69"/>
      <c r="P115" s="69"/>
    </row>
    <row r="116" spans="1:16" ht="15" customHeight="1" x14ac:dyDescent="0.25">
      <c r="A116" s="49"/>
      <c r="B116" s="100"/>
      <c r="C116" s="61"/>
      <c r="D116" s="50"/>
      <c r="E116" s="100"/>
      <c r="F116" s="61"/>
      <c r="G116" s="62"/>
      <c r="H116" s="194"/>
      <c r="I116" s="66"/>
      <c r="J116" s="67"/>
      <c r="K116" s="67"/>
      <c r="L116" s="67"/>
      <c r="M116" s="68"/>
      <c r="N116" s="69"/>
      <c r="O116" s="69"/>
      <c r="P116" s="69"/>
    </row>
    <row r="117" spans="1:16" ht="15" customHeight="1" x14ac:dyDescent="0.25">
      <c r="A117" s="49"/>
      <c r="B117" s="100"/>
      <c r="C117" s="61"/>
      <c r="D117" s="50"/>
      <c r="E117" s="100"/>
      <c r="F117" s="61"/>
      <c r="G117" s="62"/>
      <c r="H117" s="194"/>
      <c r="I117" s="66"/>
      <c r="J117" s="67"/>
      <c r="K117" s="67"/>
      <c r="L117" s="67"/>
      <c r="M117" s="68"/>
      <c r="N117" s="69"/>
      <c r="O117" s="69"/>
      <c r="P117" s="69"/>
    </row>
    <row r="118" spans="1:16" ht="15" customHeight="1" x14ac:dyDescent="0.25">
      <c r="A118" s="49"/>
      <c r="B118" s="100"/>
      <c r="C118" s="61"/>
      <c r="D118" s="50"/>
      <c r="E118" s="100"/>
      <c r="F118" s="61"/>
      <c r="G118" s="62"/>
      <c r="H118" s="194"/>
      <c r="I118" s="66"/>
      <c r="J118" s="67"/>
      <c r="K118" s="67"/>
      <c r="L118" s="67"/>
      <c r="M118" s="68"/>
      <c r="N118" s="69"/>
      <c r="O118" s="69"/>
      <c r="P118" s="69"/>
    </row>
    <row r="119" spans="1:16" ht="15" customHeight="1" x14ac:dyDescent="0.25">
      <c r="A119" s="49"/>
      <c r="B119" s="100"/>
      <c r="C119" s="61"/>
      <c r="D119" s="50"/>
      <c r="E119" s="100"/>
      <c r="F119" s="61"/>
      <c r="G119" s="62"/>
      <c r="H119" s="194"/>
      <c r="I119" s="66"/>
      <c r="J119" s="67"/>
      <c r="K119" s="67"/>
      <c r="L119" s="67"/>
      <c r="M119" s="68"/>
      <c r="N119" s="69"/>
      <c r="O119" s="69"/>
      <c r="P119" s="69"/>
    </row>
    <row r="120" spans="1:16" ht="30" customHeight="1" x14ac:dyDescent="0.25">
      <c r="A120" s="49"/>
      <c r="B120" s="100"/>
      <c r="C120" s="61"/>
      <c r="D120" s="50"/>
      <c r="E120" s="100"/>
      <c r="F120" s="61"/>
      <c r="G120" s="62"/>
      <c r="H120" s="194"/>
      <c r="I120" s="66"/>
      <c r="J120" s="67"/>
      <c r="K120" s="67"/>
      <c r="L120" s="67"/>
      <c r="M120" s="68"/>
      <c r="N120" s="69"/>
      <c r="O120" s="69"/>
      <c r="P120" s="69"/>
    </row>
    <row r="121" spans="1:16" ht="15" customHeight="1" x14ac:dyDescent="0.25">
      <c r="A121" s="49"/>
      <c r="B121" s="100"/>
      <c r="C121" s="61"/>
      <c r="D121" s="50"/>
      <c r="E121" s="100"/>
      <c r="F121" s="61"/>
      <c r="G121" s="62"/>
      <c r="H121" s="194"/>
      <c r="I121" s="66"/>
      <c r="J121" s="67"/>
      <c r="K121" s="67"/>
      <c r="L121" s="67"/>
      <c r="M121" s="68"/>
      <c r="N121" s="69"/>
      <c r="O121" s="69"/>
      <c r="P121" s="69"/>
    </row>
    <row r="122" spans="1:16" ht="15" customHeight="1" x14ac:dyDescent="0.25">
      <c r="A122" s="49"/>
      <c r="B122" s="100"/>
      <c r="C122" s="61"/>
      <c r="D122" s="50"/>
      <c r="E122" s="100"/>
      <c r="F122" s="61"/>
      <c r="G122" s="62"/>
      <c r="H122" s="194"/>
      <c r="I122" s="66"/>
      <c r="J122" s="67"/>
      <c r="K122" s="67"/>
      <c r="L122" s="67"/>
      <c r="M122" s="68"/>
      <c r="N122" s="69"/>
      <c r="O122" s="69"/>
      <c r="P122" s="69"/>
    </row>
    <row r="123" spans="1:16" ht="15" customHeight="1" x14ac:dyDescent="0.25">
      <c r="A123" s="49"/>
      <c r="B123" s="100"/>
      <c r="C123" s="61"/>
      <c r="D123" s="50"/>
      <c r="E123" s="100"/>
      <c r="F123" s="61"/>
      <c r="G123" s="62"/>
      <c r="H123" s="194"/>
      <c r="I123" s="66"/>
      <c r="J123" s="67"/>
      <c r="K123" s="67"/>
      <c r="L123" s="67"/>
      <c r="M123" s="68"/>
      <c r="N123" s="69"/>
      <c r="O123" s="69"/>
      <c r="P123" s="69"/>
    </row>
    <row r="124" spans="1:16" ht="15" customHeight="1" x14ac:dyDescent="0.25">
      <c r="A124" s="49"/>
      <c r="B124" s="100"/>
      <c r="C124" s="61"/>
      <c r="D124" s="50"/>
      <c r="E124" s="100"/>
      <c r="F124" s="61"/>
      <c r="G124" s="62"/>
      <c r="H124" s="194"/>
      <c r="I124" s="66"/>
      <c r="J124" s="67"/>
      <c r="K124" s="67"/>
      <c r="L124" s="67"/>
      <c r="M124" s="68"/>
      <c r="N124" s="69"/>
      <c r="O124" s="69"/>
      <c r="P124" s="69"/>
    </row>
    <row r="125" spans="1:16" ht="15" customHeight="1" x14ac:dyDescent="0.25">
      <c r="A125" s="49"/>
      <c r="B125" s="100"/>
      <c r="C125" s="61"/>
      <c r="D125" s="50"/>
      <c r="E125" s="100"/>
      <c r="F125" s="61"/>
      <c r="G125" s="62"/>
      <c r="H125" s="194"/>
      <c r="I125" s="66"/>
      <c r="J125" s="67"/>
      <c r="K125" s="67"/>
      <c r="L125" s="67"/>
      <c r="M125" s="68"/>
      <c r="N125" s="69"/>
      <c r="O125" s="69"/>
      <c r="P125" s="69"/>
    </row>
    <row r="126" spans="1:16" ht="69.900000000000006" customHeight="1" x14ac:dyDescent="0.25">
      <c r="A126" s="49"/>
      <c r="B126" s="100"/>
      <c r="C126" s="61"/>
      <c r="D126" s="50"/>
      <c r="E126" s="100"/>
      <c r="F126" s="61"/>
      <c r="G126" s="62"/>
      <c r="H126" s="194"/>
      <c r="I126" s="66"/>
      <c r="J126" s="67"/>
      <c r="K126" s="67"/>
      <c r="L126" s="67"/>
      <c r="M126" s="68"/>
      <c r="N126" s="69"/>
      <c r="O126" s="69"/>
      <c r="P126" s="69"/>
    </row>
    <row r="127" spans="1:16" ht="15" customHeight="1" x14ac:dyDescent="0.25">
      <c r="A127" s="49"/>
      <c r="B127" s="100"/>
      <c r="C127" s="61"/>
      <c r="D127" s="50"/>
      <c r="E127" s="100"/>
      <c r="F127" s="61"/>
      <c r="G127" s="62"/>
      <c r="H127" s="194"/>
      <c r="I127" s="66"/>
      <c r="J127" s="67"/>
      <c r="K127" s="67"/>
      <c r="L127" s="67"/>
      <c r="M127" s="68"/>
      <c r="N127" s="69"/>
      <c r="O127" s="69"/>
      <c r="P127" s="69"/>
    </row>
    <row r="128" spans="1:16" ht="15" customHeight="1" x14ac:dyDescent="0.25">
      <c r="A128" s="49"/>
      <c r="B128" s="100"/>
      <c r="C128" s="61"/>
      <c r="D128" s="50"/>
      <c r="E128" s="100"/>
      <c r="F128" s="61"/>
      <c r="G128" s="62"/>
      <c r="H128" s="194"/>
      <c r="I128" s="66"/>
      <c r="J128" s="67"/>
      <c r="K128" s="67"/>
      <c r="L128" s="67"/>
      <c r="M128" s="68"/>
      <c r="N128" s="69"/>
      <c r="O128" s="69"/>
      <c r="P128" s="69"/>
    </row>
    <row r="129" spans="1:16" ht="15" customHeight="1" x14ac:dyDescent="0.25">
      <c r="A129" s="49"/>
      <c r="B129" s="100"/>
      <c r="C129" s="61"/>
      <c r="D129" s="50"/>
      <c r="E129" s="100"/>
      <c r="F129" s="61"/>
      <c r="G129" s="62"/>
      <c r="H129" s="194"/>
      <c r="I129" s="66"/>
      <c r="J129" s="67"/>
      <c r="K129" s="67"/>
      <c r="L129" s="67"/>
      <c r="M129" s="68"/>
      <c r="N129" s="69"/>
      <c r="O129" s="69"/>
      <c r="P129" s="69"/>
    </row>
    <row r="130" spans="1:16" ht="15" customHeight="1" x14ac:dyDescent="0.25">
      <c r="A130" s="49"/>
      <c r="B130" s="100"/>
      <c r="C130" s="61"/>
      <c r="D130" s="50"/>
      <c r="E130" s="100"/>
      <c r="F130" s="61"/>
      <c r="G130" s="62"/>
      <c r="H130" s="194"/>
      <c r="I130" s="66"/>
      <c r="J130" s="67"/>
      <c r="K130" s="67"/>
      <c r="L130" s="67"/>
      <c r="M130" s="68"/>
      <c r="N130" s="69"/>
      <c r="O130" s="69"/>
      <c r="P130" s="69"/>
    </row>
    <row r="131" spans="1:16" ht="30" customHeight="1" x14ac:dyDescent="0.25">
      <c r="A131" s="49"/>
      <c r="B131" s="100"/>
      <c r="C131" s="61"/>
      <c r="D131" s="50"/>
      <c r="E131" s="100"/>
      <c r="F131" s="61"/>
      <c r="G131" s="62"/>
      <c r="H131" s="194"/>
      <c r="I131" s="66"/>
      <c r="J131" s="67"/>
      <c r="K131" s="67"/>
      <c r="L131" s="67"/>
      <c r="M131" s="68"/>
      <c r="N131" s="69"/>
      <c r="O131" s="69"/>
      <c r="P131" s="69"/>
    </row>
    <row r="132" spans="1:16" ht="15" customHeight="1" x14ac:dyDescent="0.25">
      <c r="A132" s="49"/>
      <c r="B132" s="100"/>
      <c r="C132" s="61"/>
      <c r="D132" s="50"/>
      <c r="E132" s="100"/>
      <c r="F132" s="61"/>
      <c r="G132" s="62"/>
      <c r="H132" s="194"/>
      <c r="I132" s="66"/>
      <c r="J132" s="67"/>
      <c r="K132" s="67"/>
      <c r="L132" s="67"/>
      <c r="M132" s="68"/>
      <c r="N132" s="69"/>
      <c r="O132" s="69"/>
      <c r="P132" s="69"/>
    </row>
    <row r="133" spans="1:16" ht="15" customHeight="1" x14ac:dyDescent="0.25">
      <c r="A133" s="49"/>
      <c r="B133" s="100"/>
      <c r="C133" s="61"/>
      <c r="D133" s="50"/>
      <c r="E133" s="100"/>
      <c r="F133" s="61"/>
      <c r="G133" s="62"/>
      <c r="H133" s="194"/>
      <c r="I133" s="66"/>
      <c r="J133" s="67"/>
      <c r="K133" s="67"/>
      <c r="L133" s="67"/>
      <c r="M133" s="68"/>
      <c r="N133" s="69"/>
      <c r="O133" s="69"/>
      <c r="P133" s="69"/>
    </row>
    <row r="134" spans="1:16" ht="15" customHeight="1" x14ac:dyDescent="0.25">
      <c r="A134" s="49"/>
      <c r="B134" s="100"/>
      <c r="C134" s="61"/>
      <c r="D134" s="50"/>
      <c r="E134" s="100"/>
      <c r="F134" s="61"/>
      <c r="G134" s="62"/>
      <c r="H134" s="194"/>
      <c r="I134" s="66"/>
      <c r="J134" s="67"/>
      <c r="K134" s="67"/>
      <c r="L134" s="67"/>
      <c r="M134" s="68"/>
      <c r="N134" s="69"/>
      <c r="O134" s="69"/>
      <c r="P134" s="69"/>
    </row>
    <row r="135" spans="1:16" ht="15" customHeight="1" x14ac:dyDescent="0.25">
      <c r="A135" s="49"/>
      <c r="B135" s="100"/>
      <c r="C135" s="61"/>
      <c r="D135" s="50"/>
      <c r="E135" s="100"/>
      <c r="F135" s="61"/>
      <c r="G135" s="62"/>
      <c r="H135" s="194"/>
      <c r="I135" s="66"/>
      <c r="J135" s="67"/>
      <c r="K135" s="67"/>
      <c r="L135" s="67"/>
      <c r="M135" s="68"/>
      <c r="N135" s="69"/>
      <c r="O135" s="69"/>
      <c r="P135" s="69"/>
    </row>
    <row r="136" spans="1:16" ht="15" customHeight="1" x14ac:dyDescent="0.25">
      <c r="A136" s="49"/>
      <c r="B136" s="100"/>
      <c r="C136" s="61"/>
      <c r="D136" s="50"/>
      <c r="E136" s="100"/>
      <c r="F136" s="61"/>
      <c r="G136" s="62"/>
      <c r="H136" s="194"/>
      <c r="I136" s="66"/>
      <c r="J136" s="67"/>
      <c r="K136" s="67"/>
      <c r="L136" s="67"/>
      <c r="M136" s="68"/>
      <c r="N136" s="69"/>
      <c r="O136" s="69"/>
      <c r="P136" s="69"/>
    </row>
    <row r="137" spans="1:16" ht="15" customHeight="1" x14ac:dyDescent="0.25">
      <c r="A137" s="49"/>
      <c r="B137" s="100"/>
      <c r="C137" s="61"/>
      <c r="D137" s="50"/>
      <c r="E137" s="100"/>
      <c r="F137" s="61"/>
      <c r="G137" s="62"/>
      <c r="H137" s="194"/>
      <c r="I137" s="66"/>
      <c r="J137" s="67"/>
      <c r="K137" s="67"/>
      <c r="L137" s="67"/>
      <c r="M137" s="68"/>
      <c r="N137" s="69"/>
      <c r="O137" s="69"/>
      <c r="P137" s="69"/>
    </row>
    <row r="138" spans="1:16" ht="15" customHeight="1" x14ac:dyDescent="0.25">
      <c r="A138" s="49"/>
      <c r="B138" s="100"/>
      <c r="C138" s="61"/>
      <c r="D138" s="50"/>
      <c r="E138" s="100"/>
      <c r="F138" s="61"/>
      <c r="G138" s="62"/>
      <c r="H138" s="194"/>
      <c r="I138" s="66"/>
      <c r="J138" s="67"/>
      <c r="K138" s="67"/>
      <c r="L138" s="67"/>
      <c r="M138" s="68"/>
      <c r="N138" s="69"/>
      <c r="O138" s="69"/>
      <c r="P138" s="69"/>
    </row>
    <row r="139" spans="1:16" ht="15" customHeight="1" x14ac:dyDescent="0.25">
      <c r="A139" s="49"/>
      <c r="B139" s="100"/>
      <c r="C139" s="61"/>
      <c r="D139" s="50"/>
      <c r="E139" s="100"/>
      <c r="F139" s="61"/>
      <c r="G139" s="62"/>
      <c r="H139" s="194"/>
      <c r="I139" s="66"/>
      <c r="J139" s="67"/>
      <c r="K139" s="67"/>
      <c r="L139" s="67"/>
      <c r="M139" s="68"/>
      <c r="N139" s="69"/>
      <c r="O139" s="69"/>
      <c r="P139" s="69"/>
    </row>
    <row r="140" spans="1:16" ht="15" customHeight="1" x14ac:dyDescent="0.25">
      <c r="A140" s="49"/>
      <c r="B140" s="100"/>
      <c r="C140" s="61"/>
      <c r="D140" s="50"/>
      <c r="E140" s="100"/>
      <c r="F140" s="61"/>
      <c r="G140" s="62"/>
      <c r="H140" s="194"/>
      <c r="I140" s="66"/>
      <c r="J140" s="67"/>
      <c r="K140" s="67"/>
      <c r="L140" s="67"/>
      <c r="M140" s="68"/>
      <c r="N140" s="69"/>
      <c r="O140" s="69"/>
      <c r="P140" s="69"/>
    </row>
    <row r="141" spans="1:16" ht="15" customHeight="1" x14ac:dyDescent="0.25">
      <c r="A141" s="49"/>
      <c r="B141" s="100"/>
      <c r="C141" s="61"/>
      <c r="D141" s="50"/>
      <c r="E141" s="100"/>
      <c r="F141" s="61"/>
      <c r="G141" s="62"/>
      <c r="H141" s="194"/>
      <c r="I141" s="66"/>
      <c r="J141" s="67"/>
      <c r="K141" s="67"/>
      <c r="L141" s="67"/>
      <c r="M141" s="68"/>
      <c r="N141" s="69"/>
      <c r="O141" s="69"/>
      <c r="P141" s="69"/>
    </row>
    <row r="142" spans="1:16" ht="15" customHeight="1" x14ac:dyDescent="0.25">
      <c r="A142" s="49"/>
      <c r="B142" s="100"/>
      <c r="C142" s="61"/>
      <c r="D142" s="50"/>
      <c r="E142" s="100"/>
      <c r="F142" s="61"/>
      <c r="G142" s="62"/>
      <c r="H142" s="194"/>
      <c r="I142" s="66"/>
      <c r="J142" s="67"/>
      <c r="K142" s="67"/>
      <c r="L142" s="67"/>
      <c r="M142" s="68"/>
      <c r="N142" s="69"/>
      <c r="O142" s="69"/>
      <c r="P142" s="69"/>
    </row>
    <row r="143" spans="1:16" ht="15" customHeight="1" x14ac:dyDescent="0.25">
      <c r="A143" s="49"/>
      <c r="B143" s="100"/>
      <c r="C143" s="61"/>
      <c r="D143" s="50"/>
      <c r="E143" s="100"/>
      <c r="F143" s="61"/>
      <c r="G143" s="62"/>
      <c r="H143" s="194"/>
      <c r="I143" s="66"/>
      <c r="J143" s="67"/>
      <c r="K143" s="67"/>
      <c r="L143" s="67"/>
      <c r="M143" s="68"/>
      <c r="N143" s="69"/>
      <c r="O143" s="69"/>
      <c r="P143" s="69"/>
    </row>
    <row r="144" spans="1:16" ht="15" customHeight="1" x14ac:dyDescent="0.25">
      <c r="A144" s="49"/>
      <c r="B144" s="100"/>
      <c r="C144" s="61"/>
      <c r="D144" s="50"/>
      <c r="E144" s="100"/>
      <c r="F144" s="61"/>
      <c r="G144" s="62"/>
      <c r="H144" s="194"/>
      <c r="I144" s="66"/>
      <c r="J144" s="67"/>
      <c r="K144" s="67"/>
      <c r="L144" s="67"/>
      <c r="M144" s="68"/>
      <c r="N144" s="69"/>
      <c r="O144" s="69"/>
      <c r="P144" s="69"/>
    </row>
    <row r="145" spans="1:16" ht="15" customHeight="1" x14ac:dyDescent="0.25">
      <c r="A145" s="49"/>
      <c r="B145" s="100"/>
      <c r="C145" s="61"/>
      <c r="D145" s="50"/>
      <c r="E145" s="100"/>
      <c r="F145" s="61"/>
      <c r="G145" s="62"/>
      <c r="H145" s="194"/>
      <c r="I145" s="66"/>
      <c r="J145" s="67"/>
      <c r="K145" s="67"/>
      <c r="L145" s="67"/>
      <c r="M145" s="68"/>
      <c r="N145" s="69"/>
      <c r="O145" s="69"/>
      <c r="P145" s="69"/>
    </row>
    <row r="146" spans="1:16" ht="15" customHeight="1" x14ac:dyDescent="0.25">
      <c r="A146" s="49"/>
      <c r="B146" s="100"/>
      <c r="C146" s="61"/>
      <c r="D146" s="50"/>
      <c r="E146" s="100"/>
      <c r="F146" s="61"/>
      <c r="G146" s="62"/>
      <c r="H146" s="194"/>
      <c r="I146" s="66"/>
      <c r="J146" s="67"/>
      <c r="K146" s="67"/>
      <c r="L146" s="67"/>
      <c r="M146" s="68"/>
      <c r="N146" s="69"/>
      <c r="O146" s="69"/>
      <c r="P146" s="69"/>
    </row>
    <row r="147" spans="1:16" ht="45" customHeight="1" x14ac:dyDescent="0.25">
      <c r="A147" s="49"/>
      <c r="B147" s="100"/>
      <c r="C147" s="61"/>
      <c r="D147" s="50"/>
      <c r="E147" s="100"/>
      <c r="F147" s="61"/>
      <c r="G147" s="62"/>
      <c r="H147" s="194"/>
      <c r="I147" s="66"/>
      <c r="J147" s="67"/>
      <c r="K147" s="67"/>
      <c r="L147" s="67"/>
      <c r="M147" s="68"/>
      <c r="N147" s="69"/>
      <c r="O147" s="69"/>
      <c r="P147" s="69"/>
    </row>
    <row r="148" spans="1:16" ht="15" customHeight="1" x14ac:dyDescent="0.25">
      <c r="A148" s="49"/>
      <c r="B148" s="100"/>
      <c r="C148" s="61"/>
      <c r="D148" s="50"/>
      <c r="E148" s="100"/>
      <c r="F148" s="61"/>
      <c r="G148" s="62"/>
      <c r="H148" s="194"/>
      <c r="I148" s="66"/>
      <c r="J148" s="67"/>
      <c r="K148" s="67"/>
      <c r="L148" s="67"/>
      <c r="M148" s="68"/>
      <c r="N148" s="69"/>
      <c r="O148" s="69"/>
      <c r="P148" s="69"/>
    </row>
    <row r="149" spans="1:16" ht="15" customHeight="1" x14ac:dyDescent="0.25">
      <c r="A149" s="49"/>
      <c r="B149" s="100"/>
      <c r="C149" s="61"/>
      <c r="D149" s="50"/>
      <c r="E149" s="100"/>
      <c r="F149" s="61"/>
      <c r="G149" s="62"/>
      <c r="H149" s="194"/>
      <c r="I149" s="66"/>
      <c r="J149" s="67"/>
      <c r="K149" s="67"/>
      <c r="L149" s="67"/>
      <c r="M149" s="68"/>
      <c r="N149" s="69"/>
      <c r="O149" s="69"/>
      <c r="P149" s="69"/>
    </row>
    <row r="150" spans="1:16" ht="15" customHeight="1" x14ac:dyDescent="0.25">
      <c r="A150" s="49"/>
      <c r="B150" s="100"/>
      <c r="C150" s="61"/>
      <c r="D150" s="50"/>
      <c r="E150" s="100"/>
      <c r="F150" s="61"/>
      <c r="G150" s="62"/>
      <c r="H150" s="194"/>
      <c r="I150" s="66"/>
      <c r="J150" s="67"/>
      <c r="K150" s="67"/>
      <c r="L150" s="67"/>
      <c r="M150" s="68"/>
      <c r="N150" s="69"/>
      <c r="O150" s="69"/>
      <c r="P150" s="69"/>
    </row>
    <row r="151" spans="1:16" ht="15" customHeight="1" x14ac:dyDescent="0.25">
      <c r="A151" s="49"/>
      <c r="B151" s="100"/>
      <c r="C151" s="61"/>
      <c r="D151" s="50"/>
      <c r="E151" s="100"/>
      <c r="F151" s="61"/>
      <c r="G151" s="62"/>
      <c r="H151" s="194"/>
      <c r="I151" s="66"/>
      <c r="J151" s="67"/>
      <c r="K151" s="67"/>
      <c r="L151" s="67"/>
      <c r="M151" s="68"/>
      <c r="N151" s="69"/>
      <c r="O151" s="69"/>
      <c r="P151" s="69"/>
    </row>
    <row r="152" spans="1:16" ht="15" customHeight="1" x14ac:dyDescent="0.25">
      <c r="A152" s="49"/>
      <c r="B152" s="100"/>
      <c r="C152" s="61"/>
      <c r="D152" s="50"/>
      <c r="E152" s="100"/>
      <c r="F152" s="61"/>
      <c r="G152" s="62"/>
      <c r="H152" s="194"/>
      <c r="I152" s="66"/>
      <c r="J152" s="67"/>
      <c r="K152" s="67"/>
      <c r="L152" s="67"/>
      <c r="M152" s="68"/>
      <c r="N152" s="69"/>
      <c r="O152" s="69"/>
      <c r="P152" s="69"/>
    </row>
    <row r="153" spans="1:16" ht="15" customHeight="1" x14ac:dyDescent="0.25">
      <c r="A153" s="49"/>
      <c r="B153" s="100"/>
      <c r="C153" s="61"/>
      <c r="D153" s="50"/>
      <c r="E153" s="100"/>
      <c r="F153" s="61"/>
      <c r="G153" s="62"/>
      <c r="H153" s="194"/>
      <c r="I153" s="66"/>
      <c r="J153" s="67"/>
      <c r="K153" s="67"/>
      <c r="L153" s="67"/>
      <c r="M153" s="68"/>
      <c r="N153" s="69"/>
      <c r="O153" s="69"/>
      <c r="P153" s="69"/>
    </row>
    <row r="154" spans="1:16" ht="15" customHeight="1" x14ac:dyDescent="0.25">
      <c r="A154" s="49"/>
      <c r="B154" s="100"/>
      <c r="C154" s="61"/>
      <c r="D154" s="50"/>
      <c r="E154" s="100"/>
      <c r="F154" s="61"/>
      <c r="G154" s="62"/>
      <c r="H154" s="194"/>
      <c r="I154" s="66"/>
      <c r="J154" s="67"/>
      <c r="K154" s="67"/>
      <c r="L154" s="67"/>
      <c r="M154" s="68"/>
      <c r="N154" s="69"/>
      <c r="O154" s="69"/>
      <c r="P154" s="69"/>
    </row>
    <row r="155" spans="1:16" ht="15" customHeight="1" x14ac:dyDescent="0.25">
      <c r="A155" s="49"/>
      <c r="B155" s="100"/>
      <c r="C155" s="61"/>
      <c r="D155" s="50"/>
      <c r="E155" s="100"/>
      <c r="F155" s="61"/>
      <c r="G155" s="62"/>
      <c r="H155" s="194"/>
      <c r="I155" s="66"/>
      <c r="J155" s="67"/>
      <c r="K155" s="67"/>
      <c r="L155" s="67"/>
      <c r="M155" s="68"/>
      <c r="N155" s="69"/>
      <c r="O155" s="69"/>
      <c r="P155" s="69"/>
    </row>
    <row r="156" spans="1:16" ht="15" customHeight="1" x14ac:dyDescent="0.25">
      <c r="A156" s="49"/>
      <c r="B156" s="100"/>
      <c r="C156" s="61"/>
      <c r="D156" s="50"/>
      <c r="E156" s="100"/>
      <c r="F156" s="61"/>
      <c r="G156" s="62"/>
      <c r="H156" s="194"/>
      <c r="I156" s="66"/>
      <c r="J156" s="67"/>
      <c r="K156" s="67"/>
      <c r="L156" s="67"/>
      <c r="M156" s="68"/>
      <c r="N156" s="69"/>
      <c r="O156" s="69"/>
      <c r="P156" s="69"/>
    </row>
    <row r="157" spans="1:16" ht="15" customHeight="1" x14ac:dyDescent="0.25">
      <c r="A157" s="49"/>
      <c r="B157" s="100"/>
      <c r="C157" s="61"/>
      <c r="D157" s="50"/>
      <c r="E157" s="100"/>
      <c r="F157" s="61"/>
      <c r="G157" s="62"/>
      <c r="H157" s="194"/>
      <c r="I157" s="66"/>
      <c r="J157" s="67"/>
      <c r="K157" s="67"/>
      <c r="L157" s="67"/>
      <c r="M157" s="68"/>
      <c r="N157" s="69"/>
      <c r="O157" s="69"/>
      <c r="P157" s="69"/>
    </row>
    <row r="158" spans="1:16" ht="15" customHeight="1" x14ac:dyDescent="0.25">
      <c r="A158" s="49"/>
      <c r="B158" s="100"/>
      <c r="C158" s="61"/>
      <c r="D158" s="50"/>
      <c r="E158" s="100"/>
      <c r="F158" s="61"/>
      <c r="G158" s="62"/>
      <c r="H158" s="194"/>
      <c r="I158" s="66"/>
      <c r="J158" s="67"/>
      <c r="K158" s="67"/>
      <c r="L158" s="67"/>
      <c r="M158" s="68"/>
      <c r="N158" s="69"/>
      <c r="O158" s="69"/>
      <c r="P158" s="69"/>
    </row>
    <row r="159" spans="1:16" ht="15" customHeight="1" x14ac:dyDescent="0.25">
      <c r="A159" s="49"/>
      <c r="B159" s="100"/>
      <c r="C159" s="61"/>
      <c r="D159" s="50"/>
      <c r="E159" s="100"/>
      <c r="F159" s="61"/>
      <c r="G159" s="62"/>
      <c r="H159" s="194"/>
      <c r="I159" s="66"/>
      <c r="J159" s="67"/>
      <c r="K159" s="67"/>
      <c r="L159" s="67"/>
      <c r="M159" s="68"/>
      <c r="N159" s="69"/>
      <c r="O159" s="69"/>
      <c r="P159" s="69"/>
    </row>
    <row r="160" spans="1:16" ht="15" customHeight="1" x14ac:dyDescent="0.25">
      <c r="A160" s="49"/>
      <c r="B160" s="100"/>
      <c r="C160" s="61"/>
      <c r="D160" s="50"/>
      <c r="E160" s="100"/>
      <c r="F160" s="61"/>
      <c r="G160" s="62"/>
      <c r="H160" s="194"/>
      <c r="I160" s="66"/>
      <c r="J160" s="67"/>
      <c r="K160" s="67"/>
      <c r="L160" s="67"/>
      <c r="M160" s="68"/>
      <c r="N160" s="69"/>
      <c r="O160" s="69"/>
      <c r="P160" s="69"/>
    </row>
    <row r="161" spans="1:16" ht="15" customHeight="1" x14ac:dyDescent="0.25">
      <c r="A161" s="49"/>
      <c r="B161" s="100"/>
      <c r="C161" s="61"/>
      <c r="D161" s="50"/>
      <c r="E161" s="100"/>
      <c r="F161" s="61"/>
      <c r="G161" s="62"/>
      <c r="H161" s="194"/>
      <c r="I161" s="66"/>
      <c r="J161" s="67"/>
      <c r="K161" s="67"/>
      <c r="L161" s="67"/>
      <c r="M161" s="68"/>
      <c r="N161" s="69"/>
      <c r="O161" s="69"/>
      <c r="P161" s="69"/>
    </row>
    <row r="162" spans="1:16" ht="15" customHeight="1" x14ac:dyDescent="0.25">
      <c r="A162" s="49"/>
      <c r="B162" s="100"/>
      <c r="C162" s="61"/>
      <c r="D162" s="50"/>
      <c r="E162" s="100"/>
      <c r="F162" s="61"/>
      <c r="G162" s="62"/>
      <c r="H162" s="194"/>
      <c r="I162" s="66"/>
      <c r="J162" s="67"/>
      <c r="K162" s="67"/>
      <c r="L162" s="67"/>
      <c r="M162" s="68"/>
      <c r="N162" s="69"/>
      <c r="O162" s="69"/>
      <c r="P162" s="69"/>
    </row>
    <row r="163" spans="1:16" ht="54.9" customHeight="1" x14ac:dyDescent="0.25">
      <c r="A163" s="49"/>
      <c r="B163" s="100"/>
      <c r="C163" s="61"/>
      <c r="D163" s="50"/>
      <c r="E163" s="100"/>
      <c r="F163" s="61"/>
      <c r="G163" s="62"/>
      <c r="H163" s="194"/>
      <c r="I163" s="66"/>
      <c r="J163" s="67"/>
      <c r="K163" s="67"/>
      <c r="L163" s="67"/>
      <c r="M163" s="68"/>
      <c r="N163" s="69"/>
      <c r="O163" s="69"/>
      <c r="P163" s="69"/>
    </row>
    <row r="164" spans="1:16" ht="15" customHeight="1" x14ac:dyDescent="0.25">
      <c r="A164" s="49"/>
      <c r="B164" s="100"/>
      <c r="C164" s="61"/>
      <c r="D164" s="50"/>
      <c r="E164" s="100"/>
      <c r="F164" s="61"/>
      <c r="G164" s="62"/>
      <c r="H164" s="194"/>
      <c r="I164" s="66"/>
      <c r="J164" s="67"/>
      <c r="K164" s="67"/>
      <c r="L164" s="67"/>
      <c r="M164" s="68"/>
      <c r="N164" s="69"/>
      <c r="O164" s="69"/>
      <c r="P164" s="69"/>
    </row>
    <row r="165" spans="1:16" ht="15" customHeight="1" x14ac:dyDescent="0.25">
      <c r="A165" s="49"/>
      <c r="B165" s="100"/>
      <c r="C165" s="61"/>
      <c r="D165" s="50"/>
      <c r="E165" s="100"/>
      <c r="F165" s="61"/>
      <c r="G165" s="62"/>
      <c r="H165" s="194"/>
      <c r="I165" s="66"/>
      <c r="J165" s="67"/>
      <c r="K165" s="67"/>
      <c r="L165" s="67"/>
      <c r="M165" s="68"/>
      <c r="N165" s="69"/>
      <c r="O165" s="69"/>
      <c r="P165" s="69"/>
    </row>
    <row r="166" spans="1:16" ht="45" customHeight="1" x14ac:dyDescent="0.25">
      <c r="A166" s="49"/>
      <c r="B166" s="100"/>
      <c r="C166" s="61"/>
      <c r="D166" s="50"/>
      <c r="E166" s="100"/>
      <c r="F166" s="61"/>
      <c r="G166" s="62"/>
      <c r="H166" s="194"/>
      <c r="I166" s="66"/>
      <c r="J166" s="67"/>
      <c r="K166" s="67"/>
      <c r="L166" s="67"/>
      <c r="M166" s="68"/>
      <c r="N166" s="69"/>
      <c r="O166" s="69"/>
      <c r="P166" s="69"/>
    </row>
    <row r="167" spans="1:16" ht="15" customHeight="1" x14ac:dyDescent="0.25">
      <c r="A167" s="49"/>
      <c r="B167" s="100"/>
      <c r="C167" s="61"/>
      <c r="D167" s="50"/>
      <c r="E167" s="100"/>
      <c r="F167" s="61"/>
      <c r="G167" s="62"/>
      <c r="H167" s="194"/>
      <c r="I167" s="66"/>
      <c r="J167" s="67"/>
      <c r="K167" s="67"/>
      <c r="L167" s="67"/>
      <c r="M167" s="68"/>
      <c r="N167" s="69"/>
      <c r="O167" s="69"/>
      <c r="P167" s="69"/>
    </row>
    <row r="168" spans="1:16" ht="15" customHeight="1" x14ac:dyDescent="0.25">
      <c r="A168" s="49"/>
      <c r="B168" s="100"/>
      <c r="C168" s="61"/>
      <c r="D168" s="50"/>
      <c r="E168" s="100"/>
      <c r="F168" s="61"/>
      <c r="G168" s="62"/>
      <c r="H168" s="194"/>
      <c r="I168" s="66"/>
      <c r="J168" s="67"/>
      <c r="K168" s="67"/>
      <c r="L168" s="67"/>
      <c r="M168" s="68"/>
      <c r="N168" s="69"/>
      <c r="O168" s="69"/>
      <c r="P168" s="69"/>
    </row>
    <row r="169" spans="1:16" ht="45" customHeight="1" x14ac:dyDescent="0.25">
      <c r="A169" s="49"/>
      <c r="B169" s="100"/>
      <c r="C169" s="61"/>
      <c r="D169" s="50"/>
      <c r="E169" s="100"/>
      <c r="F169" s="61"/>
      <c r="G169" s="62"/>
      <c r="H169" s="194"/>
      <c r="I169" s="66"/>
      <c r="J169" s="67"/>
      <c r="K169" s="67"/>
      <c r="L169" s="67"/>
      <c r="M169" s="68"/>
      <c r="N169" s="69"/>
      <c r="O169" s="69"/>
      <c r="P169" s="69"/>
    </row>
    <row r="170" spans="1:16" ht="15" customHeight="1" x14ac:dyDescent="0.25">
      <c r="A170" s="49"/>
      <c r="B170" s="100"/>
      <c r="C170" s="61"/>
      <c r="D170" s="50"/>
      <c r="E170" s="100"/>
      <c r="F170" s="61"/>
      <c r="G170" s="62"/>
      <c r="H170" s="194"/>
      <c r="I170" s="66"/>
      <c r="J170" s="67"/>
      <c r="K170" s="67"/>
      <c r="L170" s="67"/>
      <c r="M170" s="68"/>
      <c r="N170" s="69"/>
      <c r="O170" s="69"/>
      <c r="P170" s="69"/>
    </row>
    <row r="171" spans="1:16" ht="15" customHeight="1" x14ac:dyDescent="0.25">
      <c r="A171" s="49"/>
      <c r="B171" s="100"/>
      <c r="C171" s="61"/>
      <c r="D171" s="50"/>
      <c r="E171" s="100"/>
      <c r="F171" s="61"/>
      <c r="G171" s="62"/>
      <c r="H171" s="194"/>
      <c r="I171" s="66"/>
      <c r="J171" s="67"/>
      <c r="K171" s="67"/>
      <c r="L171" s="67"/>
      <c r="M171" s="68"/>
      <c r="N171" s="69"/>
      <c r="O171" s="69"/>
      <c r="P171" s="69"/>
    </row>
    <row r="172" spans="1:16" ht="15" customHeight="1" x14ac:dyDescent="0.25">
      <c r="A172" s="49"/>
      <c r="B172" s="100"/>
      <c r="C172" s="61"/>
      <c r="D172" s="50"/>
      <c r="E172" s="100"/>
      <c r="F172" s="61"/>
      <c r="G172" s="62"/>
      <c r="H172" s="194"/>
      <c r="I172" s="66"/>
      <c r="J172" s="67"/>
      <c r="K172" s="67"/>
      <c r="L172" s="67"/>
      <c r="M172" s="68"/>
      <c r="N172" s="69"/>
      <c r="O172" s="69"/>
      <c r="P172" s="69"/>
    </row>
    <row r="173" spans="1:16" ht="15" customHeight="1" x14ac:dyDescent="0.25">
      <c r="A173" s="49"/>
      <c r="B173" s="100"/>
      <c r="C173" s="61"/>
      <c r="D173" s="50"/>
      <c r="E173" s="100"/>
      <c r="F173" s="61"/>
      <c r="G173" s="62"/>
      <c r="H173" s="194"/>
      <c r="I173" s="66"/>
      <c r="J173" s="67"/>
      <c r="K173" s="67"/>
      <c r="L173" s="67"/>
      <c r="M173" s="68"/>
      <c r="N173" s="69"/>
      <c r="O173" s="69"/>
      <c r="P173" s="69"/>
    </row>
    <row r="174" spans="1:16" ht="15" customHeight="1" x14ac:dyDescent="0.25">
      <c r="A174" s="49"/>
      <c r="B174" s="100"/>
      <c r="C174" s="61"/>
      <c r="D174" s="50"/>
      <c r="E174" s="100"/>
      <c r="F174" s="61"/>
      <c r="G174" s="62"/>
      <c r="H174" s="194"/>
      <c r="I174" s="66"/>
      <c r="J174" s="67"/>
      <c r="K174" s="67"/>
      <c r="L174" s="67"/>
      <c r="M174" s="68"/>
      <c r="N174" s="69"/>
      <c r="O174" s="69"/>
      <c r="P174" s="69"/>
    </row>
    <row r="175" spans="1:16" ht="15" customHeight="1" x14ac:dyDescent="0.25">
      <c r="A175" s="49"/>
      <c r="B175" s="100"/>
      <c r="C175" s="61"/>
      <c r="D175" s="50"/>
      <c r="E175" s="100"/>
      <c r="F175" s="61"/>
      <c r="G175" s="62"/>
      <c r="H175" s="194"/>
      <c r="I175" s="66"/>
      <c r="J175" s="67"/>
      <c r="K175" s="67"/>
      <c r="L175" s="67"/>
      <c r="M175" s="68"/>
      <c r="N175" s="69"/>
      <c r="O175" s="69"/>
      <c r="P175" s="69"/>
    </row>
    <row r="176" spans="1:16" ht="15" customHeight="1" x14ac:dyDescent="0.25">
      <c r="A176" s="49"/>
      <c r="B176" s="100"/>
      <c r="C176" s="61"/>
      <c r="D176" s="50"/>
      <c r="E176" s="100"/>
      <c r="F176" s="61"/>
      <c r="G176" s="62"/>
      <c r="H176" s="194"/>
      <c r="I176" s="66"/>
      <c r="J176" s="67"/>
      <c r="K176" s="67"/>
      <c r="L176" s="67"/>
      <c r="M176" s="68"/>
      <c r="N176" s="69"/>
      <c r="O176" s="69"/>
      <c r="P176" s="69"/>
    </row>
    <row r="177" spans="1:16" ht="15" customHeight="1" x14ac:dyDescent="0.25">
      <c r="A177" s="49"/>
      <c r="B177" s="100"/>
      <c r="C177" s="61"/>
      <c r="D177" s="50"/>
      <c r="E177" s="100"/>
      <c r="F177" s="61"/>
      <c r="G177" s="62"/>
      <c r="H177" s="194"/>
      <c r="I177" s="66"/>
      <c r="J177" s="67"/>
      <c r="K177" s="67"/>
      <c r="L177" s="67"/>
      <c r="M177" s="68"/>
      <c r="N177" s="69"/>
      <c r="O177" s="69"/>
      <c r="P177" s="69"/>
    </row>
    <row r="178" spans="1:16" ht="15" customHeight="1" x14ac:dyDescent="0.25">
      <c r="A178" s="49"/>
      <c r="B178" s="100"/>
      <c r="C178" s="61"/>
      <c r="D178" s="50"/>
      <c r="E178" s="100"/>
      <c r="F178" s="61"/>
      <c r="G178" s="62"/>
      <c r="H178" s="194"/>
      <c r="I178" s="66"/>
      <c r="J178" s="67"/>
      <c r="K178" s="67"/>
      <c r="L178" s="67"/>
      <c r="M178" s="68"/>
      <c r="N178" s="69"/>
      <c r="O178" s="69"/>
      <c r="P178" s="69"/>
    </row>
    <row r="179" spans="1:16" ht="15" customHeight="1" x14ac:dyDescent="0.25">
      <c r="A179" s="49"/>
      <c r="B179" s="100"/>
      <c r="C179" s="61"/>
      <c r="D179" s="50"/>
      <c r="E179" s="100"/>
      <c r="F179" s="61"/>
      <c r="G179" s="62"/>
      <c r="H179" s="194"/>
      <c r="I179" s="66"/>
      <c r="J179" s="67"/>
      <c r="K179" s="67"/>
      <c r="L179" s="67"/>
      <c r="M179" s="68"/>
      <c r="N179" s="69"/>
      <c r="O179" s="69"/>
      <c r="P179" s="69"/>
    </row>
    <row r="180" spans="1:16" ht="15" customHeight="1" x14ac:dyDescent="0.25">
      <c r="A180" s="49"/>
      <c r="B180" s="100"/>
      <c r="C180" s="61"/>
      <c r="D180" s="50"/>
      <c r="E180" s="100"/>
      <c r="F180" s="61"/>
      <c r="G180" s="62"/>
      <c r="H180" s="194"/>
      <c r="I180" s="66"/>
      <c r="J180" s="67"/>
      <c r="K180" s="67"/>
      <c r="L180" s="67"/>
      <c r="M180" s="68"/>
      <c r="N180" s="69"/>
      <c r="O180" s="69"/>
      <c r="P180" s="69"/>
    </row>
    <row r="181" spans="1:16" ht="15" customHeight="1" x14ac:dyDescent="0.25">
      <c r="A181" s="49"/>
      <c r="B181" s="100"/>
      <c r="C181" s="61"/>
      <c r="D181" s="50"/>
      <c r="E181" s="100"/>
      <c r="F181" s="61"/>
      <c r="G181" s="62"/>
      <c r="H181" s="194"/>
      <c r="I181" s="66"/>
      <c r="J181" s="67"/>
      <c r="K181" s="67"/>
      <c r="L181" s="67"/>
      <c r="M181" s="68"/>
      <c r="N181" s="69"/>
      <c r="O181" s="69"/>
      <c r="P181" s="69"/>
    </row>
    <row r="182" spans="1:16" ht="15" customHeight="1" x14ac:dyDescent="0.25">
      <c r="A182" s="49"/>
      <c r="B182" s="100"/>
      <c r="C182" s="61"/>
      <c r="D182" s="50"/>
      <c r="E182" s="100"/>
      <c r="F182" s="61"/>
      <c r="G182" s="62"/>
      <c r="H182" s="194"/>
      <c r="I182" s="66"/>
      <c r="J182" s="67"/>
      <c r="K182" s="67"/>
      <c r="L182" s="67"/>
      <c r="M182" s="68"/>
      <c r="N182" s="69"/>
      <c r="O182" s="69"/>
      <c r="P182" s="69"/>
    </row>
    <row r="183" spans="1:16" ht="15" customHeight="1" x14ac:dyDescent="0.25">
      <c r="A183" s="49"/>
      <c r="B183" s="100"/>
      <c r="C183" s="61"/>
      <c r="D183" s="50"/>
      <c r="E183" s="100"/>
      <c r="F183" s="61"/>
      <c r="G183" s="62"/>
      <c r="H183" s="194"/>
      <c r="I183" s="66"/>
      <c r="J183" s="67"/>
      <c r="K183" s="67"/>
      <c r="L183" s="67"/>
      <c r="M183" s="68"/>
      <c r="N183" s="69"/>
      <c r="O183" s="69"/>
      <c r="P183" s="69"/>
    </row>
    <row r="184" spans="1:16" ht="15" customHeight="1" x14ac:dyDescent="0.25">
      <c r="A184" s="49"/>
      <c r="B184" s="100"/>
      <c r="C184" s="61"/>
      <c r="D184" s="50"/>
      <c r="E184" s="100"/>
      <c r="F184" s="61"/>
      <c r="G184" s="62"/>
      <c r="H184" s="194"/>
      <c r="I184" s="66"/>
      <c r="J184" s="67"/>
      <c r="K184" s="67"/>
      <c r="L184" s="67"/>
      <c r="M184" s="68"/>
      <c r="N184" s="69"/>
      <c r="O184" s="69"/>
      <c r="P184" s="69"/>
    </row>
    <row r="185" spans="1:16" ht="15" customHeight="1" x14ac:dyDescent="0.25">
      <c r="A185" s="49"/>
      <c r="B185" s="100"/>
      <c r="C185" s="61"/>
      <c r="D185" s="50"/>
      <c r="E185" s="100"/>
      <c r="F185" s="61"/>
      <c r="G185" s="62"/>
      <c r="H185" s="194"/>
      <c r="I185" s="66"/>
      <c r="J185" s="67"/>
      <c r="K185" s="67"/>
      <c r="L185" s="67"/>
      <c r="M185" s="68"/>
      <c r="N185" s="69"/>
      <c r="O185" s="69"/>
      <c r="P185" s="69"/>
    </row>
    <row r="186" spans="1:16" ht="15" customHeight="1" x14ac:dyDescent="0.25">
      <c r="A186" s="49"/>
      <c r="B186" s="100"/>
      <c r="C186" s="61"/>
      <c r="D186" s="50"/>
      <c r="E186" s="100"/>
      <c r="F186" s="61"/>
      <c r="G186" s="62"/>
      <c r="H186" s="194"/>
      <c r="I186" s="66"/>
      <c r="J186" s="67"/>
      <c r="K186" s="67"/>
      <c r="L186" s="67"/>
      <c r="M186" s="68"/>
      <c r="N186" s="69"/>
      <c r="O186" s="69"/>
      <c r="P186" s="69"/>
    </row>
    <row r="187" spans="1:16" ht="15" customHeight="1" x14ac:dyDescent="0.25">
      <c r="A187" s="49"/>
      <c r="B187" s="100"/>
      <c r="C187" s="61"/>
      <c r="D187" s="50"/>
      <c r="E187" s="100"/>
      <c r="F187" s="61"/>
      <c r="G187" s="62"/>
      <c r="H187" s="194"/>
      <c r="I187" s="66"/>
      <c r="J187" s="67"/>
      <c r="K187" s="67"/>
      <c r="L187" s="67"/>
      <c r="M187" s="68"/>
      <c r="N187" s="69"/>
      <c r="O187" s="69"/>
      <c r="P187" s="69"/>
    </row>
    <row r="188" spans="1:16" ht="15" customHeight="1" x14ac:dyDescent="0.25">
      <c r="A188" s="49"/>
      <c r="B188" s="100"/>
      <c r="C188" s="61"/>
      <c r="D188" s="50"/>
      <c r="E188" s="100"/>
      <c r="F188" s="61"/>
      <c r="G188" s="62"/>
      <c r="H188" s="194"/>
      <c r="I188" s="66"/>
      <c r="J188" s="67"/>
      <c r="K188" s="67"/>
      <c r="L188" s="67"/>
      <c r="M188" s="68"/>
      <c r="N188" s="69"/>
      <c r="O188" s="69"/>
      <c r="P188" s="69"/>
    </row>
    <row r="189" spans="1:16" ht="15" customHeight="1" x14ac:dyDescent="0.25">
      <c r="A189" s="49"/>
      <c r="B189" s="100"/>
      <c r="C189" s="61"/>
      <c r="D189" s="50"/>
      <c r="E189" s="100"/>
      <c r="F189" s="61"/>
      <c r="G189" s="62"/>
      <c r="H189" s="194"/>
      <c r="I189" s="66"/>
      <c r="J189" s="67"/>
      <c r="K189" s="67"/>
      <c r="L189" s="67"/>
      <c r="M189" s="68"/>
      <c r="N189" s="69"/>
      <c r="O189" s="69"/>
      <c r="P189" s="69"/>
    </row>
    <row r="190" spans="1:16" ht="15" customHeight="1" x14ac:dyDescent="0.25">
      <c r="A190" s="49"/>
      <c r="B190" s="100"/>
      <c r="C190" s="61"/>
      <c r="D190" s="50"/>
      <c r="E190" s="100"/>
      <c r="F190" s="61"/>
      <c r="G190" s="62"/>
      <c r="H190" s="194"/>
      <c r="I190" s="66"/>
      <c r="J190" s="67"/>
      <c r="K190" s="67"/>
      <c r="L190" s="67"/>
      <c r="M190" s="68"/>
      <c r="N190" s="69"/>
      <c r="O190" s="69"/>
      <c r="P190" s="69"/>
    </row>
    <row r="191" spans="1:16" ht="15" customHeight="1" x14ac:dyDescent="0.25">
      <c r="A191" s="49"/>
      <c r="B191" s="100"/>
      <c r="C191" s="61"/>
      <c r="D191" s="50"/>
      <c r="E191" s="100"/>
      <c r="F191" s="61"/>
      <c r="G191" s="62"/>
      <c r="H191" s="194"/>
      <c r="I191" s="66"/>
      <c r="J191" s="67"/>
      <c r="K191" s="67"/>
      <c r="L191" s="67"/>
      <c r="M191" s="68"/>
      <c r="N191" s="69"/>
      <c r="O191" s="69"/>
      <c r="P191" s="69"/>
    </row>
    <row r="192" spans="1:16" ht="15" customHeight="1" x14ac:dyDescent="0.25">
      <c r="A192" s="49"/>
      <c r="B192" s="100"/>
      <c r="C192" s="61"/>
      <c r="D192" s="50"/>
      <c r="E192" s="100"/>
      <c r="F192" s="61"/>
      <c r="G192" s="62"/>
      <c r="H192" s="194"/>
      <c r="I192" s="66"/>
      <c r="J192" s="67"/>
      <c r="K192" s="67"/>
      <c r="L192" s="67"/>
      <c r="M192" s="68"/>
      <c r="N192" s="69"/>
      <c r="O192" s="69"/>
      <c r="P192" s="69"/>
    </row>
    <row r="193" spans="1:16" ht="15" customHeight="1" x14ac:dyDescent="0.25">
      <c r="A193" s="49"/>
      <c r="B193" s="100"/>
      <c r="C193" s="61"/>
      <c r="D193" s="50"/>
      <c r="E193" s="100"/>
      <c r="F193" s="61"/>
      <c r="G193" s="62"/>
      <c r="H193" s="194"/>
      <c r="I193" s="66"/>
      <c r="J193" s="67"/>
      <c r="K193" s="67"/>
      <c r="L193" s="67"/>
      <c r="M193" s="68"/>
      <c r="N193" s="69"/>
      <c r="O193" s="69"/>
      <c r="P193" s="69"/>
    </row>
    <row r="194" spans="1:16" ht="15" customHeight="1" x14ac:dyDescent="0.25">
      <c r="A194" s="49"/>
      <c r="B194" s="100"/>
      <c r="C194" s="61"/>
      <c r="D194" s="50"/>
      <c r="E194" s="100"/>
      <c r="F194" s="61"/>
      <c r="G194" s="62"/>
      <c r="H194" s="194"/>
      <c r="I194" s="66"/>
      <c r="J194" s="67"/>
      <c r="K194" s="67"/>
      <c r="L194" s="67"/>
      <c r="M194" s="68"/>
      <c r="N194" s="69"/>
      <c r="O194" s="69"/>
      <c r="P194" s="69"/>
    </row>
    <row r="195" spans="1:16" ht="15" customHeight="1" x14ac:dyDescent="0.25">
      <c r="A195" s="49"/>
      <c r="B195" s="100"/>
      <c r="C195" s="61"/>
      <c r="D195" s="50"/>
      <c r="E195" s="100"/>
      <c r="F195" s="61"/>
      <c r="G195" s="62"/>
      <c r="H195" s="194"/>
      <c r="I195" s="66"/>
      <c r="J195" s="67"/>
      <c r="K195" s="67"/>
      <c r="L195" s="67"/>
      <c r="M195" s="68"/>
      <c r="N195" s="69"/>
      <c r="O195" s="69"/>
      <c r="P195" s="69"/>
    </row>
    <row r="196" spans="1:16" ht="15" customHeight="1" x14ac:dyDescent="0.25">
      <c r="A196" s="49"/>
      <c r="B196" s="100"/>
      <c r="C196" s="61"/>
      <c r="D196" s="50"/>
      <c r="E196" s="100"/>
      <c r="F196" s="61"/>
      <c r="G196" s="62"/>
      <c r="H196" s="194"/>
      <c r="I196" s="66"/>
      <c r="J196" s="67"/>
      <c r="K196" s="67"/>
      <c r="L196" s="67"/>
      <c r="M196" s="68"/>
      <c r="N196" s="69"/>
      <c r="O196" s="69"/>
      <c r="P196" s="69"/>
    </row>
    <row r="197" spans="1:16" ht="15" customHeight="1" x14ac:dyDescent="0.25">
      <c r="A197" s="49"/>
      <c r="B197" s="100"/>
      <c r="C197" s="61"/>
      <c r="D197" s="50"/>
      <c r="E197" s="100"/>
      <c r="F197" s="61"/>
      <c r="G197" s="62"/>
      <c r="H197" s="194"/>
      <c r="I197" s="66"/>
      <c r="J197" s="67"/>
      <c r="K197" s="67"/>
      <c r="L197" s="67"/>
      <c r="M197" s="68"/>
      <c r="N197" s="69"/>
      <c r="O197" s="69"/>
      <c r="P197" s="69"/>
    </row>
    <row r="198" spans="1:16" ht="15" customHeight="1" x14ac:dyDescent="0.25">
      <c r="A198" s="49"/>
      <c r="B198" s="100"/>
      <c r="C198" s="61"/>
      <c r="D198" s="50"/>
      <c r="E198" s="100"/>
      <c r="F198" s="61"/>
      <c r="G198" s="62"/>
      <c r="H198" s="194"/>
      <c r="I198" s="66"/>
      <c r="J198" s="67"/>
      <c r="K198" s="67"/>
      <c r="L198" s="67"/>
      <c r="M198" s="68"/>
      <c r="N198" s="69"/>
      <c r="O198" s="69"/>
      <c r="P198" s="69"/>
    </row>
    <row r="199" spans="1:16" ht="15" customHeight="1" x14ac:dyDescent="0.25">
      <c r="A199" s="49"/>
      <c r="B199" s="100"/>
      <c r="C199" s="61"/>
      <c r="D199" s="50"/>
      <c r="E199" s="100"/>
      <c r="F199" s="61"/>
      <c r="G199" s="62"/>
      <c r="H199" s="194"/>
      <c r="I199" s="66"/>
      <c r="J199" s="67"/>
      <c r="K199" s="67"/>
      <c r="L199" s="67"/>
      <c r="M199" s="68"/>
      <c r="N199" s="69"/>
      <c r="O199" s="69"/>
      <c r="P199" s="69"/>
    </row>
    <row r="200" spans="1:16" ht="15" customHeight="1" x14ac:dyDescent="0.25">
      <c r="A200" s="49"/>
      <c r="B200" s="100"/>
      <c r="C200" s="61"/>
      <c r="D200" s="50"/>
      <c r="E200" s="100"/>
      <c r="F200" s="61"/>
      <c r="G200" s="62"/>
      <c r="H200" s="194"/>
      <c r="I200" s="66"/>
      <c r="J200" s="67"/>
      <c r="K200" s="67"/>
      <c r="L200" s="67"/>
      <c r="M200" s="68"/>
      <c r="N200" s="69"/>
      <c r="O200" s="69"/>
      <c r="P200" s="69"/>
    </row>
    <row r="201" spans="1:16" ht="30" customHeight="1" x14ac:dyDescent="0.25">
      <c r="A201" s="49"/>
      <c r="B201" s="100"/>
      <c r="C201" s="61"/>
      <c r="D201" s="50"/>
      <c r="E201" s="100"/>
      <c r="F201" s="61"/>
      <c r="G201" s="62"/>
      <c r="H201" s="194"/>
      <c r="I201" s="66"/>
      <c r="J201" s="67"/>
      <c r="K201" s="67"/>
      <c r="L201" s="67"/>
      <c r="M201" s="68"/>
      <c r="N201" s="69"/>
      <c r="O201" s="69"/>
      <c r="P201" s="69"/>
    </row>
    <row r="202" spans="1:16" ht="15" customHeight="1" x14ac:dyDescent="0.25">
      <c r="A202" s="49"/>
      <c r="B202" s="100"/>
      <c r="C202" s="61"/>
      <c r="D202" s="50"/>
      <c r="E202" s="100"/>
      <c r="F202" s="61"/>
      <c r="G202" s="62"/>
      <c r="H202" s="194"/>
      <c r="I202" s="66"/>
      <c r="J202" s="67"/>
      <c r="K202" s="67"/>
      <c r="L202" s="67"/>
      <c r="M202" s="68"/>
      <c r="N202" s="69"/>
      <c r="O202" s="69"/>
      <c r="P202" s="69"/>
    </row>
    <row r="203" spans="1:16" ht="15" customHeight="1" x14ac:dyDescent="0.25">
      <c r="A203" s="49"/>
      <c r="B203" s="100"/>
      <c r="C203" s="61"/>
      <c r="D203" s="50"/>
      <c r="E203" s="100"/>
      <c r="F203" s="61"/>
      <c r="G203" s="62"/>
      <c r="H203" s="194"/>
      <c r="I203" s="66"/>
      <c r="J203" s="67"/>
      <c r="K203" s="67"/>
      <c r="L203" s="67"/>
      <c r="M203" s="68"/>
      <c r="N203" s="69"/>
      <c r="O203" s="69"/>
      <c r="P203" s="69"/>
    </row>
    <row r="204" spans="1:16" ht="15" customHeight="1" x14ac:dyDescent="0.25">
      <c r="A204" s="49"/>
      <c r="B204" s="100"/>
      <c r="C204" s="61"/>
      <c r="D204" s="50"/>
      <c r="E204" s="100"/>
      <c r="F204" s="61"/>
      <c r="G204" s="62"/>
      <c r="H204" s="194"/>
      <c r="I204" s="66"/>
      <c r="J204" s="67"/>
      <c r="K204" s="67"/>
      <c r="L204" s="67"/>
      <c r="M204" s="68"/>
      <c r="N204" s="69"/>
      <c r="O204" s="69"/>
      <c r="P204" s="69"/>
    </row>
    <row r="205" spans="1:16" ht="15" customHeight="1" x14ac:dyDescent="0.25">
      <c r="A205" s="49"/>
      <c r="B205" s="100"/>
      <c r="C205" s="61"/>
      <c r="D205" s="50"/>
      <c r="E205" s="100"/>
      <c r="F205" s="61"/>
      <c r="G205" s="62"/>
      <c r="H205" s="194"/>
      <c r="I205" s="66"/>
      <c r="J205" s="67"/>
      <c r="K205" s="67"/>
      <c r="L205" s="67"/>
      <c r="M205" s="68"/>
      <c r="N205" s="69"/>
      <c r="O205" s="69"/>
      <c r="P205" s="69"/>
    </row>
    <row r="206" spans="1:16" ht="15" customHeight="1" x14ac:dyDescent="0.25">
      <c r="A206" s="49"/>
      <c r="B206" s="100"/>
      <c r="C206" s="61"/>
      <c r="D206" s="50"/>
      <c r="E206" s="100"/>
      <c r="F206" s="61"/>
      <c r="G206" s="62"/>
      <c r="H206" s="194"/>
      <c r="I206" s="66"/>
      <c r="J206" s="67"/>
      <c r="K206" s="67"/>
      <c r="L206" s="67"/>
      <c r="M206" s="68"/>
      <c r="N206" s="69"/>
      <c r="O206" s="69"/>
      <c r="P206" s="69"/>
    </row>
    <row r="207" spans="1:16" ht="15" customHeight="1" x14ac:dyDescent="0.25">
      <c r="A207" s="49"/>
      <c r="B207" s="100"/>
      <c r="C207" s="61"/>
      <c r="D207" s="50"/>
      <c r="E207" s="100"/>
      <c r="F207" s="61"/>
      <c r="G207" s="62"/>
      <c r="H207" s="194"/>
      <c r="I207" s="66"/>
      <c r="J207" s="67"/>
      <c r="K207" s="67"/>
      <c r="L207" s="67"/>
      <c r="M207" s="68"/>
      <c r="N207" s="69"/>
      <c r="O207" s="69"/>
      <c r="P207" s="69"/>
    </row>
    <row r="208" spans="1:16" ht="15" customHeight="1" x14ac:dyDescent="0.25">
      <c r="A208" s="49"/>
      <c r="B208" s="100"/>
      <c r="C208" s="61"/>
      <c r="D208" s="50"/>
      <c r="E208" s="100"/>
      <c r="F208" s="61"/>
      <c r="G208" s="62"/>
      <c r="H208" s="194"/>
      <c r="I208" s="66"/>
      <c r="J208" s="67"/>
      <c r="K208" s="67"/>
      <c r="L208" s="67"/>
      <c r="M208" s="68"/>
      <c r="N208" s="69"/>
      <c r="O208" s="69"/>
      <c r="P208" s="69"/>
    </row>
    <row r="209" spans="1:16" ht="15" customHeight="1" x14ac:dyDescent="0.25">
      <c r="A209" s="49"/>
      <c r="B209" s="100"/>
      <c r="C209" s="61"/>
      <c r="D209" s="50"/>
      <c r="E209" s="100"/>
      <c r="F209" s="61"/>
      <c r="G209" s="62"/>
      <c r="H209" s="194"/>
      <c r="I209" s="66"/>
      <c r="J209" s="67"/>
      <c r="K209" s="67"/>
      <c r="L209" s="67"/>
      <c r="M209" s="68"/>
      <c r="N209" s="69"/>
      <c r="O209" s="69"/>
      <c r="P209" s="69"/>
    </row>
    <row r="210" spans="1:16" ht="15" customHeight="1" x14ac:dyDescent="0.25">
      <c r="A210" s="49"/>
      <c r="B210" s="100"/>
      <c r="C210" s="61"/>
      <c r="D210" s="50"/>
      <c r="E210" s="100"/>
      <c r="F210" s="61"/>
      <c r="G210" s="62"/>
      <c r="H210" s="194"/>
      <c r="I210" s="66"/>
      <c r="J210" s="67"/>
      <c r="K210" s="67"/>
      <c r="L210" s="67"/>
      <c r="M210" s="68"/>
      <c r="N210" s="69"/>
      <c r="O210" s="69"/>
      <c r="P210" s="69"/>
    </row>
    <row r="211" spans="1:16" ht="15" customHeight="1" x14ac:dyDescent="0.25">
      <c r="A211" s="49"/>
      <c r="B211" s="100"/>
      <c r="C211" s="61"/>
      <c r="D211" s="50"/>
      <c r="E211" s="100"/>
      <c r="F211" s="61"/>
      <c r="G211" s="62"/>
      <c r="H211" s="194"/>
      <c r="I211" s="66"/>
      <c r="J211" s="67"/>
      <c r="K211" s="67"/>
      <c r="L211" s="67"/>
      <c r="M211" s="68"/>
      <c r="N211" s="69"/>
      <c r="O211" s="69"/>
      <c r="P211" s="69"/>
    </row>
    <row r="212" spans="1:16" ht="15" customHeight="1" x14ac:dyDescent="0.25">
      <c r="A212" s="49"/>
      <c r="B212" s="100"/>
      <c r="C212" s="61"/>
      <c r="D212" s="50"/>
      <c r="E212" s="100"/>
      <c r="F212" s="61"/>
      <c r="G212" s="62"/>
      <c r="H212" s="194"/>
      <c r="I212" s="66"/>
      <c r="J212" s="67"/>
      <c r="K212" s="67"/>
      <c r="L212" s="67"/>
      <c r="M212" s="68"/>
      <c r="N212" s="69"/>
      <c r="O212" s="69"/>
      <c r="P212" s="69"/>
    </row>
    <row r="213" spans="1:16" ht="15" customHeight="1" x14ac:dyDescent="0.25">
      <c r="A213" s="49"/>
      <c r="B213" s="100"/>
      <c r="C213" s="61"/>
      <c r="D213" s="50"/>
      <c r="E213" s="100"/>
      <c r="F213" s="61"/>
      <c r="G213" s="62"/>
      <c r="H213" s="194"/>
      <c r="I213" s="66"/>
      <c r="J213" s="67"/>
      <c r="K213" s="67"/>
      <c r="L213" s="67"/>
      <c r="M213" s="68"/>
      <c r="N213" s="69"/>
      <c r="O213" s="69"/>
      <c r="P213" s="69"/>
    </row>
    <row r="214" spans="1:16" ht="15" customHeight="1" x14ac:dyDescent="0.25">
      <c r="A214" s="49"/>
      <c r="B214" s="100"/>
      <c r="C214" s="61"/>
      <c r="D214" s="50"/>
      <c r="E214" s="100"/>
      <c r="F214" s="61"/>
      <c r="G214" s="62"/>
      <c r="H214" s="194"/>
      <c r="I214" s="66"/>
      <c r="J214" s="67"/>
      <c r="K214" s="67"/>
      <c r="L214" s="67"/>
      <c r="M214" s="68"/>
      <c r="N214" s="69"/>
      <c r="O214" s="69"/>
      <c r="P214" s="69"/>
    </row>
    <row r="215" spans="1:16" ht="15" customHeight="1" x14ac:dyDescent="0.25">
      <c r="A215" s="49"/>
      <c r="B215" s="100"/>
      <c r="C215" s="61"/>
      <c r="D215" s="50"/>
      <c r="E215" s="100"/>
      <c r="F215" s="61"/>
      <c r="G215" s="62"/>
      <c r="H215" s="194"/>
      <c r="I215" s="66"/>
      <c r="J215" s="67"/>
      <c r="K215" s="67"/>
      <c r="L215" s="67"/>
      <c r="M215" s="68"/>
      <c r="N215" s="69"/>
      <c r="O215" s="69"/>
      <c r="P215" s="69"/>
    </row>
    <row r="216" spans="1:16" ht="15" customHeight="1" x14ac:dyDescent="0.25">
      <c r="A216" s="49"/>
      <c r="B216" s="100"/>
      <c r="C216" s="61"/>
      <c r="D216" s="50"/>
      <c r="E216" s="100"/>
      <c r="F216" s="61"/>
      <c r="G216" s="62"/>
      <c r="H216" s="194"/>
      <c r="I216" s="66"/>
      <c r="J216" s="67"/>
      <c r="K216" s="67"/>
      <c r="L216" s="67"/>
      <c r="M216" s="68"/>
      <c r="N216" s="69"/>
      <c r="O216" s="69"/>
      <c r="P216" s="69"/>
    </row>
    <row r="217" spans="1:16" ht="15" customHeight="1" x14ac:dyDescent="0.25">
      <c r="A217" s="49"/>
      <c r="B217" s="100"/>
      <c r="C217" s="61"/>
      <c r="D217" s="50"/>
      <c r="E217" s="100"/>
      <c r="F217" s="61"/>
      <c r="G217" s="62"/>
      <c r="H217" s="194"/>
      <c r="I217" s="66"/>
      <c r="J217" s="67"/>
      <c r="K217" s="67"/>
      <c r="L217" s="67"/>
      <c r="M217" s="68"/>
      <c r="N217" s="69"/>
      <c r="O217" s="69"/>
      <c r="P217" s="69"/>
    </row>
    <row r="218" spans="1:16" ht="15" customHeight="1" x14ac:dyDescent="0.25">
      <c r="A218" s="49"/>
      <c r="B218" s="100"/>
      <c r="C218" s="61"/>
      <c r="D218" s="50"/>
      <c r="E218" s="100"/>
      <c r="F218" s="61"/>
      <c r="G218" s="62"/>
      <c r="H218" s="194"/>
      <c r="I218" s="66"/>
      <c r="J218" s="67"/>
      <c r="K218" s="67"/>
      <c r="L218" s="67"/>
      <c r="M218" s="68"/>
      <c r="N218" s="69"/>
      <c r="O218" s="69"/>
      <c r="P218" s="69"/>
    </row>
    <row r="219" spans="1:16" ht="15" customHeight="1" x14ac:dyDescent="0.25">
      <c r="A219" s="49"/>
      <c r="B219" s="100"/>
      <c r="C219" s="61"/>
      <c r="D219" s="50"/>
      <c r="E219" s="100"/>
      <c r="F219" s="61"/>
      <c r="G219" s="62"/>
      <c r="H219" s="194"/>
      <c r="I219" s="66"/>
      <c r="J219" s="67"/>
      <c r="K219" s="67"/>
      <c r="L219" s="67"/>
      <c r="M219" s="68"/>
      <c r="N219" s="69"/>
      <c r="O219" s="69"/>
      <c r="P219" s="69"/>
    </row>
    <row r="220" spans="1:16" ht="15" customHeight="1" x14ac:dyDescent="0.25">
      <c r="A220" s="49"/>
      <c r="B220" s="100"/>
      <c r="C220" s="61"/>
      <c r="D220" s="50"/>
      <c r="E220" s="100"/>
      <c r="F220" s="61"/>
      <c r="G220" s="62"/>
      <c r="H220" s="194"/>
      <c r="I220" s="66"/>
      <c r="J220" s="67"/>
      <c r="K220" s="67"/>
      <c r="L220" s="67"/>
      <c r="M220" s="68"/>
      <c r="N220" s="69"/>
      <c r="O220" s="69"/>
      <c r="P220" s="69"/>
    </row>
    <row r="221" spans="1:16" ht="15" customHeight="1" x14ac:dyDescent="0.25">
      <c r="A221" s="49"/>
      <c r="B221" s="100"/>
      <c r="C221" s="61"/>
      <c r="D221" s="50"/>
      <c r="E221" s="100"/>
      <c r="F221" s="61"/>
      <c r="G221" s="62"/>
      <c r="H221" s="194"/>
      <c r="I221" s="66"/>
      <c r="J221" s="67"/>
      <c r="K221" s="67"/>
      <c r="L221" s="67"/>
      <c r="M221" s="68"/>
      <c r="N221" s="69"/>
      <c r="O221" s="69"/>
      <c r="P221" s="69"/>
    </row>
    <row r="222" spans="1:16" ht="15" customHeight="1" x14ac:dyDescent="0.25">
      <c r="A222" s="49"/>
      <c r="B222" s="100"/>
      <c r="C222" s="61"/>
      <c r="D222" s="50"/>
      <c r="E222" s="100"/>
      <c r="F222" s="61"/>
      <c r="G222" s="62"/>
      <c r="H222" s="194"/>
      <c r="I222" s="66"/>
      <c r="J222" s="67"/>
      <c r="K222" s="67"/>
      <c r="L222" s="67"/>
      <c r="M222" s="68"/>
      <c r="N222" s="69"/>
      <c r="O222" s="69"/>
      <c r="P222" s="69"/>
    </row>
    <row r="223" spans="1:16" ht="15" customHeight="1" x14ac:dyDescent="0.25">
      <c r="A223" s="49"/>
      <c r="B223" s="100"/>
      <c r="C223" s="61"/>
      <c r="D223" s="50"/>
      <c r="E223" s="100"/>
      <c r="F223" s="61"/>
      <c r="G223" s="62"/>
      <c r="H223" s="194"/>
      <c r="I223" s="66"/>
      <c r="J223" s="67"/>
      <c r="K223" s="67"/>
      <c r="L223" s="67"/>
      <c r="M223" s="68"/>
      <c r="N223" s="69"/>
      <c r="O223" s="69"/>
      <c r="P223" s="69"/>
    </row>
    <row r="224" spans="1:16" ht="15" customHeight="1" x14ac:dyDescent="0.25">
      <c r="A224" s="49"/>
      <c r="B224" s="100"/>
      <c r="C224" s="61"/>
      <c r="D224" s="50"/>
      <c r="E224" s="100"/>
      <c r="F224" s="61"/>
      <c r="G224" s="62"/>
      <c r="H224" s="194"/>
      <c r="I224" s="66"/>
      <c r="J224" s="67"/>
      <c r="K224" s="67"/>
      <c r="L224" s="67"/>
      <c r="M224" s="68"/>
      <c r="N224" s="69"/>
      <c r="O224" s="69"/>
      <c r="P224" s="69"/>
    </row>
    <row r="225" spans="1:16" ht="15" customHeight="1" x14ac:dyDescent="0.25">
      <c r="A225" s="49"/>
      <c r="B225" s="100"/>
      <c r="C225" s="61"/>
      <c r="D225" s="50"/>
      <c r="E225" s="100"/>
      <c r="F225" s="61"/>
      <c r="G225" s="62"/>
      <c r="H225" s="194"/>
      <c r="I225" s="66"/>
      <c r="J225" s="67"/>
      <c r="K225" s="67"/>
      <c r="L225" s="67"/>
      <c r="M225" s="68"/>
      <c r="N225" s="69"/>
      <c r="O225" s="69"/>
      <c r="P225" s="69"/>
    </row>
    <row r="226" spans="1:16" ht="15" customHeight="1" x14ac:dyDescent="0.25">
      <c r="A226" s="49"/>
      <c r="B226" s="100"/>
      <c r="C226" s="61"/>
      <c r="D226" s="50"/>
      <c r="E226" s="100"/>
      <c r="F226" s="61"/>
      <c r="G226" s="62"/>
      <c r="H226" s="194"/>
      <c r="I226" s="66"/>
      <c r="J226" s="67"/>
      <c r="K226" s="67"/>
      <c r="L226" s="67"/>
      <c r="M226" s="68"/>
      <c r="N226" s="69"/>
      <c r="O226" s="69"/>
      <c r="P226" s="69"/>
    </row>
    <row r="227" spans="1:16" ht="15" customHeight="1" x14ac:dyDescent="0.25">
      <c r="A227" s="49"/>
      <c r="B227" s="100"/>
      <c r="C227" s="61"/>
      <c r="D227" s="50"/>
      <c r="E227" s="100"/>
      <c r="F227" s="61"/>
      <c r="G227" s="62"/>
      <c r="H227" s="194"/>
      <c r="I227" s="66"/>
      <c r="J227" s="67"/>
      <c r="K227" s="67"/>
      <c r="L227" s="67"/>
      <c r="M227" s="68"/>
      <c r="N227" s="69"/>
      <c r="O227" s="69"/>
      <c r="P227" s="69"/>
    </row>
    <row r="228" spans="1:16" ht="15" customHeight="1" x14ac:dyDescent="0.25">
      <c r="A228" s="49"/>
      <c r="B228" s="100"/>
      <c r="C228" s="61"/>
      <c r="D228" s="50"/>
      <c r="E228" s="100"/>
      <c r="F228" s="61"/>
      <c r="G228" s="62"/>
      <c r="H228" s="194"/>
      <c r="I228" s="66"/>
      <c r="J228" s="67"/>
      <c r="K228" s="67"/>
      <c r="L228" s="67"/>
      <c r="M228" s="68"/>
      <c r="N228" s="69"/>
      <c r="O228" s="69"/>
      <c r="P228" s="69"/>
    </row>
    <row r="229" spans="1:16" ht="15" customHeight="1" x14ac:dyDescent="0.25">
      <c r="A229" s="49"/>
      <c r="B229" s="100"/>
      <c r="C229" s="61"/>
      <c r="D229" s="50"/>
      <c r="E229" s="100"/>
      <c r="F229" s="61"/>
      <c r="G229" s="62"/>
      <c r="H229" s="194"/>
      <c r="I229" s="66"/>
      <c r="J229" s="67"/>
      <c r="K229" s="67"/>
      <c r="L229" s="67"/>
      <c r="M229" s="68"/>
      <c r="N229" s="69"/>
      <c r="O229" s="69"/>
      <c r="P229" s="69"/>
    </row>
    <row r="230" spans="1:16" ht="15" customHeight="1" x14ac:dyDescent="0.25">
      <c r="A230" s="49"/>
      <c r="B230" s="100"/>
      <c r="C230" s="61"/>
      <c r="D230" s="50"/>
      <c r="E230" s="100"/>
      <c r="F230" s="61"/>
      <c r="G230" s="62"/>
      <c r="H230" s="194"/>
      <c r="I230" s="66"/>
      <c r="J230" s="67"/>
      <c r="K230" s="67"/>
      <c r="L230" s="67"/>
      <c r="M230" s="68"/>
      <c r="N230" s="69"/>
      <c r="O230" s="69"/>
      <c r="P230" s="69"/>
    </row>
    <row r="231" spans="1:16" ht="15" customHeight="1" x14ac:dyDescent="0.25">
      <c r="A231" s="49"/>
      <c r="B231" s="100"/>
      <c r="C231" s="61"/>
      <c r="D231" s="50"/>
      <c r="E231" s="100"/>
      <c r="F231" s="61"/>
      <c r="G231" s="62"/>
      <c r="H231" s="194"/>
      <c r="I231" s="66"/>
      <c r="J231" s="67"/>
      <c r="K231" s="67"/>
      <c r="L231" s="67"/>
      <c r="M231" s="68"/>
      <c r="N231" s="69"/>
      <c r="O231" s="69"/>
      <c r="P231" s="69"/>
    </row>
    <row r="232" spans="1:16" ht="15" customHeight="1" x14ac:dyDescent="0.25">
      <c r="A232" s="49"/>
      <c r="B232" s="100"/>
      <c r="C232" s="61"/>
      <c r="D232" s="50"/>
      <c r="E232" s="100"/>
      <c r="F232" s="61"/>
      <c r="G232" s="62"/>
      <c r="H232" s="194"/>
      <c r="I232" s="66"/>
      <c r="J232" s="67"/>
      <c r="K232" s="67"/>
      <c r="L232" s="67"/>
      <c r="M232" s="68"/>
      <c r="N232" s="69"/>
      <c r="O232" s="69"/>
      <c r="P232" s="69"/>
    </row>
    <row r="233" spans="1:16" ht="15" customHeight="1" x14ac:dyDescent="0.25">
      <c r="A233" s="49"/>
      <c r="B233" s="100"/>
      <c r="C233" s="61"/>
      <c r="D233" s="50"/>
      <c r="E233" s="100"/>
      <c r="F233" s="61"/>
      <c r="G233" s="62"/>
      <c r="H233" s="194"/>
      <c r="I233" s="66"/>
      <c r="J233" s="67"/>
      <c r="K233" s="67"/>
      <c r="L233" s="67"/>
      <c r="M233" s="68"/>
      <c r="N233" s="69"/>
      <c r="O233" s="69"/>
      <c r="P233" s="69"/>
    </row>
    <row r="234" spans="1:16" ht="15" customHeight="1" x14ac:dyDescent="0.25">
      <c r="A234" s="49"/>
      <c r="B234" s="100"/>
      <c r="C234" s="61"/>
      <c r="D234" s="50"/>
      <c r="E234" s="100"/>
      <c r="F234" s="61"/>
      <c r="G234" s="62"/>
      <c r="H234" s="194"/>
      <c r="I234" s="66"/>
      <c r="J234" s="67"/>
      <c r="K234" s="67"/>
      <c r="L234" s="67"/>
      <c r="M234" s="68"/>
      <c r="N234" s="69"/>
      <c r="O234" s="69"/>
      <c r="P234" s="69"/>
    </row>
    <row r="235" spans="1:16" ht="15" customHeight="1" x14ac:dyDescent="0.25">
      <c r="A235" s="49"/>
      <c r="B235" s="100"/>
      <c r="C235" s="61"/>
      <c r="D235" s="50"/>
      <c r="E235" s="100"/>
      <c r="F235" s="61"/>
      <c r="G235" s="62"/>
      <c r="H235" s="194"/>
      <c r="I235" s="66"/>
      <c r="J235" s="67"/>
      <c r="K235" s="67"/>
      <c r="L235" s="67"/>
      <c r="M235" s="68"/>
      <c r="N235" s="69"/>
      <c r="O235" s="69"/>
      <c r="P235" s="69"/>
    </row>
    <row r="236" spans="1:16" ht="15" customHeight="1" x14ac:dyDescent="0.25">
      <c r="A236" s="49"/>
      <c r="B236" s="100"/>
      <c r="C236" s="61"/>
      <c r="D236" s="50"/>
      <c r="E236" s="100"/>
      <c r="F236" s="61"/>
      <c r="G236" s="62"/>
      <c r="H236" s="194"/>
      <c r="I236" s="66"/>
      <c r="J236" s="67"/>
      <c r="K236" s="67"/>
      <c r="L236" s="67"/>
      <c r="M236" s="68"/>
      <c r="N236" s="69"/>
      <c r="O236" s="69"/>
      <c r="P236" s="69"/>
    </row>
    <row r="237" spans="1:16" ht="15" customHeight="1" x14ac:dyDescent="0.25">
      <c r="A237" s="49"/>
      <c r="B237" s="100"/>
      <c r="C237" s="61"/>
      <c r="D237" s="50"/>
      <c r="E237" s="100"/>
      <c r="F237" s="61"/>
      <c r="G237" s="62"/>
      <c r="H237" s="194"/>
      <c r="I237" s="66"/>
      <c r="J237" s="67"/>
      <c r="K237" s="67"/>
      <c r="L237" s="67"/>
      <c r="M237" s="68"/>
      <c r="N237" s="69"/>
      <c r="O237" s="69"/>
      <c r="P237" s="69"/>
    </row>
    <row r="238" spans="1:16" ht="15" customHeight="1" x14ac:dyDescent="0.25">
      <c r="A238" s="49"/>
      <c r="B238" s="100"/>
      <c r="C238" s="61"/>
      <c r="D238" s="50"/>
      <c r="E238" s="100"/>
      <c r="F238" s="61"/>
      <c r="G238" s="62"/>
      <c r="H238" s="194"/>
      <c r="I238" s="66"/>
      <c r="J238" s="67"/>
      <c r="K238" s="67"/>
      <c r="L238" s="67"/>
      <c r="M238" s="68"/>
      <c r="N238" s="69"/>
      <c r="O238" s="69"/>
      <c r="P238" s="69"/>
    </row>
    <row r="239" spans="1:16" ht="15" customHeight="1" x14ac:dyDescent="0.25">
      <c r="A239" s="49"/>
      <c r="B239" s="100"/>
      <c r="C239" s="61"/>
      <c r="D239" s="50"/>
      <c r="E239" s="100"/>
      <c r="F239" s="61"/>
      <c r="G239" s="62"/>
      <c r="H239" s="194"/>
      <c r="I239" s="66"/>
      <c r="J239" s="67"/>
      <c r="K239" s="67"/>
      <c r="L239" s="67"/>
      <c r="M239" s="68"/>
      <c r="N239" s="69"/>
      <c r="O239" s="69"/>
      <c r="P239" s="69"/>
    </row>
    <row r="240" spans="1:16" ht="30" customHeight="1" x14ac:dyDescent="0.25">
      <c r="A240" s="49"/>
      <c r="B240" s="100"/>
      <c r="C240" s="61"/>
      <c r="D240" s="50"/>
      <c r="E240" s="100"/>
      <c r="F240" s="61"/>
      <c r="G240" s="62"/>
      <c r="H240" s="194"/>
      <c r="I240" s="66"/>
      <c r="J240" s="67"/>
      <c r="K240" s="67"/>
      <c r="L240" s="67"/>
      <c r="M240" s="68"/>
      <c r="N240" s="69"/>
      <c r="O240" s="69"/>
      <c r="P240" s="69"/>
    </row>
    <row r="241" spans="1:16" ht="15" customHeight="1" x14ac:dyDescent="0.25">
      <c r="A241" s="49"/>
      <c r="B241" s="100"/>
      <c r="C241" s="61"/>
      <c r="D241" s="50"/>
      <c r="E241" s="100"/>
      <c r="F241" s="61"/>
      <c r="G241" s="62"/>
      <c r="H241" s="194"/>
      <c r="I241" s="66"/>
      <c r="J241" s="67"/>
      <c r="K241" s="67"/>
      <c r="L241" s="67"/>
      <c r="M241" s="68"/>
      <c r="N241" s="69"/>
      <c r="O241" s="69"/>
      <c r="P241" s="69"/>
    </row>
    <row r="242" spans="1:16" ht="15" customHeight="1" x14ac:dyDescent="0.25">
      <c r="A242" s="49"/>
      <c r="B242" s="100"/>
      <c r="C242" s="61"/>
      <c r="D242" s="50"/>
      <c r="E242" s="100"/>
      <c r="F242" s="61"/>
      <c r="G242" s="62"/>
      <c r="H242" s="194"/>
      <c r="I242" s="66"/>
      <c r="J242" s="67"/>
      <c r="K242" s="67"/>
      <c r="L242" s="67"/>
      <c r="M242" s="68"/>
      <c r="N242" s="69"/>
      <c r="O242" s="69"/>
      <c r="P242" s="69"/>
    </row>
    <row r="243" spans="1:16" ht="15" customHeight="1" x14ac:dyDescent="0.25">
      <c r="A243" s="49"/>
      <c r="B243" s="100"/>
      <c r="C243" s="61"/>
      <c r="D243" s="50"/>
      <c r="E243" s="100"/>
      <c r="F243" s="61"/>
      <c r="G243" s="62"/>
      <c r="H243" s="194"/>
      <c r="I243" s="66"/>
      <c r="J243" s="67"/>
      <c r="K243" s="67"/>
      <c r="L243" s="67"/>
      <c r="M243" s="68"/>
      <c r="N243" s="69"/>
      <c r="O243" s="69"/>
      <c r="P243" s="69"/>
    </row>
    <row r="244" spans="1:16" ht="15" customHeight="1" x14ac:dyDescent="0.25">
      <c r="A244" s="49"/>
      <c r="B244" s="100"/>
      <c r="C244" s="61"/>
      <c r="D244" s="50"/>
      <c r="E244" s="100"/>
      <c r="F244" s="61"/>
      <c r="G244" s="62"/>
      <c r="H244" s="194"/>
      <c r="I244" s="66"/>
      <c r="J244" s="67"/>
      <c r="K244" s="67"/>
      <c r="L244" s="67"/>
      <c r="M244" s="68"/>
      <c r="N244" s="69"/>
      <c r="O244" s="69"/>
      <c r="P244" s="69"/>
    </row>
    <row r="245" spans="1:16" ht="15" customHeight="1" x14ac:dyDescent="0.25">
      <c r="A245" s="49"/>
      <c r="B245" s="100"/>
      <c r="C245" s="61"/>
      <c r="D245" s="50"/>
      <c r="E245" s="100"/>
      <c r="F245" s="61"/>
      <c r="G245" s="62"/>
      <c r="H245" s="194"/>
      <c r="I245" s="66"/>
      <c r="J245" s="67"/>
      <c r="K245" s="67"/>
      <c r="L245" s="67"/>
      <c r="M245" s="68"/>
      <c r="N245" s="69"/>
      <c r="O245" s="69"/>
      <c r="P245" s="69"/>
    </row>
    <row r="246" spans="1:16" ht="15" customHeight="1" x14ac:dyDescent="0.25">
      <c r="A246" s="49"/>
      <c r="B246" s="100"/>
      <c r="C246" s="61"/>
      <c r="D246" s="50"/>
      <c r="E246" s="100"/>
      <c r="F246" s="61"/>
      <c r="G246" s="62"/>
      <c r="H246" s="194"/>
      <c r="I246" s="66"/>
      <c r="J246" s="67"/>
      <c r="K246" s="67"/>
      <c r="L246" s="67"/>
      <c r="M246" s="68"/>
      <c r="N246" s="69"/>
      <c r="O246" s="69"/>
      <c r="P246" s="69"/>
    </row>
    <row r="247" spans="1:16" ht="15" customHeight="1" x14ac:dyDescent="0.25">
      <c r="A247" s="49"/>
      <c r="B247" s="100"/>
      <c r="C247" s="61"/>
      <c r="D247" s="50"/>
      <c r="E247" s="100"/>
      <c r="F247" s="61"/>
      <c r="G247" s="62"/>
      <c r="H247" s="194"/>
      <c r="I247" s="66"/>
      <c r="J247" s="67"/>
      <c r="K247" s="67"/>
      <c r="L247" s="67"/>
      <c r="M247" s="68"/>
      <c r="N247" s="69"/>
      <c r="O247" s="69"/>
      <c r="P247" s="69"/>
    </row>
    <row r="248" spans="1:16" ht="15" customHeight="1" x14ac:dyDescent="0.25">
      <c r="A248" s="49"/>
      <c r="B248" s="100"/>
      <c r="C248" s="61"/>
      <c r="D248" s="50"/>
      <c r="E248" s="100"/>
      <c r="F248" s="61"/>
      <c r="G248" s="62"/>
      <c r="H248" s="194"/>
      <c r="I248" s="66"/>
      <c r="J248" s="67"/>
      <c r="K248" s="67"/>
      <c r="L248" s="67"/>
      <c r="M248" s="68"/>
      <c r="N248" s="69"/>
      <c r="O248" s="69"/>
      <c r="P248" s="69"/>
    </row>
    <row r="249" spans="1:16" ht="15" customHeight="1" x14ac:dyDescent="0.25">
      <c r="A249" s="49"/>
      <c r="B249" s="100"/>
      <c r="C249" s="61"/>
      <c r="D249" s="50"/>
      <c r="E249" s="100"/>
      <c r="F249" s="61"/>
      <c r="G249" s="62"/>
      <c r="H249" s="194"/>
      <c r="I249" s="66"/>
      <c r="J249" s="67"/>
      <c r="K249" s="67"/>
      <c r="L249" s="67"/>
      <c r="M249" s="68"/>
      <c r="N249" s="69"/>
      <c r="O249" s="69"/>
      <c r="P249" s="69"/>
    </row>
    <row r="250" spans="1:16" ht="15" customHeight="1" x14ac:dyDescent="0.25">
      <c r="A250" s="49"/>
      <c r="B250" s="100"/>
      <c r="C250" s="61"/>
      <c r="D250" s="50"/>
      <c r="E250" s="100"/>
      <c r="F250" s="61"/>
      <c r="G250" s="62"/>
      <c r="H250" s="194"/>
      <c r="I250" s="66"/>
      <c r="J250" s="67"/>
      <c r="K250" s="67"/>
      <c r="L250" s="67"/>
      <c r="M250" s="68"/>
      <c r="N250" s="69"/>
      <c r="O250" s="69"/>
      <c r="P250" s="69"/>
    </row>
    <row r="251" spans="1:16" ht="15" customHeight="1" x14ac:dyDescent="0.25">
      <c r="A251" s="49"/>
      <c r="B251" s="100"/>
      <c r="C251" s="61"/>
      <c r="D251" s="50"/>
      <c r="E251" s="100"/>
      <c r="F251" s="61"/>
      <c r="G251" s="62"/>
      <c r="H251" s="194"/>
      <c r="I251" s="66"/>
      <c r="J251" s="67"/>
      <c r="K251" s="67"/>
      <c r="L251" s="67"/>
      <c r="M251" s="68"/>
      <c r="N251" s="69"/>
      <c r="O251" s="69"/>
      <c r="P251" s="69"/>
    </row>
    <row r="252" spans="1:16" ht="30" customHeight="1" x14ac:dyDescent="0.25">
      <c r="A252" s="49"/>
      <c r="B252" s="100"/>
      <c r="C252" s="61"/>
      <c r="D252" s="50"/>
      <c r="E252" s="100"/>
      <c r="F252" s="61"/>
      <c r="G252" s="62"/>
      <c r="H252" s="194"/>
      <c r="I252" s="66"/>
      <c r="J252" s="67"/>
      <c r="K252" s="67"/>
      <c r="L252" s="67"/>
      <c r="M252" s="68"/>
      <c r="N252" s="69"/>
      <c r="O252" s="69"/>
      <c r="P252" s="69"/>
    </row>
    <row r="253" spans="1:16" ht="15" customHeight="1" x14ac:dyDescent="0.25">
      <c r="A253" s="49"/>
      <c r="B253" s="100"/>
      <c r="C253" s="61"/>
      <c r="D253" s="50"/>
      <c r="E253" s="100"/>
      <c r="F253" s="61"/>
      <c r="G253" s="62"/>
      <c r="H253" s="194"/>
      <c r="I253" s="66"/>
      <c r="J253" s="67"/>
      <c r="K253" s="67"/>
      <c r="L253" s="67"/>
      <c r="M253" s="68"/>
      <c r="N253" s="69"/>
      <c r="O253" s="69"/>
      <c r="P253" s="69"/>
    </row>
    <row r="254" spans="1:16" ht="15" customHeight="1" x14ac:dyDescent="0.25">
      <c r="A254" s="49"/>
      <c r="B254" s="100"/>
      <c r="C254" s="61"/>
      <c r="D254" s="50"/>
      <c r="E254" s="100"/>
      <c r="F254" s="61"/>
      <c r="G254" s="62"/>
      <c r="H254" s="194"/>
      <c r="I254" s="66"/>
      <c r="J254" s="67"/>
      <c r="K254" s="67"/>
      <c r="L254" s="67"/>
      <c r="M254" s="68"/>
      <c r="N254" s="69"/>
      <c r="O254" s="69"/>
      <c r="P254" s="69"/>
    </row>
    <row r="255" spans="1:16" ht="30" customHeight="1" x14ac:dyDescent="0.25">
      <c r="A255" s="49"/>
      <c r="B255" s="100"/>
      <c r="C255" s="61"/>
      <c r="D255" s="50"/>
      <c r="E255" s="100"/>
      <c r="F255" s="61"/>
      <c r="G255" s="62"/>
      <c r="H255" s="194"/>
      <c r="I255" s="66"/>
      <c r="J255" s="67"/>
      <c r="K255" s="67"/>
      <c r="L255" s="67"/>
      <c r="M255" s="68"/>
      <c r="N255" s="69"/>
      <c r="O255" s="69"/>
      <c r="P255" s="69"/>
    </row>
    <row r="256" spans="1:16" ht="15" customHeight="1" x14ac:dyDescent="0.25">
      <c r="A256" s="49"/>
      <c r="B256" s="100"/>
      <c r="C256" s="61"/>
      <c r="D256" s="50"/>
      <c r="E256" s="100"/>
      <c r="F256" s="61"/>
      <c r="G256" s="62"/>
      <c r="H256" s="194"/>
      <c r="I256" s="66"/>
      <c r="J256" s="67"/>
      <c r="K256" s="67"/>
      <c r="L256" s="67"/>
      <c r="M256" s="68"/>
      <c r="N256" s="69"/>
      <c r="O256" s="69"/>
      <c r="P256" s="69"/>
    </row>
    <row r="257" spans="1:16" ht="15" customHeight="1" x14ac:dyDescent="0.25">
      <c r="A257" s="49"/>
      <c r="B257" s="100"/>
      <c r="C257" s="61"/>
      <c r="D257" s="50"/>
      <c r="E257" s="100"/>
      <c r="F257" s="61"/>
      <c r="G257" s="62"/>
      <c r="H257" s="194"/>
      <c r="I257" s="66"/>
      <c r="J257" s="67"/>
      <c r="K257" s="67"/>
      <c r="L257" s="67"/>
      <c r="M257" s="68"/>
      <c r="N257" s="69"/>
      <c r="O257" s="69"/>
      <c r="P257" s="69"/>
    </row>
    <row r="258" spans="1:16" ht="15" customHeight="1" x14ac:dyDescent="0.25">
      <c r="A258" s="49"/>
      <c r="B258" s="100"/>
      <c r="C258" s="61"/>
      <c r="D258" s="50"/>
      <c r="E258" s="100"/>
      <c r="F258" s="61"/>
      <c r="G258" s="62"/>
      <c r="H258" s="194"/>
      <c r="I258" s="66"/>
      <c r="J258" s="67"/>
      <c r="K258" s="67"/>
      <c r="L258" s="67"/>
      <c r="M258" s="68"/>
      <c r="N258" s="69"/>
      <c r="O258" s="69"/>
      <c r="P258" s="69"/>
    </row>
    <row r="259" spans="1:16" ht="15" customHeight="1" x14ac:dyDescent="0.25">
      <c r="A259" s="49"/>
      <c r="B259" s="100"/>
      <c r="C259" s="61"/>
      <c r="D259" s="50"/>
      <c r="E259" s="100"/>
      <c r="F259" s="61"/>
      <c r="G259" s="62"/>
      <c r="H259" s="194"/>
      <c r="I259" s="66"/>
      <c r="J259" s="67"/>
      <c r="K259" s="67"/>
      <c r="L259" s="67"/>
      <c r="M259" s="68"/>
      <c r="N259" s="69"/>
      <c r="O259" s="69"/>
      <c r="P259" s="69"/>
    </row>
    <row r="260" spans="1:16" ht="15" customHeight="1" x14ac:dyDescent="0.25">
      <c r="A260" s="49"/>
      <c r="B260" s="100"/>
      <c r="C260" s="61"/>
      <c r="D260" s="50"/>
      <c r="E260" s="100"/>
      <c r="F260" s="61"/>
      <c r="G260" s="62"/>
      <c r="H260" s="194"/>
      <c r="I260" s="66"/>
      <c r="J260" s="67"/>
      <c r="K260" s="67"/>
      <c r="L260" s="67"/>
      <c r="M260" s="68"/>
      <c r="N260" s="69"/>
      <c r="O260" s="69"/>
      <c r="P260" s="69"/>
    </row>
    <row r="261" spans="1:16" ht="15" customHeight="1" x14ac:dyDescent="0.25">
      <c r="A261" s="49"/>
      <c r="B261" s="100"/>
      <c r="C261" s="61"/>
      <c r="D261" s="50"/>
      <c r="E261" s="100"/>
      <c r="F261" s="61"/>
      <c r="G261" s="62"/>
      <c r="H261" s="194"/>
      <c r="I261" s="66"/>
      <c r="J261" s="67"/>
      <c r="K261" s="67"/>
      <c r="L261" s="67"/>
      <c r="M261" s="68"/>
      <c r="N261" s="69"/>
      <c r="O261" s="69"/>
      <c r="P261" s="69"/>
    </row>
    <row r="262" spans="1:16" ht="15" customHeight="1" x14ac:dyDescent="0.25">
      <c r="A262" s="49"/>
      <c r="B262" s="100"/>
      <c r="C262" s="61"/>
      <c r="D262" s="50"/>
      <c r="E262" s="100"/>
      <c r="F262" s="61"/>
      <c r="G262" s="62"/>
      <c r="H262" s="194"/>
      <c r="I262" s="66"/>
      <c r="J262" s="67"/>
      <c r="K262" s="67"/>
      <c r="L262" s="67"/>
      <c r="M262" s="68"/>
      <c r="N262" s="69"/>
      <c r="O262" s="69"/>
      <c r="P262" s="69"/>
    </row>
    <row r="263" spans="1:16" ht="69.900000000000006" customHeight="1" x14ac:dyDescent="0.25">
      <c r="A263" s="49"/>
      <c r="B263" s="100"/>
      <c r="C263" s="61"/>
      <c r="D263" s="50"/>
      <c r="E263" s="100"/>
      <c r="F263" s="61"/>
      <c r="G263" s="62"/>
      <c r="H263" s="194"/>
      <c r="I263" s="66"/>
      <c r="J263" s="67"/>
      <c r="K263" s="67"/>
      <c r="L263" s="67"/>
      <c r="M263" s="68"/>
      <c r="N263" s="69"/>
      <c r="O263" s="69"/>
      <c r="P263" s="69"/>
    </row>
    <row r="264" spans="1:16" ht="15" customHeight="1" x14ac:dyDescent="0.25">
      <c r="A264" s="49"/>
      <c r="B264" s="100"/>
      <c r="C264" s="61"/>
      <c r="D264" s="50"/>
      <c r="E264" s="100"/>
      <c r="F264" s="61"/>
      <c r="G264" s="62"/>
      <c r="H264" s="194"/>
      <c r="I264" s="66"/>
      <c r="J264" s="67"/>
      <c r="K264" s="67"/>
      <c r="L264" s="67"/>
      <c r="M264" s="68"/>
      <c r="N264" s="69"/>
      <c r="O264" s="69"/>
      <c r="P264" s="69"/>
    </row>
    <row r="265" spans="1:16" ht="15" customHeight="1" x14ac:dyDescent="0.25">
      <c r="A265" s="49"/>
      <c r="B265" s="100"/>
      <c r="C265" s="61"/>
      <c r="D265" s="50"/>
      <c r="E265" s="100"/>
      <c r="F265" s="61"/>
      <c r="G265" s="62"/>
      <c r="H265" s="194"/>
      <c r="I265" s="66"/>
      <c r="J265" s="67"/>
      <c r="K265" s="67"/>
      <c r="L265" s="67"/>
      <c r="M265" s="68"/>
      <c r="N265" s="69"/>
      <c r="O265" s="69"/>
      <c r="P265" s="69"/>
    </row>
    <row r="266" spans="1:16" ht="15" customHeight="1" x14ac:dyDescent="0.25">
      <c r="A266" s="49"/>
      <c r="B266" s="100"/>
      <c r="C266" s="61"/>
      <c r="D266" s="50"/>
      <c r="E266" s="100"/>
      <c r="F266" s="61"/>
      <c r="G266" s="62"/>
      <c r="H266" s="194"/>
      <c r="I266" s="66"/>
      <c r="J266" s="67"/>
      <c r="K266" s="67"/>
      <c r="L266" s="67"/>
      <c r="M266" s="68"/>
      <c r="N266" s="69"/>
      <c r="O266" s="69"/>
      <c r="P266" s="69"/>
    </row>
    <row r="267" spans="1:16" ht="15" customHeight="1" x14ac:dyDescent="0.25">
      <c r="A267" s="49"/>
      <c r="B267" s="100"/>
      <c r="C267" s="61"/>
      <c r="D267" s="50"/>
      <c r="E267" s="100"/>
      <c r="F267" s="61"/>
      <c r="G267" s="62"/>
      <c r="H267" s="194"/>
      <c r="I267" s="66"/>
      <c r="J267" s="67"/>
      <c r="K267" s="67"/>
      <c r="L267" s="67"/>
      <c r="M267" s="68"/>
      <c r="N267" s="69"/>
      <c r="O267" s="69"/>
      <c r="P267" s="69"/>
    </row>
    <row r="268" spans="1:16" ht="15" customHeight="1" x14ac:dyDescent="0.25">
      <c r="A268" s="49"/>
      <c r="B268" s="100"/>
      <c r="C268" s="61"/>
      <c r="D268" s="50"/>
      <c r="E268" s="100"/>
      <c r="F268" s="61"/>
      <c r="G268" s="62"/>
      <c r="H268" s="194"/>
      <c r="I268" s="66"/>
      <c r="J268" s="67"/>
      <c r="K268" s="67"/>
      <c r="L268" s="67"/>
      <c r="M268" s="68"/>
      <c r="N268" s="69"/>
      <c r="O268" s="69"/>
      <c r="P268" s="69"/>
    </row>
    <row r="269" spans="1:16" ht="15" customHeight="1" x14ac:dyDescent="0.25">
      <c r="A269" s="49"/>
      <c r="B269" s="100"/>
      <c r="C269" s="61"/>
      <c r="D269" s="50"/>
      <c r="E269" s="100"/>
      <c r="F269" s="61"/>
      <c r="G269" s="62"/>
      <c r="H269" s="194"/>
      <c r="I269" s="66"/>
      <c r="J269" s="67"/>
      <c r="K269" s="67"/>
      <c r="L269" s="67"/>
      <c r="M269" s="68"/>
      <c r="N269" s="69"/>
      <c r="O269" s="69"/>
      <c r="P269" s="69"/>
    </row>
    <row r="270" spans="1:16" ht="15" customHeight="1" x14ac:dyDescent="0.25">
      <c r="A270" s="49"/>
      <c r="B270" s="100"/>
      <c r="C270" s="61"/>
      <c r="D270" s="50"/>
      <c r="E270" s="100"/>
      <c r="F270" s="61"/>
      <c r="G270" s="62"/>
      <c r="H270" s="194"/>
      <c r="I270" s="66"/>
      <c r="J270" s="67"/>
      <c r="K270" s="67"/>
      <c r="L270" s="67"/>
      <c r="M270" s="68"/>
      <c r="N270" s="69"/>
      <c r="O270" s="69"/>
      <c r="P270" s="69"/>
    </row>
    <row r="271" spans="1:16" ht="15" customHeight="1" x14ac:dyDescent="0.25">
      <c r="A271" s="49"/>
      <c r="B271" s="100"/>
      <c r="C271" s="61"/>
      <c r="D271" s="50"/>
      <c r="E271" s="100"/>
      <c r="F271" s="61"/>
      <c r="G271" s="62"/>
      <c r="H271" s="194"/>
      <c r="I271" s="66"/>
      <c r="J271" s="67"/>
      <c r="K271" s="67"/>
      <c r="L271" s="67"/>
      <c r="M271" s="68"/>
      <c r="N271" s="69"/>
      <c r="O271" s="69"/>
      <c r="P271" s="69"/>
    </row>
    <row r="272" spans="1:16" ht="15" customHeight="1" x14ac:dyDescent="0.25">
      <c r="A272" s="49"/>
      <c r="B272" s="100"/>
      <c r="C272" s="61"/>
      <c r="D272" s="50"/>
      <c r="E272" s="100"/>
      <c r="F272" s="61"/>
      <c r="G272" s="62"/>
      <c r="H272" s="194"/>
      <c r="I272" s="66"/>
      <c r="J272" s="67"/>
      <c r="K272" s="67"/>
      <c r="L272" s="67"/>
      <c r="M272" s="68"/>
      <c r="N272" s="69"/>
      <c r="O272" s="69"/>
      <c r="P272" s="69"/>
    </row>
    <row r="273" spans="1:16" ht="15" customHeight="1" x14ac:dyDescent="0.25">
      <c r="A273" s="49"/>
      <c r="B273" s="100"/>
      <c r="C273" s="61"/>
      <c r="D273" s="50"/>
      <c r="E273" s="100"/>
      <c r="F273" s="61"/>
      <c r="G273" s="62"/>
      <c r="H273" s="194"/>
      <c r="I273" s="66"/>
      <c r="J273" s="67"/>
      <c r="K273" s="67"/>
      <c r="L273" s="67"/>
      <c r="M273" s="68"/>
      <c r="N273" s="69"/>
      <c r="O273" s="69"/>
      <c r="P273" s="69"/>
    </row>
    <row r="274" spans="1:16" ht="15" customHeight="1" x14ac:dyDescent="0.25">
      <c r="A274" s="49"/>
      <c r="B274" s="100"/>
      <c r="C274" s="61"/>
      <c r="D274" s="50"/>
      <c r="E274" s="100"/>
      <c r="F274" s="61"/>
      <c r="G274" s="62"/>
      <c r="H274" s="194"/>
      <c r="I274" s="66"/>
      <c r="J274" s="67"/>
      <c r="K274" s="67"/>
      <c r="L274" s="67"/>
      <c r="M274" s="68"/>
      <c r="N274" s="69"/>
      <c r="O274" s="69"/>
      <c r="P274" s="69"/>
    </row>
    <row r="275" spans="1:16" ht="15" customHeight="1" x14ac:dyDescent="0.25">
      <c r="A275" s="49"/>
      <c r="B275" s="100"/>
      <c r="C275" s="61"/>
      <c r="D275" s="50"/>
      <c r="E275" s="100"/>
      <c r="F275" s="61"/>
      <c r="G275" s="62"/>
      <c r="H275" s="194"/>
      <c r="I275" s="66"/>
      <c r="J275" s="67"/>
      <c r="K275" s="67"/>
      <c r="L275" s="67"/>
      <c r="M275" s="68"/>
      <c r="N275" s="69"/>
      <c r="O275" s="69"/>
      <c r="P275" s="69"/>
    </row>
    <row r="276" spans="1:16" ht="15" customHeight="1" x14ac:dyDescent="0.25">
      <c r="A276" s="49"/>
      <c r="B276" s="100"/>
      <c r="C276" s="61"/>
      <c r="D276" s="50"/>
      <c r="E276" s="100"/>
      <c r="F276" s="61"/>
      <c r="G276" s="62"/>
      <c r="H276" s="194"/>
      <c r="I276" s="66"/>
      <c r="J276" s="67"/>
      <c r="K276" s="67"/>
      <c r="L276" s="67"/>
      <c r="M276" s="68"/>
      <c r="N276" s="69"/>
      <c r="O276" s="69"/>
      <c r="P276" s="69"/>
    </row>
    <row r="277" spans="1:16" ht="15" customHeight="1" x14ac:dyDescent="0.25">
      <c r="A277" s="49"/>
      <c r="B277" s="100"/>
      <c r="C277" s="61"/>
      <c r="D277" s="50"/>
      <c r="E277" s="100"/>
      <c r="F277" s="61"/>
      <c r="G277" s="62"/>
      <c r="H277" s="194"/>
      <c r="I277" s="66"/>
      <c r="J277" s="67"/>
      <c r="K277" s="67"/>
      <c r="L277" s="67"/>
      <c r="M277" s="68"/>
      <c r="N277" s="69"/>
      <c r="O277" s="69"/>
      <c r="P277" s="69"/>
    </row>
    <row r="278" spans="1:16" ht="15" customHeight="1" x14ac:dyDescent="0.25">
      <c r="A278" s="49"/>
      <c r="B278" s="100"/>
      <c r="C278" s="61"/>
      <c r="D278" s="50"/>
      <c r="E278" s="100"/>
      <c r="F278" s="61"/>
      <c r="G278" s="62"/>
      <c r="H278" s="194"/>
      <c r="I278" s="66"/>
      <c r="J278" s="67"/>
      <c r="K278" s="67"/>
      <c r="L278" s="67"/>
      <c r="M278" s="68"/>
      <c r="N278" s="69"/>
      <c r="O278" s="69"/>
      <c r="P278" s="69"/>
    </row>
    <row r="279" spans="1:16" ht="15" customHeight="1" x14ac:dyDescent="0.25">
      <c r="A279" s="49"/>
      <c r="B279" s="100"/>
      <c r="C279" s="61"/>
      <c r="D279" s="50"/>
      <c r="E279" s="100"/>
      <c r="F279" s="61"/>
      <c r="G279" s="62"/>
      <c r="H279" s="194"/>
      <c r="I279" s="66"/>
      <c r="J279" s="67"/>
      <c r="K279" s="67"/>
      <c r="L279" s="67"/>
      <c r="M279" s="68"/>
      <c r="N279" s="69"/>
      <c r="O279" s="69"/>
      <c r="P279" s="69"/>
    </row>
    <row r="280" spans="1:16" ht="15" customHeight="1" x14ac:dyDescent="0.25">
      <c r="A280" s="49"/>
      <c r="B280" s="100"/>
      <c r="C280" s="61"/>
      <c r="D280" s="50"/>
      <c r="E280" s="100"/>
      <c r="F280" s="61"/>
      <c r="G280" s="62"/>
      <c r="H280" s="194"/>
      <c r="I280" s="66"/>
      <c r="J280" s="67"/>
      <c r="K280" s="67"/>
      <c r="L280" s="67"/>
      <c r="M280" s="68"/>
      <c r="N280" s="69"/>
      <c r="O280" s="69"/>
      <c r="P280" s="69"/>
    </row>
    <row r="281" spans="1:16" ht="15" customHeight="1" x14ac:dyDescent="0.25">
      <c r="A281" s="49"/>
      <c r="B281" s="100"/>
      <c r="C281" s="61"/>
      <c r="D281" s="50"/>
      <c r="E281" s="100"/>
      <c r="F281" s="61"/>
      <c r="G281" s="62"/>
      <c r="H281" s="194"/>
      <c r="I281" s="66"/>
      <c r="J281" s="67"/>
      <c r="K281" s="67"/>
      <c r="L281" s="67"/>
      <c r="M281" s="68"/>
      <c r="N281" s="69"/>
      <c r="O281" s="69"/>
      <c r="P281" s="69"/>
    </row>
    <row r="282" spans="1:16" ht="15" customHeight="1" x14ac:dyDescent="0.25">
      <c r="A282" s="49"/>
      <c r="B282" s="100"/>
      <c r="C282" s="61"/>
      <c r="D282" s="50"/>
      <c r="E282" s="100"/>
      <c r="F282" s="61"/>
      <c r="G282" s="62"/>
      <c r="H282" s="194"/>
      <c r="I282" s="66"/>
      <c r="J282" s="67"/>
      <c r="K282" s="67"/>
      <c r="L282" s="67"/>
      <c r="M282" s="68"/>
      <c r="N282" s="69"/>
      <c r="O282" s="69"/>
      <c r="P282" s="69"/>
    </row>
    <row r="283" spans="1:16" ht="15" customHeight="1" x14ac:dyDescent="0.25">
      <c r="A283" s="49"/>
      <c r="B283" s="100"/>
      <c r="C283" s="61"/>
      <c r="D283" s="50"/>
      <c r="E283" s="100"/>
      <c r="F283" s="61"/>
      <c r="G283" s="62"/>
      <c r="H283" s="194"/>
      <c r="I283" s="66"/>
      <c r="J283" s="67"/>
      <c r="K283" s="67"/>
      <c r="L283" s="67"/>
      <c r="M283" s="68"/>
      <c r="N283" s="69"/>
      <c r="O283" s="69"/>
      <c r="P283" s="69"/>
    </row>
    <row r="284" spans="1:16" ht="15" customHeight="1" x14ac:dyDescent="0.25">
      <c r="A284" s="49"/>
      <c r="B284" s="100"/>
      <c r="C284" s="61"/>
      <c r="D284" s="50"/>
      <c r="E284" s="100"/>
      <c r="F284" s="61"/>
      <c r="G284" s="62"/>
      <c r="H284" s="194"/>
      <c r="I284" s="66"/>
      <c r="J284" s="67"/>
      <c r="K284" s="67"/>
      <c r="L284" s="67"/>
      <c r="M284" s="68"/>
      <c r="N284" s="69"/>
      <c r="O284" s="69"/>
      <c r="P284" s="69"/>
    </row>
    <row r="285" spans="1:16" ht="30" customHeight="1" x14ac:dyDescent="0.25">
      <c r="A285" s="49"/>
      <c r="B285" s="100"/>
      <c r="C285" s="61"/>
      <c r="D285" s="50"/>
      <c r="E285" s="100"/>
      <c r="F285" s="61"/>
      <c r="G285" s="62"/>
      <c r="H285" s="194"/>
      <c r="I285" s="66"/>
      <c r="J285" s="67"/>
      <c r="K285" s="67"/>
      <c r="L285" s="67"/>
      <c r="M285" s="68"/>
      <c r="N285" s="69"/>
      <c r="O285" s="69"/>
      <c r="P285" s="69"/>
    </row>
    <row r="286" spans="1:16" ht="15" customHeight="1" x14ac:dyDescent="0.25">
      <c r="A286" s="49"/>
      <c r="B286" s="100"/>
      <c r="C286" s="61"/>
      <c r="D286" s="50"/>
      <c r="E286" s="100"/>
      <c r="F286" s="61"/>
      <c r="G286" s="62"/>
      <c r="H286" s="194"/>
      <c r="I286" s="66"/>
      <c r="J286" s="67"/>
      <c r="K286" s="67"/>
      <c r="L286" s="67"/>
      <c r="M286" s="68"/>
      <c r="N286" s="69"/>
      <c r="O286" s="69"/>
      <c r="P286" s="69"/>
    </row>
    <row r="287" spans="1:16" ht="15" customHeight="1" x14ac:dyDescent="0.25">
      <c r="A287" s="49"/>
      <c r="B287" s="100"/>
      <c r="C287" s="61"/>
      <c r="D287" s="50"/>
      <c r="E287" s="100"/>
      <c r="F287" s="61"/>
      <c r="G287" s="62"/>
      <c r="H287" s="194"/>
      <c r="I287" s="66"/>
      <c r="J287" s="67"/>
      <c r="K287" s="67"/>
      <c r="L287" s="67"/>
      <c r="M287" s="68"/>
      <c r="N287" s="69"/>
      <c r="O287" s="69"/>
      <c r="P287" s="69"/>
    </row>
    <row r="288" spans="1:16" ht="15" customHeight="1" x14ac:dyDescent="0.25">
      <c r="A288" s="49"/>
      <c r="B288" s="100"/>
      <c r="C288" s="61"/>
      <c r="D288" s="50"/>
      <c r="E288" s="100"/>
      <c r="F288" s="61"/>
      <c r="G288" s="62"/>
      <c r="H288" s="194"/>
      <c r="I288" s="66"/>
      <c r="J288" s="67"/>
      <c r="K288" s="67"/>
      <c r="L288" s="67"/>
      <c r="M288" s="68"/>
      <c r="N288" s="69"/>
      <c r="O288" s="69"/>
      <c r="P288" s="69"/>
    </row>
    <row r="289" spans="1:16" ht="15" customHeight="1" x14ac:dyDescent="0.25">
      <c r="A289" s="49"/>
      <c r="B289" s="100"/>
      <c r="C289" s="61"/>
      <c r="D289" s="50"/>
      <c r="E289" s="100"/>
      <c r="F289" s="61"/>
      <c r="G289" s="62"/>
      <c r="H289" s="194"/>
      <c r="I289" s="66"/>
      <c r="J289" s="67"/>
      <c r="K289" s="67"/>
      <c r="L289" s="67"/>
      <c r="M289" s="68"/>
      <c r="N289" s="69"/>
      <c r="O289" s="69"/>
      <c r="P289" s="69"/>
    </row>
    <row r="290" spans="1:16" ht="15" customHeight="1" x14ac:dyDescent="0.25">
      <c r="A290" s="49"/>
      <c r="B290" s="100"/>
      <c r="C290" s="61"/>
      <c r="D290" s="50"/>
      <c r="E290" s="100"/>
      <c r="F290" s="61"/>
      <c r="G290" s="62"/>
      <c r="H290" s="194"/>
      <c r="I290" s="66"/>
      <c r="J290" s="67"/>
      <c r="K290" s="67"/>
      <c r="L290" s="67"/>
      <c r="M290" s="68"/>
      <c r="N290" s="69"/>
      <c r="O290" s="69"/>
      <c r="P290" s="69"/>
    </row>
    <row r="291" spans="1:16" ht="15" customHeight="1" x14ac:dyDescent="0.25">
      <c r="A291" s="49"/>
      <c r="B291" s="100"/>
      <c r="C291" s="61"/>
      <c r="D291" s="50"/>
      <c r="E291" s="100"/>
      <c r="F291" s="61"/>
      <c r="G291" s="62"/>
      <c r="H291" s="194"/>
      <c r="I291" s="66"/>
      <c r="J291" s="67"/>
      <c r="K291" s="67"/>
      <c r="L291" s="67"/>
      <c r="M291" s="68"/>
      <c r="N291" s="69"/>
      <c r="O291" s="69"/>
      <c r="P291" s="69"/>
    </row>
    <row r="292" spans="1:16" ht="15" customHeight="1" x14ac:dyDescent="0.25">
      <c r="A292" s="49"/>
      <c r="B292" s="100"/>
      <c r="C292" s="61"/>
      <c r="D292" s="50"/>
      <c r="E292" s="100"/>
      <c r="F292" s="61"/>
      <c r="G292" s="62"/>
      <c r="H292" s="194"/>
      <c r="I292" s="66"/>
      <c r="J292" s="67"/>
      <c r="K292" s="67"/>
      <c r="L292" s="67"/>
      <c r="M292" s="68"/>
      <c r="N292" s="69"/>
      <c r="O292" s="69"/>
      <c r="P292" s="69"/>
    </row>
    <row r="293" spans="1:16" ht="15" customHeight="1" x14ac:dyDescent="0.25">
      <c r="A293" s="49"/>
      <c r="B293" s="100"/>
      <c r="C293" s="61"/>
      <c r="D293" s="50"/>
      <c r="E293" s="100"/>
      <c r="F293" s="61"/>
      <c r="G293" s="62"/>
      <c r="H293" s="194"/>
      <c r="I293" s="66"/>
      <c r="J293" s="67"/>
      <c r="K293" s="67"/>
      <c r="L293" s="67"/>
      <c r="M293" s="68"/>
      <c r="N293" s="69"/>
      <c r="O293" s="69"/>
      <c r="P293" s="69"/>
    </row>
    <row r="294" spans="1:16" ht="15" customHeight="1" x14ac:dyDescent="0.25">
      <c r="A294" s="49"/>
      <c r="B294" s="100"/>
      <c r="C294" s="61"/>
      <c r="D294" s="50"/>
      <c r="E294" s="100"/>
      <c r="F294" s="61"/>
      <c r="G294" s="62"/>
      <c r="H294" s="194"/>
      <c r="I294" s="66"/>
      <c r="J294" s="67"/>
      <c r="K294" s="67"/>
      <c r="L294" s="67"/>
      <c r="M294" s="68"/>
      <c r="N294" s="69"/>
      <c r="O294" s="69"/>
      <c r="P294" s="69"/>
    </row>
    <row r="295" spans="1:16" ht="15" customHeight="1" x14ac:dyDescent="0.25">
      <c r="A295" s="49"/>
      <c r="B295" s="100"/>
      <c r="C295" s="61"/>
      <c r="D295" s="50"/>
      <c r="E295" s="100"/>
      <c r="F295" s="61"/>
      <c r="G295" s="62"/>
      <c r="H295" s="194"/>
      <c r="I295" s="66"/>
      <c r="J295" s="67"/>
      <c r="K295" s="67"/>
      <c r="L295" s="67"/>
      <c r="M295" s="68"/>
      <c r="N295" s="69"/>
      <c r="O295" s="69"/>
      <c r="P295" s="69"/>
    </row>
    <row r="296" spans="1:16" ht="15" customHeight="1" x14ac:dyDescent="0.25">
      <c r="A296" s="49"/>
      <c r="B296" s="100"/>
      <c r="C296" s="61"/>
      <c r="D296" s="50"/>
      <c r="E296" s="100"/>
      <c r="F296" s="61"/>
      <c r="G296" s="62"/>
      <c r="H296" s="194"/>
      <c r="I296" s="66"/>
      <c r="J296" s="67"/>
      <c r="K296" s="67"/>
      <c r="L296" s="67"/>
      <c r="M296" s="68"/>
      <c r="N296" s="69"/>
      <c r="O296" s="69"/>
      <c r="P296" s="69"/>
    </row>
    <row r="297" spans="1:16" ht="15" customHeight="1" x14ac:dyDescent="0.25">
      <c r="A297" s="49"/>
      <c r="B297" s="100"/>
      <c r="C297" s="61"/>
      <c r="D297" s="50"/>
      <c r="E297" s="100"/>
      <c r="F297" s="61"/>
      <c r="G297" s="62"/>
      <c r="H297" s="194"/>
      <c r="I297" s="66"/>
      <c r="J297" s="67"/>
      <c r="K297" s="67"/>
      <c r="L297" s="67"/>
      <c r="M297" s="68"/>
      <c r="N297" s="69"/>
      <c r="O297" s="69"/>
      <c r="P297" s="69"/>
    </row>
    <row r="298" spans="1:16" ht="15" customHeight="1" x14ac:dyDescent="0.25">
      <c r="A298" s="49"/>
      <c r="B298" s="100"/>
      <c r="C298" s="61"/>
      <c r="D298" s="50"/>
      <c r="E298" s="100"/>
      <c r="F298" s="61"/>
      <c r="G298" s="62"/>
      <c r="H298" s="194"/>
      <c r="I298" s="66"/>
      <c r="J298" s="67"/>
      <c r="K298" s="67"/>
      <c r="L298" s="67"/>
      <c r="M298" s="68"/>
      <c r="N298" s="69"/>
      <c r="O298" s="69"/>
      <c r="P298" s="69"/>
    </row>
    <row r="299" spans="1:16" ht="15" customHeight="1" x14ac:dyDescent="0.25">
      <c r="A299" s="49"/>
      <c r="B299" s="100"/>
      <c r="C299" s="61"/>
      <c r="D299" s="50"/>
      <c r="E299" s="100"/>
      <c r="F299" s="61"/>
      <c r="G299" s="62"/>
      <c r="H299" s="194"/>
      <c r="I299" s="66"/>
      <c r="J299" s="67"/>
      <c r="K299" s="67"/>
      <c r="L299" s="67"/>
      <c r="M299" s="68"/>
      <c r="N299" s="69"/>
      <c r="O299" s="69"/>
      <c r="P299" s="69"/>
    </row>
    <row r="300" spans="1:16" ht="15" customHeight="1" x14ac:dyDescent="0.25">
      <c r="A300" s="49"/>
      <c r="B300" s="100"/>
      <c r="C300" s="61"/>
      <c r="D300" s="50"/>
      <c r="E300" s="100"/>
      <c r="F300" s="61"/>
      <c r="G300" s="62"/>
      <c r="H300" s="194"/>
      <c r="I300" s="66"/>
      <c r="J300" s="67"/>
      <c r="K300" s="67"/>
      <c r="L300" s="67"/>
      <c r="M300" s="68"/>
      <c r="N300" s="69"/>
      <c r="O300" s="69"/>
      <c r="P300" s="69"/>
    </row>
  </sheetData>
  <mergeCells count="9">
    <mergeCell ref="C1:P1"/>
    <mergeCell ref="A2:P2"/>
    <mergeCell ref="D7:F7"/>
    <mergeCell ref="A5:C5"/>
    <mergeCell ref="A6:C6"/>
    <mergeCell ref="A7:C7"/>
    <mergeCell ref="A4:F4"/>
    <mergeCell ref="D5:F5"/>
    <mergeCell ref="D6:F6"/>
  </mergeCells>
  <hyperlinks>
    <hyperlink ref="A1" location="Overview!A1" display="Back to Overview" xr:uid="{00000000-0004-0000-0200-000000000000}"/>
  </hyperlinks>
  <pageMargins left="0.39370078740157483" right="0.35433070866141736" top="0.86614173228346458" bottom="0.55118110236220474" header="0.27559055118110237" footer="0.27559055118110237"/>
  <pageSetup paperSize="9" scale="55" fitToHeight="0" orientation="landscape" r:id="rId1"/>
  <headerFooter scaleWithDoc="0">
    <oddHeader>&amp;L
Annex 2 - Schedule of Charges for use of the Distribution System by Designated EHV Properties (including LDNOs with Designated EHV Properties/end-users)</oddHeader>
    <oddFooter>&amp;L&amp;8Note: The DNO reserves the right to apply the listed charges to any other MPANs/MSIDs associated with the site. This includes reallocating charges to a traded MPAN at the same site where another MPAN has been disconnected or de-energised.&amp;R&amp;8&amp;P of &amp;N</oddFooter>
    <firstHeader>&amp;L
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site.&amp;R&amp;8&amp;P of &amp;N</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N295"/>
  <sheetViews>
    <sheetView zoomScale="90" zoomScaleNormal="90" zoomScaleSheetLayoutView="100" workbookViewId="0">
      <selection sqref="A1:H1"/>
    </sheetView>
  </sheetViews>
  <sheetFormatPr defaultColWidth="9.109375" defaultRowHeight="13.2" x14ac:dyDescent="0.25"/>
  <cols>
    <col min="1" max="1" width="14.6640625" style="55" customWidth="1"/>
    <col min="2" max="2" width="8.6640625" style="55" customWidth="1"/>
    <col min="3" max="3" width="15.6640625" style="63" bestFit="1" customWidth="1"/>
    <col min="4" max="4" width="50.6640625" style="63" customWidth="1"/>
    <col min="5" max="5" width="14.6640625" style="64" customWidth="1"/>
    <col min="6" max="7" width="14.6640625" style="65" customWidth="1"/>
    <col min="8" max="8" width="14.6640625" style="55" customWidth="1"/>
    <col min="9" max="9" width="15.5546875" style="55" customWidth="1"/>
    <col min="10" max="13" width="9.109375" style="55"/>
    <col min="14" max="14" width="9.44140625" style="55" bestFit="1" customWidth="1"/>
    <col min="15" max="16384" width="9.109375" style="55"/>
  </cols>
  <sheetData>
    <row r="1" spans="1:14" ht="66.75" customHeight="1" x14ac:dyDescent="0.25">
      <c r="A1" s="241" t="s">
        <v>71</v>
      </c>
      <c r="B1" s="241"/>
      <c r="C1" s="241"/>
      <c r="D1" s="241"/>
      <c r="E1" s="241"/>
      <c r="F1" s="241"/>
      <c r="G1" s="241"/>
      <c r="H1" s="241"/>
    </row>
    <row r="2" spans="1:14" s="56" customFormat="1" ht="25.5" customHeight="1" x14ac:dyDescent="0.25">
      <c r="A2" s="232" t="str">
        <f>Overview!B4&amp; " - Effective from "&amp;Overview!D4&amp;" - "&amp;Overview!E4&amp;" Designated EHV import charges"</f>
        <v>Fulcrum Electricity Assets Ltd - GSP_A - Effective from 1 April 2025 - Final Designated EHV import charges</v>
      </c>
      <c r="B2" s="233"/>
      <c r="C2" s="233"/>
      <c r="D2" s="233"/>
      <c r="E2" s="233"/>
      <c r="F2" s="233"/>
      <c r="G2" s="233"/>
      <c r="H2" s="234"/>
    </row>
    <row r="3" spans="1:14" s="89" customFormat="1" ht="17.399999999999999" x14ac:dyDescent="0.25">
      <c r="A3" s="93"/>
      <c r="B3" s="93"/>
      <c r="C3" s="93"/>
      <c r="D3" s="94"/>
      <c r="E3" s="95"/>
      <c r="F3" s="95"/>
      <c r="G3" s="96"/>
      <c r="H3" s="96"/>
      <c r="I3" s="88"/>
      <c r="J3" s="88"/>
      <c r="K3" s="88"/>
      <c r="L3" s="88"/>
      <c r="M3" s="88"/>
      <c r="N3" s="88"/>
    </row>
    <row r="4" spans="1:14" ht="60.75" customHeight="1" x14ac:dyDescent="0.25">
      <c r="A4" s="57" t="s">
        <v>56</v>
      </c>
      <c r="B4" s="58" t="s">
        <v>40</v>
      </c>
      <c r="C4" s="57" t="s">
        <v>41</v>
      </c>
      <c r="D4" s="59" t="s">
        <v>35</v>
      </c>
      <c r="E4" s="131" t="str">
        <f>'Annex 2 Designated EHV charges'!I9</f>
        <v>Import
Super Red
unit charge
(p/kWh)</v>
      </c>
      <c r="F4" s="131" t="str">
        <f>'Annex 2 Designated EHV charges'!J9</f>
        <v>Import
fixed charge
(p/day)</v>
      </c>
      <c r="G4" s="131" t="str">
        <f>'Annex 2 Designated EHV charges'!K9</f>
        <v>Import
capacity charge
(p/kVA/day)</v>
      </c>
      <c r="H4" s="131" t="str">
        <f>'Annex 2 Designated EHV charges'!L9</f>
        <v>Import
exceeded capacity charge
(p/kVA/day)</v>
      </c>
    </row>
    <row r="5" spans="1:14" ht="12.75" customHeight="1" x14ac:dyDescent="0.25">
      <c r="A5" s="101" t="str" cm="1">
        <f t="array" ref="A5">IFERROR(INDEX('Annex 2 Designated EHV charges'!$A$10:$A$300, MATCH(0, IF(ISBLANK('Annex 2 Designated EHV charges'!$A$10:$A$300),1, COUNTIF(A$4:$A4, 'Annex 2 Designated EHV charges'!$A$10:$A$300)), 0)),"")</f>
        <v/>
      </c>
      <c r="B5" s="101" t="str">
        <f>IF($A5="","",VLOOKUP($A5,'Annex 2 Designated EHV charges'!$A:$O,2,0))</f>
        <v/>
      </c>
      <c r="C5" s="102" t="str">
        <f>IF($A5="","",VLOOKUP($A5,'Annex 2 Designated EHV charges'!$A:$O,3,0))</f>
        <v/>
      </c>
      <c r="D5" s="101" t="str">
        <f>IF($A5="","",VLOOKUP($A5,'Annex 2 Designated EHV charges'!$A:$O,7,0))</f>
        <v/>
      </c>
      <c r="E5" s="104" t="str">
        <f>IFERROR(IF(VLOOKUP($A5,'Annex 2 Designated EHV charges'!$A:$O,9,FALSE)=0,"",VLOOKUP($A5,'Annex 2 Designated EHV charges'!$A:$O,9,FALSE)),"")</f>
        <v/>
      </c>
      <c r="F5" s="207" t="str">
        <f>IFERROR(IF(VLOOKUP($A5,'Annex 2 Designated EHV charges'!$A:$O,10,FALSE)=0,"",VLOOKUP($A5,'Annex 2 Designated EHV charges'!$A:$O,10,FALSE)),"")</f>
        <v/>
      </c>
      <c r="G5" s="207" t="str">
        <f>IFERROR(IF(VLOOKUP($A5,'Annex 2 Designated EHV charges'!$A:$O,11,FALSE)=0,"",VLOOKUP($A5,'Annex 2 Designated EHV charges'!$A:$O,11,FALSE)),"")</f>
        <v/>
      </c>
      <c r="H5" s="207" t="str">
        <f>IFERROR(IF(VLOOKUP($A5,'Annex 2 Designated EHV charges'!$A:$O,12,FALSE)=0,"",VLOOKUP($A5,'Annex 2 Designated EHV charges'!$A:$O,12,FALSE)),"")</f>
        <v/>
      </c>
    </row>
    <row r="6" spans="1:14" ht="12.75" customHeight="1" x14ac:dyDescent="0.25">
      <c r="A6" s="101" t="str" cm="1">
        <f t="array" ref="A6">IFERROR(INDEX('Annex 2 Designated EHV charges'!$A$10:$A$300, MATCH(0, IF(ISBLANK('Annex 2 Designated EHV charges'!$A$10:$A$300),1, COUNTIF(A$4:$A5, 'Annex 2 Designated EHV charges'!$A$10:$A$300)), 0)),"")</f>
        <v/>
      </c>
      <c r="B6" s="101" t="str">
        <f>IF($A6="","",VLOOKUP($A6,'Annex 2 Designated EHV charges'!$A:$O,2,0))</f>
        <v/>
      </c>
      <c r="C6" s="102" t="str">
        <f>IF($A6="","",VLOOKUP($A6,'Annex 2 Designated EHV charges'!$A:$O,3,0))</f>
        <v/>
      </c>
      <c r="D6" s="101" t="str">
        <f>IF($A6="","",VLOOKUP($A6,'Annex 2 Designated EHV charges'!$A:$O,7,0))</f>
        <v/>
      </c>
      <c r="E6" s="104" t="str">
        <f>IFERROR(IF(VLOOKUP($A6,'Annex 2 Designated EHV charges'!$A:$O,9,FALSE)=0,"",VLOOKUP($A6,'Annex 2 Designated EHV charges'!$A:$O,9,FALSE)),"")</f>
        <v/>
      </c>
      <c r="F6" s="207" t="str">
        <f>IFERROR(IF(VLOOKUP($A6,'Annex 2 Designated EHV charges'!$A:$O,10,FALSE)=0,"",VLOOKUP($A6,'Annex 2 Designated EHV charges'!$A:$O,10,FALSE)),"")</f>
        <v/>
      </c>
      <c r="G6" s="207" t="str">
        <f>IFERROR(IF(VLOOKUP($A6,'Annex 2 Designated EHV charges'!$A:$O,11,FALSE)=0,"",VLOOKUP($A6,'Annex 2 Designated EHV charges'!$A:$O,11,FALSE)),"")</f>
        <v/>
      </c>
      <c r="H6" s="207" t="str">
        <f>IFERROR(IF(VLOOKUP($A6,'Annex 2 Designated EHV charges'!$A:$O,12,FALSE)=0,"",VLOOKUP($A6,'Annex 2 Designated EHV charges'!$A:$O,12,FALSE)),"")</f>
        <v/>
      </c>
    </row>
    <row r="7" spans="1:14" ht="12.75" customHeight="1" x14ac:dyDescent="0.25">
      <c r="A7" s="101" t="str" cm="1">
        <f t="array" ref="A7">IFERROR(INDEX('Annex 2 Designated EHV charges'!$A$10:$A$300, MATCH(0, IF(ISBLANK('Annex 2 Designated EHV charges'!$A$10:$A$300),1, COUNTIF(A$4:$A6, 'Annex 2 Designated EHV charges'!$A$10:$A$300)), 0)),"")</f>
        <v/>
      </c>
      <c r="B7" s="101" t="str">
        <f>IF($A7="","",VLOOKUP($A7,'Annex 2 Designated EHV charges'!$A:$O,2,0))</f>
        <v/>
      </c>
      <c r="C7" s="102" t="str">
        <f>IF($A7="","",VLOOKUP($A7,'Annex 2 Designated EHV charges'!$A:$O,3,0))</f>
        <v/>
      </c>
      <c r="D7" s="101" t="str">
        <f>IF($A7="","",VLOOKUP($A7,'Annex 2 Designated EHV charges'!$A:$O,7,0))</f>
        <v/>
      </c>
      <c r="E7" s="104" t="str">
        <f>IFERROR(IF(VLOOKUP($A7,'Annex 2 Designated EHV charges'!$A:$O,9,FALSE)=0,"",VLOOKUP($A7,'Annex 2 Designated EHV charges'!$A:$O,9,FALSE)),"")</f>
        <v/>
      </c>
      <c r="F7" s="207" t="str">
        <f>IFERROR(IF(VLOOKUP($A7,'Annex 2 Designated EHV charges'!$A:$O,10,FALSE)=0,"",VLOOKUP($A7,'Annex 2 Designated EHV charges'!$A:$O,10,FALSE)),"")</f>
        <v/>
      </c>
      <c r="G7" s="207" t="str">
        <f>IFERROR(IF(VLOOKUP($A7,'Annex 2 Designated EHV charges'!$A:$O,11,FALSE)=0,"",VLOOKUP($A7,'Annex 2 Designated EHV charges'!$A:$O,11,FALSE)),"")</f>
        <v/>
      </c>
      <c r="H7" s="207" t="str">
        <f>IFERROR(IF(VLOOKUP($A7,'Annex 2 Designated EHV charges'!$A:$O,12,FALSE)=0,"",VLOOKUP($A7,'Annex 2 Designated EHV charges'!$A:$O,12,FALSE)),"")</f>
        <v/>
      </c>
    </row>
    <row r="8" spans="1:14" ht="12.75" customHeight="1" x14ac:dyDescent="0.25">
      <c r="A8" s="101" t="str" cm="1">
        <f t="array" ref="A8">IFERROR(INDEX('Annex 2 Designated EHV charges'!$A$10:$A$300, MATCH(0, IF(ISBLANK('Annex 2 Designated EHV charges'!$A$10:$A$300),1, COUNTIF(A$4:$A7, 'Annex 2 Designated EHV charges'!$A$10:$A$300)), 0)),"")</f>
        <v/>
      </c>
      <c r="B8" s="101" t="str">
        <f>IF($A8="","",VLOOKUP($A8,'Annex 2 Designated EHV charges'!$A:$O,2,0))</f>
        <v/>
      </c>
      <c r="C8" s="102" t="str">
        <f>IF($A8="","",VLOOKUP($A8,'Annex 2 Designated EHV charges'!$A:$O,3,0))</f>
        <v/>
      </c>
      <c r="D8" s="101" t="str">
        <f>IF($A8="","",VLOOKUP($A8,'Annex 2 Designated EHV charges'!$A:$O,7,0))</f>
        <v/>
      </c>
      <c r="E8" s="104" t="str">
        <f>IFERROR(IF(VLOOKUP($A8,'Annex 2 Designated EHV charges'!$A:$O,9,FALSE)=0,"",VLOOKUP($A8,'Annex 2 Designated EHV charges'!$A:$O,9,FALSE)),"")</f>
        <v/>
      </c>
      <c r="F8" s="207" t="str">
        <f>IFERROR(IF(VLOOKUP($A8,'Annex 2 Designated EHV charges'!$A:$O,10,FALSE)=0,"",VLOOKUP($A8,'Annex 2 Designated EHV charges'!$A:$O,10,FALSE)),"")</f>
        <v/>
      </c>
      <c r="G8" s="207" t="str">
        <f>IFERROR(IF(VLOOKUP($A8,'Annex 2 Designated EHV charges'!$A:$O,11,FALSE)=0,"",VLOOKUP($A8,'Annex 2 Designated EHV charges'!$A:$O,11,FALSE)),"")</f>
        <v/>
      </c>
      <c r="H8" s="207" t="str">
        <f>IFERROR(IF(VLOOKUP($A8,'Annex 2 Designated EHV charges'!$A:$O,12,FALSE)=0,"",VLOOKUP($A8,'Annex 2 Designated EHV charges'!$A:$O,12,FALSE)),"")</f>
        <v/>
      </c>
    </row>
    <row r="9" spans="1:14" ht="12.75" customHeight="1" x14ac:dyDescent="0.25">
      <c r="A9" s="101" t="str" cm="1">
        <f t="array" ref="A9">IFERROR(INDEX('Annex 2 Designated EHV charges'!$A$10:$A$300, MATCH(0, IF(ISBLANK('Annex 2 Designated EHV charges'!$A$10:$A$300),1, COUNTIF(A$4:$A8, 'Annex 2 Designated EHV charges'!$A$10:$A$300)), 0)),"")</f>
        <v/>
      </c>
      <c r="B9" s="101" t="str">
        <f>IF($A9="","",VLOOKUP($A9,'Annex 2 Designated EHV charges'!$A:$O,2,0))</f>
        <v/>
      </c>
      <c r="C9" s="102" t="str">
        <f>IF($A9="","",VLOOKUP($A9,'Annex 2 Designated EHV charges'!$A:$O,3,0))</f>
        <v/>
      </c>
      <c r="D9" s="101" t="str">
        <f>IF($A9="","",VLOOKUP($A9,'Annex 2 Designated EHV charges'!$A:$O,7,0))</f>
        <v/>
      </c>
      <c r="E9" s="104" t="str">
        <f>IFERROR(IF(VLOOKUP($A9,'Annex 2 Designated EHV charges'!$A:$O,9,FALSE)=0,"",VLOOKUP($A9,'Annex 2 Designated EHV charges'!$A:$O,9,FALSE)),"")</f>
        <v/>
      </c>
      <c r="F9" s="207" t="str">
        <f>IFERROR(IF(VLOOKUP($A9,'Annex 2 Designated EHV charges'!$A:$O,10,FALSE)=0,"",VLOOKUP($A9,'Annex 2 Designated EHV charges'!$A:$O,10,FALSE)),"")</f>
        <v/>
      </c>
      <c r="G9" s="207" t="str">
        <f>IFERROR(IF(VLOOKUP($A9,'Annex 2 Designated EHV charges'!$A:$O,11,FALSE)=0,"",VLOOKUP($A9,'Annex 2 Designated EHV charges'!$A:$O,11,FALSE)),"")</f>
        <v/>
      </c>
      <c r="H9" s="207" t="str">
        <f>IFERROR(IF(VLOOKUP($A9,'Annex 2 Designated EHV charges'!$A:$O,12,FALSE)=0,"",VLOOKUP($A9,'Annex 2 Designated EHV charges'!$A:$O,12,FALSE)),"")</f>
        <v/>
      </c>
    </row>
    <row r="10" spans="1:14" ht="12.75" customHeight="1" x14ac:dyDescent="0.25">
      <c r="A10" s="101" t="str" cm="1">
        <f t="array" ref="A10">IFERROR(INDEX('Annex 2 Designated EHV charges'!$A$10:$A$300, MATCH(0, IF(ISBLANK('Annex 2 Designated EHV charges'!$A$10:$A$300),1, COUNTIF(A$4:$A9, 'Annex 2 Designated EHV charges'!$A$10:$A$300)), 0)),"")</f>
        <v/>
      </c>
      <c r="B10" s="101" t="str">
        <f>IF($A10="","",VLOOKUP($A10,'Annex 2 Designated EHV charges'!$A:$O,2,0))</f>
        <v/>
      </c>
      <c r="C10" s="102" t="str">
        <f>IF($A10="","",VLOOKUP($A10,'Annex 2 Designated EHV charges'!$A:$O,3,0))</f>
        <v/>
      </c>
      <c r="D10" s="101" t="str">
        <f>IF($A10="","",VLOOKUP($A10,'Annex 2 Designated EHV charges'!$A:$O,7,0))</f>
        <v/>
      </c>
      <c r="E10" s="104" t="str">
        <f>IFERROR(IF(VLOOKUP($A10,'Annex 2 Designated EHV charges'!$A:$O,9,FALSE)=0,"",VLOOKUP($A10,'Annex 2 Designated EHV charges'!$A:$O,9,FALSE)),"")</f>
        <v/>
      </c>
      <c r="F10" s="207" t="str">
        <f>IFERROR(IF(VLOOKUP($A10,'Annex 2 Designated EHV charges'!$A:$O,10,FALSE)=0,"",VLOOKUP($A10,'Annex 2 Designated EHV charges'!$A:$O,10,FALSE)),"")</f>
        <v/>
      </c>
      <c r="G10" s="207" t="str">
        <f>IFERROR(IF(VLOOKUP($A10,'Annex 2 Designated EHV charges'!$A:$O,11,FALSE)=0,"",VLOOKUP($A10,'Annex 2 Designated EHV charges'!$A:$O,11,FALSE)),"")</f>
        <v/>
      </c>
      <c r="H10" s="207" t="str">
        <f>IFERROR(IF(VLOOKUP($A10,'Annex 2 Designated EHV charges'!$A:$O,12,FALSE)=0,"",VLOOKUP($A10,'Annex 2 Designated EHV charges'!$A:$O,12,FALSE)),"")</f>
        <v/>
      </c>
    </row>
    <row r="11" spans="1:14" ht="12.75" customHeight="1" x14ac:dyDescent="0.25">
      <c r="A11" s="101" t="str" cm="1">
        <f t="array" ref="A11">IFERROR(INDEX('Annex 2 Designated EHV charges'!$A$10:$A$300, MATCH(0, IF(ISBLANK('Annex 2 Designated EHV charges'!$A$10:$A$300),1, COUNTIF(A$4:$A10, 'Annex 2 Designated EHV charges'!$A$10:$A$300)), 0)),"")</f>
        <v/>
      </c>
      <c r="B11" s="101" t="str">
        <f>IF($A11="","",VLOOKUP($A11,'Annex 2 Designated EHV charges'!$A:$O,2,0))</f>
        <v/>
      </c>
      <c r="C11" s="102" t="str">
        <f>IF($A11="","",VLOOKUP($A11,'Annex 2 Designated EHV charges'!$A:$O,3,0))</f>
        <v/>
      </c>
      <c r="D11" s="101" t="str">
        <f>IF($A11="","",VLOOKUP($A11,'Annex 2 Designated EHV charges'!$A:$O,7,0))</f>
        <v/>
      </c>
      <c r="E11" s="104" t="str">
        <f>IFERROR(IF(VLOOKUP($A11,'Annex 2 Designated EHV charges'!$A:$O,9,FALSE)=0,"",VLOOKUP($A11,'Annex 2 Designated EHV charges'!$A:$O,9,FALSE)),"")</f>
        <v/>
      </c>
      <c r="F11" s="207" t="str">
        <f>IFERROR(IF(VLOOKUP($A11,'Annex 2 Designated EHV charges'!$A:$O,10,FALSE)=0,"",VLOOKUP($A11,'Annex 2 Designated EHV charges'!$A:$O,10,FALSE)),"")</f>
        <v/>
      </c>
      <c r="G11" s="207" t="str">
        <f>IFERROR(IF(VLOOKUP($A11,'Annex 2 Designated EHV charges'!$A:$O,11,FALSE)=0,"",VLOOKUP($A11,'Annex 2 Designated EHV charges'!$A:$O,11,FALSE)),"")</f>
        <v/>
      </c>
      <c r="H11" s="207" t="str">
        <f>IFERROR(IF(VLOOKUP($A11,'Annex 2 Designated EHV charges'!$A:$O,12,FALSE)=0,"",VLOOKUP($A11,'Annex 2 Designated EHV charges'!$A:$O,12,FALSE)),"")</f>
        <v/>
      </c>
    </row>
    <row r="12" spans="1:14" ht="12.75" customHeight="1" x14ac:dyDescent="0.25">
      <c r="A12" s="101" t="str" cm="1">
        <f t="array" ref="A12">IFERROR(INDEX('Annex 2 Designated EHV charges'!$A$10:$A$300, MATCH(0, IF(ISBLANK('Annex 2 Designated EHV charges'!$A$10:$A$300),1, COUNTIF(A$4:$A11, 'Annex 2 Designated EHV charges'!$A$10:$A$300)), 0)),"")</f>
        <v/>
      </c>
      <c r="B12" s="101" t="str">
        <f>IF($A12="","",VLOOKUP($A12,'Annex 2 Designated EHV charges'!$A:$O,2,0))</f>
        <v/>
      </c>
      <c r="C12" s="102" t="str">
        <f>IF($A12="","",VLOOKUP($A12,'Annex 2 Designated EHV charges'!$A:$O,3,0))</f>
        <v/>
      </c>
      <c r="D12" s="101" t="str">
        <f>IF($A12="","",VLOOKUP($A12,'Annex 2 Designated EHV charges'!$A:$O,7,0))</f>
        <v/>
      </c>
      <c r="E12" s="104" t="str">
        <f>IFERROR(IF(VLOOKUP($A12,'Annex 2 Designated EHV charges'!$A:$O,9,FALSE)=0,"",VLOOKUP($A12,'Annex 2 Designated EHV charges'!$A:$O,9,FALSE)),"")</f>
        <v/>
      </c>
      <c r="F12" s="207" t="str">
        <f>IFERROR(IF(VLOOKUP($A12,'Annex 2 Designated EHV charges'!$A:$O,10,FALSE)=0,"",VLOOKUP($A12,'Annex 2 Designated EHV charges'!$A:$O,10,FALSE)),"")</f>
        <v/>
      </c>
      <c r="G12" s="207" t="str">
        <f>IFERROR(IF(VLOOKUP($A12,'Annex 2 Designated EHV charges'!$A:$O,11,FALSE)=0,"",VLOOKUP($A12,'Annex 2 Designated EHV charges'!$A:$O,11,FALSE)),"")</f>
        <v/>
      </c>
      <c r="H12" s="207" t="str">
        <f>IFERROR(IF(VLOOKUP($A12,'Annex 2 Designated EHV charges'!$A:$O,12,FALSE)=0,"",VLOOKUP($A12,'Annex 2 Designated EHV charges'!$A:$O,12,FALSE)),"")</f>
        <v/>
      </c>
    </row>
    <row r="13" spans="1:14" ht="12.75" customHeight="1" x14ac:dyDescent="0.25">
      <c r="A13" s="101" t="str" cm="1">
        <f t="array" ref="A13">IFERROR(INDEX('Annex 2 Designated EHV charges'!$A$10:$A$300, MATCH(0, IF(ISBLANK('Annex 2 Designated EHV charges'!$A$10:$A$300),1, COUNTIF(A$4:$A12, 'Annex 2 Designated EHV charges'!$A$10:$A$300)), 0)),"")</f>
        <v/>
      </c>
      <c r="B13" s="101" t="str">
        <f>IF($A13="","",VLOOKUP($A13,'Annex 2 Designated EHV charges'!$A:$O,2,0))</f>
        <v/>
      </c>
      <c r="C13" s="102" t="str">
        <f>IF($A13="","",VLOOKUP($A13,'Annex 2 Designated EHV charges'!$A:$O,3,0))</f>
        <v/>
      </c>
      <c r="D13" s="101" t="str">
        <f>IF($A13="","",VLOOKUP($A13,'Annex 2 Designated EHV charges'!$A:$O,7,0))</f>
        <v/>
      </c>
      <c r="E13" s="104" t="str">
        <f>IFERROR(IF(VLOOKUP($A13,'Annex 2 Designated EHV charges'!$A:$O,9,FALSE)=0,"",VLOOKUP($A13,'Annex 2 Designated EHV charges'!$A:$O,9,FALSE)),"")</f>
        <v/>
      </c>
      <c r="F13" s="207" t="str">
        <f>IFERROR(IF(VLOOKUP($A13,'Annex 2 Designated EHV charges'!$A:$O,10,FALSE)=0,"",VLOOKUP($A13,'Annex 2 Designated EHV charges'!$A:$O,10,FALSE)),"")</f>
        <v/>
      </c>
      <c r="G13" s="207" t="str">
        <f>IFERROR(IF(VLOOKUP($A13,'Annex 2 Designated EHV charges'!$A:$O,11,FALSE)=0,"",VLOOKUP($A13,'Annex 2 Designated EHV charges'!$A:$O,11,FALSE)),"")</f>
        <v/>
      </c>
      <c r="H13" s="207" t="str">
        <f>IFERROR(IF(VLOOKUP($A13,'Annex 2 Designated EHV charges'!$A:$O,12,FALSE)=0,"",VLOOKUP($A13,'Annex 2 Designated EHV charges'!$A:$O,12,FALSE)),"")</f>
        <v/>
      </c>
    </row>
    <row r="14" spans="1:14" ht="12.75" customHeight="1" x14ac:dyDescent="0.25">
      <c r="A14" s="101" t="str" cm="1">
        <f t="array" ref="A14">IFERROR(INDEX('Annex 2 Designated EHV charges'!$A$10:$A$300, MATCH(0, IF(ISBLANK('Annex 2 Designated EHV charges'!$A$10:$A$300),1, COUNTIF(A$4:$A13, 'Annex 2 Designated EHV charges'!$A$10:$A$300)), 0)),"")</f>
        <v/>
      </c>
      <c r="B14" s="101" t="str">
        <f>IF($A14="","",VLOOKUP($A14,'Annex 2 Designated EHV charges'!$A:$O,2,0))</f>
        <v/>
      </c>
      <c r="C14" s="102" t="str">
        <f>IF($A14="","",VLOOKUP($A14,'Annex 2 Designated EHV charges'!$A:$O,3,0))</f>
        <v/>
      </c>
      <c r="D14" s="101" t="str">
        <f>IF($A14="","",VLOOKUP($A14,'Annex 2 Designated EHV charges'!$A:$O,7,0))</f>
        <v/>
      </c>
      <c r="E14" s="104" t="str">
        <f>IFERROR(IF(VLOOKUP($A14,'Annex 2 Designated EHV charges'!$A:$O,9,FALSE)=0,"",VLOOKUP($A14,'Annex 2 Designated EHV charges'!$A:$O,9,FALSE)),"")</f>
        <v/>
      </c>
      <c r="F14" s="207" t="str">
        <f>IFERROR(IF(VLOOKUP($A14,'Annex 2 Designated EHV charges'!$A:$O,10,FALSE)=0,"",VLOOKUP($A14,'Annex 2 Designated EHV charges'!$A:$O,10,FALSE)),"")</f>
        <v/>
      </c>
      <c r="G14" s="207" t="str">
        <f>IFERROR(IF(VLOOKUP($A14,'Annex 2 Designated EHV charges'!$A:$O,11,FALSE)=0,"",VLOOKUP($A14,'Annex 2 Designated EHV charges'!$A:$O,11,FALSE)),"")</f>
        <v/>
      </c>
      <c r="H14" s="207" t="str">
        <f>IFERROR(IF(VLOOKUP($A14,'Annex 2 Designated EHV charges'!$A:$O,12,FALSE)=0,"",VLOOKUP($A14,'Annex 2 Designated EHV charges'!$A:$O,12,FALSE)),"")</f>
        <v/>
      </c>
    </row>
    <row r="15" spans="1:14" ht="12.75" customHeight="1" x14ac:dyDescent="0.25">
      <c r="A15" s="101" t="str" cm="1">
        <f t="array" ref="A15">IFERROR(INDEX('Annex 2 Designated EHV charges'!$A$10:$A$300, MATCH(0, IF(ISBLANK('Annex 2 Designated EHV charges'!$A$10:$A$300),1, COUNTIF(A$4:$A14, 'Annex 2 Designated EHV charges'!$A$10:$A$300)), 0)),"")</f>
        <v/>
      </c>
      <c r="B15" s="101" t="str">
        <f>IF($A15="","",VLOOKUP($A15,'Annex 2 Designated EHV charges'!$A:$O,2,0))</f>
        <v/>
      </c>
      <c r="C15" s="102" t="str">
        <f>IF($A15="","",VLOOKUP($A15,'Annex 2 Designated EHV charges'!$A:$O,3,0))</f>
        <v/>
      </c>
      <c r="D15" s="101" t="str">
        <f>IF($A15="","",VLOOKUP($A15,'Annex 2 Designated EHV charges'!$A:$O,7,0))</f>
        <v/>
      </c>
      <c r="E15" s="104" t="str">
        <f>IFERROR(IF(VLOOKUP($A15,'Annex 2 Designated EHV charges'!$A:$O,9,FALSE)=0,"",VLOOKUP($A15,'Annex 2 Designated EHV charges'!$A:$O,9,FALSE)),"")</f>
        <v/>
      </c>
      <c r="F15" s="207" t="str">
        <f>IFERROR(IF(VLOOKUP($A15,'Annex 2 Designated EHV charges'!$A:$O,10,FALSE)=0,"",VLOOKUP($A15,'Annex 2 Designated EHV charges'!$A:$O,10,FALSE)),"")</f>
        <v/>
      </c>
      <c r="G15" s="207" t="str">
        <f>IFERROR(IF(VLOOKUP($A15,'Annex 2 Designated EHV charges'!$A:$O,11,FALSE)=0,"",VLOOKUP($A15,'Annex 2 Designated EHV charges'!$A:$O,11,FALSE)),"")</f>
        <v/>
      </c>
      <c r="H15" s="207" t="str">
        <f>IFERROR(IF(VLOOKUP($A15,'Annex 2 Designated EHV charges'!$A:$O,12,FALSE)=0,"",VLOOKUP($A15,'Annex 2 Designated EHV charges'!$A:$O,12,FALSE)),"")</f>
        <v/>
      </c>
    </row>
    <row r="16" spans="1:14" ht="12.75" customHeight="1" x14ac:dyDescent="0.25">
      <c r="A16" s="101" t="str" cm="1">
        <f t="array" ref="A16">IFERROR(INDEX('Annex 2 Designated EHV charges'!$A$10:$A$300, MATCH(0, IF(ISBLANK('Annex 2 Designated EHV charges'!$A$10:$A$300),1, COUNTIF(A$4:$A15, 'Annex 2 Designated EHV charges'!$A$10:$A$300)), 0)),"")</f>
        <v/>
      </c>
      <c r="B16" s="101" t="str">
        <f>IF($A16="","",VLOOKUP($A16,'Annex 2 Designated EHV charges'!$A:$O,2,0))</f>
        <v/>
      </c>
      <c r="C16" s="102" t="str">
        <f>IF($A16="","",VLOOKUP($A16,'Annex 2 Designated EHV charges'!$A:$O,3,0))</f>
        <v/>
      </c>
      <c r="D16" s="101" t="str">
        <f>IF($A16="","",VLOOKUP($A16,'Annex 2 Designated EHV charges'!$A:$O,7,0))</f>
        <v/>
      </c>
      <c r="E16" s="104" t="str">
        <f>IFERROR(IF(VLOOKUP($A16,'Annex 2 Designated EHV charges'!$A:$O,9,FALSE)=0,"",VLOOKUP($A16,'Annex 2 Designated EHV charges'!$A:$O,9,FALSE)),"")</f>
        <v/>
      </c>
      <c r="F16" s="207" t="str">
        <f>IFERROR(IF(VLOOKUP($A16,'Annex 2 Designated EHV charges'!$A:$O,10,FALSE)=0,"",VLOOKUP($A16,'Annex 2 Designated EHV charges'!$A:$O,10,FALSE)),"")</f>
        <v/>
      </c>
      <c r="G16" s="207" t="str">
        <f>IFERROR(IF(VLOOKUP($A16,'Annex 2 Designated EHV charges'!$A:$O,11,FALSE)=0,"",VLOOKUP($A16,'Annex 2 Designated EHV charges'!$A:$O,11,FALSE)),"")</f>
        <v/>
      </c>
      <c r="H16" s="207" t="str">
        <f>IFERROR(IF(VLOOKUP($A16,'Annex 2 Designated EHV charges'!$A:$O,12,FALSE)=0,"",VLOOKUP($A16,'Annex 2 Designated EHV charges'!$A:$O,12,FALSE)),"")</f>
        <v/>
      </c>
    </row>
    <row r="17" spans="1:8" ht="12.75" customHeight="1" x14ac:dyDescent="0.25">
      <c r="A17" s="101" t="str" cm="1">
        <f t="array" ref="A17">IFERROR(INDEX('Annex 2 Designated EHV charges'!$A$10:$A$300, MATCH(0, IF(ISBLANK('Annex 2 Designated EHV charges'!$A$10:$A$300),1, COUNTIF(A$4:$A16, 'Annex 2 Designated EHV charges'!$A$10:$A$300)), 0)),"")</f>
        <v/>
      </c>
      <c r="B17" s="101" t="str">
        <f>IF($A17="","",VLOOKUP($A17,'Annex 2 Designated EHV charges'!$A:$O,2,0))</f>
        <v/>
      </c>
      <c r="C17" s="102" t="str">
        <f>IF($A17="","",VLOOKUP($A17,'Annex 2 Designated EHV charges'!$A:$O,3,0))</f>
        <v/>
      </c>
      <c r="D17" s="101" t="str">
        <f>IF($A17="","",VLOOKUP($A17,'Annex 2 Designated EHV charges'!$A:$O,7,0))</f>
        <v/>
      </c>
      <c r="E17" s="104" t="str">
        <f>IFERROR(IF(VLOOKUP($A17,'Annex 2 Designated EHV charges'!$A:$O,9,FALSE)=0,"",VLOOKUP($A17,'Annex 2 Designated EHV charges'!$A:$O,9,FALSE)),"")</f>
        <v/>
      </c>
      <c r="F17" s="207" t="str">
        <f>IFERROR(IF(VLOOKUP($A17,'Annex 2 Designated EHV charges'!$A:$O,10,FALSE)=0,"",VLOOKUP($A17,'Annex 2 Designated EHV charges'!$A:$O,10,FALSE)),"")</f>
        <v/>
      </c>
      <c r="G17" s="207" t="str">
        <f>IFERROR(IF(VLOOKUP($A17,'Annex 2 Designated EHV charges'!$A:$O,11,FALSE)=0,"",VLOOKUP($A17,'Annex 2 Designated EHV charges'!$A:$O,11,FALSE)),"")</f>
        <v/>
      </c>
      <c r="H17" s="207" t="str">
        <f>IFERROR(IF(VLOOKUP($A17,'Annex 2 Designated EHV charges'!$A:$O,12,FALSE)=0,"",VLOOKUP($A17,'Annex 2 Designated EHV charges'!$A:$O,12,FALSE)),"")</f>
        <v/>
      </c>
    </row>
    <row r="18" spans="1:8" ht="12.75" customHeight="1" x14ac:dyDescent="0.25">
      <c r="A18" s="101" t="str" cm="1">
        <f t="array" ref="A18">IFERROR(INDEX('Annex 2 Designated EHV charges'!$A$10:$A$300, MATCH(0, IF(ISBLANK('Annex 2 Designated EHV charges'!$A$10:$A$300),1, COUNTIF(A$4:$A17, 'Annex 2 Designated EHV charges'!$A$10:$A$300)), 0)),"")</f>
        <v/>
      </c>
      <c r="B18" s="101" t="str">
        <f>IF($A18="","",VLOOKUP($A18,'Annex 2 Designated EHV charges'!$A:$O,2,0))</f>
        <v/>
      </c>
      <c r="C18" s="102" t="str">
        <f>IF($A18="","",VLOOKUP($A18,'Annex 2 Designated EHV charges'!$A:$O,3,0))</f>
        <v/>
      </c>
      <c r="D18" s="101" t="str">
        <f>IF($A18="","",VLOOKUP($A18,'Annex 2 Designated EHV charges'!$A:$O,7,0))</f>
        <v/>
      </c>
      <c r="E18" s="104" t="str">
        <f>IFERROR(IF(VLOOKUP($A18,'Annex 2 Designated EHV charges'!$A:$O,9,FALSE)=0,"",VLOOKUP($A18,'Annex 2 Designated EHV charges'!$A:$O,9,FALSE)),"")</f>
        <v/>
      </c>
      <c r="F18" s="207" t="str">
        <f>IFERROR(IF(VLOOKUP($A18,'Annex 2 Designated EHV charges'!$A:$O,10,FALSE)=0,"",VLOOKUP($A18,'Annex 2 Designated EHV charges'!$A:$O,10,FALSE)),"")</f>
        <v/>
      </c>
      <c r="G18" s="207" t="str">
        <f>IFERROR(IF(VLOOKUP($A18,'Annex 2 Designated EHV charges'!$A:$O,11,FALSE)=0,"",VLOOKUP($A18,'Annex 2 Designated EHV charges'!$A:$O,11,FALSE)),"")</f>
        <v/>
      </c>
      <c r="H18" s="207" t="str">
        <f>IFERROR(IF(VLOOKUP($A18,'Annex 2 Designated EHV charges'!$A:$O,12,FALSE)=0,"",VLOOKUP($A18,'Annex 2 Designated EHV charges'!$A:$O,12,FALSE)),"")</f>
        <v/>
      </c>
    </row>
    <row r="19" spans="1:8" ht="12.75" customHeight="1" x14ac:dyDescent="0.25">
      <c r="A19" s="101" t="str" cm="1">
        <f t="array" ref="A19">IFERROR(INDEX('Annex 2 Designated EHV charges'!$A$10:$A$300, MATCH(0, IF(ISBLANK('Annex 2 Designated EHV charges'!$A$10:$A$300),1, COUNTIF(A$4:$A18, 'Annex 2 Designated EHV charges'!$A$10:$A$300)), 0)),"")</f>
        <v/>
      </c>
      <c r="B19" s="101" t="str">
        <f>IF($A19="","",VLOOKUP($A19,'Annex 2 Designated EHV charges'!$A:$O,2,0))</f>
        <v/>
      </c>
      <c r="C19" s="102" t="str">
        <f>IF($A19="","",VLOOKUP($A19,'Annex 2 Designated EHV charges'!$A:$O,3,0))</f>
        <v/>
      </c>
      <c r="D19" s="101" t="str">
        <f>IF($A19="","",VLOOKUP($A19,'Annex 2 Designated EHV charges'!$A:$O,7,0))</f>
        <v/>
      </c>
      <c r="E19" s="104" t="str">
        <f>IFERROR(IF(VLOOKUP($A19,'Annex 2 Designated EHV charges'!$A:$O,9,FALSE)=0,"",VLOOKUP($A19,'Annex 2 Designated EHV charges'!$A:$O,9,FALSE)),"")</f>
        <v/>
      </c>
      <c r="F19" s="207" t="str">
        <f>IFERROR(IF(VLOOKUP($A19,'Annex 2 Designated EHV charges'!$A:$O,10,FALSE)=0,"",VLOOKUP($A19,'Annex 2 Designated EHV charges'!$A:$O,10,FALSE)),"")</f>
        <v/>
      </c>
      <c r="G19" s="207" t="str">
        <f>IFERROR(IF(VLOOKUP($A19,'Annex 2 Designated EHV charges'!$A:$O,11,FALSE)=0,"",VLOOKUP($A19,'Annex 2 Designated EHV charges'!$A:$O,11,FALSE)),"")</f>
        <v/>
      </c>
      <c r="H19" s="207" t="str">
        <f>IFERROR(IF(VLOOKUP($A19,'Annex 2 Designated EHV charges'!$A:$O,12,FALSE)=0,"",VLOOKUP($A19,'Annex 2 Designated EHV charges'!$A:$O,12,FALSE)),"")</f>
        <v/>
      </c>
    </row>
    <row r="20" spans="1:8" ht="12.75" customHeight="1" x14ac:dyDescent="0.25">
      <c r="A20" s="101" t="str" cm="1">
        <f t="array" ref="A20">IFERROR(INDEX('Annex 2 Designated EHV charges'!$A$10:$A$300, MATCH(0, IF(ISBLANK('Annex 2 Designated EHV charges'!$A$10:$A$300),1, COUNTIF(A$4:$A19, 'Annex 2 Designated EHV charges'!$A$10:$A$300)), 0)),"")</f>
        <v/>
      </c>
      <c r="B20" s="101" t="str">
        <f>IF($A20="","",VLOOKUP($A20,'Annex 2 Designated EHV charges'!$A:$O,2,0))</f>
        <v/>
      </c>
      <c r="C20" s="102" t="str">
        <f>IF($A20="","",VLOOKUP($A20,'Annex 2 Designated EHV charges'!$A:$O,3,0))</f>
        <v/>
      </c>
      <c r="D20" s="101" t="str">
        <f>IF($A20="","",VLOOKUP($A20,'Annex 2 Designated EHV charges'!$A:$O,7,0))</f>
        <v/>
      </c>
      <c r="E20" s="104" t="str">
        <f>IFERROR(IF(VLOOKUP($A20,'Annex 2 Designated EHV charges'!$A:$O,9,FALSE)=0,"",VLOOKUP($A20,'Annex 2 Designated EHV charges'!$A:$O,9,FALSE)),"")</f>
        <v/>
      </c>
      <c r="F20" s="207" t="str">
        <f>IFERROR(IF(VLOOKUP($A20,'Annex 2 Designated EHV charges'!$A:$O,10,FALSE)=0,"",VLOOKUP($A20,'Annex 2 Designated EHV charges'!$A:$O,10,FALSE)),"")</f>
        <v/>
      </c>
      <c r="G20" s="207" t="str">
        <f>IFERROR(IF(VLOOKUP($A20,'Annex 2 Designated EHV charges'!$A:$O,11,FALSE)=0,"",VLOOKUP($A20,'Annex 2 Designated EHV charges'!$A:$O,11,FALSE)),"")</f>
        <v/>
      </c>
      <c r="H20" s="207" t="str">
        <f>IFERROR(IF(VLOOKUP($A20,'Annex 2 Designated EHV charges'!$A:$O,12,FALSE)=0,"",VLOOKUP($A20,'Annex 2 Designated EHV charges'!$A:$O,12,FALSE)),"")</f>
        <v/>
      </c>
    </row>
    <row r="21" spans="1:8" ht="12.75" customHeight="1" x14ac:dyDescent="0.25">
      <c r="A21" s="101" t="str" cm="1">
        <f t="array" ref="A21">IFERROR(INDEX('Annex 2 Designated EHV charges'!$A$10:$A$300, MATCH(0, IF(ISBLANK('Annex 2 Designated EHV charges'!$A$10:$A$300),1, COUNTIF(A$4:$A20, 'Annex 2 Designated EHV charges'!$A$10:$A$300)), 0)),"")</f>
        <v/>
      </c>
      <c r="B21" s="101" t="str">
        <f>IF($A21="","",VLOOKUP($A21,'Annex 2 Designated EHV charges'!$A:$O,2,0))</f>
        <v/>
      </c>
      <c r="C21" s="102" t="str">
        <f>IF($A21="","",VLOOKUP($A21,'Annex 2 Designated EHV charges'!$A:$O,3,0))</f>
        <v/>
      </c>
      <c r="D21" s="101" t="str">
        <f>IF($A21="","",VLOOKUP($A21,'Annex 2 Designated EHV charges'!$A:$O,7,0))</f>
        <v/>
      </c>
      <c r="E21" s="104" t="str">
        <f>IFERROR(IF(VLOOKUP($A21,'Annex 2 Designated EHV charges'!$A:$O,9,FALSE)=0,"",VLOOKUP($A21,'Annex 2 Designated EHV charges'!$A:$O,9,FALSE)),"")</f>
        <v/>
      </c>
      <c r="F21" s="207" t="str">
        <f>IFERROR(IF(VLOOKUP($A21,'Annex 2 Designated EHV charges'!$A:$O,10,FALSE)=0,"",VLOOKUP($A21,'Annex 2 Designated EHV charges'!$A:$O,10,FALSE)),"")</f>
        <v/>
      </c>
      <c r="G21" s="207" t="str">
        <f>IFERROR(IF(VLOOKUP($A21,'Annex 2 Designated EHV charges'!$A:$O,11,FALSE)=0,"",VLOOKUP($A21,'Annex 2 Designated EHV charges'!$A:$O,11,FALSE)),"")</f>
        <v/>
      </c>
      <c r="H21" s="207" t="str">
        <f>IFERROR(IF(VLOOKUP($A21,'Annex 2 Designated EHV charges'!$A:$O,12,FALSE)=0,"",VLOOKUP($A21,'Annex 2 Designated EHV charges'!$A:$O,12,FALSE)),"")</f>
        <v/>
      </c>
    </row>
    <row r="22" spans="1:8" ht="12.75" customHeight="1" x14ac:dyDescent="0.25">
      <c r="A22" s="101" t="str" cm="1">
        <f t="array" ref="A22">IFERROR(INDEX('Annex 2 Designated EHV charges'!$A$10:$A$300, MATCH(0, IF(ISBLANK('Annex 2 Designated EHV charges'!$A$10:$A$300),1, COUNTIF(A$4:$A21, 'Annex 2 Designated EHV charges'!$A$10:$A$300)), 0)),"")</f>
        <v/>
      </c>
      <c r="B22" s="101" t="str">
        <f>IF($A22="","",VLOOKUP($A22,'Annex 2 Designated EHV charges'!$A:$O,2,0))</f>
        <v/>
      </c>
      <c r="C22" s="102" t="str">
        <f>IF($A22="","",VLOOKUP($A22,'Annex 2 Designated EHV charges'!$A:$O,3,0))</f>
        <v/>
      </c>
      <c r="D22" s="101" t="str">
        <f>IF($A22="","",VLOOKUP($A22,'Annex 2 Designated EHV charges'!$A:$O,7,0))</f>
        <v/>
      </c>
      <c r="E22" s="104" t="str">
        <f>IFERROR(IF(VLOOKUP($A22,'Annex 2 Designated EHV charges'!$A:$O,9,FALSE)=0,"",VLOOKUP($A22,'Annex 2 Designated EHV charges'!$A:$O,9,FALSE)),"")</f>
        <v/>
      </c>
      <c r="F22" s="207" t="str">
        <f>IFERROR(IF(VLOOKUP($A22,'Annex 2 Designated EHV charges'!$A:$O,10,FALSE)=0,"",VLOOKUP($A22,'Annex 2 Designated EHV charges'!$A:$O,10,FALSE)),"")</f>
        <v/>
      </c>
      <c r="G22" s="207" t="str">
        <f>IFERROR(IF(VLOOKUP($A22,'Annex 2 Designated EHV charges'!$A:$O,11,FALSE)=0,"",VLOOKUP($A22,'Annex 2 Designated EHV charges'!$A:$O,11,FALSE)),"")</f>
        <v/>
      </c>
      <c r="H22" s="207" t="str">
        <f>IFERROR(IF(VLOOKUP($A22,'Annex 2 Designated EHV charges'!$A:$O,12,FALSE)=0,"",VLOOKUP($A22,'Annex 2 Designated EHV charges'!$A:$O,12,FALSE)),"")</f>
        <v/>
      </c>
    </row>
    <row r="23" spans="1:8" ht="12.75" customHeight="1" x14ac:dyDescent="0.25">
      <c r="A23" s="101" t="str" cm="1">
        <f t="array" ref="A23">IFERROR(INDEX('Annex 2 Designated EHV charges'!$A$10:$A$300, MATCH(0, IF(ISBLANK('Annex 2 Designated EHV charges'!$A$10:$A$300),1, COUNTIF(A$4:$A22, 'Annex 2 Designated EHV charges'!$A$10:$A$300)), 0)),"")</f>
        <v/>
      </c>
      <c r="B23" s="101" t="str">
        <f>IF($A23="","",VLOOKUP($A23,'Annex 2 Designated EHV charges'!$A:$O,2,0))</f>
        <v/>
      </c>
      <c r="C23" s="102" t="str">
        <f>IF($A23="","",VLOOKUP($A23,'Annex 2 Designated EHV charges'!$A:$O,3,0))</f>
        <v/>
      </c>
      <c r="D23" s="101" t="str">
        <f>IF($A23="","",VLOOKUP($A23,'Annex 2 Designated EHV charges'!$A:$O,7,0))</f>
        <v/>
      </c>
      <c r="E23" s="104" t="str">
        <f>IFERROR(IF(VLOOKUP($A23,'Annex 2 Designated EHV charges'!$A:$O,9,FALSE)=0,"",VLOOKUP($A23,'Annex 2 Designated EHV charges'!$A:$O,9,FALSE)),"")</f>
        <v/>
      </c>
      <c r="F23" s="207" t="str">
        <f>IFERROR(IF(VLOOKUP($A23,'Annex 2 Designated EHV charges'!$A:$O,10,FALSE)=0,"",VLOOKUP($A23,'Annex 2 Designated EHV charges'!$A:$O,10,FALSE)),"")</f>
        <v/>
      </c>
      <c r="G23" s="207" t="str">
        <f>IFERROR(IF(VLOOKUP($A23,'Annex 2 Designated EHV charges'!$A:$O,11,FALSE)=0,"",VLOOKUP($A23,'Annex 2 Designated EHV charges'!$A:$O,11,FALSE)),"")</f>
        <v/>
      </c>
      <c r="H23" s="207" t="str">
        <f>IFERROR(IF(VLOOKUP($A23,'Annex 2 Designated EHV charges'!$A:$O,12,FALSE)=0,"",VLOOKUP($A23,'Annex 2 Designated EHV charges'!$A:$O,12,FALSE)),"")</f>
        <v/>
      </c>
    </row>
    <row r="24" spans="1:8" ht="12.75" customHeight="1" x14ac:dyDescent="0.25">
      <c r="A24" s="101" t="str" cm="1">
        <f t="array" ref="A24">IFERROR(INDEX('Annex 2 Designated EHV charges'!$A$10:$A$300, MATCH(0, IF(ISBLANK('Annex 2 Designated EHV charges'!$A$10:$A$300),1, COUNTIF(A$4:$A23, 'Annex 2 Designated EHV charges'!$A$10:$A$300)), 0)),"")</f>
        <v/>
      </c>
      <c r="B24" s="101" t="str">
        <f>IF($A24="","",VLOOKUP($A24,'Annex 2 Designated EHV charges'!$A:$O,2,0))</f>
        <v/>
      </c>
      <c r="C24" s="102" t="str">
        <f>IF($A24="","",VLOOKUP($A24,'Annex 2 Designated EHV charges'!$A:$O,3,0))</f>
        <v/>
      </c>
      <c r="D24" s="101" t="str">
        <f>IF($A24="","",VLOOKUP($A24,'Annex 2 Designated EHV charges'!$A:$O,7,0))</f>
        <v/>
      </c>
      <c r="E24" s="104" t="str">
        <f>IFERROR(IF(VLOOKUP($A24,'Annex 2 Designated EHV charges'!$A:$O,9,FALSE)=0,"",VLOOKUP($A24,'Annex 2 Designated EHV charges'!$A:$O,9,FALSE)),"")</f>
        <v/>
      </c>
      <c r="F24" s="207" t="str">
        <f>IFERROR(IF(VLOOKUP($A24,'Annex 2 Designated EHV charges'!$A:$O,10,FALSE)=0,"",VLOOKUP($A24,'Annex 2 Designated EHV charges'!$A:$O,10,FALSE)),"")</f>
        <v/>
      </c>
      <c r="G24" s="207" t="str">
        <f>IFERROR(IF(VLOOKUP($A24,'Annex 2 Designated EHV charges'!$A:$O,11,FALSE)=0,"",VLOOKUP($A24,'Annex 2 Designated EHV charges'!$A:$O,11,FALSE)),"")</f>
        <v/>
      </c>
      <c r="H24" s="207" t="str">
        <f>IFERROR(IF(VLOOKUP($A24,'Annex 2 Designated EHV charges'!$A:$O,12,FALSE)=0,"",VLOOKUP($A24,'Annex 2 Designated EHV charges'!$A:$O,12,FALSE)),"")</f>
        <v/>
      </c>
    </row>
    <row r="25" spans="1:8" ht="12.75" customHeight="1" x14ac:dyDescent="0.25">
      <c r="A25" s="101" t="str" cm="1">
        <f t="array" ref="A25">IFERROR(INDEX('Annex 2 Designated EHV charges'!$A$10:$A$300, MATCH(0, IF(ISBLANK('Annex 2 Designated EHV charges'!$A$10:$A$300),1, COUNTIF(A$4:$A24, 'Annex 2 Designated EHV charges'!$A$10:$A$300)), 0)),"")</f>
        <v/>
      </c>
      <c r="B25" s="101" t="str">
        <f>IF($A25="","",VLOOKUP($A25,'Annex 2 Designated EHV charges'!$A:$O,2,0))</f>
        <v/>
      </c>
      <c r="C25" s="102" t="str">
        <f>IF($A25="","",VLOOKUP($A25,'Annex 2 Designated EHV charges'!$A:$O,3,0))</f>
        <v/>
      </c>
      <c r="D25" s="101" t="str">
        <f>IF($A25="","",VLOOKUP($A25,'Annex 2 Designated EHV charges'!$A:$O,7,0))</f>
        <v/>
      </c>
      <c r="E25" s="104" t="str">
        <f>IFERROR(IF(VLOOKUP($A25,'Annex 2 Designated EHV charges'!$A:$O,9,FALSE)=0,"",VLOOKUP($A25,'Annex 2 Designated EHV charges'!$A:$O,9,FALSE)),"")</f>
        <v/>
      </c>
      <c r="F25" s="207" t="str">
        <f>IFERROR(IF(VLOOKUP($A25,'Annex 2 Designated EHV charges'!$A:$O,10,FALSE)=0,"",VLOOKUP($A25,'Annex 2 Designated EHV charges'!$A:$O,10,FALSE)),"")</f>
        <v/>
      </c>
      <c r="G25" s="207" t="str">
        <f>IFERROR(IF(VLOOKUP($A25,'Annex 2 Designated EHV charges'!$A:$O,11,FALSE)=0,"",VLOOKUP($A25,'Annex 2 Designated EHV charges'!$A:$O,11,FALSE)),"")</f>
        <v/>
      </c>
      <c r="H25" s="207" t="str">
        <f>IFERROR(IF(VLOOKUP($A25,'Annex 2 Designated EHV charges'!$A:$O,12,FALSE)=0,"",VLOOKUP($A25,'Annex 2 Designated EHV charges'!$A:$O,12,FALSE)),"")</f>
        <v/>
      </c>
    </row>
    <row r="26" spans="1:8" ht="12.75" customHeight="1" x14ac:dyDescent="0.25">
      <c r="A26" s="101" t="str" cm="1">
        <f t="array" ref="A26">IFERROR(INDEX('Annex 2 Designated EHV charges'!$A$10:$A$300, MATCH(0, IF(ISBLANK('Annex 2 Designated EHV charges'!$A$10:$A$300),1, COUNTIF(A$4:$A25, 'Annex 2 Designated EHV charges'!$A$10:$A$300)), 0)),"")</f>
        <v/>
      </c>
      <c r="B26" s="101" t="str">
        <f>IF($A26="","",VLOOKUP($A26,'Annex 2 Designated EHV charges'!$A:$O,2,0))</f>
        <v/>
      </c>
      <c r="C26" s="102" t="str">
        <f>IF($A26="","",VLOOKUP($A26,'Annex 2 Designated EHV charges'!$A:$O,3,0))</f>
        <v/>
      </c>
      <c r="D26" s="101" t="str">
        <f>IF($A26="","",VLOOKUP($A26,'Annex 2 Designated EHV charges'!$A:$O,7,0))</f>
        <v/>
      </c>
      <c r="E26" s="104" t="str">
        <f>IFERROR(IF(VLOOKUP($A26,'Annex 2 Designated EHV charges'!$A:$O,9,FALSE)=0,"",VLOOKUP($A26,'Annex 2 Designated EHV charges'!$A:$O,9,FALSE)),"")</f>
        <v/>
      </c>
      <c r="F26" s="207" t="str">
        <f>IFERROR(IF(VLOOKUP($A26,'Annex 2 Designated EHV charges'!$A:$O,10,FALSE)=0,"",VLOOKUP($A26,'Annex 2 Designated EHV charges'!$A:$O,10,FALSE)),"")</f>
        <v/>
      </c>
      <c r="G26" s="207" t="str">
        <f>IFERROR(IF(VLOOKUP($A26,'Annex 2 Designated EHV charges'!$A:$O,11,FALSE)=0,"",VLOOKUP($A26,'Annex 2 Designated EHV charges'!$A:$O,11,FALSE)),"")</f>
        <v/>
      </c>
      <c r="H26" s="207" t="str">
        <f>IFERROR(IF(VLOOKUP($A26,'Annex 2 Designated EHV charges'!$A:$O,12,FALSE)=0,"",VLOOKUP($A26,'Annex 2 Designated EHV charges'!$A:$O,12,FALSE)),"")</f>
        <v/>
      </c>
    </row>
    <row r="27" spans="1:8" ht="12.75" customHeight="1" x14ac:dyDescent="0.25">
      <c r="A27" s="101" t="str" cm="1">
        <f t="array" ref="A27">IFERROR(INDEX('Annex 2 Designated EHV charges'!$A$10:$A$300, MATCH(0, IF(ISBLANK('Annex 2 Designated EHV charges'!$A$10:$A$300),1, COUNTIF(A$4:$A26, 'Annex 2 Designated EHV charges'!$A$10:$A$300)), 0)),"")</f>
        <v/>
      </c>
      <c r="B27" s="101" t="str">
        <f>IF($A27="","",VLOOKUP($A27,'Annex 2 Designated EHV charges'!$A:$O,2,0))</f>
        <v/>
      </c>
      <c r="C27" s="102" t="str">
        <f>IF($A27="","",VLOOKUP($A27,'Annex 2 Designated EHV charges'!$A:$O,3,0))</f>
        <v/>
      </c>
      <c r="D27" s="101" t="str">
        <f>IF($A27="","",VLOOKUP($A27,'Annex 2 Designated EHV charges'!$A:$O,7,0))</f>
        <v/>
      </c>
      <c r="E27" s="104" t="str">
        <f>IFERROR(IF(VLOOKUP($A27,'Annex 2 Designated EHV charges'!$A:$O,9,FALSE)=0,"",VLOOKUP($A27,'Annex 2 Designated EHV charges'!$A:$O,9,FALSE)),"")</f>
        <v/>
      </c>
      <c r="F27" s="207" t="str">
        <f>IFERROR(IF(VLOOKUP($A27,'Annex 2 Designated EHV charges'!$A:$O,10,FALSE)=0,"",VLOOKUP($A27,'Annex 2 Designated EHV charges'!$A:$O,10,FALSE)),"")</f>
        <v/>
      </c>
      <c r="G27" s="207" t="str">
        <f>IFERROR(IF(VLOOKUP($A27,'Annex 2 Designated EHV charges'!$A:$O,11,FALSE)=0,"",VLOOKUP($A27,'Annex 2 Designated EHV charges'!$A:$O,11,FALSE)),"")</f>
        <v/>
      </c>
      <c r="H27" s="207" t="str">
        <f>IFERROR(IF(VLOOKUP($A27,'Annex 2 Designated EHV charges'!$A:$O,12,FALSE)=0,"",VLOOKUP($A27,'Annex 2 Designated EHV charges'!$A:$O,12,FALSE)),"")</f>
        <v/>
      </c>
    </row>
    <row r="28" spans="1:8" ht="12.75" customHeight="1" x14ac:dyDescent="0.25">
      <c r="A28" s="101" t="str" cm="1">
        <f t="array" ref="A28">IFERROR(INDEX('Annex 2 Designated EHV charges'!$A$10:$A$300, MATCH(0, IF(ISBLANK('Annex 2 Designated EHV charges'!$A$10:$A$300),1, COUNTIF(A$4:$A27, 'Annex 2 Designated EHV charges'!$A$10:$A$300)), 0)),"")</f>
        <v/>
      </c>
      <c r="B28" s="101" t="str">
        <f>IF($A28="","",VLOOKUP($A28,'Annex 2 Designated EHV charges'!$A:$O,2,0))</f>
        <v/>
      </c>
      <c r="C28" s="102" t="str">
        <f>IF($A28="","",VLOOKUP($A28,'Annex 2 Designated EHV charges'!$A:$O,3,0))</f>
        <v/>
      </c>
      <c r="D28" s="101" t="str">
        <f>IF($A28="","",VLOOKUP($A28,'Annex 2 Designated EHV charges'!$A:$O,7,0))</f>
        <v/>
      </c>
      <c r="E28" s="104" t="str">
        <f>IFERROR(IF(VLOOKUP($A28,'Annex 2 Designated EHV charges'!$A:$O,9,FALSE)=0,"",VLOOKUP($A28,'Annex 2 Designated EHV charges'!$A:$O,9,FALSE)),"")</f>
        <v/>
      </c>
      <c r="F28" s="207" t="str">
        <f>IFERROR(IF(VLOOKUP($A28,'Annex 2 Designated EHV charges'!$A:$O,10,FALSE)=0,"",VLOOKUP($A28,'Annex 2 Designated EHV charges'!$A:$O,10,FALSE)),"")</f>
        <v/>
      </c>
      <c r="G28" s="207" t="str">
        <f>IFERROR(IF(VLOOKUP($A28,'Annex 2 Designated EHV charges'!$A:$O,11,FALSE)=0,"",VLOOKUP($A28,'Annex 2 Designated EHV charges'!$A:$O,11,FALSE)),"")</f>
        <v/>
      </c>
      <c r="H28" s="207" t="str">
        <f>IFERROR(IF(VLOOKUP($A28,'Annex 2 Designated EHV charges'!$A:$O,12,FALSE)=0,"",VLOOKUP($A28,'Annex 2 Designated EHV charges'!$A:$O,12,FALSE)),"")</f>
        <v/>
      </c>
    </row>
    <row r="29" spans="1:8" ht="12.75" customHeight="1" x14ac:dyDescent="0.25">
      <c r="A29" s="101" t="str" cm="1">
        <f t="array" ref="A29">IFERROR(INDEX('Annex 2 Designated EHV charges'!$A$10:$A$300, MATCH(0, IF(ISBLANK('Annex 2 Designated EHV charges'!$A$10:$A$300),1, COUNTIF(A$4:$A28, 'Annex 2 Designated EHV charges'!$A$10:$A$300)), 0)),"")</f>
        <v/>
      </c>
      <c r="B29" s="101" t="str">
        <f>IF($A29="","",VLOOKUP($A29,'Annex 2 Designated EHV charges'!$A:$O,2,0))</f>
        <v/>
      </c>
      <c r="C29" s="102" t="str">
        <f>IF($A29="","",VLOOKUP($A29,'Annex 2 Designated EHV charges'!$A:$O,3,0))</f>
        <v/>
      </c>
      <c r="D29" s="101" t="str">
        <f>IF($A29="","",VLOOKUP($A29,'Annex 2 Designated EHV charges'!$A:$O,7,0))</f>
        <v/>
      </c>
      <c r="E29" s="104" t="str">
        <f>IFERROR(IF(VLOOKUP($A29,'Annex 2 Designated EHV charges'!$A:$O,9,FALSE)=0,"",VLOOKUP($A29,'Annex 2 Designated EHV charges'!$A:$O,9,FALSE)),"")</f>
        <v/>
      </c>
      <c r="F29" s="207" t="str">
        <f>IFERROR(IF(VLOOKUP($A29,'Annex 2 Designated EHV charges'!$A:$O,10,FALSE)=0,"",VLOOKUP($A29,'Annex 2 Designated EHV charges'!$A:$O,10,FALSE)),"")</f>
        <v/>
      </c>
      <c r="G29" s="207" t="str">
        <f>IFERROR(IF(VLOOKUP($A29,'Annex 2 Designated EHV charges'!$A:$O,11,FALSE)=0,"",VLOOKUP($A29,'Annex 2 Designated EHV charges'!$A:$O,11,FALSE)),"")</f>
        <v/>
      </c>
      <c r="H29" s="207" t="str">
        <f>IFERROR(IF(VLOOKUP($A29,'Annex 2 Designated EHV charges'!$A:$O,12,FALSE)=0,"",VLOOKUP($A29,'Annex 2 Designated EHV charges'!$A:$O,12,FALSE)),"")</f>
        <v/>
      </c>
    </row>
    <row r="30" spans="1:8" ht="12.75" customHeight="1" x14ac:dyDescent="0.25">
      <c r="A30" s="101" t="str" cm="1">
        <f t="array" ref="A30">IFERROR(INDEX('Annex 2 Designated EHV charges'!$A$10:$A$300, MATCH(0, IF(ISBLANK('Annex 2 Designated EHV charges'!$A$10:$A$300),1, COUNTIF(A$4:$A29, 'Annex 2 Designated EHV charges'!$A$10:$A$300)), 0)),"")</f>
        <v/>
      </c>
      <c r="B30" s="101" t="str">
        <f>IF($A30="","",VLOOKUP($A30,'Annex 2 Designated EHV charges'!$A:$O,2,0))</f>
        <v/>
      </c>
      <c r="C30" s="102" t="str">
        <f>IF($A30="","",VLOOKUP($A30,'Annex 2 Designated EHV charges'!$A:$O,3,0))</f>
        <v/>
      </c>
      <c r="D30" s="101" t="str">
        <f>IF($A30="","",VLOOKUP($A30,'Annex 2 Designated EHV charges'!$A:$O,7,0))</f>
        <v/>
      </c>
      <c r="E30" s="104" t="str">
        <f>IFERROR(IF(VLOOKUP($A30,'Annex 2 Designated EHV charges'!$A:$O,9,FALSE)=0,"",VLOOKUP($A30,'Annex 2 Designated EHV charges'!$A:$O,9,FALSE)),"")</f>
        <v/>
      </c>
      <c r="F30" s="207" t="str">
        <f>IFERROR(IF(VLOOKUP($A30,'Annex 2 Designated EHV charges'!$A:$O,10,FALSE)=0,"",VLOOKUP($A30,'Annex 2 Designated EHV charges'!$A:$O,10,FALSE)),"")</f>
        <v/>
      </c>
      <c r="G30" s="207" t="str">
        <f>IFERROR(IF(VLOOKUP($A30,'Annex 2 Designated EHV charges'!$A:$O,11,FALSE)=0,"",VLOOKUP($A30,'Annex 2 Designated EHV charges'!$A:$O,11,FALSE)),"")</f>
        <v/>
      </c>
      <c r="H30" s="207" t="str">
        <f>IFERROR(IF(VLOOKUP($A30,'Annex 2 Designated EHV charges'!$A:$O,12,FALSE)=0,"",VLOOKUP($A30,'Annex 2 Designated EHV charges'!$A:$O,12,FALSE)),"")</f>
        <v/>
      </c>
    </row>
    <row r="31" spans="1:8" ht="12.75" customHeight="1" x14ac:dyDescent="0.25">
      <c r="A31" s="101" t="str" cm="1">
        <f t="array" ref="A31">IFERROR(INDEX('Annex 2 Designated EHV charges'!$A$10:$A$300, MATCH(0, IF(ISBLANK('Annex 2 Designated EHV charges'!$A$10:$A$300),1, COUNTIF(A$4:$A30, 'Annex 2 Designated EHV charges'!$A$10:$A$300)), 0)),"")</f>
        <v/>
      </c>
      <c r="B31" s="101" t="str">
        <f>IF($A31="","",VLOOKUP($A31,'Annex 2 Designated EHV charges'!$A:$O,2,0))</f>
        <v/>
      </c>
      <c r="C31" s="102" t="str">
        <f>IF($A31="","",VLOOKUP($A31,'Annex 2 Designated EHV charges'!$A:$O,3,0))</f>
        <v/>
      </c>
      <c r="D31" s="101" t="str">
        <f>IF($A31="","",VLOOKUP($A31,'Annex 2 Designated EHV charges'!$A:$O,7,0))</f>
        <v/>
      </c>
      <c r="E31" s="104" t="str">
        <f>IFERROR(IF(VLOOKUP($A31,'Annex 2 Designated EHV charges'!$A:$O,9,FALSE)=0,"",VLOOKUP($A31,'Annex 2 Designated EHV charges'!$A:$O,9,FALSE)),"")</f>
        <v/>
      </c>
      <c r="F31" s="207" t="str">
        <f>IFERROR(IF(VLOOKUP($A31,'Annex 2 Designated EHV charges'!$A:$O,10,FALSE)=0,"",VLOOKUP($A31,'Annex 2 Designated EHV charges'!$A:$O,10,FALSE)),"")</f>
        <v/>
      </c>
      <c r="G31" s="207" t="str">
        <f>IFERROR(IF(VLOOKUP($A31,'Annex 2 Designated EHV charges'!$A:$O,11,FALSE)=0,"",VLOOKUP($A31,'Annex 2 Designated EHV charges'!$A:$O,11,FALSE)),"")</f>
        <v/>
      </c>
      <c r="H31" s="207" t="str">
        <f>IFERROR(IF(VLOOKUP($A31,'Annex 2 Designated EHV charges'!$A:$O,12,FALSE)=0,"",VLOOKUP($A31,'Annex 2 Designated EHV charges'!$A:$O,12,FALSE)),"")</f>
        <v/>
      </c>
    </row>
    <row r="32" spans="1:8" ht="12.75" customHeight="1" x14ac:dyDescent="0.25">
      <c r="A32" s="101" t="str" cm="1">
        <f t="array" ref="A32">IFERROR(INDEX('Annex 2 Designated EHV charges'!$A$10:$A$300, MATCH(0, IF(ISBLANK('Annex 2 Designated EHV charges'!$A$10:$A$300),1, COUNTIF(A$4:$A31, 'Annex 2 Designated EHV charges'!$A$10:$A$300)), 0)),"")</f>
        <v/>
      </c>
      <c r="B32" s="101" t="str">
        <f>IF($A32="","",VLOOKUP($A32,'Annex 2 Designated EHV charges'!$A:$O,2,0))</f>
        <v/>
      </c>
      <c r="C32" s="102" t="str">
        <f>IF($A32="","",VLOOKUP($A32,'Annex 2 Designated EHV charges'!$A:$O,3,0))</f>
        <v/>
      </c>
      <c r="D32" s="101" t="str">
        <f>IF($A32="","",VLOOKUP($A32,'Annex 2 Designated EHV charges'!$A:$O,7,0))</f>
        <v/>
      </c>
      <c r="E32" s="104" t="str">
        <f>IFERROR(IF(VLOOKUP($A32,'Annex 2 Designated EHV charges'!$A:$O,9,FALSE)=0,"",VLOOKUP($A32,'Annex 2 Designated EHV charges'!$A:$O,9,FALSE)),"")</f>
        <v/>
      </c>
      <c r="F32" s="207" t="str">
        <f>IFERROR(IF(VLOOKUP($A32,'Annex 2 Designated EHV charges'!$A:$O,10,FALSE)=0,"",VLOOKUP($A32,'Annex 2 Designated EHV charges'!$A:$O,10,FALSE)),"")</f>
        <v/>
      </c>
      <c r="G32" s="207" t="str">
        <f>IFERROR(IF(VLOOKUP($A32,'Annex 2 Designated EHV charges'!$A:$O,11,FALSE)=0,"",VLOOKUP($A32,'Annex 2 Designated EHV charges'!$A:$O,11,FALSE)),"")</f>
        <v/>
      </c>
      <c r="H32" s="207" t="str">
        <f>IFERROR(IF(VLOOKUP($A32,'Annex 2 Designated EHV charges'!$A:$O,12,FALSE)=0,"",VLOOKUP($A32,'Annex 2 Designated EHV charges'!$A:$O,12,FALSE)),"")</f>
        <v/>
      </c>
    </row>
    <row r="33" spans="1:8" ht="12.75" customHeight="1" x14ac:dyDescent="0.25">
      <c r="A33" s="101" t="str" cm="1">
        <f t="array" ref="A33">IFERROR(INDEX('Annex 2 Designated EHV charges'!$A$10:$A$300, MATCH(0, IF(ISBLANK('Annex 2 Designated EHV charges'!$A$10:$A$300),1, COUNTIF(A$4:$A32, 'Annex 2 Designated EHV charges'!$A$10:$A$300)), 0)),"")</f>
        <v/>
      </c>
      <c r="B33" s="101" t="str">
        <f>IF($A33="","",VLOOKUP($A33,'Annex 2 Designated EHV charges'!$A:$O,2,0))</f>
        <v/>
      </c>
      <c r="C33" s="102" t="str">
        <f>IF($A33="","",VLOOKUP($A33,'Annex 2 Designated EHV charges'!$A:$O,3,0))</f>
        <v/>
      </c>
      <c r="D33" s="101" t="str">
        <f>IF($A33="","",VLOOKUP($A33,'Annex 2 Designated EHV charges'!$A:$O,7,0))</f>
        <v/>
      </c>
      <c r="E33" s="104" t="str">
        <f>IFERROR(IF(VLOOKUP($A33,'Annex 2 Designated EHV charges'!$A:$O,9,FALSE)=0,"",VLOOKUP($A33,'Annex 2 Designated EHV charges'!$A:$O,9,FALSE)),"")</f>
        <v/>
      </c>
      <c r="F33" s="207" t="str">
        <f>IFERROR(IF(VLOOKUP($A33,'Annex 2 Designated EHV charges'!$A:$O,10,FALSE)=0,"",VLOOKUP($A33,'Annex 2 Designated EHV charges'!$A:$O,10,FALSE)),"")</f>
        <v/>
      </c>
      <c r="G33" s="207" t="str">
        <f>IFERROR(IF(VLOOKUP($A33,'Annex 2 Designated EHV charges'!$A:$O,11,FALSE)=0,"",VLOOKUP($A33,'Annex 2 Designated EHV charges'!$A:$O,11,FALSE)),"")</f>
        <v/>
      </c>
      <c r="H33" s="207" t="str">
        <f>IFERROR(IF(VLOOKUP($A33,'Annex 2 Designated EHV charges'!$A:$O,12,FALSE)=0,"",VLOOKUP($A33,'Annex 2 Designated EHV charges'!$A:$O,12,FALSE)),"")</f>
        <v/>
      </c>
    </row>
    <row r="34" spans="1:8" ht="12.75" customHeight="1" x14ac:dyDescent="0.25">
      <c r="A34" s="101" t="str" cm="1">
        <f t="array" ref="A34">IFERROR(INDEX('Annex 2 Designated EHV charges'!$A$10:$A$300, MATCH(0, IF(ISBLANK('Annex 2 Designated EHV charges'!$A$10:$A$300),1, COUNTIF(A$4:$A33, 'Annex 2 Designated EHV charges'!$A$10:$A$300)), 0)),"")</f>
        <v/>
      </c>
      <c r="B34" s="101" t="str">
        <f>IF($A34="","",VLOOKUP($A34,'Annex 2 Designated EHV charges'!$A:$O,2,0))</f>
        <v/>
      </c>
      <c r="C34" s="102" t="str">
        <f>IF($A34="","",VLOOKUP($A34,'Annex 2 Designated EHV charges'!$A:$O,3,0))</f>
        <v/>
      </c>
      <c r="D34" s="101" t="str">
        <f>IF($A34="","",VLOOKUP($A34,'Annex 2 Designated EHV charges'!$A:$O,7,0))</f>
        <v/>
      </c>
      <c r="E34" s="104" t="str">
        <f>IFERROR(IF(VLOOKUP($A34,'Annex 2 Designated EHV charges'!$A:$O,9,FALSE)=0,"",VLOOKUP($A34,'Annex 2 Designated EHV charges'!$A:$O,9,FALSE)),"")</f>
        <v/>
      </c>
      <c r="F34" s="207" t="str">
        <f>IFERROR(IF(VLOOKUP($A34,'Annex 2 Designated EHV charges'!$A:$O,10,FALSE)=0,"",VLOOKUP($A34,'Annex 2 Designated EHV charges'!$A:$O,10,FALSE)),"")</f>
        <v/>
      </c>
      <c r="G34" s="207" t="str">
        <f>IFERROR(IF(VLOOKUP($A34,'Annex 2 Designated EHV charges'!$A:$O,11,FALSE)=0,"",VLOOKUP($A34,'Annex 2 Designated EHV charges'!$A:$O,11,FALSE)),"")</f>
        <v/>
      </c>
      <c r="H34" s="207" t="str">
        <f>IFERROR(IF(VLOOKUP($A34,'Annex 2 Designated EHV charges'!$A:$O,12,FALSE)=0,"",VLOOKUP($A34,'Annex 2 Designated EHV charges'!$A:$O,12,FALSE)),"")</f>
        <v/>
      </c>
    </row>
    <row r="35" spans="1:8" ht="12.75" customHeight="1" x14ac:dyDescent="0.25">
      <c r="A35" s="101" t="str" cm="1">
        <f t="array" ref="A35">IFERROR(INDEX('Annex 2 Designated EHV charges'!$A$10:$A$300, MATCH(0, IF(ISBLANK('Annex 2 Designated EHV charges'!$A$10:$A$300),1, COUNTIF(A$4:$A34, 'Annex 2 Designated EHV charges'!$A$10:$A$300)), 0)),"")</f>
        <v/>
      </c>
      <c r="B35" s="101" t="str">
        <f>IF($A35="","",VLOOKUP($A35,'Annex 2 Designated EHV charges'!$A:$O,2,0))</f>
        <v/>
      </c>
      <c r="C35" s="102" t="str">
        <f>IF($A35="","",VLOOKUP($A35,'Annex 2 Designated EHV charges'!$A:$O,3,0))</f>
        <v/>
      </c>
      <c r="D35" s="101" t="str">
        <f>IF($A35="","",VLOOKUP($A35,'Annex 2 Designated EHV charges'!$A:$O,7,0))</f>
        <v/>
      </c>
      <c r="E35" s="104" t="str">
        <f>IFERROR(IF(VLOOKUP($A35,'Annex 2 Designated EHV charges'!$A:$O,9,FALSE)=0,"",VLOOKUP($A35,'Annex 2 Designated EHV charges'!$A:$O,9,FALSE)),"")</f>
        <v/>
      </c>
      <c r="F35" s="207" t="str">
        <f>IFERROR(IF(VLOOKUP($A35,'Annex 2 Designated EHV charges'!$A:$O,10,FALSE)=0,"",VLOOKUP($A35,'Annex 2 Designated EHV charges'!$A:$O,10,FALSE)),"")</f>
        <v/>
      </c>
      <c r="G35" s="207" t="str">
        <f>IFERROR(IF(VLOOKUP($A35,'Annex 2 Designated EHV charges'!$A:$O,11,FALSE)=0,"",VLOOKUP($A35,'Annex 2 Designated EHV charges'!$A:$O,11,FALSE)),"")</f>
        <v/>
      </c>
      <c r="H35" s="207" t="str">
        <f>IFERROR(IF(VLOOKUP($A35,'Annex 2 Designated EHV charges'!$A:$O,12,FALSE)=0,"",VLOOKUP($A35,'Annex 2 Designated EHV charges'!$A:$O,12,FALSE)),"")</f>
        <v/>
      </c>
    </row>
    <row r="36" spans="1:8" ht="12.75" customHeight="1" x14ac:dyDescent="0.25">
      <c r="A36" s="101" t="str" cm="1">
        <f t="array" ref="A36">IFERROR(INDEX('Annex 2 Designated EHV charges'!$A$10:$A$300, MATCH(0, IF(ISBLANK('Annex 2 Designated EHV charges'!$A$10:$A$300),1, COUNTIF(A$4:$A35, 'Annex 2 Designated EHV charges'!$A$10:$A$300)), 0)),"")</f>
        <v/>
      </c>
      <c r="B36" s="101" t="str">
        <f>IF($A36="","",VLOOKUP($A36,'Annex 2 Designated EHV charges'!$A:$O,2,0))</f>
        <v/>
      </c>
      <c r="C36" s="102" t="str">
        <f>IF($A36="","",VLOOKUP($A36,'Annex 2 Designated EHV charges'!$A:$O,3,0))</f>
        <v/>
      </c>
      <c r="D36" s="101" t="str">
        <f>IF($A36="","",VLOOKUP($A36,'Annex 2 Designated EHV charges'!$A:$O,7,0))</f>
        <v/>
      </c>
      <c r="E36" s="104" t="str">
        <f>IFERROR(IF(VLOOKUP($A36,'Annex 2 Designated EHV charges'!$A:$O,9,FALSE)=0,"",VLOOKUP($A36,'Annex 2 Designated EHV charges'!$A:$O,9,FALSE)),"")</f>
        <v/>
      </c>
      <c r="F36" s="207" t="str">
        <f>IFERROR(IF(VLOOKUP($A36,'Annex 2 Designated EHV charges'!$A:$O,10,FALSE)=0,"",VLOOKUP($A36,'Annex 2 Designated EHV charges'!$A:$O,10,FALSE)),"")</f>
        <v/>
      </c>
      <c r="G36" s="207" t="str">
        <f>IFERROR(IF(VLOOKUP($A36,'Annex 2 Designated EHV charges'!$A:$O,11,FALSE)=0,"",VLOOKUP($A36,'Annex 2 Designated EHV charges'!$A:$O,11,FALSE)),"")</f>
        <v/>
      </c>
      <c r="H36" s="207" t="str">
        <f>IFERROR(IF(VLOOKUP($A36,'Annex 2 Designated EHV charges'!$A:$O,12,FALSE)=0,"",VLOOKUP($A36,'Annex 2 Designated EHV charges'!$A:$O,12,FALSE)),"")</f>
        <v/>
      </c>
    </row>
    <row r="37" spans="1:8" ht="12.75" customHeight="1" x14ac:dyDescent="0.25">
      <c r="A37" s="101" t="str" cm="1">
        <f t="array" ref="A37">IFERROR(INDEX('Annex 2 Designated EHV charges'!$A$10:$A$300, MATCH(0, IF(ISBLANK('Annex 2 Designated EHV charges'!$A$10:$A$300),1, COUNTIF(A$4:$A36, 'Annex 2 Designated EHV charges'!$A$10:$A$300)), 0)),"")</f>
        <v/>
      </c>
      <c r="B37" s="101" t="str">
        <f>IF($A37="","",VLOOKUP($A37,'Annex 2 Designated EHV charges'!$A:$O,2,0))</f>
        <v/>
      </c>
      <c r="C37" s="102" t="str">
        <f>IF($A37="","",VLOOKUP($A37,'Annex 2 Designated EHV charges'!$A:$O,3,0))</f>
        <v/>
      </c>
      <c r="D37" s="101" t="str">
        <f>IF($A37="","",VLOOKUP($A37,'Annex 2 Designated EHV charges'!$A:$O,7,0))</f>
        <v/>
      </c>
      <c r="E37" s="104" t="str">
        <f>IFERROR(IF(VLOOKUP($A37,'Annex 2 Designated EHV charges'!$A:$O,9,FALSE)=0,"",VLOOKUP($A37,'Annex 2 Designated EHV charges'!$A:$O,9,FALSE)),"")</f>
        <v/>
      </c>
      <c r="F37" s="207" t="str">
        <f>IFERROR(IF(VLOOKUP($A37,'Annex 2 Designated EHV charges'!$A:$O,10,FALSE)=0,"",VLOOKUP($A37,'Annex 2 Designated EHV charges'!$A:$O,10,FALSE)),"")</f>
        <v/>
      </c>
      <c r="G37" s="207" t="str">
        <f>IFERROR(IF(VLOOKUP($A37,'Annex 2 Designated EHV charges'!$A:$O,11,FALSE)=0,"",VLOOKUP($A37,'Annex 2 Designated EHV charges'!$A:$O,11,FALSE)),"")</f>
        <v/>
      </c>
      <c r="H37" s="207" t="str">
        <f>IFERROR(IF(VLOOKUP($A37,'Annex 2 Designated EHV charges'!$A:$O,12,FALSE)=0,"",VLOOKUP($A37,'Annex 2 Designated EHV charges'!$A:$O,12,FALSE)),"")</f>
        <v/>
      </c>
    </row>
    <row r="38" spans="1:8" ht="12.75" customHeight="1" x14ac:dyDescent="0.25">
      <c r="A38" s="101" t="str" cm="1">
        <f t="array" ref="A38">IFERROR(INDEX('Annex 2 Designated EHV charges'!$A$10:$A$300, MATCH(0, IF(ISBLANK('Annex 2 Designated EHV charges'!$A$10:$A$300),1, COUNTIF(A$4:$A37, 'Annex 2 Designated EHV charges'!$A$10:$A$300)), 0)),"")</f>
        <v/>
      </c>
      <c r="B38" s="101" t="str">
        <f>IF($A38="","",VLOOKUP($A38,'Annex 2 Designated EHV charges'!$A:$O,2,0))</f>
        <v/>
      </c>
      <c r="C38" s="102" t="str">
        <f>IF($A38="","",VLOOKUP($A38,'Annex 2 Designated EHV charges'!$A:$O,3,0))</f>
        <v/>
      </c>
      <c r="D38" s="101" t="str">
        <f>IF($A38="","",VLOOKUP($A38,'Annex 2 Designated EHV charges'!$A:$O,7,0))</f>
        <v/>
      </c>
      <c r="E38" s="104" t="str">
        <f>IFERROR(IF(VLOOKUP($A38,'Annex 2 Designated EHV charges'!$A:$O,9,FALSE)=0,"",VLOOKUP($A38,'Annex 2 Designated EHV charges'!$A:$O,9,FALSE)),"")</f>
        <v/>
      </c>
      <c r="F38" s="207" t="str">
        <f>IFERROR(IF(VLOOKUP($A38,'Annex 2 Designated EHV charges'!$A:$O,10,FALSE)=0,"",VLOOKUP($A38,'Annex 2 Designated EHV charges'!$A:$O,10,FALSE)),"")</f>
        <v/>
      </c>
      <c r="G38" s="207" t="str">
        <f>IFERROR(IF(VLOOKUP($A38,'Annex 2 Designated EHV charges'!$A:$O,11,FALSE)=0,"",VLOOKUP($A38,'Annex 2 Designated EHV charges'!$A:$O,11,FALSE)),"")</f>
        <v/>
      </c>
      <c r="H38" s="207" t="str">
        <f>IFERROR(IF(VLOOKUP($A38,'Annex 2 Designated EHV charges'!$A:$O,12,FALSE)=0,"",VLOOKUP($A38,'Annex 2 Designated EHV charges'!$A:$O,12,FALSE)),"")</f>
        <v/>
      </c>
    </row>
    <row r="39" spans="1:8" ht="12.75" customHeight="1" x14ac:dyDescent="0.25">
      <c r="A39" s="101" t="str" cm="1">
        <f t="array" ref="A39">IFERROR(INDEX('Annex 2 Designated EHV charges'!$A$10:$A$300, MATCH(0, IF(ISBLANK('Annex 2 Designated EHV charges'!$A$10:$A$300),1, COUNTIF(A$4:$A38, 'Annex 2 Designated EHV charges'!$A$10:$A$300)), 0)),"")</f>
        <v/>
      </c>
      <c r="B39" s="101" t="str">
        <f>IF($A39="","",VLOOKUP($A39,'Annex 2 Designated EHV charges'!$A:$O,2,0))</f>
        <v/>
      </c>
      <c r="C39" s="102" t="str">
        <f>IF($A39="","",VLOOKUP($A39,'Annex 2 Designated EHV charges'!$A:$O,3,0))</f>
        <v/>
      </c>
      <c r="D39" s="101" t="str">
        <f>IF($A39="","",VLOOKUP($A39,'Annex 2 Designated EHV charges'!$A:$O,7,0))</f>
        <v/>
      </c>
      <c r="E39" s="104" t="str">
        <f>IFERROR(IF(VLOOKUP($A39,'Annex 2 Designated EHV charges'!$A:$O,9,FALSE)=0,"",VLOOKUP($A39,'Annex 2 Designated EHV charges'!$A:$O,9,FALSE)),"")</f>
        <v/>
      </c>
      <c r="F39" s="207" t="str">
        <f>IFERROR(IF(VLOOKUP($A39,'Annex 2 Designated EHV charges'!$A:$O,10,FALSE)=0,"",VLOOKUP($A39,'Annex 2 Designated EHV charges'!$A:$O,10,FALSE)),"")</f>
        <v/>
      </c>
      <c r="G39" s="207" t="str">
        <f>IFERROR(IF(VLOOKUP($A39,'Annex 2 Designated EHV charges'!$A:$O,11,FALSE)=0,"",VLOOKUP($A39,'Annex 2 Designated EHV charges'!$A:$O,11,FALSE)),"")</f>
        <v/>
      </c>
      <c r="H39" s="207" t="str">
        <f>IFERROR(IF(VLOOKUP($A39,'Annex 2 Designated EHV charges'!$A:$O,12,FALSE)=0,"",VLOOKUP($A39,'Annex 2 Designated EHV charges'!$A:$O,12,FALSE)),"")</f>
        <v/>
      </c>
    </row>
    <row r="40" spans="1:8" ht="12.75" customHeight="1" x14ac:dyDescent="0.25">
      <c r="A40" s="101" t="str" cm="1">
        <f t="array" ref="A40">IFERROR(INDEX('Annex 2 Designated EHV charges'!$A$10:$A$300, MATCH(0, IF(ISBLANK('Annex 2 Designated EHV charges'!$A$10:$A$300),1, COUNTIF(A$4:$A39, 'Annex 2 Designated EHV charges'!$A$10:$A$300)), 0)),"")</f>
        <v/>
      </c>
      <c r="B40" s="101" t="str">
        <f>IF($A40="","",VLOOKUP($A40,'Annex 2 Designated EHV charges'!$A:$O,2,0))</f>
        <v/>
      </c>
      <c r="C40" s="102" t="str">
        <f>IF($A40="","",VLOOKUP($A40,'Annex 2 Designated EHV charges'!$A:$O,3,0))</f>
        <v/>
      </c>
      <c r="D40" s="101" t="str">
        <f>IF($A40="","",VLOOKUP($A40,'Annex 2 Designated EHV charges'!$A:$O,7,0))</f>
        <v/>
      </c>
      <c r="E40" s="104" t="str">
        <f>IFERROR(IF(VLOOKUP($A40,'Annex 2 Designated EHV charges'!$A:$O,9,FALSE)=0,"",VLOOKUP($A40,'Annex 2 Designated EHV charges'!$A:$O,9,FALSE)),"")</f>
        <v/>
      </c>
      <c r="F40" s="207" t="str">
        <f>IFERROR(IF(VLOOKUP($A40,'Annex 2 Designated EHV charges'!$A:$O,10,FALSE)=0,"",VLOOKUP($A40,'Annex 2 Designated EHV charges'!$A:$O,10,FALSE)),"")</f>
        <v/>
      </c>
      <c r="G40" s="207" t="str">
        <f>IFERROR(IF(VLOOKUP($A40,'Annex 2 Designated EHV charges'!$A:$O,11,FALSE)=0,"",VLOOKUP($A40,'Annex 2 Designated EHV charges'!$A:$O,11,FALSE)),"")</f>
        <v/>
      </c>
      <c r="H40" s="207" t="str">
        <f>IFERROR(IF(VLOOKUP($A40,'Annex 2 Designated EHV charges'!$A:$O,12,FALSE)=0,"",VLOOKUP($A40,'Annex 2 Designated EHV charges'!$A:$O,12,FALSE)),"")</f>
        <v/>
      </c>
    </row>
    <row r="41" spans="1:8" ht="12.75" customHeight="1" x14ac:dyDescent="0.25">
      <c r="A41" s="101" t="str" cm="1">
        <f t="array" ref="A41">IFERROR(INDEX('Annex 2 Designated EHV charges'!$A$10:$A$300, MATCH(0, IF(ISBLANK('Annex 2 Designated EHV charges'!$A$10:$A$300),1, COUNTIF(A$4:$A40, 'Annex 2 Designated EHV charges'!$A$10:$A$300)), 0)),"")</f>
        <v/>
      </c>
      <c r="B41" s="101" t="str">
        <f>IF($A41="","",VLOOKUP($A41,'Annex 2 Designated EHV charges'!$A:$O,2,0))</f>
        <v/>
      </c>
      <c r="C41" s="102" t="str">
        <f>IF($A41="","",VLOOKUP($A41,'Annex 2 Designated EHV charges'!$A:$O,3,0))</f>
        <v/>
      </c>
      <c r="D41" s="101" t="str">
        <f>IF($A41="","",VLOOKUP($A41,'Annex 2 Designated EHV charges'!$A:$O,7,0))</f>
        <v/>
      </c>
      <c r="E41" s="104" t="str">
        <f>IFERROR(IF(VLOOKUP($A41,'Annex 2 Designated EHV charges'!$A:$O,9,FALSE)=0,"",VLOOKUP($A41,'Annex 2 Designated EHV charges'!$A:$O,9,FALSE)),"")</f>
        <v/>
      </c>
      <c r="F41" s="207" t="str">
        <f>IFERROR(IF(VLOOKUP($A41,'Annex 2 Designated EHV charges'!$A:$O,10,FALSE)=0,"",VLOOKUP($A41,'Annex 2 Designated EHV charges'!$A:$O,10,FALSE)),"")</f>
        <v/>
      </c>
      <c r="G41" s="207" t="str">
        <f>IFERROR(IF(VLOOKUP($A41,'Annex 2 Designated EHV charges'!$A:$O,11,FALSE)=0,"",VLOOKUP($A41,'Annex 2 Designated EHV charges'!$A:$O,11,FALSE)),"")</f>
        <v/>
      </c>
      <c r="H41" s="207" t="str">
        <f>IFERROR(IF(VLOOKUP($A41,'Annex 2 Designated EHV charges'!$A:$O,12,FALSE)=0,"",VLOOKUP($A41,'Annex 2 Designated EHV charges'!$A:$O,12,FALSE)),"")</f>
        <v/>
      </c>
    </row>
    <row r="42" spans="1:8" ht="12.75" customHeight="1" x14ac:dyDescent="0.25">
      <c r="A42" s="101" t="str" cm="1">
        <f t="array" ref="A42">IFERROR(INDEX('Annex 2 Designated EHV charges'!$A$10:$A$300, MATCH(0, IF(ISBLANK('Annex 2 Designated EHV charges'!$A$10:$A$300),1, COUNTIF(A$4:$A41, 'Annex 2 Designated EHV charges'!$A$10:$A$300)), 0)),"")</f>
        <v/>
      </c>
      <c r="B42" s="101" t="str">
        <f>IF($A42="","",VLOOKUP($A42,'Annex 2 Designated EHV charges'!$A:$O,2,0))</f>
        <v/>
      </c>
      <c r="C42" s="102" t="str">
        <f>IF($A42="","",VLOOKUP($A42,'Annex 2 Designated EHV charges'!$A:$O,3,0))</f>
        <v/>
      </c>
      <c r="D42" s="101" t="str">
        <f>IF($A42="","",VLOOKUP($A42,'Annex 2 Designated EHV charges'!$A:$O,7,0))</f>
        <v/>
      </c>
      <c r="E42" s="104" t="str">
        <f>IFERROR(IF(VLOOKUP($A42,'Annex 2 Designated EHV charges'!$A:$O,9,FALSE)=0,"",VLOOKUP($A42,'Annex 2 Designated EHV charges'!$A:$O,9,FALSE)),"")</f>
        <v/>
      </c>
      <c r="F42" s="207" t="str">
        <f>IFERROR(IF(VLOOKUP($A42,'Annex 2 Designated EHV charges'!$A:$O,10,FALSE)=0,"",VLOOKUP($A42,'Annex 2 Designated EHV charges'!$A:$O,10,FALSE)),"")</f>
        <v/>
      </c>
      <c r="G42" s="207" t="str">
        <f>IFERROR(IF(VLOOKUP($A42,'Annex 2 Designated EHV charges'!$A:$O,11,FALSE)=0,"",VLOOKUP($A42,'Annex 2 Designated EHV charges'!$A:$O,11,FALSE)),"")</f>
        <v/>
      </c>
      <c r="H42" s="207" t="str">
        <f>IFERROR(IF(VLOOKUP($A42,'Annex 2 Designated EHV charges'!$A:$O,12,FALSE)=0,"",VLOOKUP($A42,'Annex 2 Designated EHV charges'!$A:$O,12,FALSE)),"")</f>
        <v/>
      </c>
    </row>
    <row r="43" spans="1:8" ht="12.75" customHeight="1" x14ac:dyDescent="0.25">
      <c r="A43" s="101" t="str" cm="1">
        <f t="array" ref="A43">IFERROR(INDEX('Annex 2 Designated EHV charges'!$A$10:$A$300, MATCH(0, IF(ISBLANK('Annex 2 Designated EHV charges'!$A$10:$A$300),1, COUNTIF(A$4:$A42, 'Annex 2 Designated EHV charges'!$A$10:$A$300)), 0)),"")</f>
        <v/>
      </c>
      <c r="B43" s="101" t="str">
        <f>IF($A43="","",VLOOKUP($A43,'Annex 2 Designated EHV charges'!$A:$O,2,0))</f>
        <v/>
      </c>
      <c r="C43" s="102" t="str">
        <f>IF($A43="","",VLOOKUP($A43,'Annex 2 Designated EHV charges'!$A:$O,3,0))</f>
        <v/>
      </c>
      <c r="D43" s="101" t="str">
        <f>IF($A43="","",VLOOKUP($A43,'Annex 2 Designated EHV charges'!$A:$O,7,0))</f>
        <v/>
      </c>
      <c r="E43" s="104" t="str">
        <f>IFERROR(IF(VLOOKUP($A43,'Annex 2 Designated EHV charges'!$A:$O,9,FALSE)=0,"",VLOOKUP($A43,'Annex 2 Designated EHV charges'!$A:$O,9,FALSE)),"")</f>
        <v/>
      </c>
      <c r="F43" s="207" t="str">
        <f>IFERROR(IF(VLOOKUP($A43,'Annex 2 Designated EHV charges'!$A:$O,10,FALSE)=0,"",VLOOKUP($A43,'Annex 2 Designated EHV charges'!$A:$O,10,FALSE)),"")</f>
        <v/>
      </c>
      <c r="G43" s="207" t="str">
        <f>IFERROR(IF(VLOOKUP($A43,'Annex 2 Designated EHV charges'!$A:$O,11,FALSE)=0,"",VLOOKUP($A43,'Annex 2 Designated EHV charges'!$A:$O,11,FALSE)),"")</f>
        <v/>
      </c>
      <c r="H43" s="207" t="str">
        <f>IFERROR(IF(VLOOKUP($A43,'Annex 2 Designated EHV charges'!$A:$O,12,FALSE)=0,"",VLOOKUP($A43,'Annex 2 Designated EHV charges'!$A:$O,12,FALSE)),"")</f>
        <v/>
      </c>
    </row>
    <row r="44" spans="1:8" ht="12.75" customHeight="1" x14ac:dyDescent="0.25">
      <c r="A44" s="101" t="str" cm="1">
        <f t="array" ref="A44">IFERROR(INDEX('Annex 2 Designated EHV charges'!$A$10:$A$300, MATCH(0, IF(ISBLANK('Annex 2 Designated EHV charges'!$A$10:$A$300),1, COUNTIF(A$4:$A43, 'Annex 2 Designated EHV charges'!$A$10:$A$300)), 0)),"")</f>
        <v/>
      </c>
      <c r="B44" s="101" t="str">
        <f>IF($A44="","",VLOOKUP($A44,'Annex 2 Designated EHV charges'!$A:$O,2,0))</f>
        <v/>
      </c>
      <c r="C44" s="102" t="str">
        <f>IF($A44="","",VLOOKUP($A44,'Annex 2 Designated EHV charges'!$A:$O,3,0))</f>
        <v/>
      </c>
      <c r="D44" s="101" t="str">
        <f>IF($A44="","",VLOOKUP($A44,'Annex 2 Designated EHV charges'!$A:$O,7,0))</f>
        <v/>
      </c>
      <c r="E44" s="104" t="str">
        <f>IFERROR(IF(VLOOKUP($A44,'Annex 2 Designated EHV charges'!$A:$O,9,FALSE)=0,"",VLOOKUP($A44,'Annex 2 Designated EHV charges'!$A:$O,9,FALSE)),"")</f>
        <v/>
      </c>
      <c r="F44" s="207" t="str">
        <f>IFERROR(IF(VLOOKUP($A44,'Annex 2 Designated EHV charges'!$A:$O,10,FALSE)=0,"",VLOOKUP($A44,'Annex 2 Designated EHV charges'!$A:$O,10,FALSE)),"")</f>
        <v/>
      </c>
      <c r="G44" s="207" t="str">
        <f>IFERROR(IF(VLOOKUP($A44,'Annex 2 Designated EHV charges'!$A:$O,11,FALSE)=0,"",VLOOKUP($A44,'Annex 2 Designated EHV charges'!$A:$O,11,FALSE)),"")</f>
        <v/>
      </c>
      <c r="H44" s="207" t="str">
        <f>IFERROR(IF(VLOOKUP($A44,'Annex 2 Designated EHV charges'!$A:$O,12,FALSE)=0,"",VLOOKUP($A44,'Annex 2 Designated EHV charges'!$A:$O,12,FALSE)),"")</f>
        <v/>
      </c>
    </row>
    <row r="45" spans="1:8" ht="12.75" customHeight="1" x14ac:dyDescent="0.25">
      <c r="A45" s="101" t="str" cm="1">
        <f t="array" ref="A45">IFERROR(INDEX('Annex 2 Designated EHV charges'!$A$10:$A$300, MATCH(0, IF(ISBLANK('Annex 2 Designated EHV charges'!$A$10:$A$300),1, COUNTIF(A$4:$A44, 'Annex 2 Designated EHV charges'!$A$10:$A$300)), 0)),"")</f>
        <v/>
      </c>
      <c r="B45" s="101" t="str">
        <f>IF($A45="","",VLOOKUP($A45,'Annex 2 Designated EHV charges'!$A:$O,2,0))</f>
        <v/>
      </c>
      <c r="C45" s="102" t="str">
        <f>IF($A45="","",VLOOKUP($A45,'Annex 2 Designated EHV charges'!$A:$O,3,0))</f>
        <v/>
      </c>
      <c r="D45" s="101" t="str">
        <f>IF($A45="","",VLOOKUP($A45,'Annex 2 Designated EHV charges'!$A:$O,7,0))</f>
        <v/>
      </c>
      <c r="E45" s="104" t="str">
        <f>IFERROR(IF(VLOOKUP($A45,'Annex 2 Designated EHV charges'!$A:$O,9,FALSE)=0,"",VLOOKUP($A45,'Annex 2 Designated EHV charges'!$A:$O,9,FALSE)),"")</f>
        <v/>
      </c>
      <c r="F45" s="207" t="str">
        <f>IFERROR(IF(VLOOKUP($A45,'Annex 2 Designated EHV charges'!$A:$O,10,FALSE)=0,"",VLOOKUP($A45,'Annex 2 Designated EHV charges'!$A:$O,10,FALSE)),"")</f>
        <v/>
      </c>
      <c r="G45" s="207" t="str">
        <f>IFERROR(IF(VLOOKUP($A45,'Annex 2 Designated EHV charges'!$A:$O,11,FALSE)=0,"",VLOOKUP($A45,'Annex 2 Designated EHV charges'!$A:$O,11,FALSE)),"")</f>
        <v/>
      </c>
      <c r="H45" s="207" t="str">
        <f>IFERROR(IF(VLOOKUP($A45,'Annex 2 Designated EHV charges'!$A:$O,12,FALSE)=0,"",VLOOKUP($A45,'Annex 2 Designated EHV charges'!$A:$O,12,FALSE)),"")</f>
        <v/>
      </c>
    </row>
    <row r="46" spans="1:8" ht="12.75" customHeight="1" x14ac:dyDescent="0.25">
      <c r="A46" s="101" t="str" cm="1">
        <f t="array" ref="A46">IFERROR(INDEX('Annex 2 Designated EHV charges'!$A$10:$A$300, MATCH(0, IF(ISBLANK('Annex 2 Designated EHV charges'!$A$10:$A$300),1, COUNTIF(A$4:$A45, 'Annex 2 Designated EHV charges'!$A$10:$A$300)), 0)),"")</f>
        <v/>
      </c>
      <c r="B46" s="101" t="str">
        <f>IF($A46="","",VLOOKUP($A46,'Annex 2 Designated EHV charges'!$A:$O,2,0))</f>
        <v/>
      </c>
      <c r="C46" s="102" t="str">
        <f>IF($A46="","",VLOOKUP($A46,'Annex 2 Designated EHV charges'!$A:$O,3,0))</f>
        <v/>
      </c>
      <c r="D46" s="101" t="str">
        <f>IF($A46="","",VLOOKUP($A46,'Annex 2 Designated EHV charges'!$A:$O,7,0))</f>
        <v/>
      </c>
      <c r="E46" s="104" t="str">
        <f>IFERROR(IF(VLOOKUP($A46,'Annex 2 Designated EHV charges'!$A:$O,9,FALSE)=0,"",VLOOKUP($A46,'Annex 2 Designated EHV charges'!$A:$O,9,FALSE)),"")</f>
        <v/>
      </c>
      <c r="F46" s="207" t="str">
        <f>IFERROR(IF(VLOOKUP($A46,'Annex 2 Designated EHV charges'!$A:$O,10,FALSE)=0,"",VLOOKUP($A46,'Annex 2 Designated EHV charges'!$A:$O,10,FALSE)),"")</f>
        <v/>
      </c>
      <c r="G46" s="207" t="str">
        <f>IFERROR(IF(VLOOKUP($A46,'Annex 2 Designated EHV charges'!$A:$O,11,FALSE)=0,"",VLOOKUP($A46,'Annex 2 Designated EHV charges'!$A:$O,11,FALSE)),"")</f>
        <v/>
      </c>
      <c r="H46" s="207" t="str">
        <f>IFERROR(IF(VLOOKUP($A46,'Annex 2 Designated EHV charges'!$A:$O,12,FALSE)=0,"",VLOOKUP($A46,'Annex 2 Designated EHV charges'!$A:$O,12,FALSE)),"")</f>
        <v/>
      </c>
    </row>
    <row r="47" spans="1:8" ht="12.75" customHeight="1" x14ac:dyDescent="0.25">
      <c r="A47" s="101" t="str" cm="1">
        <f t="array" ref="A47">IFERROR(INDEX('Annex 2 Designated EHV charges'!$A$10:$A$300, MATCH(0, IF(ISBLANK('Annex 2 Designated EHV charges'!$A$10:$A$300),1, COUNTIF(A$4:$A46, 'Annex 2 Designated EHV charges'!$A$10:$A$300)), 0)),"")</f>
        <v/>
      </c>
      <c r="B47" s="101" t="str">
        <f>IF($A47="","",VLOOKUP($A47,'Annex 2 Designated EHV charges'!$A:$O,2,0))</f>
        <v/>
      </c>
      <c r="C47" s="102" t="str">
        <f>IF($A47="","",VLOOKUP($A47,'Annex 2 Designated EHV charges'!$A:$O,3,0))</f>
        <v/>
      </c>
      <c r="D47" s="101" t="str">
        <f>IF($A47="","",VLOOKUP($A47,'Annex 2 Designated EHV charges'!$A:$O,7,0))</f>
        <v/>
      </c>
      <c r="E47" s="104" t="str">
        <f>IFERROR(IF(VLOOKUP($A47,'Annex 2 Designated EHV charges'!$A:$O,9,FALSE)=0,"",VLOOKUP($A47,'Annex 2 Designated EHV charges'!$A:$O,9,FALSE)),"")</f>
        <v/>
      </c>
      <c r="F47" s="207" t="str">
        <f>IFERROR(IF(VLOOKUP($A47,'Annex 2 Designated EHV charges'!$A:$O,10,FALSE)=0,"",VLOOKUP($A47,'Annex 2 Designated EHV charges'!$A:$O,10,FALSE)),"")</f>
        <v/>
      </c>
      <c r="G47" s="207" t="str">
        <f>IFERROR(IF(VLOOKUP($A47,'Annex 2 Designated EHV charges'!$A:$O,11,FALSE)=0,"",VLOOKUP($A47,'Annex 2 Designated EHV charges'!$A:$O,11,FALSE)),"")</f>
        <v/>
      </c>
      <c r="H47" s="207" t="str">
        <f>IFERROR(IF(VLOOKUP($A47,'Annex 2 Designated EHV charges'!$A:$O,12,FALSE)=0,"",VLOOKUP($A47,'Annex 2 Designated EHV charges'!$A:$O,12,FALSE)),"")</f>
        <v/>
      </c>
    </row>
    <row r="48" spans="1:8" ht="12.75" customHeight="1" x14ac:dyDescent="0.25">
      <c r="A48" s="101" t="str" cm="1">
        <f t="array" ref="A48">IFERROR(INDEX('Annex 2 Designated EHV charges'!$A$10:$A$300, MATCH(0, IF(ISBLANK('Annex 2 Designated EHV charges'!$A$10:$A$300),1, COUNTIF(A$4:$A47, 'Annex 2 Designated EHV charges'!$A$10:$A$300)), 0)),"")</f>
        <v/>
      </c>
      <c r="B48" s="101" t="str">
        <f>IF($A48="","",VLOOKUP($A48,'Annex 2 Designated EHV charges'!$A:$O,2,0))</f>
        <v/>
      </c>
      <c r="C48" s="102" t="str">
        <f>IF($A48="","",VLOOKUP($A48,'Annex 2 Designated EHV charges'!$A:$O,3,0))</f>
        <v/>
      </c>
      <c r="D48" s="101" t="str">
        <f>IF($A48="","",VLOOKUP($A48,'Annex 2 Designated EHV charges'!$A:$O,7,0))</f>
        <v/>
      </c>
      <c r="E48" s="104" t="str">
        <f>IFERROR(IF(VLOOKUP($A48,'Annex 2 Designated EHV charges'!$A:$O,9,FALSE)=0,"",VLOOKUP($A48,'Annex 2 Designated EHV charges'!$A:$O,9,FALSE)),"")</f>
        <v/>
      </c>
      <c r="F48" s="207" t="str">
        <f>IFERROR(IF(VLOOKUP($A48,'Annex 2 Designated EHV charges'!$A:$O,10,FALSE)=0,"",VLOOKUP($A48,'Annex 2 Designated EHV charges'!$A:$O,10,FALSE)),"")</f>
        <v/>
      </c>
      <c r="G48" s="207" t="str">
        <f>IFERROR(IF(VLOOKUP($A48,'Annex 2 Designated EHV charges'!$A:$O,11,FALSE)=0,"",VLOOKUP($A48,'Annex 2 Designated EHV charges'!$A:$O,11,FALSE)),"")</f>
        <v/>
      </c>
      <c r="H48" s="207" t="str">
        <f>IFERROR(IF(VLOOKUP($A48,'Annex 2 Designated EHV charges'!$A:$O,12,FALSE)=0,"",VLOOKUP($A48,'Annex 2 Designated EHV charges'!$A:$O,12,FALSE)),"")</f>
        <v/>
      </c>
    </row>
    <row r="49" spans="1:8" ht="12.75" customHeight="1" x14ac:dyDescent="0.25">
      <c r="A49" s="101" t="str" cm="1">
        <f t="array" ref="A49">IFERROR(INDEX('Annex 2 Designated EHV charges'!$A$10:$A$300, MATCH(0, IF(ISBLANK('Annex 2 Designated EHV charges'!$A$10:$A$300),1, COUNTIF(A$4:$A48, 'Annex 2 Designated EHV charges'!$A$10:$A$300)), 0)),"")</f>
        <v/>
      </c>
      <c r="B49" s="101" t="str">
        <f>IF($A49="","",VLOOKUP($A49,'Annex 2 Designated EHV charges'!$A:$O,2,0))</f>
        <v/>
      </c>
      <c r="C49" s="102" t="str">
        <f>IF($A49="","",VLOOKUP($A49,'Annex 2 Designated EHV charges'!$A:$O,3,0))</f>
        <v/>
      </c>
      <c r="D49" s="101" t="str">
        <f>IF($A49="","",VLOOKUP($A49,'Annex 2 Designated EHV charges'!$A:$O,7,0))</f>
        <v/>
      </c>
      <c r="E49" s="104" t="str">
        <f>IFERROR(IF(VLOOKUP($A49,'Annex 2 Designated EHV charges'!$A:$O,9,FALSE)=0,"",VLOOKUP($A49,'Annex 2 Designated EHV charges'!$A:$O,9,FALSE)),"")</f>
        <v/>
      </c>
      <c r="F49" s="207" t="str">
        <f>IFERROR(IF(VLOOKUP($A49,'Annex 2 Designated EHV charges'!$A:$O,10,FALSE)=0,"",VLOOKUP($A49,'Annex 2 Designated EHV charges'!$A:$O,10,FALSE)),"")</f>
        <v/>
      </c>
      <c r="G49" s="207" t="str">
        <f>IFERROR(IF(VLOOKUP($A49,'Annex 2 Designated EHV charges'!$A:$O,11,FALSE)=0,"",VLOOKUP($A49,'Annex 2 Designated EHV charges'!$A:$O,11,FALSE)),"")</f>
        <v/>
      </c>
      <c r="H49" s="207" t="str">
        <f>IFERROR(IF(VLOOKUP($A49,'Annex 2 Designated EHV charges'!$A:$O,12,FALSE)=0,"",VLOOKUP($A49,'Annex 2 Designated EHV charges'!$A:$O,12,FALSE)),"")</f>
        <v/>
      </c>
    </row>
    <row r="50" spans="1:8" ht="12.75" customHeight="1" x14ac:dyDescent="0.25">
      <c r="A50" s="101" t="str" cm="1">
        <f t="array" ref="A50">IFERROR(INDEX('Annex 2 Designated EHV charges'!$A$10:$A$300, MATCH(0, IF(ISBLANK('Annex 2 Designated EHV charges'!$A$10:$A$300),1, COUNTIF(A$4:$A49, 'Annex 2 Designated EHV charges'!$A$10:$A$300)), 0)),"")</f>
        <v/>
      </c>
      <c r="B50" s="101" t="str">
        <f>IF($A50="","",VLOOKUP($A50,'Annex 2 Designated EHV charges'!$A:$O,2,0))</f>
        <v/>
      </c>
      <c r="C50" s="102" t="str">
        <f>IF($A50="","",VLOOKUP($A50,'Annex 2 Designated EHV charges'!$A:$O,3,0))</f>
        <v/>
      </c>
      <c r="D50" s="101" t="str">
        <f>IF($A50="","",VLOOKUP($A50,'Annex 2 Designated EHV charges'!$A:$O,7,0))</f>
        <v/>
      </c>
      <c r="E50" s="104" t="str">
        <f>IFERROR(IF(VLOOKUP($A50,'Annex 2 Designated EHV charges'!$A:$O,9,FALSE)=0,"",VLOOKUP($A50,'Annex 2 Designated EHV charges'!$A:$O,9,FALSE)),"")</f>
        <v/>
      </c>
      <c r="F50" s="207" t="str">
        <f>IFERROR(IF(VLOOKUP($A50,'Annex 2 Designated EHV charges'!$A:$O,10,FALSE)=0,"",VLOOKUP($A50,'Annex 2 Designated EHV charges'!$A:$O,10,FALSE)),"")</f>
        <v/>
      </c>
      <c r="G50" s="207" t="str">
        <f>IFERROR(IF(VLOOKUP($A50,'Annex 2 Designated EHV charges'!$A:$O,11,FALSE)=0,"",VLOOKUP($A50,'Annex 2 Designated EHV charges'!$A:$O,11,FALSE)),"")</f>
        <v/>
      </c>
      <c r="H50" s="207" t="str">
        <f>IFERROR(IF(VLOOKUP($A50,'Annex 2 Designated EHV charges'!$A:$O,12,FALSE)=0,"",VLOOKUP($A50,'Annex 2 Designated EHV charges'!$A:$O,12,FALSE)),"")</f>
        <v/>
      </c>
    </row>
    <row r="51" spans="1:8" ht="12.75" customHeight="1" x14ac:dyDescent="0.25">
      <c r="A51" s="101" t="str" cm="1">
        <f t="array" ref="A51">IFERROR(INDEX('Annex 2 Designated EHV charges'!$A$10:$A$300, MATCH(0, IF(ISBLANK('Annex 2 Designated EHV charges'!$A$10:$A$300),1, COUNTIF(A$4:$A50, 'Annex 2 Designated EHV charges'!$A$10:$A$300)), 0)),"")</f>
        <v/>
      </c>
      <c r="B51" s="101" t="str">
        <f>IF($A51="","",VLOOKUP($A51,'Annex 2 Designated EHV charges'!$A:$O,2,0))</f>
        <v/>
      </c>
      <c r="C51" s="102" t="str">
        <f>IF($A51="","",VLOOKUP($A51,'Annex 2 Designated EHV charges'!$A:$O,3,0))</f>
        <v/>
      </c>
      <c r="D51" s="101" t="str">
        <f>IF($A51="","",VLOOKUP($A51,'Annex 2 Designated EHV charges'!$A:$O,7,0))</f>
        <v/>
      </c>
      <c r="E51" s="104" t="str">
        <f>IFERROR(IF(VLOOKUP($A51,'Annex 2 Designated EHV charges'!$A:$O,9,FALSE)=0,"",VLOOKUP($A51,'Annex 2 Designated EHV charges'!$A:$O,9,FALSE)),"")</f>
        <v/>
      </c>
      <c r="F51" s="207" t="str">
        <f>IFERROR(IF(VLOOKUP($A51,'Annex 2 Designated EHV charges'!$A:$O,10,FALSE)=0,"",VLOOKUP($A51,'Annex 2 Designated EHV charges'!$A:$O,10,FALSE)),"")</f>
        <v/>
      </c>
      <c r="G51" s="207" t="str">
        <f>IFERROR(IF(VLOOKUP($A51,'Annex 2 Designated EHV charges'!$A:$O,11,FALSE)=0,"",VLOOKUP($A51,'Annex 2 Designated EHV charges'!$A:$O,11,FALSE)),"")</f>
        <v/>
      </c>
      <c r="H51" s="207" t="str">
        <f>IFERROR(IF(VLOOKUP($A51,'Annex 2 Designated EHV charges'!$A:$O,12,FALSE)=0,"",VLOOKUP($A51,'Annex 2 Designated EHV charges'!$A:$O,12,FALSE)),"")</f>
        <v/>
      </c>
    </row>
    <row r="52" spans="1:8" ht="12.75" customHeight="1" x14ac:dyDescent="0.25">
      <c r="A52" s="101" t="str" cm="1">
        <f t="array" ref="A52">IFERROR(INDEX('Annex 2 Designated EHV charges'!$A$10:$A$300, MATCH(0, IF(ISBLANK('Annex 2 Designated EHV charges'!$A$10:$A$300),1, COUNTIF(A$4:$A51, 'Annex 2 Designated EHV charges'!$A$10:$A$300)), 0)),"")</f>
        <v/>
      </c>
      <c r="B52" s="101" t="str">
        <f>IF($A52="","",VLOOKUP($A52,'Annex 2 Designated EHV charges'!$A:$O,2,0))</f>
        <v/>
      </c>
      <c r="C52" s="102" t="str">
        <f>IF($A52="","",VLOOKUP($A52,'Annex 2 Designated EHV charges'!$A:$O,3,0))</f>
        <v/>
      </c>
      <c r="D52" s="101" t="str">
        <f>IF($A52="","",VLOOKUP($A52,'Annex 2 Designated EHV charges'!$A:$O,7,0))</f>
        <v/>
      </c>
      <c r="E52" s="104" t="str">
        <f>IFERROR(IF(VLOOKUP($A52,'Annex 2 Designated EHV charges'!$A:$O,9,FALSE)=0,"",VLOOKUP($A52,'Annex 2 Designated EHV charges'!$A:$O,9,FALSE)),"")</f>
        <v/>
      </c>
      <c r="F52" s="207" t="str">
        <f>IFERROR(IF(VLOOKUP($A52,'Annex 2 Designated EHV charges'!$A:$O,10,FALSE)=0,"",VLOOKUP($A52,'Annex 2 Designated EHV charges'!$A:$O,10,FALSE)),"")</f>
        <v/>
      </c>
      <c r="G52" s="207" t="str">
        <f>IFERROR(IF(VLOOKUP($A52,'Annex 2 Designated EHV charges'!$A:$O,11,FALSE)=0,"",VLOOKUP($A52,'Annex 2 Designated EHV charges'!$A:$O,11,FALSE)),"")</f>
        <v/>
      </c>
      <c r="H52" s="207" t="str">
        <f>IFERROR(IF(VLOOKUP($A52,'Annex 2 Designated EHV charges'!$A:$O,12,FALSE)=0,"",VLOOKUP($A52,'Annex 2 Designated EHV charges'!$A:$O,12,FALSE)),"")</f>
        <v/>
      </c>
    </row>
    <row r="53" spans="1:8" ht="12.75" customHeight="1" x14ac:dyDescent="0.25">
      <c r="A53" s="101" t="str" cm="1">
        <f t="array" ref="A53">IFERROR(INDEX('Annex 2 Designated EHV charges'!$A$10:$A$300, MATCH(0, IF(ISBLANK('Annex 2 Designated EHV charges'!$A$10:$A$300),1, COUNTIF(A$4:$A52, 'Annex 2 Designated EHV charges'!$A$10:$A$300)), 0)),"")</f>
        <v/>
      </c>
      <c r="B53" s="101" t="str">
        <f>IF($A53="","",VLOOKUP($A53,'Annex 2 Designated EHV charges'!$A:$O,2,0))</f>
        <v/>
      </c>
      <c r="C53" s="102" t="str">
        <f>IF($A53="","",VLOOKUP($A53,'Annex 2 Designated EHV charges'!$A:$O,3,0))</f>
        <v/>
      </c>
      <c r="D53" s="101" t="str">
        <f>IF($A53="","",VLOOKUP($A53,'Annex 2 Designated EHV charges'!$A:$O,7,0))</f>
        <v/>
      </c>
      <c r="E53" s="104" t="str">
        <f>IFERROR(IF(VLOOKUP($A53,'Annex 2 Designated EHV charges'!$A:$O,9,FALSE)=0,"",VLOOKUP($A53,'Annex 2 Designated EHV charges'!$A:$O,9,FALSE)),"")</f>
        <v/>
      </c>
      <c r="F53" s="207" t="str">
        <f>IFERROR(IF(VLOOKUP($A53,'Annex 2 Designated EHV charges'!$A:$O,10,FALSE)=0,"",VLOOKUP($A53,'Annex 2 Designated EHV charges'!$A:$O,10,FALSE)),"")</f>
        <v/>
      </c>
      <c r="G53" s="207" t="str">
        <f>IFERROR(IF(VLOOKUP($A53,'Annex 2 Designated EHV charges'!$A:$O,11,FALSE)=0,"",VLOOKUP($A53,'Annex 2 Designated EHV charges'!$A:$O,11,FALSE)),"")</f>
        <v/>
      </c>
      <c r="H53" s="207" t="str">
        <f>IFERROR(IF(VLOOKUP($A53,'Annex 2 Designated EHV charges'!$A:$O,12,FALSE)=0,"",VLOOKUP($A53,'Annex 2 Designated EHV charges'!$A:$O,12,FALSE)),"")</f>
        <v/>
      </c>
    </row>
    <row r="54" spans="1:8" ht="12.75" customHeight="1" x14ac:dyDescent="0.25">
      <c r="A54" s="101" t="str" cm="1">
        <f t="array" ref="A54">IFERROR(INDEX('Annex 2 Designated EHV charges'!$A$10:$A$300, MATCH(0, IF(ISBLANK('Annex 2 Designated EHV charges'!$A$10:$A$300),1, COUNTIF(A$4:$A53, 'Annex 2 Designated EHV charges'!$A$10:$A$300)), 0)),"")</f>
        <v/>
      </c>
      <c r="B54" s="101" t="str">
        <f>IF($A54="","",VLOOKUP($A54,'Annex 2 Designated EHV charges'!$A:$O,2,0))</f>
        <v/>
      </c>
      <c r="C54" s="102" t="str">
        <f>IF($A54="","",VLOOKUP($A54,'Annex 2 Designated EHV charges'!$A:$O,3,0))</f>
        <v/>
      </c>
      <c r="D54" s="101" t="str">
        <f>IF($A54="","",VLOOKUP($A54,'Annex 2 Designated EHV charges'!$A:$O,7,0))</f>
        <v/>
      </c>
      <c r="E54" s="104" t="str">
        <f>IFERROR(IF(VLOOKUP($A54,'Annex 2 Designated EHV charges'!$A:$O,9,FALSE)=0,"",VLOOKUP($A54,'Annex 2 Designated EHV charges'!$A:$O,9,FALSE)),"")</f>
        <v/>
      </c>
      <c r="F54" s="207" t="str">
        <f>IFERROR(IF(VLOOKUP($A54,'Annex 2 Designated EHV charges'!$A:$O,10,FALSE)=0,"",VLOOKUP($A54,'Annex 2 Designated EHV charges'!$A:$O,10,FALSE)),"")</f>
        <v/>
      </c>
      <c r="G54" s="207" t="str">
        <f>IFERROR(IF(VLOOKUP($A54,'Annex 2 Designated EHV charges'!$A:$O,11,FALSE)=0,"",VLOOKUP($A54,'Annex 2 Designated EHV charges'!$A:$O,11,FALSE)),"")</f>
        <v/>
      </c>
      <c r="H54" s="207" t="str">
        <f>IFERROR(IF(VLOOKUP($A54,'Annex 2 Designated EHV charges'!$A:$O,12,FALSE)=0,"",VLOOKUP($A54,'Annex 2 Designated EHV charges'!$A:$O,12,FALSE)),"")</f>
        <v/>
      </c>
    </row>
    <row r="55" spans="1:8" ht="12.75" customHeight="1" x14ac:dyDescent="0.25">
      <c r="A55" s="101" t="str" cm="1">
        <f t="array" ref="A55">IFERROR(INDEX('Annex 2 Designated EHV charges'!$A$10:$A$300, MATCH(0, IF(ISBLANK('Annex 2 Designated EHV charges'!$A$10:$A$300),1, COUNTIF(A$4:$A54, 'Annex 2 Designated EHV charges'!$A$10:$A$300)), 0)),"")</f>
        <v/>
      </c>
      <c r="B55" s="101" t="str">
        <f>IF($A55="","",VLOOKUP($A55,'Annex 2 Designated EHV charges'!$A:$O,2,0))</f>
        <v/>
      </c>
      <c r="C55" s="102" t="str">
        <f>IF($A55="","",VLOOKUP($A55,'Annex 2 Designated EHV charges'!$A:$O,3,0))</f>
        <v/>
      </c>
      <c r="D55" s="101" t="str">
        <f>IF($A55="","",VLOOKUP($A55,'Annex 2 Designated EHV charges'!$A:$O,7,0))</f>
        <v/>
      </c>
      <c r="E55" s="104" t="str">
        <f>IFERROR(IF(VLOOKUP($A55,'Annex 2 Designated EHV charges'!$A:$O,9,FALSE)=0,"",VLOOKUP($A55,'Annex 2 Designated EHV charges'!$A:$O,9,FALSE)),"")</f>
        <v/>
      </c>
      <c r="F55" s="207" t="str">
        <f>IFERROR(IF(VLOOKUP($A55,'Annex 2 Designated EHV charges'!$A:$O,10,FALSE)=0,"",VLOOKUP($A55,'Annex 2 Designated EHV charges'!$A:$O,10,FALSE)),"")</f>
        <v/>
      </c>
      <c r="G55" s="207" t="str">
        <f>IFERROR(IF(VLOOKUP($A55,'Annex 2 Designated EHV charges'!$A:$O,11,FALSE)=0,"",VLOOKUP($A55,'Annex 2 Designated EHV charges'!$A:$O,11,FALSE)),"")</f>
        <v/>
      </c>
      <c r="H55" s="207" t="str">
        <f>IFERROR(IF(VLOOKUP($A55,'Annex 2 Designated EHV charges'!$A:$O,12,FALSE)=0,"",VLOOKUP($A55,'Annex 2 Designated EHV charges'!$A:$O,12,FALSE)),"")</f>
        <v/>
      </c>
    </row>
    <row r="56" spans="1:8" ht="12.75" customHeight="1" x14ac:dyDescent="0.25">
      <c r="A56" s="101" t="str" cm="1">
        <f t="array" ref="A56">IFERROR(INDEX('Annex 2 Designated EHV charges'!$A$10:$A$300, MATCH(0, IF(ISBLANK('Annex 2 Designated EHV charges'!$A$10:$A$300),1, COUNTIF(A$4:$A55, 'Annex 2 Designated EHV charges'!$A$10:$A$300)), 0)),"")</f>
        <v/>
      </c>
      <c r="B56" s="101" t="str">
        <f>IF($A56="","",VLOOKUP($A56,'Annex 2 Designated EHV charges'!$A:$O,2,0))</f>
        <v/>
      </c>
      <c r="C56" s="102" t="str">
        <f>IF($A56="","",VLOOKUP($A56,'Annex 2 Designated EHV charges'!$A:$O,3,0))</f>
        <v/>
      </c>
      <c r="D56" s="101" t="str">
        <f>IF($A56="","",VLOOKUP($A56,'Annex 2 Designated EHV charges'!$A:$O,7,0))</f>
        <v/>
      </c>
      <c r="E56" s="104" t="str">
        <f>IFERROR(IF(VLOOKUP($A56,'Annex 2 Designated EHV charges'!$A:$O,9,FALSE)=0,"",VLOOKUP($A56,'Annex 2 Designated EHV charges'!$A:$O,9,FALSE)),"")</f>
        <v/>
      </c>
      <c r="F56" s="207" t="str">
        <f>IFERROR(IF(VLOOKUP($A56,'Annex 2 Designated EHV charges'!$A:$O,10,FALSE)=0,"",VLOOKUP($A56,'Annex 2 Designated EHV charges'!$A:$O,10,FALSE)),"")</f>
        <v/>
      </c>
      <c r="G56" s="207" t="str">
        <f>IFERROR(IF(VLOOKUP($A56,'Annex 2 Designated EHV charges'!$A:$O,11,FALSE)=0,"",VLOOKUP($A56,'Annex 2 Designated EHV charges'!$A:$O,11,FALSE)),"")</f>
        <v/>
      </c>
      <c r="H56" s="207" t="str">
        <f>IFERROR(IF(VLOOKUP($A56,'Annex 2 Designated EHV charges'!$A:$O,12,FALSE)=0,"",VLOOKUP($A56,'Annex 2 Designated EHV charges'!$A:$O,12,FALSE)),"")</f>
        <v/>
      </c>
    </row>
    <row r="57" spans="1:8" ht="12.75" customHeight="1" x14ac:dyDescent="0.25">
      <c r="A57" s="101" t="str" cm="1">
        <f t="array" ref="A57">IFERROR(INDEX('Annex 2 Designated EHV charges'!$A$10:$A$300, MATCH(0, IF(ISBLANK('Annex 2 Designated EHV charges'!$A$10:$A$300),1, COUNTIF(A$4:$A56, 'Annex 2 Designated EHV charges'!$A$10:$A$300)), 0)),"")</f>
        <v/>
      </c>
      <c r="B57" s="101" t="str">
        <f>IF($A57="","",VLOOKUP($A57,'Annex 2 Designated EHV charges'!$A:$O,2,0))</f>
        <v/>
      </c>
      <c r="C57" s="102" t="str">
        <f>IF($A57="","",VLOOKUP($A57,'Annex 2 Designated EHV charges'!$A:$O,3,0))</f>
        <v/>
      </c>
      <c r="D57" s="101" t="str">
        <f>IF($A57="","",VLOOKUP($A57,'Annex 2 Designated EHV charges'!$A:$O,7,0))</f>
        <v/>
      </c>
      <c r="E57" s="104" t="str">
        <f>IFERROR(IF(VLOOKUP($A57,'Annex 2 Designated EHV charges'!$A:$O,9,FALSE)=0,"",VLOOKUP($A57,'Annex 2 Designated EHV charges'!$A:$O,9,FALSE)),"")</f>
        <v/>
      </c>
      <c r="F57" s="207" t="str">
        <f>IFERROR(IF(VLOOKUP($A57,'Annex 2 Designated EHV charges'!$A:$O,10,FALSE)=0,"",VLOOKUP($A57,'Annex 2 Designated EHV charges'!$A:$O,10,FALSE)),"")</f>
        <v/>
      </c>
      <c r="G57" s="207" t="str">
        <f>IFERROR(IF(VLOOKUP($A57,'Annex 2 Designated EHV charges'!$A:$O,11,FALSE)=0,"",VLOOKUP($A57,'Annex 2 Designated EHV charges'!$A:$O,11,FALSE)),"")</f>
        <v/>
      </c>
      <c r="H57" s="207" t="str">
        <f>IFERROR(IF(VLOOKUP($A57,'Annex 2 Designated EHV charges'!$A:$O,12,FALSE)=0,"",VLOOKUP($A57,'Annex 2 Designated EHV charges'!$A:$O,12,FALSE)),"")</f>
        <v/>
      </c>
    </row>
    <row r="58" spans="1:8" ht="12.75" customHeight="1" x14ac:dyDescent="0.25">
      <c r="A58" s="101" t="str" cm="1">
        <f t="array" ref="A58">IFERROR(INDEX('Annex 2 Designated EHV charges'!$A$10:$A$300, MATCH(0, IF(ISBLANK('Annex 2 Designated EHV charges'!$A$10:$A$300),1, COUNTIF(A$4:$A57, 'Annex 2 Designated EHV charges'!$A$10:$A$300)), 0)),"")</f>
        <v/>
      </c>
      <c r="B58" s="101" t="str">
        <f>IF($A58="","",VLOOKUP($A58,'Annex 2 Designated EHV charges'!$A:$O,2,0))</f>
        <v/>
      </c>
      <c r="C58" s="102" t="str">
        <f>IF($A58="","",VLOOKUP($A58,'Annex 2 Designated EHV charges'!$A:$O,3,0))</f>
        <v/>
      </c>
      <c r="D58" s="101" t="str">
        <f>IF($A58="","",VLOOKUP($A58,'Annex 2 Designated EHV charges'!$A:$O,7,0))</f>
        <v/>
      </c>
      <c r="E58" s="104" t="str">
        <f>IFERROR(IF(VLOOKUP($A58,'Annex 2 Designated EHV charges'!$A:$O,9,FALSE)=0,"",VLOOKUP($A58,'Annex 2 Designated EHV charges'!$A:$O,9,FALSE)),"")</f>
        <v/>
      </c>
      <c r="F58" s="207" t="str">
        <f>IFERROR(IF(VLOOKUP($A58,'Annex 2 Designated EHV charges'!$A:$O,10,FALSE)=0,"",VLOOKUP($A58,'Annex 2 Designated EHV charges'!$A:$O,10,FALSE)),"")</f>
        <v/>
      </c>
      <c r="G58" s="207" t="str">
        <f>IFERROR(IF(VLOOKUP($A58,'Annex 2 Designated EHV charges'!$A:$O,11,FALSE)=0,"",VLOOKUP($A58,'Annex 2 Designated EHV charges'!$A:$O,11,FALSE)),"")</f>
        <v/>
      </c>
      <c r="H58" s="207" t="str">
        <f>IFERROR(IF(VLOOKUP($A58,'Annex 2 Designated EHV charges'!$A:$O,12,FALSE)=0,"",VLOOKUP($A58,'Annex 2 Designated EHV charges'!$A:$O,12,FALSE)),"")</f>
        <v/>
      </c>
    </row>
    <row r="59" spans="1:8" ht="12.75" customHeight="1" x14ac:dyDescent="0.25">
      <c r="A59" s="101" t="str" cm="1">
        <f t="array" ref="A59">IFERROR(INDEX('Annex 2 Designated EHV charges'!$A$10:$A$300, MATCH(0, IF(ISBLANK('Annex 2 Designated EHV charges'!$A$10:$A$300),1, COUNTIF(A$4:$A58, 'Annex 2 Designated EHV charges'!$A$10:$A$300)), 0)),"")</f>
        <v/>
      </c>
      <c r="B59" s="101" t="str">
        <f>IF($A59="","",VLOOKUP($A59,'Annex 2 Designated EHV charges'!$A:$O,2,0))</f>
        <v/>
      </c>
      <c r="C59" s="102" t="str">
        <f>IF($A59="","",VLOOKUP($A59,'Annex 2 Designated EHV charges'!$A:$O,3,0))</f>
        <v/>
      </c>
      <c r="D59" s="101" t="str">
        <f>IF($A59="","",VLOOKUP($A59,'Annex 2 Designated EHV charges'!$A:$O,7,0))</f>
        <v/>
      </c>
      <c r="E59" s="104" t="str">
        <f>IFERROR(IF(VLOOKUP($A59,'Annex 2 Designated EHV charges'!$A:$O,9,FALSE)=0,"",VLOOKUP($A59,'Annex 2 Designated EHV charges'!$A:$O,9,FALSE)),"")</f>
        <v/>
      </c>
      <c r="F59" s="207" t="str">
        <f>IFERROR(IF(VLOOKUP($A59,'Annex 2 Designated EHV charges'!$A:$O,10,FALSE)=0,"",VLOOKUP($A59,'Annex 2 Designated EHV charges'!$A:$O,10,FALSE)),"")</f>
        <v/>
      </c>
      <c r="G59" s="207" t="str">
        <f>IFERROR(IF(VLOOKUP($A59,'Annex 2 Designated EHV charges'!$A:$O,11,FALSE)=0,"",VLOOKUP($A59,'Annex 2 Designated EHV charges'!$A:$O,11,FALSE)),"")</f>
        <v/>
      </c>
      <c r="H59" s="207" t="str">
        <f>IFERROR(IF(VLOOKUP($A59,'Annex 2 Designated EHV charges'!$A:$O,12,FALSE)=0,"",VLOOKUP($A59,'Annex 2 Designated EHV charges'!$A:$O,12,FALSE)),"")</f>
        <v/>
      </c>
    </row>
    <row r="60" spans="1:8" ht="12.75" customHeight="1" x14ac:dyDescent="0.25">
      <c r="A60" s="101" t="str" cm="1">
        <f t="array" ref="A60">IFERROR(INDEX('Annex 2 Designated EHV charges'!$A$10:$A$300, MATCH(0, IF(ISBLANK('Annex 2 Designated EHV charges'!$A$10:$A$300),1, COUNTIF(A$4:$A59, 'Annex 2 Designated EHV charges'!$A$10:$A$300)), 0)),"")</f>
        <v/>
      </c>
      <c r="B60" s="101" t="str">
        <f>IF($A60="","",VLOOKUP($A60,'Annex 2 Designated EHV charges'!$A:$O,2,0))</f>
        <v/>
      </c>
      <c r="C60" s="102" t="str">
        <f>IF($A60="","",VLOOKUP($A60,'Annex 2 Designated EHV charges'!$A:$O,3,0))</f>
        <v/>
      </c>
      <c r="D60" s="101" t="str">
        <f>IF($A60="","",VLOOKUP($A60,'Annex 2 Designated EHV charges'!$A:$O,7,0))</f>
        <v/>
      </c>
      <c r="E60" s="104" t="str">
        <f>IFERROR(IF(VLOOKUP($A60,'Annex 2 Designated EHV charges'!$A:$O,9,FALSE)=0,"",VLOOKUP($A60,'Annex 2 Designated EHV charges'!$A:$O,9,FALSE)),"")</f>
        <v/>
      </c>
      <c r="F60" s="207" t="str">
        <f>IFERROR(IF(VLOOKUP($A60,'Annex 2 Designated EHV charges'!$A:$O,10,FALSE)=0,"",VLOOKUP($A60,'Annex 2 Designated EHV charges'!$A:$O,10,FALSE)),"")</f>
        <v/>
      </c>
      <c r="G60" s="207" t="str">
        <f>IFERROR(IF(VLOOKUP($A60,'Annex 2 Designated EHV charges'!$A:$O,11,FALSE)=0,"",VLOOKUP($A60,'Annex 2 Designated EHV charges'!$A:$O,11,FALSE)),"")</f>
        <v/>
      </c>
      <c r="H60" s="207" t="str">
        <f>IFERROR(IF(VLOOKUP($A60,'Annex 2 Designated EHV charges'!$A:$O,12,FALSE)=0,"",VLOOKUP($A60,'Annex 2 Designated EHV charges'!$A:$O,12,FALSE)),"")</f>
        <v/>
      </c>
    </row>
    <row r="61" spans="1:8" ht="12.75" customHeight="1" x14ac:dyDescent="0.25">
      <c r="A61" s="101" t="str" cm="1">
        <f t="array" ref="A61">IFERROR(INDEX('Annex 2 Designated EHV charges'!$A$10:$A$300, MATCH(0, IF(ISBLANK('Annex 2 Designated EHV charges'!$A$10:$A$300),1, COUNTIF(A$4:$A60, 'Annex 2 Designated EHV charges'!$A$10:$A$300)), 0)),"")</f>
        <v/>
      </c>
      <c r="B61" s="101" t="str">
        <f>IF($A61="","",VLOOKUP($A61,'Annex 2 Designated EHV charges'!$A:$O,2,0))</f>
        <v/>
      </c>
      <c r="C61" s="102" t="str">
        <f>IF($A61="","",VLOOKUP($A61,'Annex 2 Designated EHV charges'!$A:$O,3,0))</f>
        <v/>
      </c>
      <c r="D61" s="101" t="str">
        <f>IF($A61="","",VLOOKUP($A61,'Annex 2 Designated EHV charges'!$A:$O,7,0))</f>
        <v/>
      </c>
      <c r="E61" s="104" t="str">
        <f>IFERROR(IF(VLOOKUP($A61,'Annex 2 Designated EHV charges'!$A:$O,9,FALSE)=0,"",VLOOKUP($A61,'Annex 2 Designated EHV charges'!$A:$O,9,FALSE)),"")</f>
        <v/>
      </c>
      <c r="F61" s="207" t="str">
        <f>IFERROR(IF(VLOOKUP($A61,'Annex 2 Designated EHV charges'!$A:$O,10,FALSE)=0,"",VLOOKUP($A61,'Annex 2 Designated EHV charges'!$A:$O,10,FALSE)),"")</f>
        <v/>
      </c>
      <c r="G61" s="207" t="str">
        <f>IFERROR(IF(VLOOKUP($A61,'Annex 2 Designated EHV charges'!$A:$O,11,FALSE)=0,"",VLOOKUP($A61,'Annex 2 Designated EHV charges'!$A:$O,11,FALSE)),"")</f>
        <v/>
      </c>
      <c r="H61" s="207" t="str">
        <f>IFERROR(IF(VLOOKUP($A61,'Annex 2 Designated EHV charges'!$A:$O,12,FALSE)=0,"",VLOOKUP($A61,'Annex 2 Designated EHV charges'!$A:$O,12,FALSE)),"")</f>
        <v/>
      </c>
    </row>
    <row r="62" spans="1:8" ht="12.75" customHeight="1" x14ac:dyDescent="0.25">
      <c r="A62" s="101" t="str" cm="1">
        <f t="array" ref="A62">IFERROR(INDEX('Annex 2 Designated EHV charges'!$A$10:$A$300, MATCH(0, IF(ISBLANK('Annex 2 Designated EHV charges'!$A$10:$A$300),1, COUNTIF(A$4:$A61, 'Annex 2 Designated EHV charges'!$A$10:$A$300)), 0)),"")</f>
        <v/>
      </c>
      <c r="B62" s="101" t="str">
        <f>IF($A62="","",VLOOKUP($A62,'Annex 2 Designated EHV charges'!$A:$O,2,0))</f>
        <v/>
      </c>
      <c r="C62" s="102" t="str">
        <f>IF($A62="","",VLOOKUP($A62,'Annex 2 Designated EHV charges'!$A:$O,3,0))</f>
        <v/>
      </c>
      <c r="D62" s="101" t="str">
        <f>IF($A62="","",VLOOKUP($A62,'Annex 2 Designated EHV charges'!$A:$O,7,0))</f>
        <v/>
      </c>
      <c r="E62" s="104" t="str">
        <f>IFERROR(IF(VLOOKUP($A62,'Annex 2 Designated EHV charges'!$A:$O,9,FALSE)=0,"",VLOOKUP($A62,'Annex 2 Designated EHV charges'!$A:$O,9,FALSE)),"")</f>
        <v/>
      </c>
      <c r="F62" s="207" t="str">
        <f>IFERROR(IF(VLOOKUP($A62,'Annex 2 Designated EHV charges'!$A:$O,10,FALSE)=0,"",VLOOKUP($A62,'Annex 2 Designated EHV charges'!$A:$O,10,FALSE)),"")</f>
        <v/>
      </c>
      <c r="G62" s="207" t="str">
        <f>IFERROR(IF(VLOOKUP($A62,'Annex 2 Designated EHV charges'!$A:$O,11,FALSE)=0,"",VLOOKUP($A62,'Annex 2 Designated EHV charges'!$A:$O,11,FALSE)),"")</f>
        <v/>
      </c>
      <c r="H62" s="207" t="str">
        <f>IFERROR(IF(VLOOKUP($A62,'Annex 2 Designated EHV charges'!$A:$O,12,FALSE)=0,"",VLOOKUP($A62,'Annex 2 Designated EHV charges'!$A:$O,12,FALSE)),"")</f>
        <v/>
      </c>
    </row>
    <row r="63" spans="1:8" ht="12.75" customHeight="1" x14ac:dyDescent="0.25">
      <c r="A63" s="101" t="str" cm="1">
        <f t="array" ref="A63">IFERROR(INDEX('Annex 2 Designated EHV charges'!$A$10:$A$300, MATCH(0, IF(ISBLANK('Annex 2 Designated EHV charges'!$A$10:$A$300),1, COUNTIF(A$4:$A62, 'Annex 2 Designated EHV charges'!$A$10:$A$300)), 0)),"")</f>
        <v/>
      </c>
      <c r="B63" s="101" t="str">
        <f>IF($A63="","",VLOOKUP($A63,'Annex 2 Designated EHV charges'!$A:$O,2,0))</f>
        <v/>
      </c>
      <c r="C63" s="102" t="str">
        <f>IF($A63="","",VLOOKUP($A63,'Annex 2 Designated EHV charges'!$A:$O,3,0))</f>
        <v/>
      </c>
      <c r="D63" s="101" t="str">
        <f>IF($A63="","",VLOOKUP($A63,'Annex 2 Designated EHV charges'!$A:$O,7,0))</f>
        <v/>
      </c>
      <c r="E63" s="104" t="str">
        <f>IFERROR(IF(VLOOKUP($A63,'Annex 2 Designated EHV charges'!$A:$O,9,FALSE)=0,"",VLOOKUP($A63,'Annex 2 Designated EHV charges'!$A:$O,9,FALSE)),"")</f>
        <v/>
      </c>
      <c r="F63" s="207" t="str">
        <f>IFERROR(IF(VLOOKUP($A63,'Annex 2 Designated EHV charges'!$A:$O,10,FALSE)=0,"",VLOOKUP($A63,'Annex 2 Designated EHV charges'!$A:$O,10,FALSE)),"")</f>
        <v/>
      </c>
      <c r="G63" s="207" t="str">
        <f>IFERROR(IF(VLOOKUP($A63,'Annex 2 Designated EHV charges'!$A:$O,11,FALSE)=0,"",VLOOKUP($A63,'Annex 2 Designated EHV charges'!$A:$O,11,FALSE)),"")</f>
        <v/>
      </c>
      <c r="H63" s="207" t="str">
        <f>IFERROR(IF(VLOOKUP($A63,'Annex 2 Designated EHV charges'!$A:$O,12,FALSE)=0,"",VLOOKUP($A63,'Annex 2 Designated EHV charges'!$A:$O,12,FALSE)),"")</f>
        <v/>
      </c>
    </row>
    <row r="64" spans="1:8" ht="12.75" customHeight="1" x14ac:dyDescent="0.25">
      <c r="A64" s="101" t="str" cm="1">
        <f t="array" ref="A64">IFERROR(INDEX('Annex 2 Designated EHV charges'!$A$10:$A$300, MATCH(0, IF(ISBLANK('Annex 2 Designated EHV charges'!$A$10:$A$300),1, COUNTIF(A$4:$A63, 'Annex 2 Designated EHV charges'!$A$10:$A$300)), 0)),"")</f>
        <v/>
      </c>
      <c r="B64" s="101" t="str">
        <f>IF($A64="","",VLOOKUP($A64,'Annex 2 Designated EHV charges'!$A:$O,2,0))</f>
        <v/>
      </c>
      <c r="C64" s="102" t="str">
        <f>IF($A64="","",VLOOKUP($A64,'Annex 2 Designated EHV charges'!$A:$O,3,0))</f>
        <v/>
      </c>
      <c r="D64" s="101" t="str">
        <f>IF($A64="","",VLOOKUP($A64,'Annex 2 Designated EHV charges'!$A:$O,7,0))</f>
        <v/>
      </c>
      <c r="E64" s="104" t="str">
        <f>IFERROR(IF(VLOOKUP($A64,'Annex 2 Designated EHV charges'!$A:$O,9,FALSE)=0,"",VLOOKUP($A64,'Annex 2 Designated EHV charges'!$A:$O,9,FALSE)),"")</f>
        <v/>
      </c>
      <c r="F64" s="207" t="str">
        <f>IFERROR(IF(VLOOKUP($A64,'Annex 2 Designated EHV charges'!$A:$O,10,FALSE)=0,"",VLOOKUP($A64,'Annex 2 Designated EHV charges'!$A:$O,10,FALSE)),"")</f>
        <v/>
      </c>
      <c r="G64" s="207" t="str">
        <f>IFERROR(IF(VLOOKUP($A64,'Annex 2 Designated EHV charges'!$A:$O,11,FALSE)=0,"",VLOOKUP($A64,'Annex 2 Designated EHV charges'!$A:$O,11,FALSE)),"")</f>
        <v/>
      </c>
      <c r="H64" s="207" t="str">
        <f>IFERROR(IF(VLOOKUP($A64,'Annex 2 Designated EHV charges'!$A:$O,12,FALSE)=0,"",VLOOKUP($A64,'Annex 2 Designated EHV charges'!$A:$O,12,FALSE)),"")</f>
        <v/>
      </c>
    </row>
    <row r="65" spans="1:8" ht="12.75" customHeight="1" x14ac:dyDescent="0.25">
      <c r="A65" s="101" t="str" cm="1">
        <f t="array" ref="A65">IFERROR(INDEX('Annex 2 Designated EHV charges'!$A$10:$A$300, MATCH(0, IF(ISBLANK('Annex 2 Designated EHV charges'!$A$10:$A$300),1, COUNTIF(A$4:$A64, 'Annex 2 Designated EHV charges'!$A$10:$A$300)), 0)),"")</f>
        <v/>
      </c>
      <c r="B65" s="101" t="str">
        <f>IF($A65="","",VLOOKUP($A65,'Annex 2 Designated EHV charges'!$A:$O,2,0))</f>
        <v/>
      </c>
      <c r="C65" s="102" t="str">
        <f>IF($A65="","",VLOOKUP($A65,'Annex 2 Designated EHV charges'!$A:$O,3,0))</f>
        <v/>
      </c>
      <c r="D65" s="101" t="str">
        <f>IF($A65="","",VLOOKUP($A65,'Annex 2 Designated EHV charges'!$A:$O,7,0))</f>
        <v/>
      </c>
      <c r="E65" s="104" t="str">
        <f>IFERROR(IF(VLOOKUP($A65,'Annex 2 Designated EHV charges'!$A:$O,9,FALSE)=0,"",VLOOKUP($A65,'Annex 2 Designated EHV charges'!$A:$O,9,FALSE)),"")</f>
        <v/>
      </c>
      <c r="F65" s="207" t="str">
        <f>IFERROR(IF(VLOOKUP($A65,'Annex 2 Designated EHV charges'!$A:$O,10,FALSE)=0,"",VLOOKUP($A65,'Annex 2 Designated EHV charges'!$A:$O,10,FALSE)),"")</f>
        <v/>
      </c>
      <c r="G65" s="207" t="str">
        <f>IFERROR(IF(VLOOKUP($A65,'Annex 2 Designated EHV charges'!$A:$O,11,FALSE)=0,"",VLOOKUP($A65,'Annex 2 Designated EHV charges'!$A:$O,11,FALSE)),"")</f>
        <v/>
      </c>
      <c r="H65" s="207" t="str">
        <f>IFERROR(IF(VLOOKUP($A65,'Annex 2 Designated EHV charges'!$A:$O,12,FALSE)=0,"",VLOOKUP($A65,'Annex 2 Designated EHV charges'!$A:$O,12,FALSE)),"")</f>
        <v/>
      </c>
    </row>
    <row r="66" spans="1:8" ht="12.75" customHeight="1" x14ac:dyDescent="0.25">
      <c r="A66" s="101" t="str" cm="1">
        <f t="array" ref="A66">IFERROR(INDEX('Annex 2 Designated EHV charges'!$A$10:$A$300, MATCH(0, IF(ISBLANK('Annex 2 Designated EHV charges'!$A$10:$A$300),1, COUNTIF(A$4:$A65, 'Annex 2 Designated EHV charges'!$A$10:$A$300)), 0)),"")</f>
        <v/>
      </c>
      <c r="B66" s="101" t="str">
        <f>IF($A66="","",VLOOKUP($A66,'Annex 2 Designated EHV charges'!$A:$O,2,0))</f>
        <v/>
      </c>
      <c r="C66" s="102" t="str">
        <f>IF($A66="","",VLOOKUP($A66,'Annex 2 Designated EHV charges'!$A:$O,3,0))</f>
        <v/>
      </c>
      <c r="D66" s="101" t="str">
        <f>IF($A66="","",VLOOKUP($A66,'Annex 2 Designated EHV charges'!$A:$O,7,0))</f>
        <v/>
      </c>
      <c r="E66" s="104" t="str">
        <f>IFERROR(IF(VLOOKUP($A66,'Annex 2 Designated EHV charges'!$A:$O,9,FALSE)=0,"",VLOOKUP($A66,'Annex 2 Designated EHV charges'!$A:$O,9,FALSE)),"")</f>
        <v/>
      </c>
      <c r="F66" s="207" t="str">
        <f>IFERROR(IF(VLOOKUP($A66,'Annex 2 Designated EHV charges'!$A:$O,10,FALSE)=0,"",VLOOKUP($A66,'Annex 2 Designated EHV charges'!$A:$O,10,FALSE)),"")</f>
        <v/>
      </c>
      <c r="G66" s="207" t="str">
        <f>IFERROR(IF(VLOOKUP($A66,'Annex 2 Designated EHV charges'!$A:$O,11,FALSE)=0,"",VLOOKUP($A66,'Annex 2 Designated EHV charges'!$A:$O,11,FALSE)),"")</f>
        <v/>
      </c>
      <c r="H66" s="207" t="str">
        <f>IFERROR(IF(VLOOKUP($A66,'Annex 2 Designated EHV charges'!$A:$O,12,FALSE)=0,"",VLOOKUP($A66,'Annex 2 Designated EHV charges'!$A:$O,12,FALSE)),"")</f>
        <v/>
      </c>
    </row>
    <row r="67" spans="1:8" ht="12.75" customHeight="1" x14ac:dyDescent="0.25">
      <c r="A67" s="101" t="str" cm="1">
        <f t="array" ref="A67">IFERROR(INDEX('Annex 2 Designated EHV charges'!$A$10:$A$300, MATCH(0, IF(ISBLANK('Annex 2 Designated EHV charges'!$A$10:$A$300),1, COUNTIF(A$4:$A66, 'Annex 2 Designated EHV charges'!$A$10:$A$300)), 0)),"")</f>
        <v/>
      </c>
      <c r="B67" s="101" t="str">
        <f>IF($A67="","",VLOOKUP($A67,'Annex 2 Designated EHV charges'!$A:$O,2,0))</f>
        <v/>
      </c>
      <c r="C67" s="102" t="str">
        <f>IF($A67="","",VLOOKUP($A67,'Annex 2 Designated EHV charges'!$A:$O,3,0))</f>
        <v/>
      </c>
      <c r="D67" s="101" t="str">
        <f>IF($A67="","",VLOOKUP($A67,'Annex 2 Designated EHV charges'!$A:$O,7,0))</f>
        <v/>
      </c>
      <c r="E67" s="104" t="str">
        <f>IFERROR(IF(VLOOKUP($A67,'Annex 2 Designated EHV charges'!$A:$O,9,FALSE)=0,"",VLOOKUP($A67,'Annex 2 Designated EHV charges'!$A:$O,9,FALSE)),"")</f>
        <v/>
      </c>
      <c r="F67" s="207" t="str">
        <f>IFERROR(IF(VLOOKUP($A67,'Annex 2 Designated EHV charges'!$A:$O,10,FALSE)=0,"",VLOOKUP($A67,'Annex 2 Designated EHV charges'!$A:$O,10,FALSE)),"")</f>
        <v/>
      </c>
      <c r="G67" s="207" t="str">
        <f>IFERROR(IF(VLOOKUP($A67,'Annex 2 Designated EHV charges'!$A:$O,11,FALSE)=0,"",VLOOKUP($A67,'Annex 2 Designated EHV charges'!$A:$O,11,FALSE)),"")</f>
        <v/>
      </c>
      <c r="H67" s="207" t="str">
        <f>IFERROR(IF(VLOOKUP($A67,'Annex 2 Designated EHV charges'!$A:$O,12,FALSE)=0,"",VLOOKUP($A67,'Annex 2 Designated EHV charges'!$A:$O,12,FALSE)),"")</f>
        <v/>
      </c>
    </row>
    <row r="68" spans="1:8" ht="12.75" customHeight="1" x14ac:dyDescent="0.25">
      <c r="A68" s="101" t="str" cm="1">
        <f t="array" ref="A68">IFERROR(INDEX('Annex 2 Designated EHV charges'!$A$10:$A$300, MATCH(0, IF(ISBLANK('Annex 2 Designated EHV charges'!$A$10:$A$300),1, COUNTIF(A$4:$A67, 'Annex 2 Designated EHV charges'!$A$10:$A$300)), 0)),"")</f>
        <v/>
      </c>
      <c r="B68" s="101" t="str">
        <f>IF($A68="","",VLOOKUP($A68,'Annex 2 Designated EHV charges'!$A:$O,2,0))</f>
        <v/>
      </c>
      <c r="C68" s="102" t="str">
        <f>IF($A68="","",VLOOKUP($A68,'Annex 2 Designated EHV charges'!$A:$O,3,0))</f>
        <v/>
      </c>
      <c r="D68" s="101" t="str">
        <f>IF($A68="","",VLOOKUP($A68,'Annex 2 Designated EHV charges'!$A:$O,7,0))</f>
        <v/>
      </c>
      <c r="E68" s="104" t="str">
        <f>IFERROR(IF(VLOOKUP($A68,'Annex 2 Designated EHV charges'!$A:$O,9,FALSE)=0,"",VLOOKUP($A68,'Annex 2 Designated EHV charges'!$A:$O,9,FALSE)),"")</f>
        <v/>
      </c>
      <c r="F68" s="207" t="str">
        <f>IFERROR(IF(VLOOKUP($A68,'Annex 2 Designated EHV charges'!$A:$O,10,FALSE)=0,"",VLOOKUP($A68,'Annex 2 Designated EHV charges'!$A:$O,10,FALSE)),"")</f>
        <v/>
      </c>
      <c r="G68" s="207" t="str">
        <f>IFERROR(IF(VLOOKUP($A68,'Annex 2 Designated EHV charges'!$A:$O,11,FALSE)=0,"",VLOOKUP($A68,'Annex 2 Designated EHV charges'!$A:$O,11,FALSE)),"")</f>
        <v/>
      </c>
      <c r="H68" s="207" t="str">
        <f>IFERROR(IF(VLOOKUP($A68,'Annex 2 Designated EHV charges'!$A:$O,12,FALSE)=0,"",VLOOKUP($A68,'Annex 2 Designated EHV charges'!$A:$O,12,FALSE)),"")</f>
        <v/>
      </c>
    </row>
    <row r="69" spans="1:8" ht="12.75" customHeight="1" x14ac:dyDescent="0.25">
      <c r="A69" s="101" t="str" cm="1">
        <f t="array" ref="A69">IFERROR(INDEX('Annex 2 Designated EHV charges'!$A$10:$A$300, MATCH(0, IF(ISBLANK('Annex 2 Designated EHV charges'!$A$10:$A$300),1, COUNTIF(A$4:$A68, 'Annex 2 Designated EHV charges'!$A$10:$A$300)), 0)),"")</f>
        <v/>
      </c>
      <c r="B69" s="101" t="str">
        <f>IF($A69="","",VLOOKUP($A69,'Annex 2 Designated EHV charges'!$A:$O,2,0))</f>
        <v/>
      </c>
      <c r="C69" s="102" t="str">
        <f>IF($A69="","",VLOOKUP($A69,'Annex 2 Designated EHV charges'!$A:$O,3,0))</f>
        <v/>
      </c>
      <c r="D69" s="101" t="str">
        <f>IF($A69="","",VLOOKUP($A69,'Annex 2 Designated EHV charges'!$A:$O,7,0))</f>
        <v/>
      </c>
      <c r="E69" s="104" t="str">
        <f>IFERROR(IF(VLOOKUP($A69,'Annex 2 Designated EHV charges'!$A:$O,9,FALSE)=0,"",VLOOKUP($A69,'Annex 2 Designated EHV charges'!$A:$O,9,FALSE)),"")</f>
        <v/>
      </c>
      <c r="F69" s="207" t="str">
        <f>IFERROR(IF(VLOOKUP($A69,'Annex 2 Designated EHV charges'!$A:$O,10,FALSE)=0,"",VLOOKUP($A69,'Annex 2 Designated EHV charges'!$A:$O,10,FALSE)),"")</f>
        <v/>
      </c>
      <c r="G69" s="207" t="str">
        <f>IFERROR(IF(VLOOKUP($A69,'Annex 2 Designated EHV charges'!$A:$O,11,FALSE)=0,"",VLOOKUP($A69,'Annex 2 Designated EHV charges'!$A:$O,11,FALSE)),"")</f>
        <v/>
      </c>
      <c r="H69" s="207" t="str">
        <f>IFERROR(IF(VLOOKUP($A69,'Annex 2 Designated EHV charges'!$A:$O,12,FALSE)=0,"",VLOOKUP($A69,'Annex 2 Designated EHV charges'!$A:$O,12,FALSE)),"")</f>
        <v/>
      </c>
    </row>
    <row r="70" spans="1:8" ht="12.75" customHeight="1" x14ac:dyDescent="0.25">
      <c r="A70" s="101" t="str" cm="1">
        <f t="array" ref="A70">IFERROR(INDEX('Annex 2 Designated EHV charges'!$A$10:$A$300, MATCH(0, IF(ISBLANK('Annex 2 Designated EHV charges'!$A$10:$A$300),1, COUNTIF(A$4:$A69, 'Annex 2 Designated EHV charges'!$A$10:$A$300)), 0)),"")</f>
        <v/>
      </c>
      <c r="B70" s="101" t="str">
        <f>IF($A70="","",VLOOKUP($A70,'Annex 2 Designated EHV charges'!$A:$O,2,0))</f>
        <v/>
      </c>
      <c r="C70" s="102" t="str">
        <f>IF($A70="","",VLOOKUP($A70,'Annex 2 Designated EHV charges'!$A:$O,3,0))</f>
        <v/>
      </c>
      <c r="D70" s="101" t="str">
        <f>IF($A70="","",VLOOKUP($A70,'Annex 2 Designated EHV charges'!$A:$O,7,0))</f>
        <v/>
      </c>
      <c r="E70" s="104" t="str">
        <f>IFERROR(IF(VLOOKUP($A70,'Annex 2 Designated EHV charges'!$A:$O,9,FALSE)=0,"",VLOOKUP($A70,'Annex 2 Designated EHV charges'!$A:$O,9,FALSE)),"")</f>
        <v/>
      </c>
      <c r="F70" s="207" t="str">
        <f>IFERROR(IF(VLOOKUP($A70,'Annex 2 Designated EHV charges'!$A:$O,10,FALSE)=0,"",VLOOKUP($A70,'Annex 2 Designated EHV charges'!$A:$O,10,FALSE)),"")</f>
        <v/>
      </c>
      <c r="G70" s="207" t="str">
        <f>IFERROR(IF(VLOOKUP($A70,'Annex 2 Designated EHV charges'!$A:$O,11,FALSE)=0,"",VLOOKUP($A70,'Annex 2 Designated EHV charges'!$A:$O,11,FALSE)),"")</f>
        <v/>
      </c>
      <c r="H70" s="207" t="str">
        <f>IFERROR(IF(VLOOKUP($A70,'Annex 2 Designated EHV charges'!$A:$O,12,FALSE)=0,"",VLOOKUP($A70,'Annex 2 Designated EHV charges'!$A:$O,12,FALSE)),"")</f>
        <v/>
      </c>
    </row>
    <row r="71" spans="1:8" ht="12.75" customHeight="1" x14ac:dyDescent="0.25">
      <c r="A71" s="101" t="str" cm="1">
        <f t="array" ref="A71">IFERROR(INDEX('Annex 2 Designated EHV charges'!$A$10:$A$300, MATCH(0, IF(ISBLANK('Annex 2 Designated EHV charges'!$A$10:$A$300),1, COUNTIF(A$4:$A70, 'Annex 2 Designated EHV charges'!$A$10:$A$300)), 0)),"")</f>
        <v/>
      </c>
      <c r="B71" s="101" t="str">
        <f>IF($A71="","",VLOOKUP($A71,'Annex 2 Designated EHV charges'!$A:$O,2,0))</f>
        <v/>
      </c>
      <c r="C71" s="102" t="str">
        <f>IF($A71="","",VLOOKUP($A71,'Annex 2 Designated EHV charges'!$A:$O,3,0))</f>
        <v/>
      </c>
      <c r="D71" s="101" t="str">
        <f>IF($A71="","",VLOOKUP($A71,'Annex 2 Designated EHV charges'!$A:$O,7,0))</f>
        <v/>
      </c>
      <c r="E71" s="104" t="str">
        <f>IFERROR(IF(VLOOKUP($A71,'Annex 2 Designated EHV charges'!$A:$O,9,FALSE)=0,"",VLOOKUP($A71,'Annex 2 Designated EHV charges'!$A:$O,9,FALSE)),"")</f>
        <v/>
      </c>
      <c r="F71" s="207" t="str">
        <f>IFERROR(IF(VLOOKUP($A71,'Annex 2 Designated EHV charges'!$A:$O,10,FALSE)=0,"",VLOOKUP($A71,'Annex 2 Designated EHV charges'!$A:$O,10,FALSE)),"")</f>
        <v/>
      </c>
      <c r="G71" s="207" t="str">
        <f>IFERROR(IF(VLOOKUP($A71,'Annex 2 Designated EHV charges'!$A:$O,11,FALSE)=0,"",VLOOKUP($A71,'Annex 2 Designated EHV charges'!$A:$O,11,FALSE)),"")</f>
        <v/>
      </c>
      <c r="H71" s="207" t="str">
        <f>IFERROR(IF(VLOOKUP($A71,'Annex 2 Designated EHV charges'!$A:$O,12,FALSE)=0,"",VLOOKUP($A71,'Annex 2 Designated EHV charges'!$A:$O,12,FALSE)),"")</f>
        <v/>
      </c>
    </row>
    <row r="72" spans="1:8" ht="12.75" customHeight="1" x14ac:dyDescent="0.25">
      <c r="A72" s="101" t="str" cm="1">
        <f t="array" ref="A72">IFERROR(INDEX('Annex 2 Designated EHV charges'!$A$10:$A$300, MATCH(0, IF(ISBLANK('Annex 2 Designated EHV charges'!$A$10:$A$300),1, COUNTIF(A$4:$A71, 'Annex 2 Designated EHV charges'!$A$10:$A$300)), 0)),"")</f>
        <v/>
      </c>
      <c r="B72" s="101" t="str">
        <f>IF($A72="","",VLOOKUP($A72,'Annex 2 Designated EHV charges'!$A:$O,2,0))</f>
        <v/>
      </c>
      <c r="C72" s="102" t="str">
        <f>IF($A72="","",VLOOKUP($A72,'Annex 2 Designated EHV charges'!$A:$O,3,0))</f>
        <v/>
      </c>
      <c r="D72" s="101" t="str">
        <f>IF($A72="","",VLOOKUP($A72,'Annex 2 Designated EHV charges'!$A:$O,7,0))</f>
        <v/>
      </c>
      <c r="E72" s="104" t="str">
        <f>IFERROR(IF(VLOOKUP($A72,'Annex 2 Designated EHV charges'!$A:$O,9,FALSE)=0,"",VLOOKUP($A72,'Annex 2 Designated EHV charges'!$A:$O,9,FALSE)),"")</f>
        <v/>
      </c>
      <c r="F72" s="207" t="str">
        <f>IFERROR(IF(VLOOKUP($A72,'Annex 2 Designated EHV charges'!$A:$O,10,FALSE)=0,"",VLOOKUP($A72,'Annex 2 Designated EHV charges'!$A:$O,10,FALSE)),"")</f>
        <v/>
      </c>
      <c r="G72" s="207" t="str">
        <f>IFERROR(IF(VLOOKUP($A72,'Annex 2 Designated EHV charges'!$A:$O,11,FALSE)=0,"",VLOOKUP($A72,'Annex 2 Designated EHV charges'!$A:$O,11,FALSE)),"")</f>
        <v/>
      </c>
      <c r="H72" s="207" t="str">
        <f>IFERROR(IF(VLOOKUP($A72,'Annex 2 Designated EHV charges'!$A:$O,12,FALSE)=0,"",VLOOKUP($A72,'Annex 2 Designated EHV charges'!$A:$O,12,FALSE)),"")</f>
        <v/>
      </c>
    </row>
    <row r="73" spans="1:8" ht="12.75" customHeight="1" x14ac:dyDescent="0.25">
      <c r="A73" s="101" t="str" cm="1">
        <f t="array" ref="A73">IFERROR(INDEX('Annex 2 Designated EHV charges'!$A$10:$A$300, MATCH(0, IF(ISBLANK('Annex 2 Designated EHV charges'!$A$10:$A$300),1, COUNTIF(A$4:$A72, 'Annex 2 Designated EHV charges'!$A$10:$A$300)), 0)),"")</f>
        <v/>
      </c>
      <c r="B73" s="101" t="str">
        <f>IF($A73="","",VLOOKUP($A73,'Annex 2 Designated EHV charges'!$A:$O,2,0))</f>
        <v/>
      </c>
      <c r="C73" s="102" t="str">
        <f>IF($A73="","",VLOOKUP($A73,'Annex 2 Designated EHV charges'!$A:$O,3,0))</f>
        <v/>
      </c>
      <c r="D73" s="101" t="str">
        <f>IF($A73="","",VLOOKUP($A73,'Annex 2 Designated EHV charges'!$A:$O,7,0))</f>
        <v/>
      </c>
      <c r="E73" s="104" t="str">
        <f>IFERROR(IF(VLOOKUP($A73,'Annex 2 Designated EHV charges'!$A:$O,9,FALSE)=0,"",VLOOKUP($A73,'Annex 2 Designated EHV charges'!$A:$O,9,FALSE)),"")</f>
        <v/>
      </c>
      <c r="F73" s="207" t="str">
        <f>IFERROR(IF(VLOOKUP($A73,'Annex 2 Designated EHV charges'!$A:$O,10,FALSE)=0,"",VLOOKUP($A73,'Annex 2 Designated EHV charges'!$A:$O,10,FALSE)),"")</f>
        <v/>
      </c>
      <c r="G73" s="207" t="str">
        <f>IFERROR(IF(VLOOKUP($A73,'Annex 2 Designated EHV charges'!$A:$O,11,FALSE)=0,"",VLOOKUP($A73,'Annex 2 Designated EHV charges'!$A:$O,11,FALSE)),"")</f>
        <v/>
      </c>
      <c r="H73" s="207" t="str">
        <f>IFERROR(IF(VLOOKUP($A73,'Annex 2 Designated EHV charges'!$A:$O,12,FALSE)=0,"",VLOOKUP($A73,'Annex 2 Designated EHV charges'!$A:$O,12,FALSE)),"")</f>
        <v/>
      </c>
    </row>
    <row r="74" spans="1:8" ht="12.75" customHeight="1" x14ac:dyDescent="0.25">
      <c r="A74" s="101" t="str" cm="1">
        <f t="array" ref="A74">IFERROR(INDEX('Annex 2 Designated EHV charges'!$A$10:$A$300, MATCH(0, IF(ISBLANK('Annex 2 Designated EHV charges'!$A$10:$A$300),1, COUNTIF(A$4:$A73, 'Annex 2 Designated EHV charges'!$A$10:$A$300)), 0)),"")</f>
        <v/>
      </c>
      <c r="B74" s="101" t="str">
        <f>IF($A74="","",VLOOKUP($A74,'Annex 2 Designated EHV charges'!$A:$O,2,0))</f>
        <v/>
      </c>
      <c r="C74" s="102" t="str">
        <f>IF($A74="","",VLOOKUP($A74,'Annex 2 Designated EHV charges'!$A:$O,3,0))</f>
        <v/>
      </c>
      <c r="D74" s="101" t="str">
        <f>IF($A74="","",VLOOKUP($A74,'Annex 2 Designated EHV charges'!$A:$O,7,0))</f>
        <v/>
      </c>
      <c r="E74" s="104" t="str">
        <f>IFERROR(IF(VLOOKUP($A74,'Annex 2 Designated EHV charges'!$A:$O,9,FALSE)=0,"",VLOOKUP($A74,'Annex 2 Designated EHV charges'!$A:$O,9,FALSE)),"")</f>
        <v/>
      </c>
      <c r="F74" s="207" t="str">
        <f>IFERROR(IF(VLOOKUP($A74,'Annex 2 Designated EHV charges'!$A:$O,10,FALSE)=0,"",VLOOKUP($A74,'Annex 2 Designated EHV charges'!$A:$O,10,FALSE)),"")</f>
        <v/>
      </c>
      <c r="G74" s="207" t="str">
        <f>IFERROR(IF(VLOOKUP($A74,'Annex 2 Designated EHV charges'!$A:$O,11,FALSE)=0,"",VLOOKUP($A74,'Annex 2 Designated EHV charges'!$A:$O,11,FALSE)),"")</f>
        <v/>
      </c>
      <c r="H74" s="207" t="str">
        <f>IFERROR(IF(VLOOKUP($A74,'Annex 2 Designated EHV charges'!$A:$O,12,FALSE)=0,"",VLOOKUP($A74,'Annex 2 Designated EHV charges'!$A:$O,12,FALSE)),"")</f>
        <v/>
      </c>
    </row>
    <row r="75" spans="1:8" ht="12.75" customHeight="1" x14ac:dyDescent="0.25">
      <c r="A75" s="101" t="str" cm="1">
        <f t="array" ref="A75">IFERROR(INDEX('Annex 2 Designated EHV charges'!$A$10:$A$300, MATCH(0, IF(ISBLANK('Annex 2 Designated EHV charges'!$A$10:$A$300),1, COUNTIF(A$4:$A74, 'Annex 2 Designated EHV charges'!$A$10:$A$300)), 0)),"")</f>
        <v/>
      </c>
      <c r="B75" s="101" t="str">
        <f>IF($A75="","",VLOOKUP($A75,'Annex 2 Designated EHV charges'!$A:$O,2,0))</f>
        <v/>
      </c>
      <c r="C75" s="102" t="str">
        <f>IF($A75="","",VLOOKUP($A75,'Annex 2 Designated EHV charges'!$A:$O,3,0))</f>
        <v/>
      </c>
      <c r="D75" s="101" t="str">
        <f>IF($A75="","",VLOOKUP($A75,'Annex 2 Designated EHV charges'!$A:$O,7,0))</f>
        <v/>
      </c>
      <c r="E75" s="104" t="str">
        <f>IFERROR(IF(VLOOKUP($A75,'Annex 2 Designated EHV charges'!$A:$O,9,FALSE)=0,"",VLOOKUP($A75,'Annex 2 Designated EHV charges'!$A:$O,9,FALSE)),"")</f>
        <v/>
      </c>
      <c r="F75" s="207" t="str">
        <f>IFERROR(IF(VLOOKUP($A75,'Annex 2 Designated EHV charges'!$A:$O,10,FALSE)=0,"",VLOOKUP($A75,'Annex 2 Designated EHV charges'!$A:$O,10,FALSE)),"")</f>
        <v/>
      </c>
      <c r="G75" s="207" t="str">
        <f>IFERROR(IF(VLOOKUP($A75,'Annex 2 Designated EHV charges'!$A:$O,11,FALSE)=0,"",VLOOKUP($A75,'Annex 2 Designated EHV charges'!$A:$O,11,FALSE)),"")</f>
        <v/>
      </c>
      <c r="H75" s="207" t="str">
        <f>IFERROR(IF(VLOOKUP($A75,'Annex 2 Designated EHV charges'!$A:$O,12,FALSE)=0,"",VLOOKUP($A75,'Annex 2 Designated EHV charges'!$A:$O,12,FALSE)),"")</f>
        <v/>
      </c>
    </row>
    <row r="76" spans="1:8" ht="12.75" customHeight="1" x14ac:dyDescent="0.25">
      <c r="A76" s="101" t="str" cm="1">
        <f t="array" ref="A76">IFERROR(INDEX('Annex 2 Designated EHV charges'!$A$10:$A$300, MATCH(0, IF(ISBLANK('Annex 2 Designated EHV charges'!$A$10:$A$300),1, COUNTIF(A$4:$A75, 'Annex 2 Designated EHV charges'!$A$10:$A$300)), 0)),"")</f>
        <v/>
      </c>
      <c r="B76" s="101" t="str">
        <f>IF($A76="","",VLOOKUP($A76,'Annex 2 Designated EHV charges'!$A:$O,2,0))</f>
        <v/>
      </c>
      <c r="C76" s="102" t="str">
        <f>IF($A76="","",VLOOKUP($A76,'Annex 2 Designated EHV charges'!$A:$O,3,0))</f>
        <v/>
      </c>
      <c r="D76" s="101" t="str">
        <f>IF($A76="","",VLOOKUP($A76,'Annex 2 Designated EHV charges'!$A:$O,7,0))</f>
        <v/>
      </c>
      <c r="E76" s="104" t="str">
        <f>IFERROR(IF(VLOOKUP($A76,'Annex 2 Designated EHV charges'!$A:$O,9,FALSE)=0,"",VLOOKUP($A76,'Annex 2 Designated EHV charges'!$A:$O,9,FALSE)),"")</f>
        <v/>
      </c>
      <c r="F76" s="207" t="str">
        <f>IFERROR(IF(VLOOKUP($A76,'Annex 2 Designated EHV charges'!$A:$O,10,FALSE)=0,"",VLOOKUP($A76,'Annex 2 Designated EHV charges'!$A:$O,10,FALSE)),"")</f>
        <v/>
      </c>
      <c r="G76" s="207" t="str">
        <f>IFERROR(IF(VLOOKUP($A76,'Annex 2 Designated EHV charges'!$A:$O,11,FALSE)=0,"",VLOOKUP($A76,'Annex 2 Designated EHV charges'!$A:$O,11,FALSE)),"")</f>
        <v/>
      </c>
      <c r="H76" s="207" t="str">
        <f>IFERROR(IF(VLOOKUP($A76,'Annex 2 Designated EHV charges'!$A:$O,12,FALSE)=0,"",VLOOKUP($A76,'Annex 2 Designated EHV charges'!$A:$O,12,FALSE)),"")</f>
        <v/>
      </c>
    </row>
    <row r="77" spans="1:8" ht="12.75" customHeight="1" x14ac:dyDescent="0.25">
      <c r="A77" s="101" t="str" cm="1">
        <f t="array" ref="A77">IFERROR(INDEX('Annex 2 Designated EHV charges'!$A$10:$A$300, MATCH(0, IF(ISBLANK('Annex 2 Designated EHV charges'!$A$10:$A$300),1, COUNTIF(A$4:$A76, 'Annex 2 Designated EHV charges'!$A$10:$A$300)), 0)),"")</f>
        <v/>
      </c>
      <c r="B77" s="101" t="str">
        <f>IF($A77="","",VLOOKUP($A77,'Annex 2 Designated EHV charges'!$A:$O,2,0))</f>
        <v/>
      </c>
      <c r="C77" s="102" t="str">
        <f>IF($A77="","",VLOOKUP($A77,'Annex 2 Designated EHV charges'!$A:$O,3,0))</f>
        <v/>
      </c>
      <c r="D77" s="101" t="str">
        <f>IF($A77="","",VLOOKUP($A77,'Annex 2 Designated EHV charges'!$A:$O,7,0))</f>
        <v/>
      </c>
      <c r="E77" s="104" t="str">
        <f>IFERROR(IF(VLOOKUP($A77,'Annex 2 Designated EHV charges'!$A:$O,9,FALSE)=0,"",VLOOKUP($A77,'Annex 2 Designated EHV charges'!$A:$O,9,FALSE)),"")</f>
        <v/>
      </c>
      <c r="F77" s="207" t="str">
        <f>IFERROR(IF(VLOOKUP($A77,'Annex 2 Designated EHV charges'!$A:$O,10,FALSE)=0,"",VLOOKUP($A77,'Annex 2 Designated EHV charges'!$A:$O,10,FALSE)),"")</f>
        <v/>
      </c>
      <c r="G77" s="207" t="str">
        <f>IFERROR(IF(VLOOKUP($A77,'Annex 2 Designated EHV charges'!$A:$O,11,FALSE)=0,"",VLOOKUP($A77,'Annex 2 Designated EHV charges'!$A:$O,11,FALSE)),"")</f>
        <v/>
      </c>
      <c r="H77" s="207" t="str">
        <f>IFERROR(IF(VLOOKUP($A77,'Annex 2 Designated EHV charges'!$A:$O,12,FALSE)=0,"",VLOOKUP($A77,'Annex 2 Designated EHV charges'!$A:$O,12,FALSE)),"")</f>
        <v/>
      </c>
    </row>
    <row r="78" spans="1:8" ht="12.75" customHeight="1" x14ac:dyDescent="0.25">
      <c r="A78" s="101" t="str" cm="1">
        <f t="array" ref="A78">IFERROR(INDEX('Annex 2 Designated EHV charges'!$A$10:$A$300, MATCH(0, IF(ISBLANK('Annex 2 Designated EHV charges'!$A$10:$A$300),1, COUNTIF(A$4:$A77, 'Annex 2 Designated EHV charges'!$A$10:$A$300)), 0)),"")</f>
        <v/>
      </c>
      <c r="B78" s="101" t="str">
        <f>IF($A78="","",VLOOKUP($A78,'Annex 2 Designated EHV charges'!$A:$O,2,0))</f>
        <v/>
      </c>
      <c r="C78" s="102" t="str">
        <f>IF($A78="","",VLOOKUP($A78,'Annex 2 Designated EHV charges'!$A:$O,3,0))</f>
        <v/>
      </c>
      <c r="D78" s="101" t="str">
        <f>IF($A78="","",VLOOKUP($A78,'Annex 2 Designated EHV charges'!$A:$O,7,0))</f>
        <v/>
      </c>
      <c r="E78" s="104" t="str">
        <f>IFERROR(IF(VLOOKUP($A78,'Annex 2 Designated EHV charges'!$A:$O,9,FALSE)=0,"",VLOOKUP($A78,'Annex 2 Designated EHV charges'!$A:$O,9,FALSE)),"")</f>
        <v/>
      </c>
      <c r="F78" s="207" t="str">
        <f>IFERROR(IF(VLOOKUP($A78,'Annex 2 Designated EHV charges'!$A:$O,10,FALSE)=0,"",VLOOKUP($A78,'Annex 2 Designated EHV charges'!$A:$O,10,FALSE)),"")</f>
        <v/>
      </c>
      <c r="G78" s="207" t="str">
        <f>IFERROR(IF(VLOOKUP($A78,'Annex 2 Designated EHV charges'!$A:$O,11,FALSE)=0,"",VLOOKUP($A78,'Annex 2 Designated EHV charges'!$A:$O,11,FALSE)),"")</f>
        <v/>
      </c>
      <c r="H78" s="207" t="str">
        <f>IFERROR(IF(VLOOKUP($A78,'Annex 2 Designated EHV charges'!$A:$O,12,FALSE)=0,"",VLOOKUP($A78,'Annex 2 Designated EHV charges'!$A:$O,12,FALSE)),"")</f>
        <v/>
      </c>
    </row>
    <row r="79" spans="1:8" ht="12.75" customHeight="1" x14ac:dyDescent="0.25">
      <c r="A79" s="101" t="str" cm="1">
        <f t="array" ref="A79">IFERROR(INDEX('Annex 2 Designated EHV charges'!$A$10:$A$300, MATCH(0, IF(ISBLANK('Annex 2 Designated EHV charges'!$A$10:$A$300),1, COUNTIF(A$4:$A78, 'Annex 2 Designated EHV charges'!$A$10:$A$300)), 0)),"")</f>
        <v/>
      </c>
      <c r="B79" s="101" t="str">
        <f>IF($A79="","",VLOOKUP($A79,'Annex 2 Designated EHV charges'!$A:$O,2,0))</f>
        <v/>
      </c>
      <c r="C79" s="102" t="str">
        <f>IF($A79="","",VLOOKUP($A79,'Annex 2 Designated EHV charges'!$A:$O,3,0))</f>
        <v/>
      </c>
      <c r="D79" s="101" t="str">
        <f>IF($A79="","",VLOOKUP($A79,'Annex 2 Designated EHV charges'!$A:$O,7,0))</f>
        <v/>
      </c>
      <c r="E79" s="104" t="str">
        <f>IFERROR(IF(VLOOKUP($A79,'Annex 2 Designated EHV charges'!$A:$O,9,FALSE)=0,"",VLOOKUP($A79,'Annex 2 Designated EHV charges'!$A:$O,9,FALSE)),"")</f>
        <v/>
      </c>
      <c r="F79" s="207" t="str">
        <f>IFERROR(IF(VLOOKUP($A79,'Annex 2 Designated EHV charges'!$A:$O,10,FALSE)=0,"",VLOOKUP($A79,'Annex 2 Designated EHV charges'!$A:$O,10,FALSE)),"")</f>
        <v/>
      </c>
      <c r="G79" s="207" t="str">
        <f>IFERROR(IF(VLOOKUP($A79,'Annex 2 Designated EHV charges'!$A:$O,11,FALSE)=0,"",VLOOKUP($A79,'Annex 2 Designated EHV charges'!$A:$O,11,FALSE)),"")</f>
        <v/>
      </c>
      <c r="H79" s="207" t="str">
        <f>IFERROR(IF(VLOOKUP($A79,'Annex 2 Designated EHV charges'!$A:$O,12,FALSE)=0,"",VLOOKUP($A79,'Annex 2 Designated EHV charges'!$A:$O,12,FALSE)),"")</f>
        <v/>
      </c>
    </row>
    <row r="80" spans="1:8" ht="12.75" customHeight="1" x14ac:dyDescent="0.25">
      <c r="A80" s="101" t="str" cm="1">
        <f t="array" ref="A80">IFERROR(INDEX('Annex 2 Designated EHV charges'!$A$10:$A$300, MATCH(0, IF(ISBLANK('Annex 2 Designated EHV charges'!$A$10:$A$300),1, COUNTIF(A$4:$A79, 'Annex 2 Designated EHV charges'!$A$10:$A$300)), 0)),"")</f>
        <v/>
      </c>
      <c r="B80" s="101" t="str">
        <f>IF($A80="","",VLOOKUP($A80,'Annex 2 Designated EHV charges'!$A:$O,2,0))</f>
        <v/>
      </c>
      <c r="C80" s="102" t="str">
        <f>IF($A80="","",VLOOKUP($A80,'Annex 2 Designated EHV charges'!$A:$O,3,0))</f>
        <v/>
      </c>
      <c r="D80" s="101" t="str">
        <f>IF($A80="","",VLOOKUP($A80,'Annex 2 Designated EHV charges'!$A:$O,7,0))</f>
        <v/>
      </c>
      <c r="E80" s="104" t="str">
        <f>IFERROR(IF(VLOOKUP($A80,'Annex 2 Designated EHV charges'!$A:$O,9,FALSE)=0,"",VLOOKUP($A80,'Annex 2 Designated EHV charges'!$A:$O,9,FALSE)),"")</f>
        <v/>
      </c>
      <c r="F80" s="207" t="str">
        <f>IFERROR(IF(VLOOKUP($A80,'Annex 2 Designated EHV charges'!$A:$O,10,FALSE)=0,"",VLOOKUP($A80,'Annex 2 Designated EHV charges'!$A:$O,10,FALSE)),"")</f>
        <v/>
      </c>
      <c r="G80" s="207" t="str">
        <f>IFERROR(IF(VLOOKUP($A80,'Annex 2 Designated EHV charges'!$A:$O,11,FALSE)=0,"",VLOOKUP($A80,'Annex 2 Designated EHV charges'!$A:$O,11,FALSE)),"")</f>
        <v/>
      </c>
      <c r="H80" s="207" t="str">
        <f>IFERROR(IF(VLOOKUP($A80,'Annex 2 Designated EHV charges'!$A:$O,12,FALSE)=0,"",VLOOKUP($A80,'Annex 2 Designated EHV charges'!$A:$O,12,FALSE)),"")</f>
        <v/>
      </c>
    </row>
    <row r="81" spans="1:8" ht="12.75" customHeight="1" x14ac:dyDescent="0.25">
      <c r="A81" s="101" t="str" cm="1">
        <f t="array" ref="A81">IFERROR(INDEX('Annex 2 Designated EHV charges'!$A$10:$A$300, MATCH(0, IF(ISBLANK('Annex 2 Designated EHV charges'!$A$10:$A$300),1, COUNTIF(A$4:$A80, 'Annex 2 Designated EHV charges'!$A$10:$A$300)), 0)),"")</f>
        <v/>
      </c>
      <c r="B81" s="101" t="str">
        <f>IF($A81="","",VLOOKUP($A81,'Annex 2 Designated EHV charges'!$A:$O,2,0))</f>
        <v/>
      </c>
      <c r="C81" s="102" t="str">
        <f>IF($A81="","",VLOOKUP($A81,'Annex 2 Designated EHV charges'!$A:$O,3,0))</f>
        <v/>
      </c>
      <c r="D81" s="101" t="str">
        <f>IF($A81="","",VLOOKUP($A81,'Annex 2 Designated EHV charges'!$A:$O,7,0))</f>
        <v/>
      </c>
      <c r="E81" s="104" t="str">
        <f>IFERROR(IF(VLOOKUP($A81,'Annex 2 Designated EHV charges'!$A:$O,9,FALSE)=0,"",VLOOKUP($A81,'Annex 2 Designated EHV charges'!$A:$O,9,FALSE)),"")</f>
        <v/>
      </c>
      <c r="F81" s="207" t="str">
        <f>IFERROR(IF(VLOOKUP($A81,'Annex 2 Designated EHV charges'!$A:$O,10,FALSE)=0,"",VLOOKUP($A81,'Annex 2 Designated EHV charges'!$A:$O,10,FALSE)),"")</f>
        <v/>
      </c>
      <c r="G81" s="207" t="str">
        <f>IFERROR(IF(VLOOKUP($A81,'Annex 2 Designated EHV charges'!$A:$O,11,FALSE)=0,"",VLOOKUP($A81,'Annex 2 Designated EHV charges'!$A:$O,11,FALSE)),"")</f>
        <v/>
      </c>
      <c r="H81" s="207" t="str">
        <f>IFERROR(IF(VLOOKUP($A81,'Annex 2 Designated EHV charges'!$A:$O,12,FALSE)=0,"",VLOOKUP($A81,'Annex 2 Designated EHV charges'!$A:$O,12,FALSE)),"")</f>
        <v/>
      </c>
    </row>
    <row r="82" spans="1:8" ht="12.75" customHeight="1" x14ac:dyDescent="0.25">
      <c r="A82" s="101" t="str" cm="1">
        <f t="array" ref="A82">IFERROR(INDEX('Annex 2 Designated EHV charges'!$A$10:$A$300, MATCH(0, IF(ISBLANK('Annex 2 Designated EHV charges'!$A$10:$A$300),1, COUNTIF(A$4:$A81, 'Annex 2 Designated EHV charges'!$A$10:$A$300)), 0)),"")</f>
        <v/>
      </c>
      <c r="B82" s="101" t="str">
        <f>IF($A82="","",VLOOKUP($A82,'Annex 2 Designated EHV charges'!$A:$O,2,0))</f>
        <v/>
      </c>
      <c r="C82" s="102" t="str">
        <f>IF($A82="","",VLOOKUP($A82,'Annex 2 Designated EHV charges'!$A:$O,3,0))</f>
        <v/>
      </c>
      <c r="D82" s="101" t="str">
        <f>IF($A82="","",VLOOKUP($A82,'Annex 2 Designated EHV charges'!$A:$O,7,0))</f>
        <v/>
      </c>
      <c r="E82" s="104" t="str">
        <f>IFERROR(IF(VLOOKUP($A82,'Annex 2 Designated EHV charges'!$A:$O,9,FALSE)=0,"",VLOOKUP($A82,'Annex 2 Designated EHV charges'!$A:$O,9,FALSE)),"")</f>
        <v/>
      </c>
      <c r="F82" s="207" t="str">
        <f>IFERROR(IF(VLOOKUP($A82,'Annex 2 Designated EHV charges'!$A:$O,10,FALSE)=0,"",VLOOKUP($A82,'Annex 2 Designated EHV charges'!$A:$O,10,FALSE)),"")</f>
        <v/>
      </c>
      <c r="G82" s="207" t="str">
        <f>IFERROR(IF(VLOOKUP($A82,'Annex 2 Designated EHV charges'!$A:$O,11,FALSE)=0,"",VLOOKUP($A82,'Annex 2 Designated EHV charges'!$A:$O,11,FALSE)),"")</f>
        <v/>
      </c>
      <c r="H82" s="207" t="str">
        <f>IFERROR(IF(VLOOKUP($A82,'Annex 2 Designated EHV charges'!$A:$O,12,FALSE)=0,"",VLOOKUP($A82,'Annex 2 Designated EHV charges'!$A:$O,12,FALSE)),"")</f>
        <v/>
      </c>
    </row>
    <row r="83" spans="1:8" ht="12.75" customHeight="1" x14ac:dyDescent="0.25">
      <c r="A83" s="101" t="str" cm="1">
        <f t="array" ref="A83">IFERROR(INDEX('Annex 2 Designated EHV charges'!$A$10:$A$300, MATCH(0, IF(ISBLANK('Annex 2 Designated EHV charges'!$A$10:$A$300),1, COUNTIF(A$4:$A82, 'Annex 2 Designated EHV charges'!$A$10:$A$300)), 0)),"")</f>
        <v/>
      </c>
      <c r="B83" s="101" t="str">
        <f>IF($A83="","",VLOOKUP($A83,'Annex 2 Designated EHV charges'!$A:$O,2,0))</f>
        <v/>
      </c>
      <c r="C83" s="102" t="str">
        <f>IF($A83="","",VLOOKUP($A83,'Annex 2 Designated EHV charges'!$A:$O,3,0))</f>
        <v/>
      </c>
      <c r="D83" s="101" t="str">
        <f>IF($A83="","",VLOOKUP($A83,'Annex 2 Designated EHV charges'!$A:$O,7,0))</f>
        <v/>
      </c>
      <c r="E83" s="104" t="str">
        <f>IFERROR(IF(VLOOKUP($A83,'Annex 2 Designated EHV charges'!$A:$O,9,FALSE)=0,"",VLOOKUP($A83,'Annex 2 Designated EHV charges'!$A:$O,9,FALSE)),"")</f>
        <v/>
      </c>
      <c r="F83" s="207" t="str">
        <f>IFERROR(IF(VLOOKUP($A83,'Annex 2 Designated EHV charges'!$A:$O,10,FALSE)=0,"",VLOOKUP($A83,'Annex 2 Designated EHV charges'!$A:$O,10,FALSE)),"")</f>
        <v/>
      </c>
      <c r="G83" s="207" t="str">
        <f>IFERROR(IF(VLOOKUP($A83,'Annex 2 Designated EHV charges'!$A:$O,11,FALSE)=0,"",VLOOKUP($A83,'Annex 2 Designated EHV charges'!$A:$O,11,FALSE)),"")</f>
        <v/>
      </c>
      <c r="H83" s="207" t="str">
        <f>IFERROR(IF(VLOOKUP($A83,'Annex 2 Designated EHV charges'!$A:$O,12,FALSE)=0,"",VLOOKUP($A83,'Annex 2 Designated EHV charges'!$A:$O,12,FALSE)),"")</f>
        <v/>
      </c>
    </row>
    <row r="84" spans="1:8" ht="12.75" customHeight="1" x14ac:dyDescent="0.25">
      <c r="A84" s="101" t="str" cm="1">
        <f t="array" ref="A84">IFERROR(INDEX('Annex 2 Designated EHV charges'!$A$10:$A$300, MATCH(0, IF(ISBLANK('Annex 2 Designated EHV charges'!$A$10:$A$300),1, COUNTIF(A$4:$A83, 'Annex 2 Designated EHV charges'!$A$10:$A$300)), 0)),"")</f>
        <v/>
      </c>
      <c r="B84" s="101" t="str">
        <f>IF($A84="","",VLOOKUP($A84,'Annex 2 Designated EHV charges'!$A:$O,2,0))</f>
        <v/>
      </c>
      <c r="C84" s="102" t="str">
        <f>IF($A84="","",VLOOKUP($A84,'Annex 2 Designated EHV charges'!$A:$O,3,0))</f>
        <v/>
      </c>
      <c r="D84" s="101" t="str">
        <f>IF($A84="","",VLOOKUP($A84,'Annex 2 Designated EHV charges'!$A:$O,7,0))</f>
        <v/>
      </c>
      <c r="E84" s="104" t="str">
        <f>IFERROR(IF(VLOOKUP($A84,'Annex 2 Designated EHV charges'!$A:$O,9,FALSE)=0,"",VLOOKUP($A84,'Annex 2 Designated EHV charges'!$A:$O,9,FALSE)),"")</f>
        <v/>
      </c>
      <c r="F84" s="207" t="str">
        <f>IFERROR(IF(VLOOKUP($A84,'Annex 2 Designated EHV charges'!$A:$O,10,FALSE)=0,"",VLOOKUP($A84,'Annex 2 Designated EHV charges'!$A:$O,10,FALSE)),"")</f>
        <v/>
      </c>
      <c r="G84" s="207" t="str">
        <f>IFERROR(IF(VLOOKUP($A84,'Annex 2 Designated EHV charges'!$A:$O,11,FALSE)=0,"",VLOOKUP($A84,'Annex 2 Designated EHV charges'!$A:$O,11,FALSE)),"")</f>
        <v/>
      </c>
      <c r="H84" s="207" t="str">
        <f>IFERROR(IF(VLOOKUP($A84,'Annex 2 Designated EHV charges'!$A:$O,12,FALSE)=0,"",VLOOKUP($A84,'Annex 2 Designated EHV charges'!$A:$O,12,FALSE)),"")</f>
        <v/>
      </c>
    </row>
    <row r="85" spans="1:8" ht="12.75" customHeight="1" x14ac:dyDescent="0.25">
      <c r="A85" s="101" t="str" cm="1">
        <f t="array" ref="A85">IFERROR(INDEX('Annex 2 Designated EHV charges'!$A$10:$A$300, MATCH(0, IF(ISBLANK('Annex 2 Designated EHV charges'!$A$10:$A$300),1, COUNTIF(A$4:$A84, 'Annex 2 Designated EHV charges'!$A$10:$A$300)), 0)),"")</f>
        <v/>
      </c>
      <c r="B85" s="101" t="str">
        <f>IF($A85="","",VLOOKUP($A85,'Annex 2 Designated EHV charges'!$A:$O,2,0))</f>
        <v/>
      </c>
      <c r="C85" s="102" t="str">
        <f>IF($A85="","",VLOOKUP($A85,'Annex 2 Designated EHV charges'!$A:$O,3,0))</f>
        <v/>
      </c>
      <c r="D85" s="101" t="str">
        <f>IF($A85="","",VLOOKUP($A85,'Annex 2 Designated EHV charges'!$A:$O,7,0))</f>
        <v/>
      </c>
      <c r="E85" s="104" t="str">
        <f>IFERROR(IF(VLOOKUP($A85,'Annex 2 Designated EHV charges'!$A:$O,9,FALSE)=0,"",VLOOKUP($A85,'Annex 2 Designated EHV charges'!$A:$O,9,FALSE)),"")</f>
        <v/>
      </c>
      <c r="F85" s="207" t="str">
        <f>IFERROR(IF(VLOOKUP($A85,'Annex 2 Designated EHV charges'!$A:$O,10,FALSE)=0,"",VLOOKUP($A85,'Annex 2 Designated EHV charges'!$A:$O,10,FALSE)),"")</f>
        <v/>
      </c>
      <c r="G85" s="207" t="str">
        <f>IFERROR(IF(VLOOKUP($A85,'Annex 2 Designated EHV charges'!$A:$O,11,FALSE)=0,"",VLOOKUP($A85,'Annex 2 Designated EHV charges'!$A:$O,11,FALSE)),"")</f>
        <v/>
      </c>
      <c r="H85" s="207" t="str">
        <f>IFERROR(IF(VLOOKUP($A85,'Annex 2 Designated EHV charges'!$A:$O,12,FALSE)=0,"",VLOOKUP($A85,'Annex 2 Designated EHV charges'!$A:$O,12,FALSE)),"")</f>
        <v/>
      </c>
    </row>
    <row r="86" spans="1:8" ht="12.75" customHeight="1" x14ac:dyDescent="0.25">
      <c r="A86" s="101" t="str" cm="1">
        <f t="array" ref="A86">IFERROR(INDEX('Annex 2 Designated EHV charges'!$A$10:$A$300, MATCH(0, IF(ISBLANK('Annex 2 Designated EHV charges'!$A$10:$A$300),1, COUNTIF(A$4:$A85, 'Annex 2 Designated EHV charges'!$A$10:$A$300)), 0)),"")</f>
        <v/>
      </c>
      <c r="B86" s="101" t="str">
        <f>IF($A86="","",VLOOKUP($A86,'Annex 2 Designated EHV charges'!$A:$O,2,0))</f>
        <v/>
      </c>
      <c r="C86" s="102" t="str">
        <f>IF($A86="","",VLOOKUP($A86,'Annex 2 Designated EHV charges'!$A:$O,3,0))</f>
        <v/>
      </c>
      <c r="D86" s="101" t="str">
        <f>IF($A86="","",VLOOKUP($A86,'Annex 2 Designated EHV charges'!$A:$O,7,0))</f>
        <v/>
      </c>
      <c r="E86" s="104" t="str">
        <f>IFERROR(IF(VLOOKUP($A86,'Annex 2 Designated EHV charges'!$A:$O,9,FALSE)=0,"",VLOOKUP($A86,'Annex 2 Designated EHV charges'!$A:$O,9,FALSE)),"")</f>
        <v/>
      </c>
      <c r="F86" s="207" t="str">
        <f>IFERROR(IF(VLOOKUP($A86,'Annex 2 Designated EHV charges'!$A:$O,10,FALSE)=0,"",VLOOKUP($A86,'Annex 2 Designated EHV charges'!$A:$O,10,FALSE)),"")</f>
        <v/>
      </c>
      <c r="G86" s="207" t="str">
        <f>IFERROR(IF(VLOOKUP($A86,'Annex 2 Designated EHV charges'!$A:$O,11,FALSE)=0,"",VLOOKUP($A86,'Annex 2 Designated EHV charges'!$A:$O,11,FALSE)),"")</f>
        <v/>
      </c>
      <c r="H86" s="207" t="str">
        <f>IFERROR(IF(VLOOKUP($A86,'Annex 2 Designated EHV charges'!$A:$O,12,FALSE)=0,"",VLOOKUP($A86,'Annex 2 Designated EHV charges'!$A:$O,12,FALSE)),"")</f>
        <v/>
      </c>
    </row>
    <row r="87" spans="1:8" ht="12.75" customHeight="1" x14ac:dyDescent="0.25">
      <c r="A87" s="101" t="str" cm="1">
        <f t="array" ref="A87">IFERROR(INDEX('Annex 2 Designated EHV charges'!$A$10:$A$300, MATCH(0, IF(ISBLANK('Annex 2 Designated EHV charges'!$A$10:$A$300),1, COUNTIF(A$4:$A86, 'Annex 2 Designated EHV charges'!$A$10:$A$300)), 0)),"")</f>
        <v/>
      </c>
      <c r="B87" s="101" t="str">
        <f>IF($A87="","",VLOOKUP($A87,'Annex 2 Designated EHV charges'!$A:$O,2,0))</f>
        <v/>
      </c>
      <c r="C87" s="102" t="str">
        <f>IF($A87="","",VLOOKUP($A87,'Annex 2 Designated EHV charges'!$A:$O,3,0))</f>
        <v/>
      </c>
      <c r="D87" s="101" t="str">
        <f>IF($A87="","",VLOOKUP($A87,'Annex 2 Designated EHV charges'!$A:$O,7,0))</f>
        <v/>
      </c>
      <c r="E87" s="104" t="str">
        <f>IFERROR(IF(VLOOKUP($A87,'Annex 2 Designated EHV charges'!$A:$O,9,FALSE)=0,"",VLOOKUP($A87,'Annex 2 Designated EHV charges'!$A:$O,9,FALSE)),"")</f>
        <v/>
      </c>
      <c r="F87" s="207" t="str">
        <f>IFERROR(IF(VLOOKUP($A87,'Annex 2 Designated EHV charges'!$A:$O,10,FALSE)=0,"",VLOOKUP($A87,'Annex 2 Designated EHV charges'!$A:$O,10,FALSE)),"")</f>
        <v/>
      </c>
      <c r="G87" s="207" t="str">
        <f>IFERROR(IF(VLOOKUP($A87,'Annex 2 Designated EHV charges'!$A:$O,11,FALSE)=0,"",VLOOKUP($A87,'Annex 2 Designated EHV charges'!$A:$O,11,FALSE)),"")</f>
        <v/>
      </c>
      <c r="H87" s="207" t="str">
        <f>IFERROR(IF(VLOOKUP($A87,'Annex 2 Designated EHV charges'!$A:$O,12,FALSE)=0,"",VLOOKUP($A87,'Annex 2 Designated EHV charges'!$A:$O,12,FALSE)),"")</f>
        <v/>
      </c>
    </row>
    <row r="88" spans="1:8" ht="12.75" customHeight="1" x14ac:dyDescent="0.25">
      <c r="A88" s="101" t="str" cm="1">
        <f t="array" ref="A88">IFERROR(INDEX('Annex 2 Designated EHV charges'!$A$10:$A$300, MATCH(0, IF(ISBLANK('Annex 2 Designated EHV charges'!$A$10:$A$300),1, COUNTIF(A$4:$A87, 'Annex 2 Designated EHV charges'!$A$10:$A$300)), 0)),"")</f>
        <v/>
      </c>
      <c r="B88" s="101" t="str">
        <f>IF($A88="","",VLOOKUP($A88,'Annex 2 Designated EHV charges'!$A:$O,2,0))</f>
        <v/>
      </c>
      <c r="C88" s="102" t="str">
        <f>IF($A88="","",VLOOKUP($A88,'Annex 2 Designated EHV charges'!$A:$O,3,0))</f>
        <v/>
      </c>
      <c r="D88" s="101" t="str">
        <f>IF($A88="","",VLOOKUP($A88,'Annex 2 Designated EHV charges'!$A:$O,7,0))</f>
        <v/>
      </c>
      <c r="E88" s="104" t="str">
        <f>IFERROR(IF(VLOOKUP($A88,'Annex 2 Designated EHV charges'!$A:$O,9,FALSE)=0,"",VLOOKUP($A88,'Annex 2 Designated EHV charges'!$A:$O,9,FALSE)),"")</f>
        <v/>
      </c>
      <c r="F88" s="207" t="str">
        <f>IFERROR(IF(VLOOKUP($A88,'Annex 2 Designated EHV charges'!$A:$O,10,FALSE)=0,"",VLOOKUP($A88,'Annex 2 Designated EHV charges'!$A:$O,10,FALSE)),"")</f>
        <v/>
      </c>
      <c r="G88" s="207" t="str">
        <f>IFERROR(IF(VLOOKUP($A88,'Annex 2 Designated EHV charges'!$A:$O,11,FALSE)=0,"",VLOOKUP($A88,'Annex 2 Designated EHV charges'!$A:$O,11,FALSE)),"")</f>
        <v/>
      </c>
      <c r="H88" s="207" t="str">
        <f>IFERROR(IF(VLOOKUP($A88,'Annex 2 Designated EHV charges'!$A:$O,12,FALSE)=0,"",VLOOKUP($A88,'Annex 2 Designated EHV charges'!$A:$O,12,FALSE)),"")</f>
        <v/>
      </c>
    </row>
    <row r="89" spans="1:8" ht="12.75" customHeight="1" x14ac:dyDescent="0.25">
      <c r="A89" s="101" t="str" cm="1">
        <f t="array" ref="A89">IFERROR(INDEX('Annex 2 Designated EHV charges'!$A$10:$A$300, MATCH(0, IF(ISBLANK('Annex 2 Designated EHV charges'!$A$10:$A$300),1, COUNTIF(A$4:$A88, 'Annex 2 Designated EHV charges'!$A$10:$A$300)), 0)),"")</f>
        <v/>
      </c>
      <c r="B89" s="101" t="str">
        <f>IF($A89="","",VLOOKUP($A89,'Annex 2 Designated EHV charges'!$A:$O,2,0))</f>
        <v/>
      </c>
      <c r="C89" s="102" t="str">
        <f>IF($A89="","",VLOOKUP($A89,'Annex 2 Designated EHV charges'!$A:$O,3,0))</f>
        <v/>
      </c>
      <c r="D89" s="101" t="str">
        <f>IF($A89="","",VLOOKUP($A89,'Annex 2 Designated EHV charges'!$A:$O,7,0))</f>
        <v/>
      </c>
      <c r="E89" s="104" t="str">
        <f>IFERROR(IF(VLOOKUP($A89,'Annex 2 Designated EHV charges'!$A:$O,9,FALSE)=0,"",VLOOKUP($A89,'Annex 2 Designated EHV charges'!$A:$O,9,FALSE)),"")</f>
        <v/>
      </c>
      <c r="F89" s="207" t="str">
        <f>IFERROR(IF(VLOOKUP($A89,'Annex 2 Designated EHV charges'!$A:$O,10,FALSE)=0,"",VLOOKUP($A89,'Annex 2 Designated EHV charges'!$A:$O,10,FALSE)),"")</f>
        <v/>
      </c>
      <c r="G89" s="207" t="str">
        <f>IFERROR(IF(VLOOKUP($A89,'Annex 2 Designated EHV charges'!$A:$O,11,FALSE)=0,"",VLOOKUP($A89,'Annex 2 Designated EHV charges'!$A:$O,11,FALSE)),"")</f>
        <v/>
      </c>
      <c r="H89" s="207" t="str">
        <f>IFERROR(IF(VLOOKUP($A89,'Annex 2 Designated EHV charges'!$A:$O,12,FALSE)=0,"",VLOOKUP($A89,'Annex 2 Designated EHV charges'!$A:$O,12,FALSE)),"")</f>
        <v/>
      </c>
    </row>
    <row r="90" spans="1:8" ht="12.75" customHeight="1" x14ac:dyDescent="0.25">
      <c r="A90" s="101" t="str" cm="1">
        <f t="array" ref="A90">IFERROR(INDEX('Annex 2 Designated EHV charges'!$A$10:$A$300, MATCH(0, IF(ISBLANK('Annex 2 Designated EHV charges'!$A$10:$A$300),1, COUNTIF(A$4:$A89, 'Annex 2 Designated EHV charges'!$A$10:$A$300)), 0)),"")</f>
        <v/>
      </c>
      <c r="B90" s="101" t="str">
        <f>IF($A90="","",VLOOKUP($A90,'Annex 2 Designated EHV charges'!$A:$O,2,0))</f>
        <v/>
      </c>
      <c r="C90" s="102" t="str">
        <f>IF($A90="","",VLOOKUP($A90,'Annex 2 Designated EHV charges'!$A:$O,3,0))</f>
        <v/>
      </c>
      <c r="D90" s="101" t="str">
        <f>IF($A90="","",VLOOKUP($A90,'Annex 2 Designated EHV charges'!$A:$O,7,0))</f>
        <v/>
      </c>
      <c r="E90" s="104" t="str">
        <f>IFERROR(IF(VLOOKUP($A90,'Annex 2 Designated EHV charges'!$A:$O,9,FALSE)=0,"",VLOOKUP($A90,'Annex 2 Designated EHV charges'!$A:$O,9,FALSE)),"")</f>
        <v/>
      </c>
      <c r="F90" s="207" t="str">
        <f>IFERROR(IF(VLOOKUP($A90,'Annex 2 Designated EHV charges'!$A:$O,10,FALSE)=0,"",VLOOKUP($A90,'Annex 2 Designated EHV charges'!$A:$O,10,FALSE)),"")</f>
        <v/>
      </c>
      <c r="G90" s="207" t="str">
        <f>IFERROR(IF(VLOOKUP($A90,'Annex 2 Designated EHV charges'!$A:$O,11,FALSE)=0,"",VLOOKUP($A90,'Annex 2 Designated EHV charges'!$A:$O,11,FALSE)),"")</f>
        <v/>
      </c>
      <c r="H90" s="207" t="str">
        <f>IFERROR(IF(VLOOKUP($A90,'Annex 2 Designated EHV charges'!$A:$O,12,FALSE)=0,"",VLOOKUP($A90,'Annex 2 Designated EHV charges'!$A:$O,12,FALSE)),"")</f>
        <v/>
      </c>
    </row>
    <row r="91" spans="1:8" ht="12.75" customHeight="1" x14ac:dyDescent="0.25">
      <c r="A91" s="101" t="str" cm="1">
        <f t="array" ref="A91">IFERROR(INDEX('Annex 2 Designated EHV charges'!$A$10:$A$300, MATCH(0, IF(ISBLANK('Annex 2 Designated EHV charges'!$A$10:$A$300),1, COUNTIF(A$4:$A90, 'Annex 2 Designated EHV charges'!$A$10:$A$300)), 0)),"")</f>
        <v/>
      </c>
      <c r="B91" s="101" t="str">
        <f>IF($A91="","",VLOOKUP($A91,'Annex 2 Designated EHV charges'!$A:$O,2,0))</f>
        <v/>
      </c>
      <c r="C91" s="102" t="str">
        <f>IF($A91="","",VLOOKUP($A91,'Annex 2 Designated EHV charges'!$A:$O,3,0))</f>
        <v/>
      </c>
      <c r="D91" s="101" t="str">
        <f>IF($A91="","",VLOOKUP($A91,'Annex 2 Designated EHV charges'!$A:$O,7,0))</f>
        <v/>
      </c>
      <c r="E91" s="104" t="str">
        <f>IFERROR(IF(VLOOKUP($A91,'Annex 2 Designated EHV charges'!$A:$O,9,FALSE)=0,"",VLOOKUP($A91,'Annex 2 Designated EHV charges'!$A:$O,9,FALSE)),"")</f>
        <v/>
      </c>
      <c r="F91" s="207" t="str">
        <f>IFERROR(IF(VLOOKUP($A91,'Annex 2 Designated EHV charges'!$A:$O,10,FALSE)=0,"",VLOOKUP($A91,'Annex 2 Designated EHV charges'!$A:$O,10,FALSE)),"")</f>
        <v/>
      </c>
      <c r="G91" s="207" t="str">
        <f>IFERROR(IF(VLOOKUP($A91,'Annex 2 Designated EHV charges'!$A:$O,11,FALSE)=0,"",VLOOKUP($A91,'Annex 2 Designated EHV charges'!$A:$O,11,FALSE)),"")</f>
        <v/>
      </c>
      <c r="H91" s="207" t="str">
        <f>IFERROR(IF(VLOOKUP($A91,'Annex 2 Designated EHV charges'!$A:$O,12,FALSE)=0,"",VLOOKUP($A91,'Annex 2 Designated EHV charges'!$A:$O,12,FALSE)),"")</f>
        <v/>
      </c>
    </row>
    <row r="92" spans="1:8" ht="12.75" customHeight="1" x14ac:dyDescent="0.25">
      <c r="A92" s="101" t="str" cm="1">
        <f t="array" ref="A92">IFERROR(INDEX('Annex 2 Designated EHV charges'!$A$10:$A$300, MATCH(0, IF(ISBLANK('Annex 2 Designated EHV charges'!$A$10:$A$300),1, COUNTIF(A$4:$A91, 'Annex 2 Designated EHV charges'!$A$10:$A$300)), 0)),"")</f>
        <v/>
      </c>
      <c r="B92" s="101" t="str">
        <f>IF($A92="","",VLOOKUP($A92,'Annex 2 Designated EHV charges'!$A:$O,2,0))</f>
        <v/>
      </c>
      <c r="C92" s="102" t="str">
        <f>IF($A92="","",VLOOKUP($A92,'Annex 2 Designated EHV charges'!$A:$O,3,0))</f>
        <v/>
      </c>
      <c r="D92" s="101" t="str">
        <f>IF($A92="","",VLOOKUP($A92,'Annex 2 Designated EHV charges'!$A:$O,7,0))</f>
        <v/>
      </c>
      <c r="E92" s="104" t="str">
        <f>IFERROR(IF(VLOOKUP($A92,'Annex 2 Designated EHV charges'!$A:$O,9,FALSE)=0,"",VLOOKUP($A92,'Annex 2 Designated EHV charges'!$A:$O,9,FALSE)),"")</f>
        <v/>
      </c>
      <c r="F92" s="207" t="str">
        <f>IFERROR(IF(VLOOKUP($A92,'Annex 2 Designated EHV charges'!$A:$O,10,FALSE)=0,"",VLOOKUP($A92,'Annex 2 Designated EHV charges'!$A:$O,10,FALSE)),"")</f>
        <v/>
      </c>
      <c r="G92" s="207" t="str">
        <f>IFERROR(IF(VLOOKUP($A92,'Annex 2 Designated EHV charges'!$A:$O,11,FALSE)=0,"",VLOOKUP($A92,'Annex 2 Designated EHV charges'!$A:$O,11,FALSE)),"")</f>
        <v/>
      </c>
      <c r="H92" s="207" t="str">
        <f>IFERROR(IF(VLOOKUP($A92,'Annex 2 Designated EHV charges'!$A:$O,12,FALSE)=0,"",VLOOKUP($A92,'Annex 2 Designated EHV charges'!$A:$O,12,FALSE)),"")</f>
        <v/>
      </c>
    </row>
    <row r="93" spans="1:8" ht="12.75" customHeight="1" x14ac:dyDescent="0.25">
      <c r="A93" s="101" t="str" cm="1">
        <f t="array" ref="A93">IFERROR(INDEX('Annex 2 Designated EHV charges'!$A$10:$A$300, MATCH(0, IF(ISBLANK('Annex 2 Designated EHV charges'!$A$10:$A$300),1, COUNTIF(A$4:$A92, 'Annex 2 Designated EHV charges'!$A$10:$A$300)), 0)),"")</f>
        <v/>
      </c>
      <c r="B93" s="101" t="str">
        <f>IF($A93="","",VLOOKUP($A93,'Annex 2 Designated EHV charges'!$A:$O,2,0))</f>
        <v/>
      </c>
      <c r="C93" s="102" t="str">
        <f>IF($A93="","",VLOOKUP($A93,'Annex 2 Designated EHV charges'!$A:$O,3,0))</f>
        <v/>
      </c>
      <c r="D93" s="101" t="str">
        <f>IF($A93="","",VLOOKUP($A93,'Annex 2 Designated EHV charges'!$A:$O,7,0))</f>
        <v/>
      </c>
      <c r="E93" s="104" t="str">
        <f>IFERROR(IF(VLOOKUP($A93,'Annex 2 Designated EHV charges'!$A:$O,9,FALSE)=0,"",VLOOKUP($A93,'Annex 2 Designated EHV charges'!$A:$O,9,FALSE)),"")</f>
        <v/>
      </c>
      <c r="F93" s="207" t="str">
        <f>IFERROR(IF(VLOOKUP($A93,'Annex 2 Designated EHV charges'!$A:$O,10,FALSE)=0,"",VLOOKUP($A93,'Annex 2 Designated EHV charges'!$A:$O,10,FALSE)),"")</f>
        <v/>
      </c>
      <c r="G93" s="207" t="str">
        <f>IFERROR(IF(VLOOKUP($A93,'Annex 2 Designated EHV charges'!$A:$O,11,FALSE)=0,"",VLOOKUP($A93,'Annex 2 Designated EHV charges'!$A:$O,11,FALSE)),"")</f>
        <v/>
      </c>
      <c r="H93" s="207" t="str">
        <f>IFERROR(IF(VLOOKUP($A93,'Annex 2 Designated EHV charges'!$A:$O,12,FALSE)=0,"",VLOOKUP($A93,'Annex 2 Designated EHV charges'!$A:$O,12,FALSE)),"")</f>
        <v/>
      </c>
    </row>
    <row r="94" spans="1:8" ht="12.75" customHeight="1" x14ac:dyDescent="0.25">
      <c r="A94" s="101" t="str" cm="1">
        <f t="array" ref="A94">IFERROR(INDEX('Annex 2 Designated EHV charges'!$A$10:$A$300, MATCH(0, IF(ISBLANK('Annex 2 Designated EHV charges'!$A$10:$A$300),1, COUNTIF(A$4:$A93, 'Annex 2 Designated EHV charges'!$A$10:$A$300)), 0)),"")</f>
        <v/>
      </c>
      <c r="B94" s="101" t="str">
        <f>IF($A94="","",VLOOKUP($A94,'Annex 2 Designated EHV charges'!$A:$O,2,0))</f>
        <v/>
      </c>
      <c r="C94" s="102" t="str">
        <f>IF($A94="","",VLOOKUP($A94,'Annex 2 Designated EHV charges'!$A:$O,3,0))</f>
        <v/>
      </c>
      <c r="D94" s="101" t="str">
        <f>IF($A94="","",VLOOKUP($A94,'Annex 2 Designated EHV charges'!$A:$O,7,0))</f>
        <v/>
      </c>
      <c r="E94" s="104" t="str">
        <f>IFERROR(IF(VLOOKUP($A94,'Annex 2 Designated EHV charges'!$A:$O,9,FALSE)=0,"",VLOOKUP($A94,'Annex 2 Designated EHV charges'!$A:$O,9,FALSE)),"")</f>
        <v/>
      </c>
      <c r="F94" s="207" t="str">
        <f>IFERROR(IF(VLOOKUP($A94,'Annex 2 Designated EHV charges'!$A:$O,10,FALSE)=0,"",VLOOKUP($A94,'Annex 2 Designated EHV charges'!$A:$O,10,FALSE)),"")</f>
        <v/>
      </c>
      <c r="G94" s="207" t="str">
        <f>IFERROR(IF(VLOOKUP($A94,'Annex 2 Designated EHV charges'!$A:$O,11,FALSE)=0,"",VLOOKUP($A94,'Annex 2 Designated EHV charges'!$A:$O,11,FALSE)),"")</f>
        <v/>
      </c>
      <c r="H94" s="207" t="str">
        <f>IFERROR(IF(VLOOKUP($A94,'Annex 2 Designated EHV charges'!$A:$O,12,FALSE)=0,"",VLOOKUP($A94,'Annex 2 Designated EHV charges'!$A:$O,12,FALSE)),"")</f>
        <v/>
      </c>
    </row>
    <row r="95" spans="1:8" ht="12.75" customHeight="1" x14ac:dyDescent="0.25">
      <c r="A95" s="101" t="str" cm="1">
        <f t="array" ref="A95">IFERROR(INDEX('Annex 2 Designated EHV charges'!$A$10:$A$300, MATCH(0, IF(ISBLANK('Annex 2 Designated EHV charges'!$A$10:$A$300),1, COUNTIF(A$4:$A94, 'Annex 2 Designated EHV charges'!$A$10:$A$300)), 0)),"")</f>
        <v/>
      </c>
      <c r="B95" s="101" t="str">
        <f>IF($A95="","",VLOOKUP($A95,'Annex 2 Designated EHV charges'!$A:$O,2,0))</f>
        <v/>
      </c>
      <c r="C95" s="102" t="str">
        <f>IF($A95="","",VLOOKUP($A95,'Annex 2 Designated EHV charges'!$A:$O,3,0))</f>
        <v/>
      </c>
      <c r="D95" s="101" t="str">
        <f>IF($A95="","",VLOOKUP($A95,'Annex 2 Designated EHV charges'!$A:$O,7,0))</f>
        <v/>
      </c>
      <c r="E95" s="104" t="str">
        <f>IFERROR(IF(VLOOKUP($A95,'Annex 2 Designated EHV charges'!$A:$O,9,FALSE)=0,"",VLOOKUP($A95,'Annex 2 Designated EHV charges'!$A:$O,9,FALSE)),"")</f>
        <v/>
      </c>
      <c r="F95" s="207" t="str">
        <f>IFERROR(IF(VLOOKUP($A95,'Annex 2 Designated EHV charges'!$A:$O,10,FALSE)=0,"",VLOOKUP($A95,'Annex 2 Designated EHV charges'!$A:$O,10,FALSE)),"")</f>
        <v/>
      </c>
      <c r="G95" s="207" t="str">
        <f>IFERROR(IF(VLOOKUP($A95,'Annex 2 Designated EHV charges'!$A:$O,11,FALSE)=0,"",VLOOKUP($A95,'Annex 2 Designated EHV charges'!$A:$O,11,FALSE)),"")</f>
        <v/>
      </c>
      <c r="H95" s="207" t="str">
        <f>IFERROR(IF(VLOOKUP($A95,'Annex 2 Designated EHV charges'!$A:$O,12,FALSE)=0,"",VLOOKUP($A95,'Annex 2 Designated EHV charges'!$A:$O,12,FALSE)),"")</f>
        <v/>
      </c>
    </row>
    <row r="96" spans="1:8" ht="12.75" customHeight="1" x14ac:dyDescent="0.25">
      <c r="A96" s="101" t="str" cm="1">
        <f t="array" ref="A96">IFERROR(INDEX('Annex 2 Designated EHV charges'!$A$10:$A$300, MATCH(0, IF(ISBLANK('Annex 2 Designated EHV charges'!$A$10:$A$300),1, COUNTIF(A$4:$A95, 'Annex 2 Designated EHV charges'!$A$10:$A$300)), 0)),"")</f>
        <v/>
      </c>
      <c r="B96" s="101" t="str">
        <f>IF($A96="","",VLOOKUP($A96,'Annex 2 Designated EHV charges'!$A:$O,2,0))</f>
        <v/>
      </c>
      <c r="C96" s="102" t="str">
        <f>IF($A96="","",VLOOKUP($A96,'Annex 2 Designated EHV charges'!$A:$O,3,0))</f>
        <v/>
      </c>
      <c r="D96" s="101" t="str">
        <f>IF($A96="","",VLOOKUP($A96,'Annex 2 Designated EHV charges'!$A:$O,7,0))</f>
        <v/>
      </c>
      <c r="E96" s="104" t="str">
        <f>IFERROR(IF(VLOOKUP($A96,'Annex 2 Designated EHV charges'!$A:$O,9,FALSE)=0,"",VLOOKUP($A96,'Annex 2 Designated EHV charges'!$A:$O,9,FALSE)),"")</f>
        <v/>
      </c>
      <c r="F96" s="207" t="str">
        <f>IFERROR(IF(VLOOKUP($A96,'Annex 2 Designated EHV charges'!$A:$O,10,FALSE)=0,"",VLOOKUP($A96,'Annex 2 Designated EHV charges'!$A:$O,10,FALSE)),"")</f>
        <v/>
      </c>
      <c r="G96" s="207" t="str">
        <f>IFERROR(IF(VLOOKUP($A96,'Annex 2 Designated EHV charges'!$A:$O,11,FALSE)=0,"",VLOOKUP($A96,'Annex 2 Designated EHV charges'!$A:$O,11,FALSE)),"")</f>
        <v/>
      </c>
      <c r="H96" s="207" t="str">
        <f>IFERROR(IF(VLOOKUP($A96,'Annex 2 Designated EHV charges'!$A:$O,12,FALSE)=0,"",VLOOKUP($A96,'Annex 2 Designated EHV charges'!$A:$O,12,FALSE)),"")</f>
        <v/>
      </c>
    </row>
    <row r="97" spans="1:8" ht="12.75" customHeight="1" x14ac:dyDescent="0.25">
      <c r="A97" s="101" t="str" cm="1">
        <f t="array" ref="A97">IFERROR(INDEX('Annex 2 Designated EHV charges'!$A$10:$A$300, MATCH(0, IF(ISBLANK('Annex 2 Designated EHV charges'!$A$10:$A$300),1, COUNTIF(A$4:$A96, 'Annex 2 Designated EHV charges'!$A$10:$A$300)), 0)),"")</f>
        <v/>
      </c>
      <c r="B97" s="101" t="str">
        <f>IF($A97="","",VLOOKUP($A97,'Annex 2 Designated EHV charges'!$A:$O,2,0))</f>
        <v/>
      </c>
      <c r="C97" s="102" t="str">
        <f>IF($A97="","",VLOOKUP($A97,'Annex 2 Designated EHV charges'!$A:$O,3,0))</f>
        <v/>
      </c>
      <c r="D97" s="101" t="str">
        <f>IF($A97="","",VLOOKUP($A97,'Annex 2 Designated EHV charges'!$A:$O,7,0))</f>
        <v/>
      </c>
      <c r="E97" s="104" t="str">
        <f>IFERROR(IF(VLOOKUP($A97,'Annex 2 Designated EHV charges'!$A:$O,9,FALSE)=0,"",VLOOKUP($A97,'Annex 2 Designated EHV charges'!$A:$O,9,FALSE)),"")</f>
        <v/>
      </c>
      <c r="F97" s="207" t="str">
        <f>IFERROR(IF(VLOOKUP($A97,'Annex 2 Designated EHV charges'!$A:$O,10,FALSE)=0,"",VLOOKUP($A97,'Annex 2 Designated EHV charges'!$A:$O,10,FALSE)),"")</f>
        <v/>
      </c>
      <c r="G97" s="207" t="str">
        <f>IFERROR(IF(VLOOKUP($A97,'Annex 2 Designated EHV charges'!$A:$O,11,FALSE)=0,"",VLOOKUP($A97,'Annex 2 Designated EHV charges'!$A:$O,11,FALSE)),"")</f>
        <v/>
      </c>
      <c r="H97" s="207" t="str">
        <f>IFERROR(IF(VLOOKUP($A97,'Annex 2 Designated EHV charges'!$A:$O,12,FALSE)=0,"",VLOOKUP($A97,'Annex 2 Designated EHV charges'!$A:$O,12,FALSE)),"")</f>
        <v/>
      </c>
    </row>
    <row r="98" spans="1:8" ht="12.75" customHeight="1" x14ac:dyDescent="0.25">
      <c r="A98" s="101" t="str" cm="1">
        <f t="array" ref="A98">IFERROR(INDEX('Annex 2 Designated EHV charges'!$A$10:$A$300, MATCH(0, IF(ISBLANK('Annex 2 Designated EHV charges'!$A$10:$A$300),1, COUNTIF(A$4:$A97, 'Annex 2 Designated EHV charges'!$A$10:$A$300)), 0)),"")</f>
        <v/>
      </c>
      <c r="B98" s="101" t="str">
        <f>IF($A98="","",VLOOKUP($A98,'Annex 2 Designated EHV charges'!$A:$O,2,0))</f>
        <v/>
      </c>
      <c r="C98" s="102" t="str">
        <f>IF($A98="","",VLOOKUP($A98,'Annex 2 Designated EHV charges'!$A:$O,3,0))</f>
        <v/>
      </c>
      <c r="D98" s="101" t="str">
        <f>IF($A98="","",VLOOKUP($A98,'Annex 2 Designated EHV charges'!$A:$O,7,0))</f>
        <v/>
      </c>
      <c r="E98" s="104" t="str">
        <f>IFERROR(IF(VLOOKUP($A98,'Annex 2 Designated EHV charges'!$A:$O,9,FALSE)=0,"",VLOOKUP($A98,'Annex 2 Designated EHV charges'!$A:$O,9,FALSE)),"")</f>
        <v/>
      </c>
      <c r="F98" s="207" t="str">
        <f>IFERROR(IF(VLOOKUP($A98,'Annex 2 Designated EHV charges'!$A:$O,10,FALSE)=0,"",VLOOKUP($A98,'Annex 2 Designated EHV charges'!$A:$O,10,FALSE)),"")</f>
        <v/>
      </c>
      <c r="G98" s="207" t="str">
        <f>IFERROR(IF(VLOOKUP($A98,'Annex 2 Designated EHV charges'!$A:$O,11,FALSE)=0,"",VLOOKUP($A98,'Annex 2 Designated EHV charges'!$A:$O,11,FALSE)),"")</f>
        <v/>
      </c>
      <c r="H98" s="207" t="str">
        <f>IFERROR(IF(VLOOKUP($A98,'Annex 2 Designated EHV charges'!$A:$O,12,FALSE)=0,"",VLOOKUP($A98,'Annex 2 Designated EHV charges'!$A:$O,12,FALSE)),"")</f>
        <v/>
      </c>
    </row>
    <row r="99" spans="1:8" ht="12.75" customHeight="1" x14ac:dyDescent="0.25">
      <c r="A99" s="101" t="str" cm="1">
        <f t="array" ref="A99">IFERROR(INDEX('Annex 2 Designated EHV charges'!$A$10:$A$300, MATCH(0, IF(ISBLANK('Annex 2 Designated EHV charges'!$A$10:$A$300),1, COUNTIF(A$4:$A98, 'Annex 2 Designated EHV charges'!$A$10:$A$300)), 0)),"")</f>
        <v/>
      </c>
      <c r="B99" s="101" t="str">
        <f>IF($A99="","",VLOOKUP($A99,'Annex 2 Designated EHV charges'!$A:$O,2,0))</f>
        <v/>
      </c>
      <c r="C99" s="102" t="str">
        <f>IF($A99="","",VLOOKUP($A99,'Annex 2 Designated EHV charges'!$A:$O,3,0))</f>
        <v/>
      </c>
      <c r="D99" s="101" t="str">
        <f>IF($A99="","",VLOOKUP($A99,'Annex 2 Designated EHV charges'!$A:$O,7,0))</f>
        <v/>
      </c>
      <c r="E99" s="104" t="str">
        <f>IFERROR(IF(VLOOKUP($A99,'Annex 2 Designated EHV charges'!$A:$O,9,FALSE)=0,"",VLOOKUP($A99,'Annex 2 Designated EHV charges'!$A:$O,9,FALSE)),"")</f>
        <v/>
      </c>
      <c r="F99" s="207" t="str">
        <f>IFERROR(IF(VLOOKUP($A99,'Annex 2 Designated EHV charges'!$A:$O,10,FALSE)=0,"",VLOOKUP($A99,'Annex 2 Designated EHV charges'!$A:$O,10,FALSE)),"")</f>
        <v/>
      </c>
      <c r="G99" s="207" t="str">
        <f>IFERROR(IF(VLOOKUP($A99,'Annex 2 Designated EHV charges'!$A:$O,11,FALSE)=0,"",VLOOKUP($A99,'Annex 2 Designated EHV charges'!$A:$O,11,FALSE)),"")</f>
        <v/>
      </c>
      <c r="H99" s="207" t="str">
        <f>IFERROR(IF(VLOOKUP($A99,'Annex 2 Designated EHV charges'!$A:$O,12,FALSE)=0,"",VLOOKUP($A99,'Annex 2 Designated EHV charges'!$A:$O,12,FALSE)),"")</f>
        <v/>
      </c>
    </row>
    <row r="100" spans="1:8" ht="12.75" customHeight="1" x14ac:dyDescent="0.25">
      <c r="A100" s="101" t="str" cm="1">
        <f t="array" ref="A100">IFERROR(INDEX('Annex 2 Designated EHV charges'!$A$10:$A$300, MATCH(0, IF(ISBLANK('Annex 2 Designated EHV charges'!$A$10:$A$300),1, COUNTIF(A$4:$A99, 'Annex 2 Designated EHV charges'!$A$10:$A$300)), 0)),"")</f>
        <v/>
      </c>
      <c r="B100" s="101" t="str">
        <f>IF($A100="","",VLOOKUP($A100,'Annex 2 Designated EHV charges'!$A:$O,2,0))</f>
        <v/>
      </c>
      <c r="C100" s="102" t="str">
        <f>IF($A100="","",VLOOKUP($A100,'Annex 2 Designated EHV charges'!$A:$O,3,0))</f>
        <v/>
      </c>
      <c r="D100" s="101" t="str">
        <f>IF($A100="","",VLOOKUP($A100,'Annex 2 Designated EHV charges'!$A:$O,7,0))</f>
        <v/>
      </c>
      <c r="E100" s="104" t="str">
        <f>IFERROR(IF(VLOOKUP($A100,'Annex 2 Designated EHV charges'!$A:$O,9,FALSE)=0,"",VLOOKUP($A100,'Annex 2 Designated EHV charges'!$A:$O,9,FALSE)),"")</f>
        <v/>
      </c>
      <c r="F100" s="207" t="str">
        <f>IFERROR(IF(VLOOKUP($A100,'Annex 2 Designated EHV charges'!$A:$O,10,FALSE)=0,"",VLOOKUP($A100,'Annex 2 Designated EHV charges'!$A:$O,10,FALSE)),"")</f>
        <v/>
      </c>
      <c r="G100" s="207" t="str">
        <f>IFERROR(IF(VLOOKUP($A100,'Annex 2 Designated EHV charges'!$A:$O,11,FALSE)=0,"",VLOOKUP($A100,'Annex 2 Designated EHV charges'!$A:$O,11,FALSE)),"")</f>
        <v/>
      </c>
      <c r="H100" s="207" t="str">
        <f>IFERROR(IF(VLOOKUP($A100,'Annex 2 Designated EHV charges'!$A:$O,12,FALSE)=0,"",VLOOKUP($A100,'Annex 2 Designated EHV charges'!$A:$O,12,FALSE)),"")</f>
        <v/>
      </c>
    </row>
    <row r="101" spans="1:8" ht="12.75" customHeight="1" x14ac:dyDescent="0.25">
      <c r="A101" s="101" t="str" cm="1">
        <f t="array" ref="A101">IFERROR(INDEX('Annex 2 Designated EHV charges'!$A$10:$A$300, MATCH(0, IF(ISBLANK('Annex 2 Designated EHV charges'!$A$10:$A$300),1, COUNTIF(A$4:$A100, 'Annex 2 Designated EHV charges'!$A$10:$A$300)), 0)),"")</f>
        <v/>
      </c>
      <c r="B101" s="101" t="str">
        <f>IF($A101="","",VLOOKUP($A101,'Annex 2 Designated EHV charges'!$A:$O,2,0))</f>
        <v/>
      </c>
      <c r="C101" s="102" t="str">
        <f>IF($A101="","",VLOOKUP($A101,'Annex 2 Designated EHV charges'!$A:$O,3,0))</f>
        <v/>
      </c>
      <c r="D101" s="101" t="str">
        <f>IF($A101="","",VLOOKUP($A101,'Annex 2 Designated EHV charges'!$A:$O,7,0))</f>
        <v/>
      </c>
      <c r="E101" s="104" t="str">
        <f>IFERROR(IF(VLOOKUP($A101,'Annex 2 Designated EHV charges'!$A:$O,9,FALSE)=0,"",VLOOKUP($A101,'Annex 2 Designated EHV charges'!$A:$O,9,FALSE)),"")</f>
        <v/>
      </c>
      <c r="F101" s="207" t="str">
        <f>IFERROR(IF(VLOOKUP($A101,'Annex 2 Designated EHV charges'!$A:$O,10,FALSE)=0,"",VLOOKUP($A101,'Annex 2 Designated EHV charges'!$A:$O,10,FALSE)),"")</f>
        <v/>
      </c>
      <c r="G101" s="207" t="str">
        <f>IFERROR(IF(VLOOKUP($A101,'Annex 2 Designated EHV charges'!$A:$O,11,FALSE)=0,"",VLOOKUP($A101,'Annex 2 Designated EHV charges'!$A:$O,11,FALSE)),"")</f>
        <v/>
      </c>
      <c r="H101" s="207" t="str">
        <f>IFERROR(IF(VLOOKUP($A101,'Annex 2 Designated EHV charges'!$A:$O,12,FALSE)=0,"",VLOOKUP($A101,'Annex 2 Designated EHV charges'!$A:$O,12,FALSE)),"")</f>
        <v/>
      </c>
    </row>
    <row r="102" spans="1:8" ht="12.75" customHeight="1" x14ac:dyDescent="0.25">
      <c r="A102" s="101" t="str" cm="1">
        <f t="array" ref="A102">IFERROR(INDEX('Annex 2 Designated EHV charges'!$A$10:$A$300, MATCH(0, IF(ISBLANK('Annex 2 Designated EHV charges'!$A$10:$A$300),1, COUNTIF(A$4:$A101, 'Annex 2 Designated EHV charges'!$A$10:$A$300)), 0)),"")</f>
        <v/>
      </c>
      <c r="B102" s="101" t="str">
        <f>IF($A102="","",VLOOKUP($A102,'Annex 2 Designated EHV charges'!$A:$O,2,0))</f>
        <v/>
      </c>
      <c r="C102" s="102" t="str">
        <f>IF($A102="","",VLOOKUP($A102,'Annex 2 Designated EHV charges'!$A:$O,3,0))</f>
        <v/>
      </c>
      <c r="D102" s="101" t="str">
        <f>IF($A102="","",VLOOKUP($A102,'Annex 2 Designated EHV charges'!$A:$O,7,0))</f>
        <v/>
      </c>
      <c r="E102" s="104" t="str">
        <f>IFERROR(IF(VLOOKUP($A102,'Annex 2 Designated EHV charges'!$A:$O,9,FALSE)=0,"",VLOOKUP($A102,'Annex 2 Designated EHV charges'!$A:$O,9,FALSE)),"")</f>
        <v/>
      </c>
      <c r="F102" s="207" t="str">
        <f>IFERROR(IF(VLOOKUP($A102,'Annex 2 Designated EHV charges'!$A:$O,10,FALSE)=0,"",VLOOKUP($A102,'Annex 2 Designated EHV charges'!$A:$O,10,FALSE)),"")</f>
        <v/>
      </c>
      <c r="G102" s="207" t="str">
        <f>IFERROR(IF(VLOOKUP($A102,'Annex 2 Designated EHV charges'!$A:$O,11,FALSE)=0,"",VLOOKUP($A102,'Annex 2 Designated EHV charges'!$A:$O,11,FALSE)),"")</f>
        <v/>
      </c>
      <c r="H102" s="207" t="str">
        <f>IFERROR(IF(VLOOKUP($A102,'Annex 2 Designated EHV charges'!$A:$O,12,FALSE)=0,"",VLOOKUP($A102,'Annex 2 Designated EHV charges'!$A:$O,12,FALSE)),"")</f>
        <v/>
      </c>
    </row>
    <row r="103" spans="1:8" ht="12.75" customHeight="1" x14ac:dyDescent="0.25">
      <c r="A103" s="101" t="str" cm="1">
        <f t="array" ref="A103">IFERROR(INDEX('Annex 2 Designated EHV charges'!$A$10:$A$300, MATCH(0, IF(ISBLANK('Annex 2 Designated EHV charges'!$A$10:$A$300),1, COUNTIF(A$4:$A102, 'Annex 2 Designated EHV charges'!$A$10:$A$300)), 0)),"")</f>
        <v/>
      </c>
      <c r="B103" s="101" t="str">
        <f>IF($A103="","",VLOOKUP($A103,'Annex 2 Designated EHV charges'!$A:$O,2,0))</f>
        <v/>
      </c>
      <c r="C103" s="102" t="str">
        <f>IF($A103="","",VLOOKUP($A103,'Annex 2 Designated EHV charges'!$A:$O,3,0))</f>
        <v/>
      </c>
      <c r="D103" s="101" t="str">
        <f>IF($A103="","",VLOOKUP($A103,'Annex 2 Designated EHV charges'!$A:$O,7,0))</f>
        <v/>
      </c>
      <c r="E103" s="104" t="str">
        <f>IFERROR(IF(VLOOKUP($A103,'Annex 2 Designated EHV charges'!$A:$O,9,FALSE)=0,"",VLOOKUP($A103,'Annex 2 Designated EHV charges'!$A:$O,9,FALSE)),"")</f>
        <v/>
      </c>
      <c r="F103" s="207" t="str">
        <f>IFERROR(IF(VLOOKUP($A103,'Annex 2 Designated EHV charges'!$A:$O,10,FALSE)=0,"",VLOOKUP($A103,'Annex 2 Designated EHV charges'!$A:$O,10,FALSE)),"")</f>
        <v/>
      </c>
      <c r="G103" s="207" t="str">
        <f>IFERROR(IF(VLOOKUP($A103,'Annex 2 Designated EHV charges'!$A:$O,11,FALSE)=0,"",VLOOKUP($A103,'Annex 2 Designated EHV charges'!$A:$O,11,FALSE)),"")</f>
        <v/>
      </c>
      <c r="H103" s="207" t="str">
        <f>IFERROR(IF(VLOOKUP($A103,'Annex 2 Designated EHV charges'!$A:$O,12,FALSE)=0,"",VLOOKUP($A103,'Annex 2 Designated EHV charges'!$A:$O,12,FALSE)),"")</f>
        <v/>
      </c>
    </row>
    <row r="104" spans="1:8" ht="12.75" customHeight="1" x14ac:dyDescent="0.25">
      <c r="A104" s="101" t="str" cm="1">
        <f t="array" ref="A104">IFERROR(INDEX('Annex 2 Designated EHV charges'!$A$10:$A$300, MATCH(0, IF(ISBLANK('Annex 2 Designated EHV charges'!$A$10:$A$300),1, COUNTIF(A$4:$A103, 'Annex 2 Designated EHV charges'!$A$10:$A$300)), 0)),"")</f>
        <v/>
      </c>
      <c r="B104" s="101" t="str">
        <f>IF($A104="","",VLOOKUP($A104,'Annex 2 Designated EHV charges'!$A:$O,2,0))</f>
        <v/>
      </c>
      <c r="C104" s="102" t="str">
        <f>IF($A104="","",VLOOKUP($A104,'Annex 2 Designated EHV charges'!$A:$O,3,0))</f>
        <v/>
      </c>
      <c r="D104" s="101" t="str">
        <f>IF($A104="","",VLOOKUP($A104,'Annex 2 Designated EHV charges'!$A:$O,7,0))</f>
        <v/>
      </c>
      <c r="E104" s="104" t="str">
        <f>IFERROR(IF(VLOOKUP($A104,'Annex 2 Designated EHV charges'!$A:$O,9,FALSE)=0,"",VLOOKUP($A104,'Annex 2 Designated EHV charges'!$A:$O,9,FALSE)),"")</f>
        <v/>
      </c>
      <c r="F104" s="207" t="str">
        <f>IFERROR(IF(VLOOKUP($A104,'Annex 2 Designated EHV charges'!$A:$O,10,FALSE)=0,"",VLOOKUP($A104,'Annex 2 Designated EHV charges'!$A:$O,10,FALSE)),"")</f>
        <v/>
      </c>
      <c r="G104" s="207" t="str">
        <f>IFERROR(IF(VLOOKUP($A104,'Annex 2 Designated EHV charges'!$A:$O,11,FALSE)=0,"",VLOOKUP($A104,'Annex 2 Designated EHV charges'!$A:$O,11,FALSE)),"")</f>
        <v/>
      </c>
      <c r="H104" s="207" t="str">
        <f>IFERROR(IF(VLOOKUP($A104,'Annex 2 Designated EHV charges'!$A:$O,12,FALSE)=0,"",VLOOKUP($A104,'Annex 2 Designated EHV charges'!$A:$O,12,FALSE)),"")</f>
        <v/>
      </c>
    </row>
    <row r="105" spans="1:8" ht="12.75" customHeight="1" x14ac:dyDescent="0.25">
      <c r="A105" s="101" t="str" cm="1">
        <f t="array" ref="A105">IFERROR(INDEX('Annex 2 Designated EHV charges'!$A$10:$A$300, MATCH(0, IF(ISBLANK('Annex 2 Designated EHV charges'!$A$10:$A$300),1, COUNTIF(A$4:$A104, 'Annex 2 Designated EHV charges'!$A$10:$A$300)), 0)),"")</f>
        <v/>
      </c>
      <c r="B105" s="101" t="str">
        <f>IF($A105="","",VLOOKUP($A105,'Annex 2 Designated EHV charges'!$A:$O,2,0))</f>
        <v/>
      </c>
      <c r="C105" s="102" t="str">
        <f>IF($A105="","",VLOOKUP($A105,'Annex 2 Designated EHV charges'!$A:$O,3,0))</f>
        <v/>
      </c>
      <c r="D105" s="101" t="str">
        <f>IF($A105="","",VLOOKUP($A105,'Annex 2 Designated EHV charges'!$A:$O,7,0))</f>
        <v/>
      </c>
      <c r="E105" s="104" t="str">
        <f>IFERROR(IF(VLOOKUP($A105,'Annex 2 Designated EHV charges'!$A:$O,9,FALSE)=0,"",VLOOKUP($A105,'Annex 2 Designated EHV charges'!$A:$O,9,FALSE)),"")</f>
        <v/>
      </c>
      <c r="F105" s="207" t="str">
        <f>IFERROR(IF(VLOOKUP($A105,'Annex 2 Designated EHV charges'!$A:$O,10,FALSE)=0,"",VLOOKUP($A105,'Annex 2 Designated EHV charges'!$A:$O,10,FALSE)),"")</f>
        <v/>
      </c>
      <c r="G105" s="207" t="str">
        <f>IFERROR(IF(VLOOKUP($A105,'Annex 2 Designated EHV charges'!$A:$O,11,FALSE)=0,"",VLOOKUP($A105,'Annex 2 Designated EHV charges'!$A:$O,11,FALSE)),"")</f>
        <v/>
      </c>
      <c r="H105" s="207" t="str">
        <f>IFERROR(IF(VLOOKUP($A105,'Annex 2 Designated EHV charges'!$A:$O,12,FALSE)=0,"",VLOOKUP($A105,'Annex 2 Designated EHV charges'!$A:$O,12,FALSE)),"")</f>
        <v/>
      </c>
    </row>
    <row r="106" spans="1:8" ht="12.75" customHeight="1" x14ac:dyDescent="0.25">
      <c r="A106" s="101" t="str" cm="1">
        <f t="array" ref="A106">IFERROR(INDEX('Annex 2 Designated EHV charges'!$A$10:$A$300, MATCH(0, IF(ISBLANK('Annex 2 Designated EHV charges'!$A$10:$A$300),1, COUNTIF(A$4:$A105, 'Annex 2 Designated EHV charges'!$A$10:$A$300)), 0)),"")</f>
        <v/>
      </c>
      <c r="B106" s="101" t="str">
        <f>IF($A106="","",VLOOKUP($A106,'Annex 2 Designated EHV charges'!$A:$O,2,0))</f>
        <v/>
      </c>
      <c r="C106" s="102" t="str">
        <f>IF($A106="","",VLOOKUP($A106,'Annex 2 Designated EHV charges'!$A:$O,3,0))</f>
        <v/>
      </c>
      <c r="D106" s="101" t="str">
        <f>IF($A106="","",VLOOKUP($A106,'Annex 2 Designated EHV charges'!$A:$O,7,0))</f>
        <v/>
      </c>
      <c r="E106" s="104" t="str">
        <f>IFERROR(IF(VLOOKUP($A106,'Annex 2 Designated EHV charges'!$A:$O,9,FALSE)=0,"",VLOOKUP($A106,'Annex 2 Designated EHV charges'!$A:$O,9,FALSE)),"")</f>
        <v/>
      </c>
      <c r="F106" s="207" t="str">
        <f>IFERROR(IF(VLOOKUP($A106,'Annex 2 Designated EHV charges'!$A:$O,10,FALSE)=0,"",VLOOKUP($A106,'Annex 2 Designated EHV charges'!$A:$O,10,FALSE)),"")</f>
        <v/>
      </c>
      <c r="G106" s="207" t="str">
        <f>IFERROR(IF(VLOOKUP($A106,'Annex 2 Designated EHV charges'!$A:$O,11,FALSE)=0,"",VLOOKUP($A106,'Annex 2 Designated EHV charges'!$A:$O,11,FALSE)),"")</f>
        <v/>
      </c>
      <c r="H106" s="207" t="str">
        <f>IFERROR(IF(VLOOKUP($A106,'Annex 2 Designated EHV charges'!$A:$O,12,FALSE)=0,"",VLOOKUP($A106,'Annex 2 Designated EHV charges'!$A:$O,12,FALSE)),"")</f>
        <v/>
      </c>
    </row>
    <row r="107" spans="1:8" ht="12.75" customHeight="1" x14ac:dyDescent="0.25">
      <c r="A107" s="101" t="str" cm="1">
        <f t="array" ref="A107">IFERROR(INDEX('Annex 2 Designated EHV charges'!$A$10:$A$300, MATCH(0, IF(ISBLANK('Annex 2 Designated EHV charges'!$A$10:$A$300),1, COUNTIF(A$4:$A106, 'Annex 2 Designated EHV charges'!$A$10:$A$300)), 0)),"")</f>
        <v/>
      </c>
      <c r="B107" s="101" t="str">
        <f>IF($A107="","",VLOOKUP($A107,'Annex 2 Designated EHV charges'!$A:$O,2,0))</f>
        <v/>
      </c>
      <c r="C107" s="102" t="str">
        <f>IF($A107="","",VLOOKUP($A107,'Annex 2 Designated EHV charges'!$A:$O,3,0))</f>
        <v/>
      </c>
      <c r="D107" s="101" t="str">
        <f>IF($A107="","",VLOOKUP($A107,'Annex 2 Designated EHV charges'!$A:$O,7,0))</f>
        <v/>
      </c>
      <c r="E107" s="104" t="str">
        <f>IFERROR(IF(VLOOKUP($A107,'Annex 2 Designated EHV charges'!$A:$O,9,FALSE)=0,"",VLOOKUP($A107,'Annex 2 Designated EHV charges'!$A:$O,9,FALSE)),"")</f>
        <v/>
      </c>
      <c r="F107" s="207" t="str">
        <f>IFERROR(IF(VLOOKUP($A107,'Annex 2 Designated EHV charges'!$A:$O,10,FALSE)=0,"",VLOOKUP($A107,'Annex 2 Designated EHV charges'!$A:$O,10,FALSE)),"")</f>
        <v/>
      </c>
      <c r="G107" s="207" t="str">
        <f>IFERROR(IF(VLOOKUP($A107,'Annex 2 Designated EHV charges'!$A:$O,11,FALSE)=0,"",VLOOKUP($A107,'Annex 2 Designated EHV charges'!$A:$O,11,FALSE)),"")</f>
        <v/>
      </c>
      <c r="H107" s="207" t="str">
        <f>IFERROR(IF(VLOOKUP($A107,'Annex 2 Designated EHV charges'!$A:$O,12,FALSE)=0,"",VLOOKUP($A107,'Annex 2 Designated EHV charges'!$A:$O,12,FALSE)),"")</f>
        <v/>
      </c>
    </row>
    <row r="108" spans="1:8" ht="12.75" customHeight="1" x14ac:dyDescent="0.25">
      <c r="A108" s="101" t="str" cm="1">
        <f t="array" ref="A108">IFERROR(INDEX('Annex 2 Designated EHV charges'!$A$10:$A$300, MATCH(0, IF(ISBLANK('Annex 2 Designated EHV charges'!$A$10:$A$300),1, COUNTIF(A$4:$A107, 'Annex 2 Designated EHV charges'!$A$10:$A$300)), 0)),"")</f>
        <v/>
      </c>
      <c r="B108" s="101" t="str">
        <f>IF($A108="","",VLOOKUP($A108,'Annex 2 Designated EHV charges'!$A:$O,2,0))</f>
        <v/>
      </c>
      <c r="C108" s="102" t="str">
        <f>IF($A108="","",VLOOKUP($A108,'Annex 2 Designated EHV charges'!$A:$O,3,0))</f>
        <v/>
      </c>
      <c r="D108" s="101" t="str">
        <f>IF($A108="","",VLOOKUP($A108,'Annex 2 Designated EHV charges'!$A:$O,7,0))</f>
        <v/>
      </c>
      <c r="E108" s="104" t="str">
        <f>IFERROR(IF(VLOOKUP($A108,'Annex 2 Designated EHV charges'!$A:$O,9,FALSE)=0,"",VLOOKUP($A108,'Annex 2 Designated EHV charges'!$A:$O,9,FALSE)),"")</f>
        <v/>
      </c>
      <c r="F108" s="207" t="str">
        <f>IFERROR(IF(VLOOKUP($A108,'Annex 2 Designated EHV charges'!$A:$O,10,FALSE)=0,"",VLOOKUP($A108,'Annex 2 Designated EHV charges'!$A:$O,10,FALSE)),"")</f>
        <v/>
      </c>
      <c r="G108" s="207" t="str">
        <f>IFERROR(IF(VLOOKUP($A108,'Annex 2 Designated EHV charges'!$A:$O,11,FALSE)=0,"",VLOOKUP($A108,'Annex 2 Designated EHV charges'!$A:$O,11,FALSE)),"")</f>
        <v/>
      </c>
      <c r="H108" s="207" t="str">
        <f>IFERROR(IF(VLOOKUP($A108,'Annex 2 Designated EHV charges'!$A:$O,12,FALSE)=0,"",VLOOKUP($A108,'Annex 2 Designated EHV charges'!$A:$O,12,FALSE)),"")</f>
        <v/>
      </c>
    </row>
    <row r="109" spans="1:8" ht="12.75" customHeight="1" x14ac:dyDescent="0.25">
      <c r="A109" s="101" t="str" cm="1">
        <f t="array" ref="A109">IFERROR(INDEX('Annex 2 Designated EHV charges'!$A$10:$A$300, MATCH(0, IF(ISBLANK('Annex 2 Designated EHV charges'!$A$10:$A$300),1, COUNTIF(A$4:$A108, 'Annex 2 Designated EHV charges'!$A$10:$A$300)), 0)),"")</f>
        <v/>
      </c>
      <c r="B109" s="101" t="str">
        <f>IF($A109="","",VLOOKUP($A109,'Annex 2 Designated EHV charges'!$A:$O,2,0))</f>
        <v/>
      </c>
      <c r="C109" s="102" t="str">
        <f>IF($A109="","",VLOOKUP($A109,'Annex 2 Designated EHV charges'!$A:$O,3,0))</f>
        <v/>
      </c>
      <c r="D109" s="101" t="str">
        <f>IF($A109="","",VLOOKUP($A109,'Annex 2 Designated EHV charges'!$A:$O,7,0))</f>
        <v/>
      </c>
      <c r="E109" s="104" t="str">
        <f>IFERROR(IF(VLOOKUP($A109,'Annex 2 Designated EHV charges'!$A:$O,9,FALSE)=0,"",VLOOKUP($A109,'Annex 2 Designated EHV charges'!$A:$O,9,FALSE)),"")</f>
        <v/>
      </c>
      <c r="F109" s="207" t="str">
        <f>IFERROR(IF(VLOOKUP($A109,'Annex 2 Designated EHV charges'!$A:$O,10,FALSE)=0,"",VLOOKUP($A109,'Annex 2 Designated EHV charges'!$A:$O,10,FALSE)),"")</f>
        <v/>
      </c>
      <c r="G109" s="207" t="str">
        <f>IFERROR(IF(VLOOKUP($A109,'Annex 2 Designated EHV charges'!$A:$O,11,FALSE)=0,"",VLOOKUP($A109,'Annex 2 Designated EHV charges'!$A:$O,11,FALSE)),"")</f>
        <v/>
      </c>
      <c r="H109" s="207" t="str">
        <f>IFERROR(IF(VLOOKUP($A109,'Annex 2 Designated EHV charges'!$A:$O,12,FALSE)=0,"",VLOOKUP($A109,'Annex 2 Designated EHV charges'!$A:$O,12,FALSE)),"")</f>
        <v/>
      </c>
    </row>
    <row r="110" spans="1:8" ht="12.75" customHeight="1" x14ac:dyDescent="0.25">
      <c r="A110" s="101" t="str" cm="1">
        <f t="array" ref="A110">IFERROR(INDEX('Annex 2 Designated EHV charges'!$A$10:$A$300, MATCH(0, IF(ISBLANK('Annex 2 Designated EHV charges'!$A$10:$A$300),1, COUNTIF(A$4:$A109, 'Annex 2 Designated EHV charges'!$A$10:$A$300)), 0)),"")</f>
        <v/>
      </c>
      <c r="B110" s="101" t="str">
        <f>IF($A110="","",VLOOKUP($A110,'Annex 2 Designated EHV charges'!$A:$O,2,0))</f>
        <v/>
      </c>
      <c r="C110" s="102" t="str">
        <f>IF($A110="","",VLOOKUP($A110,'Annex 2 Designated EHV charges'!$A:$O,3,0))</f>
        <v/>
      </c>
      <c r="D110" s="101" t="str">
        <f>IF($A110="","",VLOOKUP($A110,'Annex 2 Designated EHV charges'!$A:$O,7,0))</f>
        <v/>
      </c>
      <c r="E110" s="104" t="str">
        <f>IFERROR(IF(VLOOKUP($A110,'Annex 2 Designated EHV charges'!$A:$O,9,FALSE)=0,"",VLOOKUP($A110,'Annex 2 Designated EHV charges'!$A:$O,9,FALSE)),"")</f>
        <v/>
      </c>
      <c r="F110" s="207" t="str">
        <f>IFERROR(IF(VLOOKUP($A110,'Annex 2 Designated EHV charges'!$A:$O,10,FALSE)=0,"",VLOOKUP($A110,'Annex 2 Designated EHV charges'!$A:$O,10,FALSE)),"")</f>
        <v/>
      </c>
      <c r="G110" s="207" t="str">
        <f>IFERROR(IF(VLOOKUP($A110,'Annex 2 Designated EHV charges'!$A:$O,11,FALSE)=0,"",VLOOKUP($A110,'Annex 2 Designated EHV charges'!$A:$O,11,FALSE)),"")</f>
        <v/>
      </c>
      <c r="H110" s="207" t="str">
        <f>IFERROR(IF(VLOOKUP($A110,'Annex 2 Designated EHV charges'!$A:$O,12,FALSE)=0,"",VLOOKUP($A110,'Annex 2 Designated EHV charges'!$A:$O,12,FALSE)),"")</f>
        <v/>
      </c>
    </row>
    <row r="111" spans="1:8" ht="12.75" customHeight="1" x14ac:dyDescent="0.25">
      <c r="A111" s="101" t="str" cm="1">
        <f t="array" ref="A111">IFERROR(INDEX('Annex 2 Designated EHV charges'!$A$10:$A$300, MATCH(0, IF(ISBLANK('Annex 2 Designated EHV charges'!$A$10:$A$300),1, COUNTIF(A$4:$A110, 'Annex 2 Designated EHV charges'!$A$10:$A$300)), 0)),"")</f>
        <v/>
      </c>
      <c r="B111" s="101" t="str">
        <f>IF($A111="","",VLOOKUP($A111,'Annex 2 Designated EHV charges'!$A:$O,2,0))</f>
        <v/>
      </c>
      <c r="C111" s="102" t="str">
        <f>IF($A111="","",VLOOKUP($A111,'Annex 2 Designated EHV charges'!$A:$O,3,0))</f>
        <v/>
      </c>
      <c r="D111" s="101" t="str">
        <f>IF($A111="","",VLOOKUP($A111,'Annex 2 Designated EHV charges'!$A:$O,7,0))</f>
        <v/>
      </c>
      <c r="E111" s="104" t="str">
        <f>IFERROR(IF(VLOOKUP($A111,'Annex 2 Designated EHV charges'!$A:$O,9,FALSE)=0,"",VLOOKUP($A111,'Annex 2 Designated EHV charges'!$A:$O,9,FALSE)),"")</f>
        <v/>
      </c>
      <c r="F111" s="207" t="str">
        <f>IFERROR(IF(VLOOKUP($A111,'Annex 2 Designated EHV charges'!$A:$O,10,FALSE)=0,"",VLOOKUP($A111,'Annex 2 Designated EHV charges'!$A:$O,10,FALSE)),"")</f>
        <v/>
      </c>
      <c r="G111" s="207" t="str">
        <f>IFERROR(IF(VLOOKUP($A111,'Annex 2 Designated EHV charges'!$A:$O,11,FALSE)=0,"",VLOOKUP($A111,'Annex 2 Designated EHV charges'!$A:$O,11,FALSE)),"")</f>
        <v/>
      </c>
      <c r="H111" s="207" t="str">
        <f>IFERROR(IF(VLOOKUP($A111,'Annex 2 Designated EHV charges'!$A:$O,12,FALSE)=0,"",VLOOKUP($A111,'Annex 2 Designated EHV charges'!$A:$O,12,FALSE)),"")</f>
        <v/>
      </c>
    </row>
    <row r="112" spans="1:8" ht="12.75" customHeight="1" x14ac:dyDescent="0.25">
      <c r="A112" s="101" t="str" cm="1">
        <f t="array" ref="A112">IFERROR(INDEX('Annex 2 Designated EHV charges'!$A$10:$A$300, MATCH(0, IF(ISBLANK('Annex 2 Designated EHV charges'!$A$10:$A$300),1, COUNTIF(A$4:$A111, 'Annex 2 Designated EHV charges'!$A$10:$A$300)), 0)),"")</f>
        <v/>
      </c>
      <c r="B112" s="101" t="str">
        <f>IF($A112="","",VLOOKUP($A112,'Annex 2 Designated EHV charges'!$A:$O,2,0))</f>
        <v/>
      </c>
      <c r="C112" s="102" t="str">
        <f>IF($A112="","",VLOOKUP($A112,'Annex 2 Designated EHV charges'!$A:$O,3,0))</f>
        <v/>
      </c>
      <c r="D112" s="101" t="str">
        <f>IF($A112="","",VLOOKUP($A112,'Annex 2 Designated EHV charges'!$A:$O,7,0))</f>
        <v/>
      </c>
      <c r="E112" s="104" t="str">
        <f>IFERROR(IF(VLOOKUP($A112,'Annex 2 Designated EHV charges'!$A:$O,9,FALSE)=0,"",VLOOKUP($A112,'Annex 2 Designated EHV charges'!$A:$O,9,FALSE)),"")</f>
        <v/>
      </c>
      <c r="F112" s="207" t="str">
        <f>IFERROR(IF(VLOOKUP($A112,'Annex 2 Designated EHV charges'!$A:$O,10,FALSE)=0,"",VLOOKUP($A112,'Annex 2 Designated EHV charges'!$A:$O,10,FALSE)),"")</f>
        <v/>
      </c>
      <c r="G112" s="207" t="str">
        <f>IFERROR(IF(VLOOKUP($A112,'Annex 2 Designated EHV charges'!$A:$O,11,FALSE)=0,"",VLOOKUP($A112,'Annex 2 Designated EHV charges'!$A:$O,11,FALSE)),"")</f>
        <v/>
      </c>
      <c r="H112" s="207" t="str">
        <f>IFERROR(IF(VLOOKUP($A112,'Annex 2 Designated EHV charges'!$A:$O,12,FALSE)=0,"",VLOOKUP($A112,'Annex 2 Designated EHV charges'!$A:$O,12,FALSE)),"")</f>
        <v/>
      </c>
    </row>
    <row r="113" spans="1:8" ht="12.75" customHeight="1" x14ac:dyDescent="0.25">
      <c r="A113" s="101" t="str" cm="1">
        <f t="array" ref="A113">IFERROR(INDEX('Annex 2 Designated EHV charges'!$A$10:$A$300, MATCH(0, IF(ISBLANK('Annex 2 Designated EHV charges'!$A$10:$A$300),1, COUNTIF(A$4:$A112, 'Annex 2 Designated EHV charges'!$A$10:$A$300)), 0)),"")</f>
        <v/>
      </c>
      <c r="B113" s="101" t="str">
        <f>IF($A113="","",VLOOKUP($A113,'Annex 2 Designated EHV charges'!$A:$O,2,0))</f>
        <v/>
      </c>
      <c r="C113" s="102" t="str">
        <f>IF($A113="","",VLOOKUP($A113,'Annex 2 Designated EHV charges'!$A:$O,3,0))</f>
        <v/>
      </c>
      <c r="D113" s="101" t="str">
        <f>IF($A113="","",VLOOKUP($A113,'Annex 2 Designated EHV charges'!$A:$O,7,0))</f>
        <v/>
      </c>
      <c r="E113" s="104" t="str">
        <f>IFERROR(IF(VLOOKUP($A113,'Annex 2 Designated EHV charges'!$A:$O,9,FALSE)=0,"",VLOOKUP($A113,'Annex 2 Designated EHV charges'!$A:$O,9,FALSE)),"")</f>
        <v/>
      </c>
      <c r="F113" s="207" t="str">
        <f>IFERROR(IF(VLOOKUP($A113,'Annex 2 Designated EHV charges'!$A:$O,10,FALSE)=0,"",VLOOKUP($A113,'Annex 2 Designated EHV charges'!$A:$O,10,FALSE)),"")</f>
        <v/>
      </c>
      <c r="G113" s="207" t="str">
        <f>IFERROR(IF(VLOOKUP($A113,'Annex 2 Designated EHV charges'!$A:$O,11,FALSE)=0,"",VLOOKUP($A113,'Annex 2 Designated EHV charges'!$A:$O,11,FALSE)),"")</f>
        <v/>
      </c>
      <c r="H113" s="207" t="str">
        <f>IFERROR(IF(VLOOKUP($A113,'Annex 2 Designated EHV charges'!$A:$O,12,FALSE)=0,"",VLOOKUP($A113,'Annex 2 Designated EHV charges'!$A:$O,12,FALSE)),"")</f>
        <v/>
      </c>
    </row>
    <row r="114" spans="1:8" ht="12.75" customHeight="1" x14ac:dyDescent="0.25">
      <c r="A114" s="101" t="str" cm="1">
        <f t="array" ref="A114">IFERROR(INDEX('Annex 2 Designated EHV charges'!$A$10:$A$300, MATCH(0, IF(ISBLANK('Annex 2 Designated EHV charges'!$A$10:$A$300),1, COUNTIF(A$4:$A113, 'Annex 2 Designated EHV charges'!$A$10:$A$300)), 0)),"")</f>
        <v/>
      </c>
      <c r="B114" s="101" t="str">
        <f>IF($A114="","",VLOOKUP($A114,'Annex 2 Designated EHV charges'!$A:$O,2,0))</f>
        <v/>
      </c>
      <c r="C114" s="102" t="str">
        <f>IF($A114="","",VLOOKUP($A114,'Annex 2 Designated EHV charges'!$A:$O,3,0))</f>
        <v/>
      </c>
      <c r="D114" s="101" t="str">
        <f>IF($A114="","",VLOOKUP($A114,'Annex 2 Designated EHV charges'!$A:$O,7,0))</f>
        <v/>
      </c>
      <c r="E114" s="104" t="str">
        <f>IFERROR(IF(VLOOKUP($A114,'Annex 2 Designated EHV charges'!$A:$O,9,FALSE)=0,"",VLOOKUP($A114,'Annex 2 Designated EHV charges'!$A:$O,9,FALSE)),"")</f>
        <v/>
      </c>
      <c r="F114" s="207" t="str">
        <f>IFERROR(IF(VLOOKUP($A114,'Annex 2 Designated EHV charges'!$A:$O,10,FALSE)=0,"",VLOOKUP($A114,'Annex 2 Designated EHV charges'!$A:$O,10,FALSE)),"")</f>
        <v/>
      </c>
      <c r="G114" s="207" t="str">
        <f>IFERROR(IF(VLOOKUP($A114,'Annex 2 Designated EHV charges'!$A:$O,11,FALSE)=0,"",VLOOKUP($A114,'Annex 2 Designated EHV charges'!$A:$O,11,FALSE)),"")</f>
        <v/>
      </c>
      <c r="H114" s="207" t="str">
        <f>IFERROR(IF(VLOOKUP($A114,'Annex 2 Designated EHV charges'!$A:$O,12,FALSE)=0,"",VLOOKUP($A114,'Annex 2 Designated EHV charges'!$A:$O,12,FALSE)),"")</f>
        <v/>
      </c>
    </row>
    <row r="115" spans="1:8" ht="12.75" customHeight="1" x14ac:dyDescent="0.25">
      <c r="A115" s="101" t="str" cm="1">
        <f t="array" ref="A115">IFERROR(INDEX('Annex 2 Designated EHV charges'!$A$10:$A$300, MATCH(0, IF(ISBLANK('Annex 2 Designated EHV charges'!$A$10:$A$300),1, COUNTIF(A$4:$A114, 'Annex 2 Designated EHV charges'!$A$10:$A$300)), 0)),"")</f>
        <v/>
      </c>
      <c r="B115" s="101" t="str">
        <f>IF($A115="","",VLOOKUP($A115,'Annex 2 Designated EHV charges'!$A:$O,2,0))</f>
        <v/>
      </c>
      <c r="C115" s="102" t="str">
        <f>IF($A115="","",VLOOKUP($A115,'Annex 2 Designated EHV charges'!$A:$O,3,0))</f>
        <v/>
      </c>
      <c r="D115" s="101" t="str">
        <f>IF($A115="","",VLOOKUP($A115,'Annex 2 Designated EHV charges'!$A:$O,7,0))</f>
        <v/>
      </c>
      <c r="E115" s="104" t="str">
        <f>IFERROR(IF(VLOOKUP($A115,'Annex 2 Designated EHV charges'!$A:$O,9,FALSE)=0,"",VLOOKUP($A115,'Annex 2 Designated EHV charges'!$A:$O,9,FALSE)),"")</f>
        <v/>
      </c>
      <c r="F115" s="207" t="str">
        <f>IFERROR(IF(VLOOKUP($A115,'Annex 2 Designated EHV charges'!$A:$O,10,FALSE)=0,"",VLOOKUP($A115,'Annex 2 Designated EHV charges'!$A:$O,10,FALSE)),"")</f>
        <v/>
      </c>
      <c r="G115" s="207" t="str">
        <f>IFERROR(IF(VLOOKUP($A115,'Annex 2 Designated EHV charges'!$A:$O,11,FALSE)=0,"",VLOOKUP($A115,'Annex 2 Designated EHV charges'!$A:$O,11,FALSE)),"")</f>
        <v/>
      </c>
      <c r="H115" s="207" t="str">
        <f>IFERROR(IF(VLOOKUP($A115,'Annex 2 Designated EHV charges'!$A:$O,12,FALSE)=0,"",VLOOKUP($A115,'Annex 2 Designated EHV charges'!$A:$O,12,FALSE)),"")</f>
        <v/>
      </c>
    </row>
    <row r="116" spans="1:8" ht="12.75" customHeight="1" x14ac:dyDescent="0.25">
      <c r="A116" s="101" t="str" cm="1">
        <f t="array" ref="A116">IFERROR(INDEX('Annex 2 Designated EHV charges'!$A$10:$A$300, MATCH(0, IF(ISBLANK('Annex 2 Designated EHV charges'!$A$10:$A$300),1, COUNTIF(A$4:$A115, 'Annex 2 Designated EHV charges'!$A$10:$A$300)), 0)),"")</f>
        <v/>
      </c>
      <c r="B116" s="101" t="str">
        <f>IF($A116="","",VLOOKUP($A116,'Annex 2 Designated EHV charges'!$A:$O,2,0))</f>
        <v/>
      </c>
      <c r="C116" s="102" t="str">
        <f>IF($A116="","",VLOOKUP($A116,'Annex 2 Designated EHV charges'!$A:$O,3,0))</f>
        <v/>
      </c>
      <c r="D116" s="101" t="str">
        <f>IF($A116="","",VLOOKUP($A116,'Annex 2 Designated EHV charges'!$A:$O,7,0))</f>
        <v/>
      </c>
      <c r="E116" s="104" t="str">
        <f>IFERROR(IF(VLOOKUP($A116,'Annex 2 Designated EHV charges'!$A:$O,9,FALSE)=0,"",VLOOKUP($A116,'Annex 2 Designated EHV charges'!$A:$O,9,FALSE)),"")</f>
        <v/>
      </c>
      <c r="F116" s="207" t="str">
        <f>IFERROR(IF(VLOOKUP($A116,'Annex 2 Designated EHV charges'!$A:$O,10,FALSE)=0,"",VLOOKUP($A116,'Annex 2 Designated EHV charges'!$A:$O,10,FALSE)),"")</f>
        <v/>
      </c>
      <c r="G116" s="207" t="str">
        <f>IFERROR(IF(VLOOKUP($A116,'Annex 2 Designated EHV charges'!$A:$O,11,FALSE)=0,"",VLOOKUP($A116,'Annex 2 Designated EHV charges'!$A:$O,11,FALSE)),"")</f>
        <v/>
      </c>
      <c r="H116" s="207" t="str">
        <f>IFERROR(IF(VLOOKUP($A116,'Annex 2 Designated EHV charges'!$A:$O,12,FALSE)=0,"",VLOOKUP($A116,'Annex 2 Designated EHV charges'!$A:$O,12,FALSE)),"")</f>
        <v/>
      </c>
    </row>
    <row r="117" spans="1:8" ht="12.75" customHeight="1" x14ac:dyDescent="0.25">
      <c r="A117" s="101" t="str" cm="1">
        <f t="array" ref="A117">IFERROR(INDEX('Annex 2 Designated EHV charges'!$A$10:$A$300, MATCH(0, IF(ISBLANK('Annex 2 Designated EHV charges'!$A$10:$A$300),1, COUNTIF(A$4:$A116, 'Annex 2 Designated EHV charges'!$A$10:$A$300)), 0)),"")</f>
        <v/>
      </c>
      <c r="B117" s="101" t="str">
        <f>IF($A117="","",VLOOKUP($A117,'Annex 2 Designated EHV charges'!$A:$O,2,0))</f>
        <v/>
      </c>
      <c r="C117" s="102" t="str">
        <f>IF($A117="","",VLOOKUP($A117,'Annex 2 Designated EHV charges'!$A:$O,3,0))</f>
        <v/>
      </c>
      <c r="D117" s="101" t="str">
        <f>IF($A117="","",VLOOKUP($A117,'Annex 2 Designated EHV charges'!$A:$O,7,0))</f>
        <v/>
      </c>
      <c r="E117" s="104" t="str">
        <f>IFERROR(IF(VLOOKUP($A117,'Annex 2 Designated EHV charges'!$A:$O,9,FALSE)=0,"",VLOOKUP($A117,'Annex 2 Designated EHV charges'!$A:$O,9,FALSE)),"")</f>
        <v/>
      </c>
      <c r="F117" s="207" t="str">
        <f>IFERROR(IF(VLOOKUP($A117,'Annex 2 Designated EHV charges'!$A:$O,10,FALSE)=0,"",VLOOKUP($A117,'Annex 2 Designated EHV charges'!$A:$O,10,FALSE)),"")</f>
        <v/>
      </c>
      <c r="G117" s="207" t="str">
        <f>IFERROR(IF(VLOOKUP($A117,'Annex 2 Designated EHV charges'!$A:$O,11,FALSE)=0,"",VLOOKUP($A117,'Annex 2 Designated EHV charges'!$A:$O,11,FALSE)),"")</f>
        <v/>
      </c>
      <c r="H117" s="207" t="str">
        <f>IFERROR(IF(VLOOKUP($A117,'Annex 2 Designated EHV charges'!$A:$O,12,FALSE)=0,"",VLOOKUP($A117,'Annex 2 Designated EHV charges'!$A:$O,12,FALSE)),"")</f>
        <v/>
      </c>
    </row>
    <row r="118" spans="1:8" ht="12.75" customHeight="1" x14ac:dyDescent="0.25">
      <c r="A118" s="101" t="str" cm="1">
        <f t="array" ref="A118">IFERROR(INDEX('Annex 2 Designated EHV charges'!$A$10:$A$300, MATCH(0, IF(ISBLANK('Annex 2 Designated EHV charges'!$A$10:$A$300),1, COUNTIF(A$4:$A117, 'Annex 2 Designated EHV charges'!$A$10:$A$300)), 0)),"")</f>
        <v/>
      </c>
      <c r="B118" s="101" t="str">
        <f>IF($A118="","",VLOOKUP($A118,'Annex 2 Designated EHV charges'!$A:$O,2,0))</f>
        <v/>
      </c>
      <c r="C118" s="102" t="str">
        <f>IF($A118="","",VLOOKUP($A118,'Annex 2 Designated EHV charges'!$A:$O,3,0))</f>
        <v/>
      </c>
      <c r="D118" s="101" t="str">
        <f>IF($A118="","",VLOOKUP($A118,'Annex 2 Designated EHV charges'!$A:$O,7,0))</f>
        <v/>
      </c>
      <c r="E118" s="104" t="str">
        <f>IFERROR(IF(VLOOKUP($A118,'Annex 2 Designated EHV charges'!$A:$O,9,FALSE)=0,"",VLOOKUP($A118,'Annex 2 Designated EHV charges'!$A:$O,9,FALSE)),"")</f>
        <v/>
      </c>
      <c r="F118" s="207" t="str">
        <f>IFERROR(IF(VLOOKUP($A118,'Annex 2 Designated EHV charges'!$A:$O,10,FALSE)=0,"",VLOOKUP($A118,'Annex 2 Designated EHV charges'!$A:$O,10,FALSE)),"")</f>
        <v/>
      </c>
      <c r="G118" s="207" t="str">
        <f>IFERROR(IF(VLOOKUP($A118,'Annex 2 Designated EHV charges'!$A:$O,11,FALSE)=0,"",VLOOKUP($A118,'Annex 2 Designated EHV charges'!$A:$O,11,FALSE)),"")</f>
        <v/>
      </c>
      <c r="H118" s="207" t="str">
        <f>IFERROR(IF(VLOOKUP($A118,'Annex 2 Designated EHV charges'!$A:$O,12,FALSE)=0,"",VLOOKUP($A118,'Annex 2 Designated EHV charges'!$A:$O,12,FALSE)),"")</f>
        <v/>
      </c>
    </row>
    <row r="119" spans="1:8" ht="12.75" customHeight="1" x14ac:dyDescent="0.25">
      <c r="A119" s="101" t="str" cm="1">
        <f t="array" ref="A119">IFERROR(INDEX('Annex 2 Designated EHV charges'!$A$10:$A$300, MATCH(0, IF(ISBLANK('Annex 2 Designated EHV charges'!$A$10:$A$300),1, COUNTIF(A$4:$A118, 'Annex 2 Designated EHV charges'!$A$10:$A$300)), 0)),"")</f>
        <v/>
      </c>
      <c r="B119" s="101" t="str">
        <f>IF($A119="","",VLOOKUP($A119,'Annex 2 Designated EHV charges'!$A:$O,2,0))</f>
        <v/>
      </c>
      <c r="C119" s="102" t="str">
        <f>IF($A119="","",VLOOKUP($A119,'Annex 2 Designated EHV charges'!$A:$O,3,0))</f>
        <v/>
      </c>
      <c r="D119" s="101" t="str">
        <f>IF($A119="","",VLOOKUP($A119,'Annex 2 Designated EHV charges'!$A:$O,7,0))</f>
        <v/>
      </c>
      <c r="E119" s="104" t="str">
        <f>IFERROR(IF(VLOOKUP($A119,'Annex 2 Designated EHV charges'!$A:$O,9,FALSE)=0,"",VLOOKUP($A119,'Annex 2 Designated EHV charges'!$A:$O,9,FALSE)),"")</f>
        <v/>
      </c>
      <c r="F119" s="207" t="str">
        <f>IFERROR(IF(VLOOKUP($A119,'Annex 2 Designated EHV charges'!$A:$O,10,FALSE)=0,"",VLOOKUP($A119,'Annex 2 Designated EHV charges'!$A:$O,10,FALSE)),"")</f>
        <v/>
      </c>
      <c r="G119" s="207" t="str">
        <f>IFERROR(IF(VLOOKUP($A119,'Annex 2 Designated EHV charges'!$A:$O,11,FALSE)=0,"",VLOOKUP($A119,'Annex 2 Designated EHV charges'!$A:$O,11,FALSE)),"")</f>
        <v/>
      </c>
      <c r="H119" s="207" t="str">
        <f>IFERROR(IF(VLOOKUP($A119,'Annex 2 Designated EHV charges'!$A:$O,12,FALSE)=0,"",VLOOKUP($A119,'Annex 2 Designated EHV charges'!$A:$O,12,FALSE)),"")</f>
        <v/>
      </c>
    </row>
    <row r="120" spans="1:8" ht="12.75" customHeight="1" x14ac:dyDescent="0.25">
      <c r="A120" s="101" t="str" cm="1">
        <f t="array" ref="A120">IFERROR(INDEX('Annex 2 Designated EHV charges'!$A$10:$A$300, MATCH(0, IF(ISBLANK('Annex 2 Designated EHV charges'!$A$10:$A$300),1, COUNTIF(A$4:$A119, 'Annex 2 Designated EHV charges'!$A$10:$A$300)), 0)),"")</f>
        <v/>
      </c>
      <c r="B120" s="101" t="str">
        <f>IF($A120="","",VLOOKUP($A120,'Annex 2 Designated EHV charges'!$A:$O,2,0))</f>
        <v/>
      </c>
      <c r="C120" s="102" t="str">
        <f>IF($A120="","",VLOOKUP($A120,'Annex 2 Designated EHV charges'!$A:$O,3,0))</f>
        <v/>
      </c>
      <c r="D120" s="101" t="str">
        <f>IF($A120="","",VLOOKUP($A120,'Annex 2 Designated EHV charges'!$A:$O,7,0))</f>
        <v/>
      </c>
      <c r="E120" s="104" t="str">
        <f>IFERROR(IF(VLOOKUP($A120,'Annex 2 Designated EHV charges'!$A:$O,9,FALSE)=0,"",VLOOKUP($A120,'Annex 2 Designated EHV charges'!$A:$O,9,FALSE)),"")</f>
        <v/>
      </c>
      <c r="F120" s="207" t="str">
        <f>IFERROR(IF(VLOOKUP($A120,'Annex 2 Designated EHV charges'!$A:$O,10,FALSE)=0,"",VLOOKUP($A120,'Annex 2 Designated EHV charges'!$A:$O,10,FALSE)),"")</f>
        <v/>
      </c>
      <c r="G120" s="207" t="str">
        <f>IFERROR(IF(VLOOKUP($A120,'Annex 2 Designated EHV charges'!$A:$O,11,FALSE)=0,"",VLOOKUP($A120,'Annex 2 Designated EHV charges'!$A:$O,11,FALSE)),"")</f>
        <v/>
      </c>
      <c r="H120" s="207" t="str">
        <f>IFERROR(IF(VLOOKUP($A120,'Annex 2 Designated EHV charges'!$A:$O,12,FALSE)=0,"",VLOOKUP($A120,'Annex 2 Designated EHV charges'!$A:$O,12,FALSE)),"")</f>
        <v/>
      </c>
    </row>
    <row r="121" spans="1:8" ht="12.75" customHeight="1" x14ac:dyDescent="0.25">
      <c r="A121" s="101" t="str" cm="1">
        <f t="array" ref="A121">IFERROR(INDEX('Annex 2 Designated EHV charges'!$A$10:$A$300, MATCH(0, IF(ISBLANK('Annex 2 Designated EHV charges'!$A$10:$A$300),1, COUNTIF(A$4:$A120, 'Annex 2 Designated EHV charges'!$A$10:$A$300)), 0)),"")</f>
        <v/>
      </c>
      <c r="B121" s="101" t="str">
        <f>IF($A121="","",VLOOKUP($A121,'Annex 2 Designated EHV charges'!$A:$O,2,0))</f>
        <v/>
      </c>
      <c r="C121" s="102" t="str">
        <f>IF($A121="","",VLOOKUP($A121,'Annex 2 Designated EHV charges'!$A:$O,3,0))</f>
        <v/>
      </c>
      <c r="D121" s="101" t="str">
        <f>IF($A121="","",VLOOKUP($A121,'Annex 2 Designated EHV charges'!$A:$O,7,0))</f>
        <v/>
      </c>
      <c r="E121" s="104" t="str">
        <f>IFERROR(IF(VLOOKUP($A121,'Annex 2 Designated EHV charges'!$A:$O,9,FALSE)=0,"",VLOOKUP($A121,'Annex 2 Designated EHV charges'!$A:$O,9,FALSE)),"")</f>
        <v/>
      </c>
      <c r="F121" s="207" t="str">
        <f>IFERROR(IF(VLOOKUP($A121,'Annex 2 Designated EHV charges'!$A:$O,10,FALSE)=0,"",VLOOKUP($A121,'Annex 2 Designated EHV charges'!$A:$O,10,FALSE)),"")</f>
        <v/>
      </c>
      <c r="G121" s="207" t="str">
        <f>IFERROR(IF(VLOOKUP($A121,'Annex 2 Designated EHV charges'!$A:$O,11,FALSE)=0,"",VLOOKUP($A121,'Annex 2 Designated EHV charges'!$A:$O,11,FALSE)),"")</f>
        <v/>
      </c>
      <c r="H121" s="207" t="str">
        <f>IFERROR(IF(VLOOKUP($A121,'Annex 2 Designated EHV charges'!$A:$O,12,FALSE)=0,"",VLOOKUP($A121,'Annex 2 Designated EHV charges'!$A:$O,12,FALSE)),"")</f>
        <v/>
      </c>
    </row>
    <row r="122" spans="1:8" ht="12.75" customHeight="1" x14ac:dyDescent="0.25">
      <c r="A122" s="101" t="str" cm="1">
        <f t="array" ref="A122">IFERROR(INDEX('Annex 2 Designated EHV charges'!$A$10:$A$300, MATCH(0, IF(ISBLANK('Annex 2 Designated EHV charges'!$A$10:$A$300),1, COUNTIF(A$4:$A121, 'Annex 2 Designated EHV charges'!$A$10:$A$300)), 0)),"")</f>
        <v/>
      </c>
      <c r="B122" s="101" t="str">
        <f>IF($A122="","",VLOOKUP($A122,'Annex 2 Designated EHV charges'!$A:$O,2,0))</f>
        <v/>
      </c>
      <c r="C122" s="102" t="str">
        <f>IF($A122="","",VLOOKUP($A122,'Annex 2 Designated EHV charges'!$A:$O,3,0))</f>
        <v/>
      </c>
      <c r="D122" s="101" t="str">
        <f>IF($A122="","",VLOOKUP($A122,'Annex 2 Designated EHV charges'!$A:$O,7,0))</f>
        <v/>
      </c>
      <c r="E122" s="104" t="str">
        <f>IFERROR(IF(VLOOKUP($A122,'Annex 2 Designated EHV charges'!$A:$O,9,FALSE)=0,"",VLOOKUP($A122,'Annex 2 Designated EHV charges'!$A:$O,9,FALSE)),"")</f>
        <v/>
      </c>
      <c r="F122" s="207" t="str">
        <f>IFERROR(IF(VLOOKUP($A122,'Annex 2 Designated EHV charges'!$A:$O,10,FALSE)=0,"",VLOOKUP($A122,'Annex 2 Designated EHV charges'!$A:$O,10,FALSE)),"")</f>
        <v/>
      </c>
      <c r="G122" s="207" t="str">
        <f>IFERROR(IF(VLOOKUP($A122,'Annex 2 Designated EHV charges'!$A:$O,11,FALSE)=0,"",VLOOKUP($A122,'Annex 2 Designated EHV charges'!$A:$O,11,FALSE)),"")</f>
        <v/>
      </c>
      <c r="H122" s="207" t="str">
        <f>IFERROR(IF(VLOOKUP($A122,'Annex 2 Designated EHV charges'!$A:$O,12,FALSE)=0,"",VLOOKUP($A122,'Annex 2 Designated EHV charges'!$A:$O,12,FALSE)),"")</f>
        <v/>
      </c>
    </row>
    <row r="123" spans="1:8" ht="12.75" customHeight="1" x14ac:dyDescent="0.25">
      <c r="A123" s="101" t="str" cm="1">
        <f t="array" ref="A123">IFERROR(INDEX('Annex 2 Designated EHV charges'!$A$10:$A$300, MATCH(0, IF(ISBLANK('Annex 2 Designated EHV charges'!$A$10:$A$300),1, COUNTIF(A$4:$A122, 'Annex 2 Designated EHV charges'!$A$10:$A$300)), 0)),"")</f>
        <v/>
      </c>
      <c r="B123" s="101" t="str">
        <f>IF($A123="","",VLOOKUP($A123,'Annex 2 Designated EHV charges'!$A:$O,2,0))</f>
        <v/>
      </c>
      <c r="C123" s="102" t="str">
        <f>IF($A123="","",VLOOKUP($A123,'Annex 2 Designated EHV charges'!$A:$O,3,0))</f>
        <v/>
      </c>
      <c r="D123" s="101" t="str">
        <f>IF($A123="","",VLOOKUP($A123,'Annex 2 Designated EHV charges'!$A:$O,7,0))</f>
        <v/>
      </c>
      <c r="E123" s="104" t="str">
        <f>IFERROR(IF(VLOOKUP($A123,'Annex 2 Designated EHV charges'!$A:$O,9,FALSE)=0,"",VLOOKUP($A123,'Annex 2 Designated EHV charges'!$A:$O,9,FALSE)),"")</f>
        <v/>
      </c>
      <c r="F123" s="207" t="str">
        <f>IFERROR(IF(VLOOKUP($A123,'Annex 2 Designated EHV charges'!$A:$O,10,FALSE)=0,"",VLOOKUP($A123,'Annex 2 Designated EHV charges'!$A:$O,10,FALSE)),"")</f>
        <v/>
      </c>
      <c r="G123" s="207" t="str">
        <f>IFERROR(IF(VLOOKUP($A123,'Annex 2 Designated EHV charges'!$A:$O,11,FALSE)=0,"",VLOOKUP($A123,'Annex 2 Designated EHV charges'!$A:$O,11,FALSE)),"")</f>
        <v/>
      </c>
      <c r="H123" s="207" t="str">
        <f>IFERROR(IF(VLOOKUP($A123,'Annex 2 Designated EHV charges'!$A:$O,12,FALSE)=0,"",VLOOKUP($A123,'Annex 2 Designated EHV charges'!$A:$O,12,FALSE)),"")</f>
        <v/>
      </c>
    </row>
    <row r="124" spans="1:8" ht="12.75" customHeight="1" x14ac:dyDescent="0.25">
      <c r="A124" s="101" t="str" cm="1">
        <f t="array" ref="A124">IFERROR(INDEX('Annex 2 Designated EHV charges'!$A$10:$A$300, MATCH(0, IF(ISBLANK('Annex 2 Designated EHV charges'!$A$10:$A$300),1, COUNTIF(A$4:$A123, 'Annex 2 Designated EHV charges'!$A$10:$A$300)), 0)),"")</f>
        <v/>
      </c>
      <c r="B124" s="101" t="str">
        <f>IF($A124="","",VLOOKUP($A124,'Annex 2 Designated EHV charges'!$A:$O,2,0))</f>
        <v/>
      </c>
      <c r="C124" s="102" t="str">
        <f>IF($A124="","",VLOOKUP($A124,'Annex 2 Designated EHV charges'!$A:$O,3,0))</f>
        <v/>
      </c>
      <c r="D124" s="101" t="str">
        <f>IF($A124="","",VLOOKUP($A124,'Annex 2 Designated EHV charges'!$A:$O,7,0))</f>
        <v/>
      </c>
      <c r="E124" s="104" t="str">
        <f>IFERROR(IF(VLOOKUP($A124,'Annex 2 Designated EHV charges'!$A:$O,9,FALSE)=0,"",VLOOKUP($A124,'Annex 2 Designated EHV charges'!$A:$O,9,FALSE)),"")</f>
        <v/>
      </c>
      <c r="F124" s="207" t="str">
        <f>IFERROR(IF(VLOOKUP($A124,'Annex 2 Designated EHV charges'!$A:$O,10,FALSE)=0,"",VLOOKUP($A124,'Annex 2 Designated EHV charges'!$A:$O,10,FALSE)),"")</f>
        <v/>
      </c>
      <c r="G124" s="207" t="str">
        <f>IFERROR(IF(VLOOKUP($A124,'Annex 2 Designated EHV charges'!$A:$O,11,FALSE)=0,"",VLOOKUP($A124,'Annex 2 Designated EHV charges'!$A:$O,11,FALSE)),"")</f>
        <v/>
      </c>
      <c r="H124" s="207" t="str">
        <f>IFERROR(IF(VLOOKUP($A124,'Annex 2 Designated EHV charges'!$A:$O,12,FALSE)=0,"",VLOOKUP($A124,'Annex 2 Designated EHV charges'!$A:$O,12,FALSE)),"")</f>
        <v/>
      </c>
    </row>
    <row r="125" spans="1:8" ht="12.75" customHeight="1" x14ac:dyDescent="0.25">
      <c r="A125" s="101" t="str" cm="1">
        <f t="array" ref="A125">IFERROR(INDEX('Annex 2 Designated EHV charges'!$A$10:$A$300, MATCH(0, IF(ISBLANK('Annex 2 Designated EHV charges'!$A$10:$A$300),1, COUNTIF(A$4:$A124, 'Annex 2 Designated EHV charges'!$A$10:$A$300)), 0)),"")</f>
        <v/>
      </c>
      <c r="B125" s="101" t="str">
        <f>IF($A125="","",VLOOKUP($A125,'Annex 2 Designated EHV charges'!$A:$O,2,0))</f>
        <v/>
      </c>
      <c r="C125" s="102" t="str">
        <f>IF($A125="","",VLOOKUP($A125,'Annex 2 Designated EHV charges'!$A:$O,3,0))</f>
        <v/>
      </c>
      <c r="D125" s="101" t="str">
        <f>IF($A125="","",VLOOKUP($A125,'Annex 2 Designated EHV charges'!$A:$O,7,0))</f>
        <v/>
      </c>
      <c r="E125" s="104" t="str">
        <f>IFERROR(IF(VLOOKUP($A125,'Annex 2 Designated EHV charges'!$A:$O,9,FALSE)=0,"",VLOOKUP($A125,'Annex 2 Designated EHV charges'!$A:$O,9,FALSE)),"")</f>
        <v/>
      </c>
      <c r="F125" s="207" t="str">
        <f>IFERROR(IF(VLOOKUP($A125,'Annex 2 Designated EHV charges'!$A:$O,10,FALSE)=0,"",VLOOKUP($A125,'Annex 2 Designated EHV charges'!$A:$O,10,FALSE)),"")</f>
        <v/>
      </c>
      <c r="G125" s="207" t="str">
        <f>IFERROR(IF(VLOOKUP($A125,'Annex 2 Designated EHV charges'!$A:$O,11,FALSE)=0,"",VLOOKUP($A125,'Annex 2 Designated EHV charges'!$A:$O,11,FALSE)),"")</f>
        <v/>
      </c>
      <c r="H125" s="207" t="str">
        <f>IFERROR(IF(VLOOKUP($A125,'Annex 2 Designated EHV charges'!$A:$O,12,FALSE)=0,"",VLOOKUP($A125,'Annex 2 Designated EHV charges'!$A:$O,12,FALSE)),"")</f>
        <v/>
      </c>
    </row>
    <row r="126" spans="1:8" ht="12.75" customHeight="1" x14ac:dyDescent="0.25">
      <c r="A126" s="101" t="str" cm="1">
        <f t="array" ref="A126">IFERROR(INDEX('Annex 2 Designated EHV charges'!$A$10:$A$300, MATCH(0, IF(ISBLANK('Annex 2 Designated EHV charges'!$A$10:$A$300),1, COUNTIF(A$4:$A125, 'Annex 2 Designated EHV charges'!$A$10:$A$300)), 0)),"")</f>
        <v/>
      </c>
      <c r="B126" s="101" t="str">
        <f>IF($A126="","",VLOOKUP($A126,'Annex 2 Designated EHV charges'!$A:$O,2,0))</f>
        <v/>
      </c>
      <c r="C126" s="102" t="str">
        <f>IF($A126="","",VLOOKUP($A126,'Annex 2 Designated EHV charges'!$A:$O,3,0))</f>
        <v/>
      </c>
      <c r="D126" s="101" t="str">
        <f>IF($A126="","",VLOOKUP($A126,'Annex 2 Designated EHV charges'!$A:$O,7,0))</f>
        <v/>
      </c>
      <c r="E126" s="104" t="str">
        <f>IFERROR(IF(VLOOKUP($A126,'Annex 2 Designated EHV charges'!$A:$O,9,FALSE)=0,"",VLOOKUP($A126,'Annex 2 Designated EHV charges'!$A:$O,9,FALSE)),"")</f>
        <v/>
      </c>
      <c r="F126" s="207" t="str">
        <f>IFERROR(IF(VLOOKUP($A126,'Annex 2 Designated EHV charges'!$A:$O,10,FALSE)=0,"",VLOOKUP($A126,'Annex 2 Designated EHV charges'!$A:$O,10,FALSE)),"")</f>
        <v/>
      </c>
      <c r="G126" s="207" t="str">
        <f>IFERROR(IF(VLOOKUP($A126,'Annex 2 Designated EHV charges'!$A:$O,11,FALSE)=0,"",VLOOKUP($A126,'Annex 2 Designated EHV charges'!$A:$O,11,FALSE)),"")</f>
        <v/>
      </c>
      <c r="H126" s="207" t="str">
        <f>IFERROR(IF(VLOOKUP($A126,'Annex 2 Designated EHV charges'!$A:$O,12,FALSE)=0,"",VLOOKUP($A126,'Annex 2 Designated EHV charges'!$A:$O,12,FALSE)),"")</f>
        <v/>
      </c>
    </row>
    <row r="127" spans="1:8" ht="12.75" customHeight="1" x14ac:dyDescent="0.25">
      <c r="A127" s="101" t="str" cm="1">
        <f t="array" ref="A127">IFERROR(INDEX('Annex 2 Designated EHV charges'!$A$10:$A$300, MATCH(0, IF(ISBLANK('Annex 2 Designated EHV charges'!$A$10:$A$300),1, COUNTIF(A$4:$A126, 'Annex 2 Designated EHV charges'!$A$10:$A$300)), 0)),"")</f>
        <v/>
      </c>
      <c r="B127" s="101" t="str">
        <f>IF($A127="","",VLOOKUP($A127,'Annex 2 Designated EHV charges'!$A:$O,2,0))</f>
        <v/>
      </c>
      <c r="C127" s="102" t="str">
        <f>IF($A127="","",VLOOKUP($A127,'Annex 2 Designated EHV charges'!$A:$O,3,0))</f>
        <v/>
      </c>
      <c r="D127" s="101" t="str">
        <f>IF($A127="","",VLOOKUP($A127,'Annex 2 Designated EHV charges'!$A:$O,7,0))</f>
        <v/>
      </c>
      <c r="E127" s="104" t="str">
        <f>IFERROR(IF(VLOOKUP($A127,'Annex 2 Designated EHV charges'!$A:$O,9,FALSE)=0,"",VLOOKUP($A127,'Annex 2 Designated EHV charges'!$A:$O,9,FALSE)),"")</f>
        <v/>
      </c>
      <c r="F127" s="207" t="str">
        <f>IFERROR(IF(VLOOKUP($A127,'Annex 2 Designated EHV charges'!$A:$O,10,FALSE)=0,"",VLOOKUP($A127,'Annex 2 Designated EHV charges'!$A:$O,10,FALSE)),"")</f>
        <v/>
      </c>
      <c r="G127" s="207" t="str">
        <f>IFERROR(IF(VLOOKUP($A127,'Annex 2 Designated EHV charges'!$A:$O,11,FALSE)=0,"",VLOOKUP($A127,'Annex 2 Designated EHV charges'!$A:$O,11,FALSE)),"")</f>
        <v/>
      </c>
      <c r="H127" s="207" t="str">
        <f>IFERROR(IF(VLOOKUP($A127,'Annex 2 Designated EHV charges'!$A:$O,12,FALSE)=0,"",VLOOKUP($A127,'Annex 2 Designated EHV charges'!$A:$O,12,FALSE)),"")</f>
        <v/>
      </c>
    </row>
    <row r="128" spans="1:8" ht="12.75" customHeight="1" x14ac:dyDescent="0.25">
      <c r="A128" s="101" t="str" cm="1">
        <f t="array" ref="A128">IFERROR(INDEX('Annex 2 Designated EHV charges'!$A$10:$A$300, MATCH(0, IF(ISBLANK('Annex 2 Designated EHV charges'!$A$10:$A$300),1, COUNTIF(A$4:$A127, 'Annex 2 Designated EHV charges'!$A$10:$A$300)), 0)),"")</f>
        <v/>
      </c>
      <c r="B128" s="101" t="str">
        <f>IF($A128="","",VLOOKUP($A128,'Annex 2 Designated EHV charges'!$A:$O,2,0))</f>
        <v/>
      </c>
      <c r="C128" s="102" t="str">
        <f>IF($A128="","",VLOOKUP($A128,'Annex 2 Designated EHV charges'!$A:$O,3,0))</f>
        <v/>
      </c>
      <c r="D128" s="101" t="str">
        <f>IF($A128="","",VLOOKUP($A128,'Annex 2 Designated EHV charges'!$A:$O,7,0))</f>
        <v/>
      </c>
      <c r="E128" s="104" t="str">
        <f>IFERROR(IF(VLOOKUP($A128,'Annex 2 Designated EHV charges'!$A:$O,9,FALSE)=0,"",VLOOKUP($A128,'Annex 2 Designated EHV charges'!$A:$O,9,FALSE)),"")</f>
        <v/>
      </c>
      <c r="F128" s="207" t="str">
        <f>IFERROR(IF(VLOOKUP($A128,'Annex 2 Designated EHV charges'!$A:$O,10,FALSE)=0,"",VLOOKUP($A128,'Annex 2 Designated EHV charges'!$A:$O,10,FALSE)),"")</f>
        <v/>
      </c>
      <c r="G128" s="207" t="str">
        <f>IFERROR(IF(VLOOKUP($A128,'Annex 2 Designated EHV charges'!$A:$O,11,FALSE)=0,"",VLOOKUP($A128,'Annex 2 Designated EHV charges'!$A:$O,11,FALSE)),"")</f>
        <v/>
      </c>
      <c r="H128" s="207" t="str">
        <f>IFERROR(IF(VLOOKUP($A128,'Annex 2 Designated EHV charges'!$A:$O,12,FALSE)=0,"",VLOOKUP($A128,'Annex 2 Designated EHV charges'!$A:$O,12,FALSE)),"")</f>
        <v/>
      </c>
    </row>
    <row r="129" spans="1:8" ht="12.75" customHeight="1" x14ac:dyDescent="0.25">
      <c r="A129" s="101" t="str" cm="1">
        <f t="array" ref="A129">IFERROR(INDEX('Annex 2 Designated EHV charges'!$A$10:$A$300, MATCH(0, IF(ISBLANK('Annex 2 Designated EHV charges'!$A$10:$A$300),1, COUNTIF(A$4:$A128, 'Annex 2 Designated EHV charges'!$A$10:$A$300)), 0)),"")</f>
        <v/>
      </c>
      <c r="B129" s="101" t="str">
        <f>IF($A129="","",VLOOKUP($A129,'Annex 2 Designated EHV charges'!$A:$O,2,0))</f>
        <v/>
      </c>
      <c r="C129" s="102" t="str">
        <f>IF($A129="","",VLOOKUP($A129,'Annex 2 Designated EHV charges'!$A:$O,3,0))</f>
        <v/>
      </c>
      <c r="D129" s="101" t="str">
        <f>IF($A129="","",VLOOKUP($A129,'Annex 2 Designated EHV charges'!$A:$O,7,0))</f>
        <v/>
      </c>
      <c r="E129" s="104" t="str">
        <f>IFERROR(IF(VLOOKUP($A129,'Annex 2 Designated EHV charges'!$A:$O,9,FALSE)=0,"",VLOOKUP($A129,'Annex 2 Designated EHV charges'!$A:$O,9,FALSE)),"")</f>
        <v/>
      </c>
      <c r="F129" s="207" t="str">
        <f>IFERROR(IF(VLOOKUP($A129,'Annex 2 Designated EHV charges'!$A:$O,10,FALSE)=0,"",VLOOKUP($A129,'Annex 2 Designated EHV charges'!$A:$O,10,FALSE)),"")</f>
        <v/>
      </c>
      <c r="G129" s="207" t="str">
        <f>IFERROR(IF(VLOOKUP($A129,'Annex 2 Designated EHV charges'!$A:$O,11,FALSE)=0,"",VLOOKUP($A129,'Annex 2 Designated EHV charges'!$A:$O,11,FALSE)),"")</f>
        <v/>
      </c>
      <c r="H129" s="207" t="str">
        <f>IFERROR(IF(VLOOKUP($A129,'Annex 2 Designated EHV charges'!$A:$O,12,FALSE)=0,"",VLOOKUP($A129,'Annex 2 Designated EHV charges'!$A:$O,12,FALSE)),"")</f>
        <v/>
      </c>
    </row>
    <row r="130" spans="1:8" ht="12.75" customHeight="1" x14ac:dyDescent="0.25">
      <c r="A130" s="101" t="str" cm="1">
        <f t="array" ref="A130">IFERROR(INDEX('Annex 2 Designated EHV charges'!$A$10:$A$300, MATCH(0, IF(ISBLANK('Annex 2 Designated EHV charges'!$A$10:$A$300),1, COUNTIF(A$4:$A129, 'Annex 2 Designated EHV charges'!$A$10:$A$300)), 0)),"")</f>
        <v/>
      </c>
      <c r="B130" s="101" t="str">
        <f>IF($A130="","",VLOOKUP($A130,'Annex 2 Designated EHV charges'!$A:$O,2,0))</f>
        <v/>
      </c>
      <c r="C130" s="102" t="str">
        <f>IF($A130="","",VLOOKUP($A130,'Annex 2 Designated EHV charges'!$A:$O,3,0))</f>
        <v/>
      </c>
      <c r="D130" s="101" t="str">
        <f>IF($A130="","",VLOOKUP($A130,'Annex 2 Designated EHV charges'!$A:$O,7,0))</f>
        <v/>
      </c>
      <c r="E130" s="104" t="str">
        <f>IFERROR(IF(VLOOKUP($A130,'Annex 2 Designated EHV charges'!$A:$O,9,FALSE)=0,"",VLOOKUP($A130,'Annex 2 Designated EHV charges'!$A:$O,9,FALSE)),"")</f>
        <v/>
      </c>
      <c r="F130" s="207" t="str">
        <f>IFERROR(IF(VLOOKUP($A130,'Annex 2 Designated EHV charges'!$A:$O,10,FALSE)=0,"",VLOOKUP($A130,'Annex 2 Designated EHV charges'!$A:$O,10,FALSE)),"")</f>
        <v/>
      </c>
      <c r="G130" s="207" t="str">
        <f>IFERROR(IF(VLOOKUP($A130,'Annex 2 Designated EHV charges'!$A:$O,11,FALSE)=0,"",VLOOKUP($A130,'Annex 2 Designated EHV charges'!$A:$O,11,FALSE)),"")</f>
        <v/>
      </c>
      <c r="H130" s="207" t="str">
        <f>IFERROR(IF(VLOOKUP($A130,'Annex 2 Designated EHV charges'!$A:$O,12,FALSE)=0,"",VLOOKUP($A130,'Annex 2 Designated EHV charges'!$A:$O,12,FALSE)),"")</f>
        <v/>
      </c>
    </row>
    <row r="131" spans="1:8" ht="12.75" customHeight="1" x14ac:dyDescent="0.25">
      <c r="A131" s="101" t="str" cm="1">
        <f t="array" ref="A131">IFERROR(INDEX('Annex 2 Designated EHV charges'!$A$10:$A$300, MATCH(0, IF(ISBLANK('Annex 2 Designated EHV charges'!$A$10:$A$300),1, COUNTIF(A$4:$A130, 'Annex 2 Designated EHV charges'!$A$10:$A$300)), 0)),"")</f>
        <v/>
      </c>
      <c r="B131" s="101" t="str">
        <f>IF($A131="","",VLOOKUP($A131,'Annex 2 Designated EHV charges'!$A:$O,2,0))</f>
        <v/>
      </c>
      <c r="C131" s="102" t="str">
        <f>IF($A131="","",VLOOKUP($A131,'Annex 2 Designated EHV charges'!$A:$O,3,0))</f>
        <v/>
      </c>
      <c r="D131" s="101" t="str">
        <f>IF($A131="","",VLOOKUP($A131,'Annex 2 Designated EHV charges'!$A:$O,7,0))</f>
        <v/>
      </c>
      <c r="E131" s="104" t="str">
        <f>IFERROR(IF(VLOOKUP($A131,'Annex 2 Designated EHV charges'!$A:$O,9,FALSE)=0,"",VLOOKUP($A131,'Annex 2 Designated EHV charges'!$A:$O,9,FALSE)),"")</f>
        <v/>
      </c>
      <c r="F131" s="207" t="str">
        <f>IFERROR(IF(VLOOKUP($A131,'Annex 2 Designated EHV charges'!$A:$O,10,FALSE)=0,"",VLOOKUP($A131,'Annex 2 Designated EHV charges'!$A:$O,10,FALSE)),"")</f>
        <v/>
      </c>
      <c r="G131" s="207" t="str">
        <f>IFERROR(IF(VLOOKUP($A131,'Annex 2 Designated EHV charges'!$A:$O,11,FALSE)=0,"",VLOOKUP($A131,'Annex 2 Designated EHV charges'!$A:$O,11,FALSE)),"")</f>
        <v/>
      </c>
      <c r="H131" s="207" t="str">
        <f>IFERROR(IF(VLOOKUP($A131,'Annex 2 Designated EHV charges'!$A:$O,12,FALSE)=0,"",VLOOKUP($A131,'Annex 2 Designated EHV charges'!$A:$O,12,FALSE)),"")</f>
        <v/>
      </c>
    </row>
    <row r="132" spans="1:8" ht="12.75" customHeight="1" x14ac:dyDescent="0.25">
      <c r="A132" s="101" t="str" cm="1">
        <f t="array" ref="A132">IFERROR(INDEX('Annex 2 Designated EHV charges'!$A$10:$A$300, MATCH(0, IF(ISBLANK('Annex 2 Designated EHV charges'!$A$10:$A$300),1, COUNTIF(A$4:$A131, 'Annex 2 Designated EHV charges'!$A$10:$A$300)), 0)),"")</f>
        <v/>
      </c>
      <c r="B132" s="101" t="str">
        <f>IF($A132="","",VLOOKUP($A132,'Annex 2 Designated EHV charges'!$A:$O,2,0))</f>
        <v/>
      </c>
      <c r="C132" s="102" t="str">
        <f>IF($A132="","",VLOOKUP($A132,'Annex 2 Designated EHV charges'!$A:$O,3,0))</f>
        <v/>
      </c>
      <c r="D132" s="101" t="str">
        <f>IF($A132="","",VLOOKUP($A132,'Annex 2 Designated EHV charges'!$A:$O,7,0))</f>
        <v/>
      </c>
      <c r="E132" s="104" t="str">
        <f>IFERROR(IF(VLOOKUP($A132,'Annex 2 Designated EHV charges'!$A:$O,9,FALSE)=0,"",VLOOKUP($A132,'Annex 2 Designated EHV charges'!$A:$O,9,FALSE)),"")</f>
        <v/>
      </c>
      <c r="F132" s="207" t="str">
        <f>IFERROR(IF(VLOOKUP($A132,'Annex 2 Designated EHV charges'!$A:$O,10,FALSE)=0,"",VLOOKUP($A132,'Annex 2 Designated EHV charges'!$A:$O,10,FALSE)),"")</f>
        <v/>
      </c>
      <c r="G132" s="207" t="str">
        <f>IFERROR(IF(VLOOKUP($A132,'Annex 2 Designated EHV charges'!$A:$O,11,FALSE)=0,"",VLOOKUP($A132,'Annex 2 Designated EHV charges'!$A:$O,11,FALSE)),"")</f>
        <v/>
      </c>
      <c r="H132" s="207" t="str">
        <f>IFERROR(IF(VLOOKUP($A132,'Annex 2 Designated EHV charges'!$A:$O,12,FALSE)=0,"",VLOOKUP($A132,'Annex 2 Designated EHV charges'!$A:$O,12,FALSE)),"")</f>
        <v/>
      </c>
    </row>
    <row r="133" spans="1:8" ht="12.75" customHeight="1" x14ac:dyDescent="0.25">
      <c r="A133" s="101" t="str" cm="1">
        <f t="array" ref="A133">IFERROR(INDEX('Annex 2 Designated EHV charges'!$A$10:$A$300, MATCH(0, IF(ISBLANK('Annex 2 Designated EHV charges'!$A$10:$A$300),1, COUNTIF(A$4:$A132, 'Annex 2 Designated EHV charges'!$A$10:$A$300)), 0)),"")</f>
        <v/>
      </c>
      <c r="B133" s="101" t="str">
        <f>IF($A133="","",VLOOKUP($A133,'Annex 2 Designated EHV charges'!$A:$O,2,0))</f>
        <v/>
      </c>
      <c r="C133" s="102" t="str">
        <f>IF($A133="","",VLOOKUP($A133,'Annex 2 Designated EHV charges'!$A:$O,3,0))</f>
        <v/>
      </c>
      <c r="D133" s="101" t="str">
        <f>IF($A133="","",VLOOKUP($A133,'Annex 2 Designated EHV charges'!$A:$O,7,0))</f>
        <v/>
      </c>
      <c r="E133" s="104" t="str">
        <f>IFERROR(IF(VLOOKUP($A133,'Annex 2 Designated EHV charges'!$A:$O,9,FALSE)=0,"",VLOOKUP($A133,'Annex 2 Designated EHV charges'!$A:$O,9,FALSE)),"")</f>
        <v/>
      </c>
      <c r="F133" s="207" t="str">
        <f>IFERROR(IF(VLOOKUP($A133,'Annex 2 Designated EHV charges'!$A:$O,10,FALSE)=0,"",VLOOKUP($A133,'Annex 2 Designated EHV charges'!$A:$O,10,FALSE)),"")</f>
        <v/>
      </c>
      <c r="G133" s="207" t="str">
        <f>IFERROR(IF(VLOOKUP($A133,'Annex 2 Designated EHV charges'!$A:$O,11,FALSE)=0,"",VLOOKUP($A133,'Annex 2 Designated EHV charges'!$A:$O,11,FALSE)),"")</f>
        <v/>
      </c>
      <c r="H133" s="207" t="str">
        <f>IFERROR(IF(VLOOKUP($A133,'Annex 2 Designated EHV charges'!$A:$O,12,FALSE)=0,"",VLOOKUP($A133,'Annex 2 Designated EHV charges'!$A:$O,12,FALSE)),"")</f>
        <v/>
      </c>
    </row>
    <row r="134" spans="1:8" ht="12.75" customHeight="1" x14ac:dyDescent="0.25">
      <c r="A134" s="101" t="str" cm="1">
        <f t="array" ref="A134">IFERROR(INDEX('Annex 2 Designated EHV charges'!$A$10:$A$300, MATCH(0, IF(ISBLANK('Annex 2 Designated EHV charges'!$A$10:$A$300),1, COUNTIF(A$4:$A133, 'Annex 2 Designated EHV charges'!$A$10:$A$300)), 0)),"")</f>
        <v/>
      </c>
      <c r="B134" s="101" t="str">
        <f>IF($A134="","",VLOOKUP($A134,'Annex 2 Designated EHV charges'!$A:$O,2,0))</f>
        <v/>
      </c>
      <c r="C134" s="102" t="str">
        <f>IF($A134="","",VLOOKUP($A134,'Annex 2 Designated EHV charges'!$A:$O,3,0))</f>
        <v/>
      </c>
      <c r="D134" s="101" t="str">
        <f>IF($A134="","",VLOOKUP($A134,'Annex 2 Designated EHV charges'!$A:$O,7,0))</f>
        <v/>
      </c>
      <c r="E134" s="104" t="str">
        <f>IFERROR(IF(VLOOKUP($A134,'Annex 2 Designated EHV charges'!$A:$O,9,FALSE)=0,"",VLOOKUP($A134,'Annex 2 Designated EHV charges'!$A:$O,9,FALSE)),"")</f>
        <v/>
      </c>
      <c r="F134" s="207" t="str">
        <f>IFERROR(IF(VLOOKUP($A134,'Annex 2 Designated EHV charges'!$A:$O,10,FALSE)=0,"",VLOOKUP($A134,'Annex 2 Designated EHV charges'!$A:$O,10,FALSE)),"")</f>
        <v/>
      </c>
      <c r="G134" s="207" t="str">
        <f>IFERROR(IF(VLOOKUP($A134,'Annex 2 Designated EHV charges'!$A:$O,11,FALSE)=0,"",VLOOKUP($A134,'Annex 2 Designated EHV charges'!$A:$O,11,FALSE)),"")</f>
        <v/>
      </c>
      <c r="H134" s="207" t="str">
        <f>IFERROR(IF(VLOOKUP($A134,'Annex 2 Designated EHV charges'!$A:$O,12,FALSE)=0,"",VLOOKUP($A134,'Annex 2 Designated EHV charges'!$A:$O,12,FALSE)),"")</f>
        <v/>
      </c>
    </row>
    <row r="135" spans="1:8" ht="12.75" customHeight="1" x14ac:dyDescent="0.25">
      <c r="A135" s="101" t="str" cm="1">
        <f t="array" ref="A135">IFERROR(INDEX('Annex 2 Designated EHV charges'!$A$10:$A$300, MATCH(0, IF(ISBLANK('Annex 2 Designated EHV charges'!$A$10:$A$300),1, COUNTIF(A$4:$A134, 'Annex 2 Designated EHV charges'!$A$10:$A$300)), 0)),"")</f>
        <v/>
      </c>
      <c r="B135" s="101" t="str">
        <f>IF($A135="","",VLOOKUP($A135,'Annex 2 Designated EHV charges'!$A:$O,2,0))</f>
        <v/>
      </c>
      <c r="C135" s="102" t="str">
        <f>IF($A135="","",VLOOKUP($A135,'Annex 2 Designated EHV charges'!$A:$O,3,0))</f>
        <v/>
      </c>
      <c r="D135" s="101" t="str">
        <f>IF($A135="","",VLOOKUP($A135,'Annex 2 Designated EHV charges'!$A:$O,7,0))</f>
        <v/>
      </c>
      <c r="E135" s="104" t="str">
        <f>IFERROR(IF(VLOOKUP($A135,'Annex 2 Designated EHV charges'!$A:$O,9,FALSE)=0,"",VLOOKUP($A135,'Annex 2 Designated EHV charges'!$A:$O,9,FALSE)),"")</f>
        <v/>
      </c>
      <c r="F135" s="207" t="str">
        <f>IFERROR(IF(VLOOKUP($A135,'Annex 2 Designated EHV charges'!$A:$O,10,FALSE)=0,"",VLOOKUP($A135,'Annex 2 Designated EHV charges'!$A:$O,10,FALSE)),"")</f>
        <v/>
      </c>
      <c r="G135" s="207" t="str">
        <f>IFERROR(IF(VLOOKUP($A135,'Annex 2 Designated EHV charges'!$A:$O,11,FALSE)=0,"",VLOOKUP($A135,'Annex 2 Designated EHV charges'!$A:$O,11,FALSE)),"")</f>
        <v/>
      </c>
      <c r="H135" s="207" t="str">
        <f>IFERROR(IF(VLOOKUP($A135,'Annex 2 Designated EHV charges'!$A:$O,12,FALSE)=0,"",VLOOKUP($A135,'Annex 2 Designated EHV charges'!$A:$O,12,FALSE)),"")</f>
        <v/>
      </c>
    </row>
    <row r="136" spans="1:8" ht="12.75" customHeight="1" x14ac:dyDescent="0.25">
      <c r="A136" s="101" t="str" cm="1">
        <f t="array" ref="A136">IFERROR(INDEX('Annex 2 Designated EHV charges'!$A$10:$A$300, MATCH(0, IF(ISBLANK('Annex 2 Designated EHV charges'!$A$10:$A$300),1, COUNTIF(A$4:$A135, 'Annex 2 Designated EHV charges'!$A$10:$A$300)), 0)),"")</f>
        <v/>
      </c>
      <c r="B136" s="101" t="str">
        <f>IF($A136="","",VLOOKUP($A136,'Annex 2 Designated EHV charges'!$A:$O,2,0))</f>
        <v/>
      </c>
      <c r="C136" s="102" t="str">
        <f>IF($A136="","",VLOOKUP($A136,'Annex 2 Designated EHV charges'!$A:$O,3,0))</f>
        <v/>
      </c>
      <c r="D136" s="101" t="str">
        <f>IF($A136="","",VLOOKUP($A136,'Annex 2 Designated EHV charges'!$A:$O,7,0))</f>
        <v/>
      </c>
      <c r="E136" s="104" t="str">
        <f>IFERROR(IF(VLOOKUP($A136,'Annex 2 Designated EHV charges'!$A:$O,9,FALSE)=0,"",VLOOKUP($A136,'Annex 2 Designated EHV charges'!$A:$O,9,FALSE)),"")</f>
        <v/>
      </c>
      <c r="F136" s="207" t="str">
        <f>IFERROR(IF(VLOOKUP($A136,'Annex 2 Designated EHV charges'!$A:$O,10,FALSE)=0,"",VLOOKUP($A136,'Annex 2 Designated EHV charges'!$A:$O,10,FALSE)),"")</f>
        <v/>
      </c>
      <c r="G136" s="207" t="str">
        <f>IFERROR(IF(VLOOKUP($A136,'Annex 2 Designated EHV charges'!$A:$O,11,FALSE)=0,"",VLOOKUP($A136,'Annex 2 Designated EHV charges'!$A:$O,11,FALSE)),"")</f>
        <v/>
      </c>
      <c r="H136" s="207" t="str">
        <f>IFERROR(IF(VLOOKUP($A136,'Annex 2 Designated EHV charges'!$A:$O,12,FALSE)=0,"",VLOOKUP($A136,'Annex 2 Designated EHV charges'!$A:$O,12,FALSE)),"")</f>
        <v/>
      </c>
    </row>
    <row r="137" spans="1:8" ht="12.75" customHeight="1" x14ac:dyDescent="0.25">
      <c r="A137" s="101" t="str" cm="1">
        <f t="array" ref="A137">IFERROR(INDEX('Annex 2 Designated EHV charges'!$A$10:$A$300, MATCH(0, IF(ISBLANK('Annex 2 Designated EHV charges'!$A$10:$A$300),1, COUNTIF(A$4:$A136, 'Annex 2 Designated EHV charges'!$A$10:$A$300)), 0)),"")</f>
        <v/>
      </c>
      <c r="B137" s="101" t="str">
        <f>IF($A137="","",VLOOKUP($A137,'Annex 2 Designated EHV charges'!$A:$O,2,0))</f>
        <v/>
      </c>
      <c r="C137" s="102" t="str">
        <f>IF($A137="","",VLOOKUP($A137,'Annex 2 Designated EHV charges'!$A:$O,3,0))</f>
        <v/>
      </c>
      <c r="D137" s="101" t="str">
        <f>IF($A137="","",VLOOKUP($A137,'Annex 2 Designated EHV charges'!$A:$O,7,0))</f>
        <v/>
      </c>
      <c r="E137" s="104" t="str">
        <f>IFERROR(IF(VLOOKUP($A137,'Annex 2 Designated EHV charges'!$A:$O,9,FALSE)=0,"",VLOOKUP($A137,'Annex 2 Designated EHV charges'!$A:$O,9,FALSE)),"")</f>
        <v/>
      </c>
      <c r="F137" s="207" t="str">
        <f>IFERROR(IF(VLOOKUP($A137,'Annex 2 Designated EHV charges'!$A:$O,10,FALSE)=0,"",VLOOKUP($A137,'Annex 2 Designated EHV charges'!$A:$O,10,FALSE)),"")</f>
        <v/>
      </c>
      <c r="G137" s="207" t="str">
        <f>IFERROR(IF(VLOOKUP($A137,'Annex 2 Designated EHV charges'!$A:$O,11,FALSE)=0,"",VLOOKUP($A137,'Annex 2 Designated EHV charges'!$A:$O,11,FALSE)),"")</f>
        <v/>
      </c>
      <c r="H137" s="207" t="str">
        <f>IFERROR(IF(VLOOKUP($A137,'Annex 2 Designated EHV charges'!$A:$O,12,FALSE)=0,"",VLOOKUP($A137,'Annex 2 Designated EHV charges'!$A:$O,12,FALSE)),"")</f>
        <v/>
      </c>
    </row>
    <row r="138" spans="1:8" ht="12.75" customHeight="1" x14ac:dyDescent="0.25">
      <c r="A138" s="101" t="str" cm="1">
        <f t="array" ref="A138">IFERROR(INDEX('Annex 2 Designated EHV charges'!$A$10:$A$300, MATCH(0, IF(ISBLANK('Annex 2 Designated EHV charges'!$A$10:$A$300),1, COUNTIF(A$4:$A137, 'Annex 2 Designated EHV charges'!$A$10:$A$300)), 0)),"")</f>
        <v/>
      </c>
      <c r="B138" s="101" t="str">
        <f>IF($A138="","",VLOOKUP($A138,'Annex 2 Designated EHV charges'!$A:$O,2,0))</f>
        <v/>
      </c>
      <c r="C138" s="102" t="str">
        <f>IF($A138="","",VLOOKUP($A138,'Annex 2 Designated EHV charges'!$A:$O,3,0))</f>
        <v/>
      </c>
      <c r="D138" s="101" t="str">
        <f>IF($A138="","",VLOOKUP($A138,'Annex 2 Designated EHV charges'!$A:$O,7,0))</f>
        <v/>
      </c>
      <c r="E138" s="104" t="str">
        <f>IFERROR(IF(VLOOKUP($A138,'Annex 2 Designated EHV charges'!$A:$O,9,FALSE)=0,"",VLOOKUP($A138,'Annex 2 Designated EHV charges'!$A:$O,9,FALSE)),"")</f>
        <v/>
      </c>
      <c r="F138" s="207" t="str">
        <f>IFERROR(IF(VLOOKUP($A138,'Annex 2 Designated EHV charges'!$A:$O,10,FALSE)=0,"",VLOOKUP($A138,'Annex 2 Designated EHV charges'!$A:$O,10,FALSE)),"")</f>
        <v/>
      </c>
      <c r="G138" s="207" t="str">
        <f>IFERROR(IF(VLOOKUP($A138,'Annex 2 Designated EHV charges'!$A:$O,11,FALSE)=0,"",VLOOKUP($A138,'Annex 2 Designated EHV charges'!$A:$O,11,FALSE)),"")</f>
        <v/>
      </c>
      <c r="H138" s="207" t="str">
        <f>IFERROR(IF(VLOOKUP($A138,'Annex 2 Designated EHV charges'!$A:$O,12,FALSE)=0,"",VLOOKUP($A138,'Annex 2 Designated EHV charges'!$A:$O,12,FALSE)),"")</f>
        <v/>
      </c>
    </row>
    <row r="139" spans="1:8" ht="12.75" customHeight="1" x14ac:dyDescent="0.25">
      <c r="A139" s="101" t="str" cm="1">
        <f t="array" ref="A139">IFERROR(INDEX('Annex 2 Designated EHV charges'!$A$10:$A$300, MATCH(0, IF(ISBLANK('Annex 2 Designated EHV charges'!$A$10:$A$300),1, COUNTIF(A$4:$A138, 'Annex 2 Designated EHV charges'!$A$10:$A$300)), 0)),"")</f>
        <v/>
      </c>
      <c r="B139" s="101" t="str">
        <f>IF($A139="","",VLOOKUP($A139,'Annex 2 Designated EHV charges'!$A:$O,2,0))</f>
        <v/>
      </c>
      <c r="C139" s="102" t="str">
        <f>IF($A139="","",VLOOKUP($A139,'Annex 2 Designated EHV charges'!$A:$O,3,0))</f>
        <v/>
      </c>
      <c r="D139" s="101" t="str">
        <f>IF($A139="","",VLOOKUP($A139,'Annex 2 Designated EHV charges'!$A:$O,7,0))</f>
        <v/>
      </c>
      <c r="E139" s="104" t="str">
        <f>IFERROR(IF(VLOOKUP($A139,'Annex 2 Designated EHV charges'!$A:$O,9,FALSE)=0,"",VLOOKUP($A139,'Annex 2 Designated EHV charges'!$A:$O,9,FALSE)),"")</f>
        <v/>
      </c>
      <c r="F139" s="207" t="str">
        <f>IFERROR(IF(VLOOKUP($A139,'Annex 2 Designated EHV charges'!$A:$O,10,FALSE)=0,"",VLOOKUP($A139,'Annex 2 Designated EHV charges'!$A:$O,10,FALSE)),"")</f>
        <v/>
      </c>
      <c r="G139" s="207" t="str">
        <f>IFERROR(IF(VLOOKUP($A139,'Annex 2 Designated EHV charges'!$A:$O,11,FALSE)=0,"",VLOOKUP($A139,'Annex 2 Designated EHV charges'!$A:$O,11,FALSE)),"")</f>
        <v/>
      </c>
      <c r="H139" s="207" t="str">
        <f>IFERROR(IF(VLOOKUP($A139,'Annex 2 Designated EHV charges'!$A:$O,12,FALSE)=0,"",VLOOKUP($A139,'Annex 2 Designated EHV charges'!$A:$O,12,FALSE)),"")</f>
        <v/>
      </c>
    </row>
    <row r="140" spans="1:8" ht="12.75" customHeight="1" x14ac:dyDescent="0.25">
      <c r="A140" s="101" t="str" cm="1">
        <f t="array" ref="A140">IFERROR(INDEX('Annex 2 Designated EHV charges'!$A$10:$A$300, MATCH(0, IF(ISBLANK('Annex 2 Designated EHV charges'!$A$10:$A$300),1, COUNTIF(A$4:$A139, 'Annex 2 Designated EHV charges'!$A$10:$A$300)), 0)),"")</f>
        <v/>
      </c>
      <c r="B140" s="101" t="str">
        <f>IF($A140="","",VLOOKUP($A140,'Annex 2 Designated EHV charges'!$A:$O,2,0))</f>
        <v/>
      </c>
      <c r="C140" s="102" t="str">
        <f>IF($A140="","",VLOOKUP($A140,'Annex 2 Designated EHV charges'!$A:$O,3,0))</f>
        <v/>
      </c>
      <c r="D140" s="101" t="str">
        <f>IF($A140="","",VLOOKUP($A140,'Annex 2 Designated EHV charges'!$A:$O,7,0))</f>
        <v/>
      </c>
      <c r="E140" s="104" t="str">
        <f>IFERROR(IF(VLOOKUP($A140,'Annex 2 Designated EHV charges'!$A:$O,9,FALSE)=0,"",VLOOKUP($A140,'Annex 2 Designated EHV charges'!$A:$O,9,FALSE)),"")</f>
        <v/>
      </c>
      <c r="F140" s="207" t="str">
        <f>IFERROR(IF(VLOOKUP($A140,'Annex 2 Designated EHV charges'!$A:$O,10,FALSE)=0,"",VLOOKUP($A140,'Annex 2 Designated EHV charges'!$A:$O,10,FALSE)),"")</f>
        <v/>
      </c>
      <c r="G140" s="207" t="str">
        <f>IFERROR(IF(VLOOKUP($A140,'Annex 2 Designated EHV charges'!$A:$O,11,FALSE)=0,"",VLOOKUP($A140,'Annex 2 Designated EHV charges'!$A:$O,11,FALSE)),"")</f>
        <v/>
      </c>
      <c r="H140" s="207" t="str">
        <f>IFERROR(IF(VLOOKUP($A140,'Annex 2 Designated EHV charges'!$A:$O,12,FALSE)=0,"",VLOOKUP($A140,'Annex 2 Designated EHV charges'!$A:$O,12,FALSE)),"")</f>
        <v/>
      </c>
    </row>
    <row r="141" spans="1:8" ht="12.75" customHeight="1" x14ac:dyDescent="0.25">
      <c r="A141" s="101" t="str" cm="1">
        <f t="array" ref="A141">IFERROR(INDEX('Annex 2 Designated EHV charges'!$A$10:$A$300, MATCH(0, IF(ISBLANK('Annex 2 Designated EHV charges'!$A$10:$A$300),1, COUNTIF(A$4:$A140, 'Annex 2 Designated EHV charges'!$A$10:$A$300)), 0)),"")</f>
        <v/>
      </c>
      <c r="B141" s="101" t="str">
        <f>IF($A141="","",VLOOKUP($A141,'Annex 2 Designated EHV charges'!$A:$O,2,0))</f>
        <v/>
      </c>
      <c r="C141" s="102" t="str">
        <f>IF($A141="","",VLOOKUP($A141,'Annex 2 Designated EHV charges'!$A:$O,3,0))</f>
        <v/>
      </c>
      <c r="D141" s="101" t="str">
        <f>IF($A141="","",VLOOKUP($A141,'Annex 2 Designated EHV charges'!$A:$O,7,0))</f>
        <v/>
      </c>
      <c r="E141" s="104" t="str">
        <f>IFERROR(IF(VLOOKUP($A141,'Annex 2 Designated EHV charges'!$A:$O,9,FALSE)=0,"",VLOOKUP($A141,'Annex 2 Designated EHV charges'!$A:$O,9,FALSE)),"")</f>
        <v/>
      </c>
      <c r="F141" s="207" t="str">
        <f>IFERROR(IF(VLOOKUP($A141,'Annex 2 Designated EHV charges'!$A:$O,10,FALSE)=0,"",VLOOKUP($A141,'Annex 2 Designated EHV charges'!$A:$O,10,FALSE)),"")</f>
        <v/>
      </c>
      <c r="G141" s="207" t="str">
        <f>IFERROR(IF(VLOOKUP($A141,'Annex 2 Designated EHV charges'!$A:$O,11,FALSE)=0,"",VLOOKUP($A141,'Annex 2 Designated EHV charges'!$A:$O,11,FALSE)),"")</f>
        <v/>
      </c>
      <c r="H141" s="207" t="str">
        <f>IFERROR(IF(VLOOKUP($A141,'Annex 2 Designated EHV charges'!$A:$O,12,FALSE)=0,"",VLOOKUP($A141,'Annex 2 Designated EHV charges'!$A:$O,12,FALSE)),"")</f>
        <v/>
      </c>
    </row>
    <row r="142" spans="1:8" ht="12.75" customHeight="1" x14ac:dyDescent="0.25">
      <c r="A142" s="101" t="str" cm="1">
        <f t="array" ref="A142">IFERROR(INDEX('Annex 2 Designated EHV charges'!$A$10:$A$300, MATCH(0, IF(ISBLANK('Annex 2 Designated EHV charges'!$A$10:$A$300),1, COUNTIF(A$4:$A141, 'Annex 2 Designated EHV charges'!$A$10:$A$300)), 0)),"")</f>
        <v/>
      </c>
      <c r="B142" s="101" t="str">
        <f>IF($A142="","",VLOOKUP($A142,'Annex 2 Designated EHV charges'!$A:$O,2,0))</f>
        <v/>
      </c>
      <c r="C142" s="102" t="str">
        <f>IF($A142="","",VLOOKUP($A142,'Annex 2 Designated EHV charges'!$A:$O,3,0))</f>
        <v/>
      </c>
      <c r="D142" s="101" t="str">
        <f>IF($A142="","",VLOOKUP($A142,'Annex 2 Designated EHV charges'!$A:$O,7,0))</f>
        <v/>
      </c>
      <c r="E142" s="104" t="str">
        <f>IFERROR(IF(VLOOKUP($A142,'Annex 2 Designated EHV charges'!$A:$O,9,FALSE)=0,"",VLOOKUP($A142,'Annex 2 Designated EHV charges'!$A:$O,9,FALSE)),"")</f>
        <v/>
      </c>
      <c r="F142" s="207" t="str">
        <f>IFERROR(IF(VLOOKUP($A142,'Annex 2 Designated EHV charges'!$A:$O,10,FALSE)=0,"",VLOOKUP($A142,'Annex 2 Designated EHV charges'!$A:$O,10,FALSE)),"")</f>
        <v/>
      </c>
      <c r="G142" s="207" t="str">
        <f>IFERROR(IF(VLOOKUP($A142,'Annex 2 Designated EHV charges'!$A:$O,11,FALSE)=0,"",VLOOKUP($A142,'Annex 2 Designated EHV charges'!$A:$O,11,FALSE)),"")</f>
        <v/>
      </c>
      <c r="H142" s="207" t="str">
        <f>IFERROR(IF(VLOOKUP($A142,'Annex 2 Designated EHV charges'!$A:$O,12,FALSE)=0,"",VLOOKUP($A142,'Annex 2 Designated EHV charges'!$A:$O,12,FALSE)),"")</f>
        <v/>
      </c>
    </row>
    <row r="143" spans="1:8" ht="12.75" customHeight="1" x14ac:dyDescent="0.25">
      <c r="A143" s="101" t="str" cm="1">
        <f t="array" ref="A143">IFERROR(INDEX('Annex 2 Designated EHV charges'!$A$10:$A$300, MATCH(0, IF(ISBLANK('Annex 2 Designated EHV charges'!$A$10:$A$300),1, COUNTIF(A$4:$A142, 'Annex 2 Designated EHV charges'!$A$10:$A$300)), 0)),"")</f>
        <v/>
      </c>
      <c r="B143" s="101" t="str">
        <f>IF($A143="","",VLOOKUP($A143,'Annex 2 Designated EHV charges'!$A:$O,2,0))</f>
        <v/>
      </c>
      <c r="C143" s="102" t="str">
        <f>IF($A143="","",VLOOKUP($A143,'Annex 2 Designated EHV charges'!$A:$O,3,0))</f>
        <v/>
      </c>
      <c r="D143" s="101" t="str">
        <f>IF($A143="","",VLOOKUP($A143,'Annex 2 Designated EHV charges'!$A:$O,7,0))</f>
        <v/>
      </c>
      <c r="E143" s="104" t="str">
        <f>IFERROR(IF(VLOOKUP($A143,'Annex 2 Designated EHV charges'!$A:$O,9,FALSE)=0,"",VLOOKUP($A143,'Annex 2 Designated EHV charges'!$A:$O,9,FALSE)),"")</f>
        <v/>
      </c>
      <c r="F143" s="207" t="str">
        <f>IFERROR(IF(VLOOKUP($A143,'Annex 2 Designated EHV charges'!$A:$O,10,FALSE)=0,"",VLOOKUP($A143,'Annex 2 Designated EHV charges'!$A:$O,10,FALSE)),"")</f>
        <v/>
      </c>
      <c r="G143" s="207" t="str">
        <f>IFERROR(IF(VLOOKUP($A143,'Annex 2 Designated EHV charges'!$A:$O,11,FALSE)=0,"",VLOOKUP($A143,'Annex 2 Designated EHV charges'!$A:$O,11,FALSE)),"")</f>
        <v/>
      </c>
      <c r="H143" s="207" t="str">
        <f>IFERROR(IF(VLOOKUP($A143,'Annex 2 Designated EHV charges'!$A:$O,12,FALSE)=0,"",VLOOKUP($A143,'Annex 2 Designated EHV charges'!$A:$O,12,FALSE)),"")</f>
        <v/>
      </c>
    </row>
    <row r="144" spans="1:8" x14ac:dyDescent="0.25">
      <c r="A144" s="101" t="str" cm="1">
        <f t="array" ref="A144">IFERROR(INDEX('Annex 2 Designated EHV charges'!$A$10:$A$300, MATCH(0, IF(ISBLANK('Annex 2 Designated EHV charges'!$A$10:$A$300),1, COUNTIF(A$4:$A143, 'Annex 2 Designated EHV charges'!$A$10:$A$300)), 0)),"")</f>
        <v/>
      </c>
      <c r="B144" s="101" t="str">
        <f>IF($A144="","",VLOOKUP($A144,'Annex 2 Designated EHV charges'!$A:$O,2,0))</f>
        <v/>
      </c>
      <c r="C144" s="102" t="str">
        <f>IF($A144="","",VLOOKUP($A144,'Annex 2 Designated EHV charges'!$A:$O,3,0))</f>
        <v/>
      </c>
      <c r="D144" s="101" t="str">
        <f>IF($A144="","",VLOOKUP($A144,'Annex 2 Designated EHV charges'!$A:$O,7,0))</f>
        <v/>
      </c>
      <c r="E144" s="104" t="str">
        <f>IFERROR(IF(VLOOKUP($A144,'Annex 2 Designated EHV charges'!$A:$O,9,FALSE)=0,"",VLOOKUP($A144,'Annex 2 Designated EHV charges'!$A:$O,9,FALSE)),"")</f>
        <v/>
      </c>
      <c r="F144" s="207" t="str">
        <f>IFERROR(IF(VLOOKUP($A144,'Annex 2 Designated EHV charges'!$A:$O,10,FALSE)=0,"",VLOOKUP($A144,'Annex 2 Designated EHV charges'!$A:$O,10,FALSE)),"")</f>
        <v/>
      </c>
      <c r="G144" s="207" t="str">
        <f>IFERROR(IF(VLOOKUP($A144,'Annex 2 Designated EHV charges'!$A:$O,11,FALSE)=0,"",VLOOKUP($A144,'Annex 2 Designated EHV charges'!$A:$O,11,FALSE)),"")</f>
        <v/>
      </c>
      <c r="H144" s="207" t="str">
        <f>IFERROR(IF(VLOOKUP($A144,'Annex 2 Designated EHV charges'!$A:$O,12,FALSE)=0,"",VLOOKUP($A144,'Annex 2 Designated EHV charges'!$A:$O,12,FALSE)),"")</f>
        <v/>
      </c>
    </row>
    <row r="145" spans="1:8" x14ac:dyDescent="0.25">
      <c r="A145" s="101" t="str" cm="1">
        <f t="array" ref="A145">IFERROR(INDEX('Annex 2 Designated EHV charges'!$A$10:$A$300, MATCH(0, IF(ISBLANK('Annex 2 Designated EHV charges'!$A$10:$A$300),1, COUNTIF(A$4:$A144, 'Annex 2 Designated EHV charges'!$A$10:$A$300)), 0)),"")</f>
        <v/>
      </c>
      <c r="B145" s="101" t="str">
        <f>IF($A145="","",VLOOKUP($A145,'Annex 2 Designated EHV charges'!$A:$O,2,0))</f>
        <v/>
      </c>
      <c r="C145" s="102" t="str">
        <f>IF($A145="","",VLOOKUP($A145,'Annex 2 Designated EHV charges'!$A:$O,3,0))</f>
        <v/>
      </c>
      <c r="D145" s="101" t="str">
        <f>IF($A145="","",VLOOKUP($A145,'Annex 2 Designated EHV charges'!$A:$O,7,0))</f>
        <v/>
      </c>
      <c r="E145" s="104" t="str">
        <f>IFERROR(IF(VLOOKUP($A145,'Annex 2 Designated EHV charges'!$A:$O,9,FALSE)=0,"",VLOOKUP($A145,'Annex 2 Designated EHV charges'!$A:$O,9,FALSE)),"")</f>
        <v/>
      </c>
      <c r="F145" s="207" t="str">
        <f>IFERROR(IF(VLOOKUP($A145,'Annex 2 Designated EHV charges'!$A:$O,10,FALSE)=0,"",VLOOKUP($A145,'Annex 2 Designated EHV charges'!$A:$O,10,FALSE)),"")</f>
        <v/>
      </c>
      <c r="G145" s="207" t="str">
        <f>IFERROR(IF(VLOOKUP($A145,'Annex 2 Designated EHV charges'!$A:$O,11,FALSE)=0,"",VLOOKUP($A145,'Annex 2 Designated EHV charges'!$A:$O,11,FALSE)),"")</f>
        <v/>
      </c>
      <c r="H145" s="207" t="str">
        <f>IFERROR(IF(VLOOKUP($A145,'Annex 2 Designated EHV charges'!$A:$O,12,FALSE)=0,"",VLOOKUP($A145,'Annex 2 Designated EHV charges'!$A:$O,12,FALSE)),"")</f>
        <v/>
      </c>
    </row>
    <row r="146" spans="1:8" x14ac:dyDescent="0.25">
      <c r="A146" s="101" t="str" cm="1">
        <f t="array" ref="A146">IFERROR(INDEX('Annex 2 Designated EHV charges'!$A$10:$A$300, MATCH(0, IF(ISBLANK('Annex 2 Designated EHV charges'!$A$10:$A$300),1, COUNTIF(A$4:$A145, 'Annex 2 Designated EHV charges'!$A$10:$A$300)), 0)),"")</f>
        <v/>
      </c>
      <c r="B146" s="101" t="str">
        <f>IF($A146="","",VLOOKUP($A146,'Annex 2 Designated EHV charges'!$A:$O,2,0))</f>
        <v/>
      </c>
      <c r="C146" s="102" t="str">
        <f>IF($A146="","",VLOOKUP($A146,'Annex 2 Designated EHV charges'!$A:$O,3,0))</f>
        <v/>
      </c>
      <c r="D146" s="101" t="str">
        <f>IF($A146="","",VLOOKUP($A146,'Annex 2 Designated EHV charges'!$A:$O,7,0))</f>
        <v/>
      </c>
      <c r="E146" s="104" t="str">
        <f>IFERROR(IF(VLOOKUP($A146,'Annex 2 Designated EHV charges'!$A:$O,9,FALSE)=0,"",VLOOKUP($A146,'Annex 2 Designated EHV charges'!$A:$O,9,FALSE)),"")</f>
        <v/>
      </c>
      <c r="F146" s="207" t="str">
        <f>IFERROR(IF(VLOOKUP($A146,'Annex 2 Designated EHV charges'!$A:$O,10,FALSE)=0,"",VLOOKUP($A146,'Annex 2 Designated EHV charges'!$A:$O,10,FALSE)),"")</f>
        <v/>
      </c>
      <c r="G146" s="207" t="str">
        <f>IFERROR(IF(VLOOKUP($A146,'Annex 2 Designated EHV charges'!$A:$O,11,FALSE)=0,"",VLOOKUP($A146,'Annex 2 Designated EHV charges'!$A:$O,11,FALSE)),"")</f>
        <v/>
      </c>
      <c r="H146" s="207" t="str">
        <f>IFERROR(IF(VLOOKUP($A146,'Annex 2 Designated EHV charges'!$A:$O,12,FALSE)=0,"",VLOOKUP($A146,'Annex 2 Designated EHV charges'!$A:$O,12,FALSE)),"")</f>
        <v/>
      </c>
    </row>
    <row r="147" spans="1:8" x14ac:dyDescent="0.25">
      <c r="A147" s="101" t="str" cm="1">
        <f t="array" ref="A147">IFERROR(INDEX('Annex 2 Designated EHV charges'!$A$10:$A$300, MATCH(0, IF(ISBLANK('Annex 2 Designated EHV charges'!$A$10:$A$300),1, COUNTIF(A$4:$A146, 'Annex 2 Designated EHV charges'!$A$10:$A$300)), 0)),"")</f>
        <v/>
      </c>
      <c r="B147" s="101" t="str">
        <f>IF($A147="","",VLOOKUP($A147,'Annex 2 Designated EHV charges'!$A:$O,2,0))</f>
        <v/>
      </c>
      <c r="C147" s="102" t="str">
        <f>IF($A147="","",VLOOKUP($A147,'Annex 2 Designated EHV charges'!$A:$O,3,0))</f>
        <v/>
      </c>
      <c r="D147" s="101" t="str">
        <f>IF($A147="","",VLOOKUP($A147,'Annex 2 Designated EHV charges'!$A:$O,7,0))</f>
        <v/>
      </c>
      <c r="E147" s="104" t="str">
        <f>IFERROR(IF(VLOOKUP($A147,'Annex 2 Designated EHV charges'!$A:$O,9,FALSE)=0,"",VLOOKUP($A147,'Annex 2 Designated EHV charges'!$A:$O,9,FALSE)),"")</f>
        <v/>
      </c>
      <c r="F147" s="207" t="str">
        <f>IFERROR(IF(VLOOKUP($A147,'Annex 2 Designated EHV charges'!$A:$O,10,FALSE)=0,"",VLOOKUP($A147,'Annex 2 Designated EHV charges'!$A:$O,10,FALSE)),"")</f>
        <v/>
      </c>
      <c r="G147" s="207" t="str">
        <f>IFERROR(IF(VLOOKUP($A147,'Annex 2 Designated EHV charges'!$A:$O,11,FALSE)=0,"",VLOOKUP($A147,'Annex 2 Designated EHV charges'!$A:$O,11,FALSE)),"")</f>
        <v/>
      </c>
      <c r="H147" s="207" t="str">
        <f>IFERROR(IF(VLOOKUP($A147,'Annex 2 Designated EHV charges'!$A:$O,12,FALSE)=0,"",VLOOKUP($A147,'Annex 2 Designated EHV charges'!$A:$O,12,FALSE)),"")</f>
        <v/>
      </c>
    </row>
    <row r="148" spans="1:8" x14ac:dyDescent="0.25">
      <c r="A148" s="101" t="str" cm="1">
        <f t="array" ref="A148">IFERROR(INDEX('Annex 2 Designated EHV charges'!$A$10:$A$300, MATCH(0, IF(ISBLANK('Annex 2 Designated EHV charges'!$A$10:$A$300),1, COUNTIF(A$4:$A147, 'Annex 2 Designated EHV charges'!$A$10:$A$300)), 0)),"")</f>
        <v/>
      </c>
      <c r="B148" s="101" t="str">
        <f>IF($A148="","",VLOOKUP($A148,'Annex 2 Designated EHV charges'!$A:$O,2,0))</f>
        <v/>
      </c>
      <c r="C148" s="102" t="str">
        <f>IF($A148="","",VLOOKUP($A148,'Annex 2 Designated EHV charges'!$A:$O,3,0))</f>
        <v/>
      </c>
      <c r="D148" s="101" t="str">
        <f>IF($A148="","",VLOOKUP($A148,'Annex 2 Designated EHV charges'!$A:$O,7,0))</f>
        <v/>
      </c>
      <c r="E148" s="104" t="str">
        <f>IFERROR(IF(VLOOKUP($A148,'Annex 2 Designated EHV charges'!$A:$O,9,FALSE)=0,"",VLOOKUP($A148,'Annex 2 Designated EHV charges'!$A:$O,9,FALSE)),"")</f>
        <v/>
      </c>
      <c r="F148" s="207" t="str">
        <f>IFERROR(IF(VLOOKUP($A148,'Annex 2 Designated EHV charges'!$A:$O,10,FALSE)=0,"",VLOOKUP($A148,'Annex 2 Designated EHV charges'!$A:$O,10,FALSE)),"")</f>
        <v/>
      </c>
      <c r="G148" s="207" t="str">
        <f>IFERROR(IF(VLOOKUP($A148,'Annex 2 Designated EHV charges'!$A:$O,11,FALSE)=0,"",VLOOKUP($A148,'Annex 2 Designated EHV charges'!$A:$O,11,FALSE)),"")</f>
        <v/>
      </c>
      <c r="H148" s="207" t="str">
        <f>IFERROR(IF(VLOOKUP($A148,'Annex 2 Designated EHV charges'!$A:$O,12,FALSE)=0,"",VLOOKUP($A148,'Annex 2 Designated EHV charges'!$A:$O,12,FALSE)),"")</f>
        <v/>
      </c>
    </row>
    <row r="149" spans="1:8" x14ac:dyDescent="0.25">
      <c r="A149" s="101" t="str" cm="1">
        <f t="array" ref="A149">IFERROR(INDEX('Annex 2 Designated EHV charges'!$A$10:$A$300, MATCH(0, IF(ISBLANK('Annex 2 Designated EHV charges'!$A$10:$A$300),1, COUNTIF(A$4:$A148, 'Annex 2 Designated EHV charges'!$A$10:$A$300)), 0)),"")</f>
        <v/>
      </c>
      <c r="B149" s="101" t="str">
        <f>IF($A149="","",VLOOKUP($A149,'Annex 2 Designated EHV charges'!$A:$O,2,0))</f>
        <v/>
      </c>
      <c r="C149" s="102" t="str">
        <f>IF($A149="","",VLOOKUP($A149,'Annex 2 Designated EHV charges'!$A:$O,3,0))</f>
        <v/>
      </c>
      <c r="D149" s="101" t="str">
        <f>IF($A149="","",VLOOKUP($A149,'Annex 2 Designated EHV charges'!$A:$O,7,0))</f>
        <v/>
      </c>
      <c r="E149" s="104" t="str">
        <f>IFERROR(IF(VLOOKUP($A149,'Annex 2 Designated EHV charges'!$A:$O,9,FALSE)=0,"",VLOOKUP($A149,'Annex 2 Designated EHV charges'!$A:$O,9,FALSE)),"")</f>
        <v/>
      </c>
      <c r="F149" s="207" t="str">
        <f>IFERROR(IF(VLOOKUP($A149,'Annex 2 Designated EHV charges'!$A:$O,10,FALSE)=0,"",VLOOKUP($A149,'Annex 2 Designated EHV charges'!$A:$O,10,FALSE)),"")</f>
        <v/>
      </c>
      <c r="G149" s="207" t="str">
        <f>IFERROR(IF(VLOOKUP($A149,'Annex 2 Designated EHV charges'!$A:$O,11,FALSE)=0,"",VLOOKUP($A149,'Annex 2 Designated EHV charges'!$A:$O,11,FALSE)),"")</f>
        <v/>
      </c>
      <c r="H149" s="207" t="str">
        <f>IFERROR(IF(VLOOKUP($A149,'Annex 2 Designated EHV charges'!$A:$O,12,FALSE)=0,"",VLOOKUP($A149,'Annex 2 Designated EHV charges'!$A:$O,12,FALSE)),"")</f>
        <v/>
      </c>
    </row>
    <row r="150" spans="1:8" x14ac:dyDescent="0.25">
      <c r="A150" s="101" t="str" cm="1">
        <f t="array" ref="A150">IFERROR(INDEX('Annex 2 Designated EHV charges'!$A$10:$A$300, MATCH(0, IF(ISBLANK('Annex 2 Designated EHV charges'!$A$10:$A$300),1, COUNTIF(A$4:$A149, 'Annex 2 Designated EHV charges'!$A$10:$A$300)), 0)),"")</f>
        <v/>
      </c>
      <c r="B150" s="101" t="str">
        <f>IF($A150="","",VLOOKUP($A150,'Annex 2 Designated EHV charges'!$A:$O,2,0))</f>
        <v/>
      </c>
      <c r="C150" s="102" t="str">
        <f>IF($A150="","",VLOOKUP($A150,'Annex 2 Designated EHV charges'!$A:$O,3,0))</f>
        <v/>
      </c>
      <c r="D150" s="101" t="str">
        <f>IF($A150="","",VLOOKUP($A150,'Annex 2 Designated EHV charges'!$A:$O,7,0))</f>
        <v/>
      </c>
      <c r="E150" s="104" t="str">
        <f>IFERROR(IF(VLOOKUP($A150,'Annex 2 Designated EHV charges'!$A:$O,9,FALSE)=0,"",VLOOKUP($A150,'Annex 2 Designated EHV charges'!$A:$O,9,FALSE)),"")</f>
        <v/>
      </c>
      <c r="F150" s="207" t="str">
        <f>IFERROR(IF(VLOOKUP($A150,'Annex 2 Designated EHV charges'!$A:$O,10,FALSE)=0,"",VLOOKUP($A150,'Annex 2 Designated EHV charges'!$A:$O,10,FALSE)),"")</f>
        <v/>
      </c>
      <c r="G150" s="207" t="str">
        <f>IFERROR(IF(VLOOKUP($A150,'Annex 2 Designated EHV charges'!$A:$O,11,FALSE)=0,"",VLOOKUP($A150,'Annex 2 Designated EHV charges'!$A:$O,11,FALSE)),"")</f>
        <v/>
      </c>
      <c r="H150" s="207" t="str">
        <f>IFERROR(IF(VLOOKUP($A150,'Annex 2 Designated EHV charges'!$A:$O,12,FALSE)=0,"",VLOOKUP($A150,'Annex 2 Designated EHV charges'!$A:$O,12,FALSE)),"")</f>
        <v/>
      </c>
    </row>
    <row r="151" spans="1:8" x14ac:dyDescent="0.25">
      <c r="A151" s="101" t="str" cm="1">
        <f t="array" ref="A151">IFERROR(INDEX('Annex 2 Designated EHV charges'!$A$10:$A$300, MATCH(0, IF(ISBLANK('Annex 2 Designated EHV charges'!$A$10:$A$300),1, COUNTIF(A$4:$A150, 'Annex 2 Designated EHV charges'!$A$10:$A$300)), 0)),"")</f>
        <v/>
      </c>
      <c r="B151" s="101" t="str">
        <f>IF($A151="","",VLOOKUP($A151,'Annex 2 Designated EHV charges'!$A:$O,2,0))</f>
        <v/>
      </c>
      <c r="C151" s="102" t="str">
        <f>IF($A151="","",VLOOKUP($A151,'Annex 2 Designated EHV charges'!$A:$O,3,0))</f>
        <v/>
      </c>
      <c r="D151" s="101" t="str">
        <f>IF($A151="","",VLOOKUP($A151,'Annex 2 Designated EHV charges'!$A:$O,7,0))</f>
        <v/>
      </c>
      <c r="E151" s="104" t="str">
        <f>IFERROR(IF(VLOOKUP($A151,'Annex 2 Designated EHV charges'!$A:$O,9,FALSE)=0,"",VLOOKUP($A151,'Annex 2 Designated EHV charges'!$A:$O,9,FALSE)),"")</f>
        <v/>
      </c>
      <c r="F151" s="207" t="str">
        <f>IFERROR(IF(VLOOKUP($A151,'Annex 2 Designated EHV charges'!$A:$O,10,FALSE)=0,"",VLOOKUP($A151,'Annex 2 Designated EHV charges'!$A:$O,10,FALSE)),"")</f>
        <v/>
      </c>
      <c r="G151" s="207" t="str">
        <f>IFERROR(IF(VLOOKUP($A151,'Annex 2 Designated EHV charges'!$A:$O,11,FALSE)=0,"",VLOOKUP($A151,'Annex 2 Designated EHV charges'!$A:$O,11,FALSE)),"")</f>
        <v/>
      </c>
      <c r="H151" s="207" t="str">
        <f>IFERROR(IF(VLOOKUP($A151,'Annex 2 Designated EHV charges'!$A:$O,12,FALSE)=0,"",VLOOKUP($A151,'Annex 2 Designated EHV charges'!$A:$O,12,FALSE)),"")</f>
        <v/>
      </c>
    </row>
    <row r="152" spans="1:8" x14ac:dyDescent="0.25">
      <c r="A152" s="101" t="str" cm="1">
        <f t="array" ref="A152">IFERROR(INDEX('Annex 2 Designated EHV charges'!$A$10:$A$300, MATCH(0, IF(ISBLANK('Annex 2 Designated EHV charges'!$A$10:$A$300),1, COUNTIF(A$4:$A151, 'Annex 2 Designated EHV charges'!$A$10:$A$300)), 0)),"")</f>
        <v/>
      </c>
      <c r="B152" s="101" t="str">
        <f>IF($A152="","",VLOOKUP($A152,'Annex 2 Designated EHV charges'!$A:$O,2,0))</f>
        <v/>
      </c>
      <c r="C152" s="102" t="str">
        <f>IF($A152="","",VLOOKUP($A152,'Annex 2 Designated EHV charges'!$A:$O,3,0))</f>
        <v/>
      </c>
      <c r="D152" s="101" t="str">
        <f>IF($A152="","",VLOOKUP($A152,'Annex 2 Designated EHV charges'!$A:$O,7,0))</f>
        <v/>
      </c>
      <c r="E152" s="104" t="str">
        <f>IFERROR(IF(VLOOKUP($A152,'Annex 2 Designated EHV charges'!$A:$O,9,FALSE)=0,"",VLOOKUP($A152,'Annex 2 Designated EHV charges'!$A:$O,9,FALSE)),"")</f>
        <v/>
      </c>
      <c r="F152" s="207" t="str">
        <f>IFERROR(IF(VLOOKUP($A152,'Annex 2 Designated EHV charges'!$A:$O,10,FALSE)=0,"",VLOOKUP($A152,'Annex 2 Designated EHV charges'!$A:$O,10,FALSE)),"")</f>
        <v/>
      </c>
      <c r="G152" s="207" t="str">
        <f>IFERROR(IF(VLOOKUP($A152,'Annex 2 Designated EHV charges'!$A:$O,11,FALSE)=0,"",VLOOKUP($A152,'Annex 2 Designated EHV charges'!$A:$O,11,FALSE)),"")</f>
        <v/>
      </c>
      <c r="H152" s="207" t="str">
        <f>IFERROR(IF(VLOOKUP($A152,'Annex 2 Designated EHV charges'!$A:$O,12,FALSE)=0,"",VLOOKUP($A152,'Annex 2 Designated EHV charges'!$A:$O,12,FALSE)),"")</f>
        <v/>
      </c>
    </row>
    <row r="153" spans="1:8" x14ac:dyDescent="0.25">
      <c r="A153" s="101" t="str" cm="1">
        <f t="array" ref="A153">IFERROR(INDEX('Annex 2 Designated EHV charges'!$A$10:$A$300, MATCH(0, IF(ISBLANK('Annex 2 Designated EHV charges'!$A$10:$A$300),1, COUNTIF(A$4:$A152, 'Annex 2 Designated EHV charges'!$A$10:$A$300)), 0)),"")</f>
        <v/>
      </c>
      <c r="B153" s="101" t="str">
        <f>IF($A153="","",VLOOKUP($A153,'Annex 2 Designated EHV charges'!$A:$O,2,0))</f>
        <v/>
      </c>
      <c r="C153" s="102" t="str">
        <f>IF($A153="","",VLOOKUP($A153,'Annex 2 Designated EHV charges'!$A:$O,3,0))</f>
        <v/>
      </c>
      <c r="D153" s="101" t="str">
        <f>IF($A153="","",VLOOKUP($A153,'Annex 2 Designated EHV charges'!$A:$O,7,0))</f>
        <v/>
      </c>
      <c r="E153" s="104" t="str">
        <f>IFERROR(IF(VLOOKUP($A153,'Annex 2 Designated EHV charges'!$A:$O,9,FALSE)=0,"",VLOOKUP($A153,'Annex 2 Designated EHV charges'!$A:$O,9,FALSE)),"")</f>
        <v/>
      </c>
      <c r="F153" s="207" t="str">
        <f>IFERROR(IF(VLOOKUP($A153,'Annex 2 Designated EHV charges'!$A:$O,10,FALSE)=0,"",VLOOKUP($A153,'Annex 2 Designated EHV charges'!$A:$O,10,FALSE)),"")</f>
        <v/>
      </c>
      <c r="G153" s="207" t="str">
        <f>IFERROR(IF(VLOOKUP($A153,'Annex 2 Designated EHV charges'!$A:$O,11,FALSE)=0,"",VLOOKUP($A153,'Annex 2 Designated EHV charges'!$A:$O,11,FALSE)),"")</f>
        <v/>
      </c>
      <c r="H153" s="207" t="str">
        <f>IFERROR(IF(VLOOKUP($A153,'Annex 2 Designated EHV charges'!$A:$O,12,FALSE)=0,"",VLOOKUP($A153,'Annex 2 Designated EHV charges'!$A:$O,12,FALSE)),"")</f>
        <v/>
      </c>
    </row>
    <row r="154" spans="1:8" x14ac:dyDescent="0.25">
      <c r="A154" s="101" t="str" cm="1">
        <f t="array" ref="A154">IFERROR(INDEX('Annex 2 Designated EHV charges'!$A$10:$A$300, MATCH(0, IF(ISBLANK('Annex 2 Designated EHV charges'!$A$10:$A$300),1, COUNTIF(A$4:$A153, 'Annex 2 Designated EHV charges'!$A$10:$A$300)), 0)),"")</f>
        <v/>
      </c>
      <c r="B154" s="101" t="str">
        <f>IF($A154="","",VLOOKUP($A154,'Annex 2 Designated EHV charges'!$A:$O,2,0))</f>
        <v/>
      </c>
      <c r="C154" s="102" t="str">
        <f>IF($A154="","",VLOOKUP($A154,'Annex 2 Designated EHV charges'!$A:$O,3,0))</f>
        <v/>
      </c>
      <c r="D154" s="101" t="str">
        <f>IF($A154="","",VLOOKUP($A154,'Annex 2 Designated EHV charges'!$A:$O,7,0))</f>
        <v/>
      </c>
      <c r="E154" s="104" t="str">
        <f>IFERROR(IF(VLOOKUP($A154,'Annex 2 Designated EHV charges'!$A:$O,9,FALSE)=0,"",VLOOKUP($A154,'Annex 2 Designated EHV charges'!$A:$O,9,FALSE)),"")</f>
        <v/>
      </c>
      <c r="F154" s="207" t="str">
        <f>IFERROR(IF(VLOOKUP($A154,'Annex 2 Designated EHV charges'!$A:$O,10,FALSE)=0,"",VLOOKUP($A154,'Annex 2 Designated EHV charges'!$A:$O,10,FALSE)),"")</f>
        <v/>
      </c>
      <c r="G154" s="207" t="str">
        <f>IFERROR(IF(VLOOKUP($A154,'Annex 2 Designated EHV charges'!$A:$O,11,FALSE)=0,"",VLOOKUP($A154,'Annex 2 Designated EHV charges'!$A:$O,11,FALSE)),"")</f>
        <v/>
      </c>
      <c r="H154" s="207" t="str">
        <f>IFERROR(IF(VLOOKUP($A154,'Annex 2 Designated EHV charges'!$A:$O,12,FALSE)=0,"",VLOOKUP($A154,'Annex 2 Designated EHV charges'!$A:$O,12,FALSE)),"")</f>
        <v/>
      </c>
    </row>
    <row r="155" spans="1:8" x14ac:dyDescent="0.25">
      <c r="A155" s="101" t="str" cm="1">
        <f t="array" ref="A155">IFERROR(INDEX('Annex 2 Designated EHV charges'!$A$10:$A$300, MATCH(0, IF(ISBLANK('Annex 2 Designated EHV charges'!$A$10:$A$300),1, COUNTIF(A$4:$A154, 'Annex 2 Designated EHV charges'!$A$10:$A$300)), 0)),"")</f>
        <v/>
      </c>
      <c r="B155" s="101" t="str">
        <f>IF($A155="","",VLOOKUP($A155,'Annex 2 Designated EHV charges'!$A:$O,2,0))</f>
        <v/>
      </c>
      <c r="C155" s="102" t="str">
        <f>IF($A155="","",VLOOKUP($A155,'Annex 2 Designated EHV charges'!$A:$O,3,0))</f>
        <v/>
      </c>
      <c r="D155" s="101" t="str">
        <f>IF($A155="","",VLOOKUP($A155,'Annex 2 Designated EHV charges'!$A:$O,7,0))</f>
        <v/>
      </c>
      <c r="E155" s="104" t="str">
        <f>IFERROR(IF(VLOOKUP($A155,'Annex 2 Designated EHV charges'!$A:$O,9,FALSE)=0,"",VLOOKUP($A155,'Annex 2 Designated EHV charges'!$A:$O,9,FALSE)),"")</f>
        <v/>
      </c>
      <c r="F155" s="207" t="str">
        <f>IFERROR(IF(VLOOKUP($A155,'Annex 2 Designated EHV charges'!$A:$O,10,FALSE)=0,"",VLOOKUP($A155,'Annex 2 Designated EHV charges'!$A:$O,10,FALSE)),"")</f>
        <v/>
      </c>
      <c r="G155" s="207" t="str">
        <f>IFERROR(IF(VLOOKUP($A155,'Annex 2 Designated EHV charges'!$A:$O,11,FALSE)=0,"",VLOOKUP($A155,'Annex 2 Designated EHV charges'!$A:$O,11,FALSE)),"")</f>
        <v/>
      </c>
      <c r="H155" s="207" t="str">
        <f>IFERROR(IF(VLOOKUP($A155,'Annex 2 Designated EHV charges'!$A:$O,12,FALSE)=0,"",VLOOKUP($A155,'Annex 2 Designated EHV charges'!$A:$O,12,FALSE)),"")</f>
        <v/>
      </c>
    </row>
    <row r="156" spans="1:8" x14ac:dyDescent="0.25">
      <c r="A156" s="101" t="str" cm="1">
        <f t="array" ref="A156">IFERROR(INDEX('Annex 2 Designated EHV charges'!$A$10:$A$300, MATCH(0, IF(ISBLANK('Annex 2 Designated EHV charges'!$A$10:$A$300),1, COUNTIF(A$4:$A155, 'Annex 2 Designated EHV charges'!$A$10:$A$300)), 0)),"")</f>
        <v/>
      </c>
      <c r="B156" s="101" t="str">
        <f>IF($A156="","",VLOOKUP($A156,'Annex 2 Designated EHV charges'!$A:$O,2,0))</f>
        <v/>
      </c>
      <c r="C156" s="102" t="str">
        <f>IF($A156="","",VLOOKUP($A156,'Annex 2 Designated EHV charges'!$A:$O,3,0))</f>
        <v/>
      </c>
      <c r="D156" s="101" t="str">
        <f>IF($A156="","",VLOOKUP($A156,'Annex 2 Designated EHV charges'!$A:$O,7,0))</f>
        <v/>
      </c>
      <c r="E156" s="104" t="str">
        <f>IFERROR(IF(VLOOKUP($A156,'Annex 2 Designated EHV charges'!$A:$O,9,FALSE)=0,"",VLOOKUP($A156,'Annex 2 Designated EHV charges'!$A:$O,9,FALSE)),"")</f>
        <v/>
      </c>
      <c r="F156" s="207" t="str">
        <f>IFERROR(IF(VLOOKUP($A156,'Annex 2 Designated EHV charges'!$A:$O,10,FALSE)=0,"",VLOOKUP($A156,'Annex 2 Designated EHV charges'!$A:$O,10,FALSE)),"")</f>
        <v/>
      </c>
      <c r="G156" s="207" t="str">
        <f>IFERROR(IF(VLOOKUP($A156,'Annex 2 Designated EHV charges'!$A:$O,11,FALSE)=0,"",VLOOKUP($A156,'Annex 2 Designated EHV charges'!$A:$O,11,FALSE)),"")</f>
        <v/>
      </c>
      <c r="H156" s="207" t="str">
        <f>IFERROR(IF(VLOOKUP($A156,'Annex 2 Designated EHV charges'!$A:$O,12,FALSE)=0,"",VLOOKUP($A156,'Annex 2 Designated EHV charges'!$A:$O,12,FALSE)),"")</f>
        <v/>
      </c>
    </row>
    <row r="157" spans="1:8" x14ac:dyDescent="0.25">
      <c r="A157" s="101" t="str" cm="1">
        <f t="array" ref="A157">IFERROR(INDEX('Annex 2 Designated EHV charges'!$A$10:$A$300, MATCH(0, IF(ISBLANK('Annex 2 Designated EHV charges'!$A$10:$A$300),1, COUNTIF(A$4:$A156, 'Annex 2 Designated EHV charges'!$A$10:$A$300)), 0)),"")</f>
        <v/>
      </c>
      <c r="B157" s="101" t="str">
        <f>IF($A157="","",VLOOKUP($A157,'Annex 2 Designated EHV charges'!$A:$O,2,0))</f>
        <v/>
      </c>
      <c r="C157" s="102" t="str">
        <f>IF($A157="","",VLOOKUP($A157,'Annex 2 Designated EHV charges'!$A:$O,3,0))</f>
        <v/>
      </c>
      <c r="D157" s="101" t="str">
        <f>IF($A157="","",VLOOKUP($A157,'Annex 2 Designated EHV charges'!$A:$O,7,0))</f>
        <v/>
      </c>
      <c r="E157" s="104" t="str">
        <f>IFERROR(IF(VLOOKUP($A157,'Annex 2 Designated EHV charges'!$A:$O,9,FALSE)=0,"",VLOOKUP($A157,'Annex 2 Designated EHV charges'!$A:$O,9,FALSE)),"")</f>
        <v/>
      </c>
      <c r="F157" s="207" t="str">
        <f>IFERROR(IF(VLOOKUP($A157,'Annex 2 Designated EHV charges'!$A:$O,10,FALSE)=0,"",VLOOKUP($A157,'Annex 2 Designated EHV charges'!$A:$O,10,FALSE)),"")</f>
        <v/>
      </c>
      <c r="G157" s="207" t="str">
        <f>IFERROR(IF(VLOOKUP($A157,'Annex 2 Designated EHV charges'!$A:$O,11,FALSE)=0,"",VLOOKUP($A157,'Annex 2 Designated EHV charges'!$A:$O,11,FALSE)),"")</f>
        <v/>
      </c>
      <c r="H157" s="207" t="str">
        <f>IFERROR(IF(VLOOKUP($A157,'Annex 2 Designated EHV charges'!$A:$O,12,FALSE)=0,"",VLOOKUP($A157,'Annex 2 Designated EHV charges'!$A:$O,12,FALSE)),"")</f>
        <v/>
      </c>
    </row>
    <row r="158" spans="1:8" x14ac:dyDescent="0.25">
      <c r="A158" s="101" t="str" cm="1">
        <f t="array" ref="A158">IFERROR(INDEX('Annex 2 Designated EHV charges'!$A$10:$A$300, MATCH(0, IF(ISBLANK('Annex 2 Designated EHV charges'!$A$10:$A$300),1, COUNTIF(A$4:$A157, 'Annex 2 Designated EHV charges'!$A$10:$A$300)), 0)),"")</f>
        <v/>
      </c>
      <c r="B158" s="101" t="str">
        <f>IF($A158="","",VLOOKUP($A158,'Annex 2 Designated EHV charges'!$A:$O,2,0))</f>
        <v/>
      </c>
      <c r="C158" s="102" t="str">
        <f>IF($A158="","",VLOOKUP($A158,'Annex 2 Designated EHV charges'!$A:$O,3,0))</f>
        <v/>
      </c>
      <c r="D158" s="101" t="str">
        <f>IF($A158="","",VLOOKUP($A158,'Annex 2 Designated EHV charges'!$A:$O,7,0))</f>
        <v/>
      </c>
      <c r="E158" s="104" t="str">
        <f>IFERROR(IF(VLOOKUP($A158,'Annex 2 Designated EHV charges'!$A:$O,9,FALSE)=0,"",VLOOKUP($A158,'Annex 2 Designated EHV charges'!$A:$O,9,FALSE)),"")</f>
        <v/>
      </c>
      <c r="F158" s="207" t="str">
        <f>IFERROR(IF(VLOOKUP($A158,'Annex 2 Designated EHV charges'!$A:$O,10,FALSE)=0,"",VLOOKUP($A158,'Annex 2 Designated EHV charges'!$A:$O,10,FALSE)),"")</f>
        <v/>
      </c>
      <c r="G158" s="207" t="str">
        <f>IFERROR(IF(VLOOKUP($A158,'Annex 2 Designated EHV charges'!$A:$O,11,FALSE)=0,"",VLOOKUP($A158,'Annex 2 Designated EHV charges'!$A:$O,11,FALSE)),"")</f>
        <v/>
      </c>
      <c r="H158" s="207" t="str">
        <f>IFERROR(IF(VLOOKUP($A158,'Annex 2 Designated EHV charges'!$A:$O,12,FALSE)=0,"",VLOOKUP($A158,'Annex 2 Designated EHV charges'!$A:$O,12,FALSE)),"")</f>
        <v/>
      </c>
    </row>
    <row r="159" spans="1:8" x14ac:dyDescent="0.25">
      <c r="A159" s="101" t="str" cm="1">
        <f t="array" ref="A159">IFERROR(INDEX('Annex 2 Designated EHV charges'!$A$10:$A$300, MATCH(0, IF(ISBLANK('Annex 2 Designated EHV charges'!$A$10:$A$300),1, COUNTIF(A$4:$A158, 'Annex 2 Designated EHV charges'!$A$10:$A$300)), 0)),"")</f>
        <v/>
      </c>
      <c r="B159" s="101" t="str">
        <f>IF($A159="","",VLOOKUP($A159,'Annex 2 Designated EHV charges'!$A:$O,2,0))</f>
        <v/>
      </c>
      <c r="C159" s="102" t="str">
        <f>IF($A159="","",VLOOKUP($A159,'Annex 2 Designated EHV charges'!$A:$O,3,0))</f>
        <v/>
      </c>
      <c r="D159" s="101" t="str">
        <f>IF($A159="","",VLOOKUP($A159,'Annex 2 Designated EHV charges'!$A:$O,7,0))</f>
        <v/>
      </c>
      <c r="E159" s="104" t="str">
        <f>IFERROR(IF(VLOOKUP($A159,'Annex 2 Designated EHV charges'!$A:$O,9,FALSE)=0,"",VLOOKUP($A159,'Annex 2 Designated EHV charges'!$A:$O,9,FALSE)),"")</f>
        <v/>
      </c>
      <c r="F159" s="207" t="str">
        <f>IFERROR(IF(VLOOKUP($A159,'Annex 2 Designated EHV charges'!$A:$O,10,FALSE)=0,"",VLOOKUP($A159,'Annex 2 Designated EHV charges'!$A:$O,10,FALSE)),"")</f>
        <v/>
      </c>
      <c r="G159" s="207" t="str">
        <f>IFERROR(IF(VLOOKUP($A159,'Annex 2 Designated EHV charges'!$A:$O,11,FALSE)=0,"",VLOOKUP($A159,'Annex 2 Designated EHV charges'!$A:$O,11,FALSE)),"")</f>
        <v/>
      </c>
      <c r="H159" s="207" t="str">
        <f>IFERROR(IF(VLOOKUP($A159,'Annex 2 Designated EHV charges'!$A:$O,12,FALSE)=0,"",VLOOKUP($A159,'Annex 2 Designated EHV charges'!$A:$O,12,FALSE)),"")</f>
        <v/>
      </c>
    </row>
    <row r="160" spans="1:8" x14ac:dyDescent="0.25">
      <c r="A160" s="101" t="str" cm="1">
        <f t="array" ref="A160">IFERROR(INDEX('Annex 2 Designated EHV charges'!$A$10:$A$300, MATCH(0, IF(ISBLANK('Annex 2 Designated EHV charges'!$A$10:$A$300),1, COUNTIF(A$4:$A159, 'Annex 2 Designated EHV charges'!$A$10:$A$300)), 0)),"")</f>
        <v/>
      </c>
      <c r="B160" s="101" t="str">
        <f>IF($A160="","",VLOOKUP($A160,'Annex 2 Designated EHV charges'!$A:$O,2,0))</f>
        <v/>
      </c>
      <c r="C160" s="102" t="str">
        <f>IF($A160="","",VLOOKUP($A160,'Annex 2 Designated EHV charges'!$A:$O,3,0))</f>
        <v/>
      </c>
      <c r="D160" s="101" t="str">
        <f>IF($A160="","",VLOOKUP($A160,'Annex 2 Designated EHV charges'!$A:$O,7,0))</f>
        <v/>
      </c>
      <c r="E160" s="104" t="str">
        <f>IFERROR(IF(VLOOKUP($A160,'Annex 2 Designated EHV charges'!$A:$O,9,FALSE)=0,"",VLOOKUP($A160,'Annex 2 Designated EHV charges'!$A:$O,9,FALSE)),"")</f>
        <v/>
      </c>
      <c r="F160" s="207" t="str">
        <f>IFERROR(IF(VLOOKUP($A160,'Annex 2 Designated EHV charges'!$A:$O,10,FALSE)=0,"",VLOOKUP($A160,'Annex 2 Designated EHV charges'!$A:$O,10,FALSE)),"")</f>
        <v/>
      </c>
      <c r="G160" s="207" t="str">
        <f>IFERROR(IF(VLOOKUP($A160,'Annex 2 Designated EHV charges'!$A:$O,11,FALSE)=0,"",VLOOKUP($A160,'Annex 2 Designated EHV charges'!$A:$O,11,FALSE)),"")</f>
        <v/>
      </c>
      <c r="H160" s="207" t="str">
        <f>IFERROR(IF(VLOOKUP($A160,'Annex 2 Designated EHV charges'!$A:$O,12,FALSE)=0,"",VLOOKUP($A160,'Annex 2 Designated EHV charges'!$A:$O,12,FALSE)),"")</f>
        <v/>
      </c>
    </row>
    <row r="161" spans="1:8" x14ac:dyDescent="0.25">
      <c r="A161" s="101" t="str" cm="1">
        <f t="array" ref="A161">IFERROR(INDEX('Annex 2 Designated EHV charges'!$A$10:$A$300, MATCH(0, IF(ISBLANK('Annex 2 Designated EHV charges'!$A$10:$A$300),1, COUNTIF(A$4:$A160, 'Annex 2 Designated EHV charges'!$A$10:$A$300)), 0)),"")</f>
        <v/>
      </c>
      <c r="B161" s="101" t="str">
        <f>IF($A161="","",VLOOKUP($A161,'Annex 2 Designated EHV charges'!$A:$O,2,0))</f>
        <v/>
      </c>
      <c r="C161" s="102" t="str">
        <f>IF($A161="","",VLOOKUP($A161,'Annex 2 Designated EHV charges'!$A:$O,3,0))</f>
        <v/>
      </c>
      <c r="D161" s="101" t="str">
        <f>IF($A161="","",VLOOKUP($A161,'Annex 2 Designated EHV charges'!$A:$O,7,0))</f>
        <v/>
      </c>
      <c r="E161" s="104" t="str">
        <f>IFERROR(IF(VLOOKUP($A161,'Annex 2 Designated EHV charges'!$A:$O,9,FALSE)=0,"",VLOOKUP($A161,'Annex 2 Designated EHV charges'!$A:$O,9,FALSE)),"")</f>
        <v/>
      </c>
      <c r="F161" s="207" t="str">
        <f>IFERROR(IF(VLOOKUP($A161,'Annex 2 Designated EHV charges'!$A:$O,10,FALSE)=0,"",VLOOKUP($A161,'Annex 2 Designated EHV charges'!$A:$O,10,FALSE)),"")</f>
        <v/>
      </c>
      <c r="G161" s="207" t="str">
        <f>IFERROR(IF(VLOOKUP($A161,'Annex 2 Designated EHV charges'!$A:$O,11,FALSE)=0,"",VLOOKUP($A161,'Annex 2 Designated EHV charges'!$A:$O,11,FALSE)),"")</f>
        <v/>
      </c>
      <c r="H161" s="207" t="str">
        <f>IFERROR(IF(VLOOKUP($A161,'Annex 2 Designated EHV charges'!$A:$O,12,FALSE)=0,"",VLOOKUP($A161,'Annex 2 Designated EHV charges'!$A:$O,12,FALSE)),"")</f>
        <v/>
      </c>
    </row>
    <row r="162" spans="1:8" x14ac:dyDescent="0.25">
      <c r="A162" s="101" t="str" cm="1">
        <f t="array" ref="A162">IFERROR(INDEX('Annex 2 Designated EHV charges'!$A$10:$A$300, MATCH(0, IF(ISBLANK('Annex 2 Designated EHV charges'!$A$10:$A$300),1, COUNTIF(A$4:$A161, 'Annex 2 Designated EHV charges'!$A$10:$A$300)), 0)),"")</f>
        <v/>
      </c>
      <c r="B162" s="101" t="str">
        <f>IF($A162="","",VLOOKUP($A162,'Annex 2 Designated EHV charges'!$A:$O,2,0))</f>
        <v/>
      </c>
      <c r="C162" s="102" t="str">
        <f>IF($A162="","",VLOOKUP($A162,'Annex 2 Designated EHV charges'!$A:$O,3,0))</f>
        <v/>
      </c>
      <c r="D162" s="101" t="str">
        <f>IF($A162="","",VLOOKUP($A162,'Annex 2 Designated EHV charges'!$A:$O,7,0))</f>
        <v/>
      </c>
      <c r="E162" s="104" t="str">
        <f>IFERROR(IF(VLOOKUP($A162,'Annex 2 Designated EHV charges'!$A:$O,9,FALSE)=0,"",VLOOKUP($A162,'Annex 2 Designated EHV charges'!$A:$O,9,FALSE)),"")</f>
        <v/>
      </c>
      <c r="F162" s="207" t="str">
        <f>IFERROR(IF(VLOOKUP($A162,'Annex 2 Designated EHV charges'!$A:$O,10,FALSE)=0,"",VLOOKUP($A162,'Annex 2 Designated EHV charges'!$A:$O,10,FALSE)),"")</f>
        <v/>
      </c>
      <c r="G162" s="207" t="str">
        <f>IFERROR(IF(VLOOKUP($A162,'Annex 2 Designated EHV charges'!$A:$O,11,FALSE)=0,"",VLOOKUP($A162,'Annex 2 Designated EHV charges'!$A:$O,11,FALSE)),"")</f>
        <v/>
      </c>
      <c r="H162" s="207" t="str">
        <f>IFERROR(IF(VLOOKUP($A162,'Annex 2 Designated EHV charges'!$A:$O,12,FALSE)=0,"",VLOOKUP($A162,'Annex 2 Designated EHV charges'!$A:$O,12,FALSE)),"")</f>
        <v/>
      </c>
    </row>
    <row r="163" spans="1:8" x14ac:dyDescent="0.25">
      <c r="A163" s="101" t="str" cm="1">
        <f t="array" ref="A163">IFERROR(INDEX('Annex 2 Designated EHV charges'!$A$10:$A$300, MATCH(0, IF(ISBLANK('Annex 2 Designated EHV charges'!$A$10:$A$300),1, COUNTIF(A$4:$A162, 'Annex 2 Designated EHV charges'!$A$10:$A$300)), 0)),"")</f>
        <v/>
      </c>
      <c r="B163" s="101" t="str">
        <f>IF($A163="","",VLOOKUP($A163,'Annex 2 Designated EHV charges'!$A:$O,2,0))</f>
        <v/>
      </c>
      <c r="C163" s="102" t="str">
        <f>IF($A163="","",VLOOKUP($A163,'Annex 2 Designated EHV charges'!$A:$O,3,0))</f>
        <v/>
      </c>
      <c r="D163" s="101" t="str">
        <f>IF($A163="","",VLOOKUP($A163,'Annex 2 Designated EHV charges'!$A:$O,7,0))</f>
        <v/>
      </c>
      <c r="E163" s="104" t="str">
        <f>IFERROR(IF(VLOOKUP($A163,'Annex 2 Designated EHV charges'!$A:$O,9,FALSE)=0,"",VLOOKUP($A163,'Annex 2 Designated EHV charges'!$A:$O,9,FALSE)),"")</f>
        <v/>
      </c>
      <c r="F163" s="207" t="str">
        <f>IFERROR(IF(VLOOKUP($A163,'Annex 2 Designated EHV charges'!$A:$O,10,FALSE)=0,"",VLOOKUP($A163,'Annex 2 Designated EHV charges'!$A:$O,10,FALSE)),"")</f>
        <v/>
      </c>
      <c r="G163" s="207" t="str">
        <f>IFERROR(IF(VLOOKUP($A163,'Annex 2 Designated EHV charges'!$A:$O,11,FALSE)=0,"",VLOOKUP($A163,'Annex 2 Designated EHV charges'!$A:$O,11,FALSE)),"")</f>
        <v/>
      </c>
      <c r="H163" s="207" t="str">
        <f>IFERROR(IF(VLOOKUP($A163,'Annex 2 Designated EHV charges'!$A:$O,12,FALSE)=0,"",VLOOKUP($A163,'Annex 2 Designated EHV charges'!$A:$O,12,FALSE)),"")</f>
        <v/>
      </c>
    </row>
    <row r="164" spans="1:8" x14ac:dyDescent="0.25">
      <c r="A164" s="101" t="str" cm="1">
        <f t="array" ref="A164">IFERROR(INDEX('Annex 2 Designated EHV charges'!$A$10:$A$300, MATCH(0, IF(ISBLANK('Annex 2 Designated EHV charges'!$A$10:$A$300),1, COUNTIF(A$4:$A163, 'Annex 2 Designated EHV charges'!$A$10:$A$300)), 0)),"")</f>
        <v/>
      </c>
      <c r="B164" s="101" t="str">
        <f>IF($A164="","",VLOOKUP($A164,'Annex 2 Designated EHV charges'!$A:$O,2,0))</f>
        <v/>
      </c>
      <c r="C164" s="102" t="str">
        <f>IF($A164="","",VLOOKUP($A164,'Annex 2 Designated EHV charges'!$A:$O,3,0))</f>
        <v/>
      </c>
      <c r="D164" s="101" t="str">
        <f>IF($A164="","",VLOOKUP($A164,'Annex 2 Designated EHV charges'!$A:$O,7,0))</f>
        <v/>
      </c>
      <c r="E164" s="104" t="str">
        <f>IFERROR(IF(VLOOKUP($A164,'Annex 2 Designated EHV charges'!$A:$O,9,FALSE)=0,"",VLOOKUP($A164,'Annex 2 Designated EHV charges'!$A:$O,9,FALSE)),"")</f>
        <v/>
      </c>
      <c r="F164" s="207" t="str">
        <f>IFERROR(IF(VLOOKUP($A164,'Annex 2 Designated EHV charges'!$A:$O,10,FALSE)=0,"",VLOOKUP($A164,'Annex 2 Designated EHV charges'!$A:$O,10,FALSE)),"")</f>
        <v/>
      </c>
      <c r="G164" s="207" t="str">
        <f>IFERROR(IF(VLOOKUP($A164,'Annex 2 Designated EHV charges'!$A:$O,11,FALSE)=0,"",VLOOKUP($A164,'Annex 2 Designated EHV charges'!$A:$O,11,FALSE)),"")</f>
        <v/>
      </c>
      <c r="H164" s="207" t="str">
        <f>IFERROR(IF(VLOOKUP($A164,'Annex 2 Designated EHV charges'!$A:$O,12,FALSE)=0,"",VLOOKUP($A164,'Annex 2 Designated EHV charges'!$A:$O,12,FALSE)),"")</f>
        <v/>
      </c>
    </row>
    <row r="165" spans="1:8" x14ac:dyDescent="0.25">
      <c r="A165" s="101" t="str" cm="1">
        <f t="array" ref="A165">IFERROR(INDEX('Annex 2 Designated EHV charges'!$A$10:$A$300, MATCH(0, IF(ISBLANK('Annex 2 Designated EHV charges'!$A$10:$A$300),1, COUNTIF(A$4:$A164, 'Annex 2 Designated EHV charges'!$A$10:$A$300)), 0)),"")</f>
        <v/>
      </c>
      <c r="B165" s="101" t="str">
        <f>IF($A165="","",VLOOKUP($A165,'Annex 2 Designated EHV charges'!$A:$O,2,0))</f>
        <v/>
      </c>
      <c r="C165" s="102" t="str">
        <f>IF($A165="","",VLOOKUP($A165,'Annex 2 Designated EHV charges'!$A:$O,3,0))</f>
        <v/>
      </c>
      <c r="D165" s="101" t="str">
        <f>IF($A165="","",VLOOKUP($A165,'Annex 2 Designated EHV charges'!$A:$O,7,0))</f>
        <v/>
      </c>
      <c r="E165" s="104" t="str">
        <f>IFERROR(IF(VLOOKUP($A165,'Annex 2 Designated EHV charges'!$A:$O,9,FALSE)=0,"",VLOOKUP($A165,'Annex 2 Designated EHV charges'!$A:$O,9,FALSE)),"")</f>
        <v/>
      </c>
      <c r="F165" s="207" t="str">
        <f>IFERROR(IF(VLOOKUP($A165,'Annex 2 Designated EHV charges'!$A:$O,10,FALSE)=0,"",VLOOKUP($A165,'Annex 2 Designated EHV charges'!$A:$O,10,FALSE)),"")</f>
        <v/>
      </c>
      <c r="G165" s="207" t="str">
        <f>IFERROR(IF(VLOOKUP($A165,'Annex 2 Designated EHV charges'!$A:$O,11,FALSE)=0,"",VLOOKUP($A165,'Annex 2 Designated EHV charges'!$A:$O,11,FALSE)),"")</f>
        <v/>
      </c>
      <c r="H165" s="207" t="str">
        <f>IFERROR(IF(VLOOKUP($A165,'Annex 2 Designated EHV charges'!$A:$O,12,FALSE)=0,"",VLOOKUP($A165,'Annex 2 Designated EHV charges'!$A:$O,12,FALSE)),"")</f>
        <v/>
      </c>
    </row>
    <row r="166" spans="1:8" x14ac:dyDescent="0.25">
      <c r="A166" s="101" t="str" cm="1">
        <f t="array" ref="A166">IFERROR(INDEX('Annex 2 Designated EHV charges'!$A$10:$A$300, MATCH(0, IF(ISBLANK('Annex 2 Designated EHV charges'!$A$10:$A$300),1, COUNTIF(A$4:$A165, 'Annex 2 Designated EHV charges'!$A$10:$A$300)), 0)),"")</f>
        <v/>
      </c>
      <c r="B166" s="101" t="str">
        <f>IF($A166="","",VLOOKUP($A166,'Annex 2 Designated EHV charges'!$A:$O,2,0))</f>
        <v/>
      </c>
      <c r="C166" s="102" t="str">
        <f>IF($A166="","",VLOOKUP($A166,'Annex 2 Designated EHV charges'!$A:$O,3,0))</f>
        <v/>
      </c>
      <c r="D166" s="101" t="str">
        <f>IF($A166="","",VLOOKUP($A166,'Annex 2 Designated EHV charges'!$A:$O,7,0))</f>
        <v/>
      </c>
      <c r="E166" s="104" t="str">
        <f>IFERROR(IF(VLOOKUP($A166,'Annex 2 Designated EHV charges'!$A:$O,9,FALSE)=0,"",VLOOKUP($A166,'Annex 2 Designated EHV charges'!$A:$O,9,FALSE)),"")</f>
        <v/>
      </c>
      <c r="F166" s="207" t="str">
        <f>IFERROR(IF(VLOOKUP($A166,'Annex 2 Designated EHV charges'!$A:$O,10,FALSE)=0,"",VLOOKUP($A166,'Annex 2 Designated EHV charges'!$A:$O,10,FALSE)),"")</f>
        <v/>
      </c>
      <c r="G166" s="207" t="str">
        <f>IFERROR(IF(VLOOKUP($A166,'Annex 2 Designated EHV charges'!$A:$O,11,FALSE)=0,"",VLOOKUP($A166,'Annex 2 Designated EHV charges'!$A:$O,11,FALSE)),"")</f>
        <v/>
      </c>
      <c r="H166" s="207" t="str">
        <f>IFERROR(IF(VLOOKUP($A166,'Annex 2 Designated EHV charges'!$A:$O,12,FALSE)=0,"",VLOOKUP($A166,'Annex 2 Designated EHV charges'!$A:$O,12,FALSE)),"")</f>
        <v/>
      </c>
    </row>
    <row r="167" spans="1:8" x14ac:dyDescent="0.25">
      <c r="A167" s="101" t="str" cm="1">
        <f t="array" ref="A167">IFERROR(INDEX('Annex 2 Designated EHV charges'!$A$10:$A$300, MATCH(0, IF(ISBLANK('Annex 2 Designated EHV charges'!$A$10:$A$300),1, COUNTIF(A$4:$A166, 'Annex 2 Designated EHV charges'!$A$10:$A$300)), 0)),"")</f>
        <v/>
      </c>
      <c r="B167" s="101" t="str">
        <f>IF($A167="","",VLOOKUP($A167,'Annex 2 Designated EHV charges'!$A:$O,2,0))</f>
        <v/>
      </c>
      <c r="C167" s="102" t="str">
        <f>IF($A167="","",VLOOKUP($A167,'Annex 2 Designated EHV charges'!$A:$O,3,0))</f>
        <v/>
      </c>
      <c r="D167" s="101" t="str">
        <f>IF($A167="","",VLOOKUP($A167,'Annex 2 Designated EHV charges'!$A:$O,7,0))</f>
        <v/>
      </c>
      <c r="E167" s="104" t="str">
        <f>IFERROR(IF(VLOOKUP($A167,'Annex 2 Designated EHV charges'!$A:$O,9,FALSE)=0,"",VLOOKUP($A167,'Annex 2 Designated EHV charges'!$A:$O,9,FALSE)),"")</f>
        <v/>
      </c>
      <c r="F167" s="207" t="str">
        <f>IFERROR(IF(VLOOKUP($A167,'Annex 2 Designated EHV charges'!$A:$O,10,FALSE)=0,"",VLOOKUP($A167,'Annex 2 Designated EHV charges'!$A:$O,10,FALSE)),"")</f>
        <v/>
      </c>
      <c r="G167" s="207" t="str">
        <f>IFERROR(IF(VLOOKUP($A167,'Annex 2 Designated EHV charges'!$A:$O,11,FALSE)=0,"",VLOOKUP($A167,'Annex 2 Designated EHV charges'!$A:$O,11,FALSE)),"")</f>
        <v/>
      </c>
      <c r="H167" s="207" t="str">
        <f>IFERROR(IF(VLOOKUP($A167,'Annex 2 Designated EHV charges'!$A:$O,12,FALSE)=0,"",VLOOKUP($A167,'Annex 2 Designated EHV charges'!$A:$O,12,FALSE)),"")</f>
        <v/>
      </c>
    </row>
    <row r="168" spans="1:8" x14ac:dyDescent="0.25">
      <c r="A168" s="101" t="str" cm="1">
        <f t="array" ref="A168">IFERROR(INDEX('Annex 2 Designated EHV charges'!$A$10:$A$300, MATCH(0, IF(ISBLANK('Annex 2 Designated EHV charges'!$A$10:$A$300),1, COUNTIF(A$4:$A167, 'Annex 2 Designated EHV charges'!$A$10:$A$300)), 0)),"")</f>
        <v/>
      </c>
      <c r="B168" s="101" t="str">
        <f>IF($A168="","",VLOOKUP($A168,'Annex 2 Designated EHV charges'!$A:$O,2,0))</f>
        <v/>
      </c>
      <c r="C168" s="102" t="str">
        <f>IF($A168="","",VLOOKUP($A168,'Annex 2 Designated EHV charges'!$A:$O,3,0))</f>
        <v/>
      </c>
      <c r="D168" s="101" t="str">
        <f>IF($A168="","",VLOOKUP($A168,'Annex 2 Designated EHV charges'!$A:$O,7,0))</f>
        <v/>
      </c>
      <c r="E168" s="104" t="str">
        <f>IFERROR(IF(VLOOKUP($A168,'Annex 2 Designated EHV charges'!$A:$O,9,FALSE)=0,"",VLOOKUP($A168,'Annex 2 Designated EHV charges'!$A:$O,9,FALSE)),"")</f>
        <v/>
      </c>
      <c r="F168" s="207" t="str">
        <f>IFERROR(IF(VLOOKUP($A168,'Annex 2 Designated EHV charges'!$A:$O,10,FALSE)=0,"",VLOOKUP($A168,'Annex 2 Designated EHV charges'!$A:$O,10,FALSE)),"")</f>
        <v/>
      </c>
      <c r="G168" s="207" t="str">
        <f>IFERROR(IF(VLOOKUP($A168,'Annex 2 Designated EHV charges'!$A:$O,11,FALSE)=0,"",VLOOKUP($A168,'Annex 2 Designated EHV charges'!$A:$O,11,FALSE)),"")</f>
        <v/>
      </c>
      <c r="H168" s="207" t="str">
        <f>IFERROR(IF(VLOOKUP($A168,'Annex 2 Designated EHV charges'!$A:$O,12,FALSE)=0,"",VLOOKUP($A168,'Annex 2 Designated EHV charges'!$A:$O,12,FALSE)),"")</f>
        <v/>
      </c>
    </row>
    <row r="169" spans="1:8" x14ac:dyDescent="0.25">
      <c r="A169" s="101" t="str" cm="1">
        <f t="array" ref="A169">IFERROR(INDEX('Annex 2 Designated EHV charges'!$A$10:$A$300, MATCH(0, IF(ISBLANK('Annex 2 Designated EHV charges'!$A$10:$A$300),1, COUNTIF(A$4:$A168, 'Annex 2 Designated EHV charges'!$A$10:$A$300)), 0)),"")</f>
        <v/>
      </c>
      <c r="B169" s="101" t="str">
        <f>IF($A169="","",VLOOKUP($A169,'Annex 2 Designated EHV charges'!$A:$O,2,0))</f>
        <v/>
      </c>
      <c r="C169" s="102" t="str">
        <f>IF($A169="","",VLOOKUP($A169,'Annex 2 Designated EHV charges'!$A:$O,3,0))</f>
        <v/>
      </c>
      <c r="D169" s="101" t="str">
        <f>IF($A169="","",VLOOKUP($A169,'Annex 2 Designated EHV charges'!$A:$O,7,0))</f>
        <v/>
      </c>
      <c r="E169" s="104" t="str">
        <f>IFERROR(IF(VLOOKUP($A169,'Annex 2 Designated EHV charges'!$A:$O,9,FALSE)=0,"",VLOOKUP($A169,'Annex 2 Designated EHV charges'!$A:$O,9,FALSE)),"")</f>
        <v/>
      </c>
      <c r="F169" s="207" t="str">
        <f>IFERROR(IF(VLOOKUP($A169,'Annex 2 Designated EHV charges'!$A:$O,10,FALSE)=0,"",VLOOKUP($A169,'Annex 2 Designated EHV charges'!$A:$O,10,FALSE)),"")</f>
        <v/>
      </c>
      <c r="G169" s="207" t="str">
        <f>IFERROR(IF(VLOOKUP($A169,'Annex 2 Designated EHV charges'!$A:$O,11,FALSE)=0,"",VLOOKUP($A169,'Annex 2 Designated EHV charges'!$A:$O,11,FALSE)),"")</f>
        <v/>
      </c>
      <c r="H169" s="207" t="str">
        <f>IFERROR(IF(VLOOKUP($A169,'Annex 2 Designated EHV charges'!$A:$O,12,FALSE)=0,"",VLOOKUP($A169,'Annex 2 Designated EHV charges'!$A:$O,12,FALSE)),"")</f>
        <v/>
      </c>
    </row>
    <row r="170" spans="1:8" x14ac:dyDescent="0.25">
      <c r="A170" s="101" t="str" cm="1">
        <f t="array" ref="A170">IFERROR(INDEX('Annex 2 Designated EHV charges'!$A$10:$A$300, MATCH(0, IF(ISBLANK('Annex 2 Designated EHV charges'!$A$10:$A$300),1, COUNTIF(A$4:$A169, 'Annex 2 Designated EHV charges'!$A$10:$A$300)), 0)),"")</f>
        <v/>
      </c>
      <c r="B170" s="101" t="str">
        <f>IF($A170="","",VLOOKUP($A170,'Annex 2 Designated EHV charges'!$A:$O,2,0))</f>
        <v/>
      </c>
      <c r="C170" s="102" t="str">
        <f>IF($A170="","",VLOOKUP($A170,'Annex 2 Designated EHV charges'!$A:$O,3,0))</f>
        <v/>
      </c>
      <c r="D170" s="101" t="str">
        <f>IF($A170="","",VLOOKUP($A170,'Annex 2 Designated EHV charges'!$A:$O,7,0))</f>
        <v/>
      </c>
      <c r="E170" s="104" t="str">
        <f>IFERROR(IF(VLOOKUP($A170,'Annex 2 Designated EHV charges'!$A:$O,9,FALSE)=0,"",VLOOKUP($A170,'Annex 2 Designated EHV charges'!$A:$O,9,FALSE)),"")</f>
        <v/>
      </c>
      <c r="F170" s="207" t="str">
        <f>IFERROR(IF(VLOOKUP($A170,'Annex 2 Designated EHV charges'!$A:$O,10,FALSE)=0,"",VLOOKUP($A170,'Annex 2 Designated EHV charges'!$A:$O,10,FALSE)),"")</f>
        <v/>
      </c>
      <c r="G170" s="207" t="str">
        <f>IFERROR(IF(VLOOKUP($A170,'Annex 2 Designated EHV charges'!$A:$O,11,FALSE)=0,"",VLOOKUP($A170,'Annex 2 Designated EHV charges'!$A:$O,11,FALSE)),"")</f>
        <v/>
      </c>
      <c r="H170" s="207" t="str">
        <f>IFERROR(IF(VLOOKUP($A170,'Annex 2 Designated EHV charges'!$A:$O,12,FALSE)=0,"",VLOOKUP($A170,'Annex 2 Designated EHV charges'!$A:$O,12,FALSE)),"")</f>
        <v/>
      </c>
    </row>
    <row r="171" spans="1:8" x14ac:dyDescent="0.25">
      <c r="A171" s="101" t="str" cm="1">
        <f t="array" ref="A171">IFERROR(INDEX('Annex 2 Designated EHV charges'!$A$10:$A$300, MATCH(0, IF(ISBLANK('Annex 2 Designated EHV charges'!$A$10:$A$300),1, COUNTIF(A$4:$A170, 'Annex 2 Designated EHV charges'!$A$10:$A$300)), 0)),"")</f>
        <v/>
      </c>
      <c r="B171" s="101" t="str">
        <f>IF($A171="","",VLOOKUP($A171,'Annex 2 Designated EHV charges'!$A:$O,2,0))</f>
        <v/>
      </c>
      <c r="C171" s="102" t="str">
        <f>IF($A171="","",VLOOKUP($A171,'Annex 2 Designated EHV charges'!$A:$O,3,0))</f>
        <v/>
      </c>
      <c r="D171" s="101" t="str">
        <f>IF($A171="","",VLOOKUP($A171,'Annex 2 Designated EHV charges'!$A:$O,7,0))</f>
        <v/>
      </c>
      <c r="E171" s="104" t="str">
        <f>IFERROR(IF(VLOOKUP($A171,'Annex 2 Designated EHV charges'!$A:$O,9,FALSE)=0,"",VLOOKUP($A171,'Annex 2 Designated EHV charges'!$A:$O,9,FALSE)),"")</f>
        <v/>
      </c>
      <c r="F171" s="207" t="str">
        <f>IFERROR(IF(VLOOKUP($A171,'Annex 2 Designated EHV charges'!$A:$O,10,FALSE)=0,"",VLOOKUP($A171,'Annex 2 Designated EHV charges'!$A:$O,10,FALSE)),"")</f>
        <v/>
      </c>
      <c r="G171" s="207" t="str">
        <f>IFERROR(IF(VLOOKUP($A171,'Annex 2 Designated EHV charges'!$A:$O,11,FALSE)=0,"",VLOOKUP($A171,'Annex 2 Designated EHV charges'!$A:$O,11,FALSE)),"")</f>
        <v/>
      </c>
      <c r="H171" s="207" t="str">
        <f>IFERROR(IF(VLOOKUP($A171,'Annex 2 Designated EHV charges'!$A:$O,12,FALSE)=0,"",VLOOKUP($A171,'Annex 2 Designated EHV charges'!$A:$O,12,FALSE)),"")</f>
        <v/>
      </c>
    </row>
    <row r="172" spans="1:8" x14ac:dyDescent="0.25">
      <c r="A172" s="101" t="str" cm="1">
        <f t="array" ref="A172">IFERROR(INDEX('Annex 2 Designated EHV charges'!$A$10:$A$300, MATCH(0, IF(ISBLANK('Annex 2 Designated EHV charges'!$A$10:$A$300),1, COUNTIF(A$4:$A171, 'Annex 2 Designated EHV charges'!$A$10:$A$300)), 0)),"")</f>
        <v/>
      </c>
      <c r="B172" s="101" t="str">
        <f>IF($A172="","",VLOOKUP($A172,'Annex 2 Designated EHV charges'!$A:$O,2,0))</f>
        <v/>
      </c>
      <c r="C172" s="102" t="str">
        <f>IF($A172="","",VLOOKUP($A172,'Annex 2 Designated EHV charges'!$A:$O,3,0))</f>
        <v/>
      </c>
      <c r="D172" s="101" t="str">
        <f>IF($A172="","",VLOOKUP($A172,'Annex 2 Designated EHV charges'!$A:$O,7,0))</f>
        <v/>
      </c>
      <c r="E172" s="104" t="str">
        <f>IFERROR(IF(VLOOKUP($A172,'Annex 2 Designated EHV charges'!$A:$O,9,FALSE)=0,"",VLOOKUP($A172,'Annex 2 Designated EHV charges'!$A:$O,9,FALSE)),"")</f>
        <v/>
      </c>
      <c r="F172" s="207" t="str">
        <f>IFERROR(IF(VLOOKUP($A172,'Annex 2 Designated EHV charges'!$A:$O,10,FALSE)=0,"",VLOOKUP($A172,'Annex 2 Designated EHV charges'!$A:$O,10,FALSE)),"")</f>
        <v/>
      </c>
      <c r="G172" s="207" t="str">
        <f>IFERROR(IF(VLOOKUP($A172,'Annex 2 Designated EHV charges'!$A:$O,11,FALSE)=0,"",VLOOKUP($A172,'Annex 2 Designated EHV charges'!$A:$O,11,FALSE)),"")</f>
        <v/>
      </c>
      <c r="H172" s="207" t="str">
        <f>IFERROR(IF(VLOOKUP($A172,'Annex 2 Designated EHV charges'!$A:$O,12,FALSE)=0,"",VLOOKUP($A172,'Annex 2 Designated EHV charges'!$A:$O,12,FALSE)),"")</f>
        <v/>
      </c>
    </row>
    <row r="173" spans="1:8" x14ac:dyDescent="0.25">
      <c r="A173" s="101" t="str" cm="1">
        <f t="array" ref="A173">IFERROR(INDEX('Annex 2 Designated EHV charges'!$A$10:$A$300, MATCH(0, IF(ISBLANK('Annex 2 Designated EHV charges'!$A$10:$A$300),1, COUNTIF(A$4:$A172, 'Annex 2 Designated EHV charges'!$A$10:$A$300)), 0)),"")</f>
        <v/>
      </c>
      <c r="B173" s="101" t="str">
        <f>IF($A173="","",VLOOKUP($A173,'Annex 2 Designated EHV charges'!$A:$O,2,0))</f>
        <v/>
      </c>
      <c r="C173" s="102" t="str">
        <f>IF($A173="","",VLOOKUP($A173,'Annex 2 Designated EHV charges'!$A:$O,3,0))</f>
        <v/>
      </c>
      <c r="D173" s="101" t="str">
        <f>IF($A173="","",VLOOKUP($A173,'Annex 2 Designated EHV charges'!$A:$O,7,0))</f>
        <v/>
      </c>
      <c r="E173" s="104" t="str">
        <f>IFERROR(IF(VLOOKUP($A173,'Annex 2 Designated EHV charges'!$A:$O,9,FALSE)=0,"",VLOOKUP($A173,'Annex 2 Designated EHV charges'!$A:$O,9,FALSE)),"")</f>
        <v/>
      </c>
      <c r="F173" s="207" t="str">
        <f>IFERROR(IF(VLOOKUP($A173,'Annex 2 Designated EHV charges'!$A:$O,10,FALSE)=0,"",VLOOKUP($A173,'Annex 2 Designated EHV charges'!$A:$O,10,FALSE)),"")</f>
        <v/>
      </c>
      <c r="G173" s="207" t="str">
        <f>IFERROR(IF(VLOOKUP($A173,'Annex 2 Designated EHV charges'!$A:$O,11,FALSE)=0,"",VLOOKUP($A173,'Annex 2 Designated EHV charges'!$A:$O,11,FALSE)),"")</f>
        <v/>
      </c>
      <c r="H173" s="207" t="str">
        <f>IFERROR(IF(VLOOKUP($A173,'Annex 2 Designated EHV charges'!$A:$O,12,FALSE)=0,"",VLOOKUP($A173,'Annex 2 Designated EHV charges'!$A:$O,12,FALSE)),"")</f>
        <v/>
      </c>
    </row>
    <row r="174" spans="1:8" x14ac:dyDescent="0.25">
      <c r="A174" s="101" t="str" cm="1">
        <f t="array" ref="A174">IFERROR(INDEX('Annex 2 Designated EHV charges'!$A$10:$A$300, MATCH(0, IF(ISBLANK('Annex 2 Designated EHV charges'!$A$10:$A$300),1, COUNTIF(A$4:$A173, 'Annex 2 Designated EHV charges'!$A$10:$A$300)), 0)),"")</f>
        <v/>
      </c>
      <c r="B174" s="101" t="str">
        <f>IF($A174="","",VLOOKUP($A174,'Annex 2 Designated EHV charges'!$A:$O,2,0))</f>
        <v/>
      </c>
      <c r="C174" s="102" t="str">
        <f>IF($A174="","",VLOOKUP($A174,'Annex 2 Designated EHV charges'!$A:$O,3,0))</f>
        <v/>
      </c>
      <c r="D174" s="101" t="str">
        <f>IF($A174="","",VLOOKUP($A174,'Annex 2 Designated EHV charges'!$A:$O,7,0))</f>
        <v/>
      </c>
      <c r="E174" s="104" t="str">
        <f>IFERROR(IF(VLOOKUP($A174,'Annex 2 Designated EHV charges'!$A:$O,9,FALSE)=0,"",VLOOKUP($A174,'Annex 2 Designated EHV charges'!$A:$O,9,FALSE)),"")</f>
        <v/>
      </c>
      <c r="F174" s="207" t="str">
        <f>IFERROR(IF(VLOOKUP($A174,'Annex 2 Designated EHV charges'!$A:$O,10,FALSE)=0,"",VLOOKUP($A174,'Annex 2 Designated EHV charges'!$A:$O,10,FALSE)),"")</f>
        <v/>
      </c>
      <c r="G174" s="207" t="str">
        <f>IFERROR(IF(VLOOKUP($A174,'Annex 2 Designated EHV charges'!$A:$O,11,FALSE)=0,"",VLOOKUP($A174,'Annex 2 Designated EHV charges'!$A:$O,11,FALSE)),"")</f>
        <v/>
      </c>
      <c r="H174" s="207" t="str">
        <f>IFERROR(IF(VLOOKUP($A174,'Annex 2 Designated EHV charges'!$A:$O,12,FALSE)=0,"",VLOOKUP($A174,'Annex 2 Designated EHV charges'!$A:$O,12,FALSE)),"")</f>
        <v/>
      </c>
    </row>
    <row r="175" spans="1:8" x14ac:dyDescent="0.25">
      <c r="A175" s="101" t="str" cm="1">
        <f t="array" ref="A175">IFERROR(INDEX('Annex 2 Designated EHV charges'!$A$10:$A$300, MATCH(0, IF(ISBLANK('Annex 2 Designated EHV charges'!$A$10:$A$300),1, COUNTIF(A$4:$A174, 'Annex 2 Designated EHV charges'!$A$10:$A$300)), 0)),"")</f>
        <v/>
      </c>
      <c r="B175" s="101" t="str">
        <f>IF($A175="","",VLOOKUP($A175,'Annex 2 Designated EHV charges'!$A:$O,2,0))</f>
        <v/>
      </c>
      <c r="C175" s="102" t="str">
        <f>IF($A175="","",VLOOKUP($A175,'Annex 2 Designated EHV charges'!$A:$O,3,0))</f>
        <v/>
      </c>
      <c r="D175" s="101" t="str">
        <f>IF($A175="","",VLOOKUP($A175,'Annex 2 Designated EHV charges'!$A:$O,7,0))</f>
        <v/>
      </c>
      <c r="E175" s="104" t="str">
        <f>IFERROR(IF(VLOOKUP($A175,'Annex 2 Designated EHV charges'!$A:$O,9,FALSE)=0,"",VLOOKUP($A175,'Annex 2 Designated EHV charges'!$A:$O,9,FALSE)),"")</f>
        <v/>
      </c>
      <c r="F175" s="207" t="str">
        <f>IFERROR(IF(VLOOKUP($A175,'Annex 2 Designated EHV charges'!$A:$O,10,FALSE)=0,"",VLOOKUP($A175,'Annex 2 Designated EHV charges'!$A:$O,10,FALSE)),"")</f>
        <v/>
      </c>
      <c r="G175" s="207" t="str">
        <f>IFERROR(IF(VLOOKUP($A175,'Annex 2 Designated EHV charges'!$A:$O,11,FALSE)=0,"",VLOOKUP($A175,'Annex 2 Designated EHV charges'!$A:$O,11,FALSE)),"")</f>
        <v/>
      </c>
      <c r="H175" s="207" t="str">
        <f>IFERROR(IF(VLOOKUP($A175,'Annex 2 Designated EHV charges'!$A:$O,12,FALSE)=0,"",VLOOKUP($A175,'Annex 2 Designated EHV charges'!$A:$O,12,FALSE)),"")</f>
        <v/>
      </c>
    </row>
    <row r="176" spans="1:8" x14ac:dyDescent="0.25">
      <c r="A176" s="101" t="str" cm="1">
        <f t="array" ref="A176">IFERROR(INDEX('Annex 2 Designated EHV charges'!$A$10:$A$300, MATCH(0, IF(ISBLANK('Annex 2 Designated EHV charges'!$A$10:$A$300),1, COUNTIF(A$4:$A175, 'Annex 2 Designated EHV charges'!$A$10:$A$300)), 0)),"")</f>
        <v/>
      </c>
      <c r="B176" s="101" t="str">
        <f>IF($A176="","",VLOOKUP($A176,'Annex 2 Designated EHV charges'!$A:$O,2,0))</f>
        <v/>
      </c>
      <c r="C176" s="102" t="str">
        <f>IF($A176="","",VLOOKUP($A176,'Annex 2 Designated EHV charges'!$A:$O,3,0))</f>
        <v/>
      </c>
      <c r="D176" s="101" t="str">
        <f>IF($A176="","",VLOOKUP($A176,'Annex 2 Designated EHV charges'!$A:$O,7,0))</f>
        <v/>
      </c>
      <c r="E176" s="104" t="str">
        <f>IFERROR(IF(VLOOKUP($A176,'Annex 2 Designated EHV charges'!$A:$O,9,FALSE)=0,"",VLOOKUP($A176,'Annex 2 Designated EHV charges'!$A:$O,9,FALSE)),"")</f>
        <v/>
      </c>
      <c r="F176" s="207" t="str">
        <f>IFERROR(IF(VLOOKUP($A176,'Annex 2 Designated EHV charges'!$A:$O,10,FALSE)=0,"",VLOOKUP($A176,'Annex 2 Designated EHV charges'!$A:$O,10,FALSE)),"")</f>
        <v/>
      </c>
      <c r="G176" s="207" t="str">
        <f>IFERROR(IF(VLOOKUP($A176,'Annex 2 Designated EHV charges'!$A:$O,11,FALSE)=0,"",VLOOKUP($A176,'Annex 2 Designated EHV charges'!$A:$O,11,FALSE)),"")</f>
        <v/>
      </c>
      <c r="H176" s="207" t="str">
        <f>IFERROR(IF(VLOOKUP($A176,'Annex 2 Designated EHV charges'!$A:$O,12,FALSE)=0,"",VLOOKUP($A176,'Annex 2 Designated EHV charges'!$A:$O,12,FALSE)),"")</f>
        <v/>
      </c>
    </row>
    <row r="177" spans="1:8" x14ac:dyDescent="0.25">
      <c r="A177" s="101" t="str" cm="1">
        <f t="array" ref="A177">IFERROR(INDEX('Annex 2 Designated EHV charges'!$A$10:$A$300, MATCH(0, IF(ISBLANK('Annex 2 Designated EHV charges'!$A$10:$A$300),1, COUNTIF(A$4:$A176, 'Annex 2 Designated EHV charges'!$A$10:$A$300)), 0)),"")</f>
        <v/>
      </c>
      <c r="B177" s="101" t="str">
        <f>IF($A177="","",VLOOKUP($A177,'Annex 2 Designated EHV charges'!$A:$O,2,0))</f>
        <v/>
      </c>
      <c r="C177" s="102" t="str">
        <f>IF($A177="","",VLOOKUP($A177,'Annex 2 Designated EHV charges'!$A:$O,3,0))</f>
        <v/>
      </c>
      <c r="D177" s="101" t="str">
        <f>IF($A177="","",VLOOKUP($A177,'Annex 2 Designated EHV charges'!$A:$O,7,0))</f>
        <v/>
      </c>
      <c r="E177" s="104" t="str">
        <f>IFERROR(IF(VLOOKUP($A177,'Annex 2 Designated EHV charges'!$A:$O,9,FALSE)=0,"",VLOOKUP($A177,'Annex 2 Designated EHV charges'!$A:$O,9,FALSE)),"")</f>
        <v/>
      </c>
      <c r="F177" s="207" t="str">
        <f>IFERROR(IF(VLOOKUP($A177,'Annex 2 Designated EHV charges'!$A:$O,10,FALSE)=0,"",VLOOKUP($A177,'Annex 2 Designated EHV charges'!$A:$O,10,FALSE)),"")</f>
        <v/>
      </c>
      <c r="G177" s="207" t="str">
        <f>IFERROR(IF(VLOOKUP($A177,'Annex 2 Designated EHV charges'!$A:$O,11,FALSE)=0,"",VLOOKUP($A177,'Annex 2 Designated EHV charges'!$A:$O,11,FALSE)),"")</f>
        <v/>
      </c>
      <c r="H177" s="207" t="str">
        <f>IFERROR(IF(VLOOKUP($A177,'Annex 2 Designated EHV charges'!$A:$O,12,FALSE)=0,"",VLOOKUP($A177,'Annex 2 Designated EHV charges'!$A:$O,12,FALSE)),"")</f>
        <v/>
      </c>
    </row>
    <row r="178" spans="1:8" x14ac:dyDescent="0.25">
      <c r="A178" s="101" t="str" cm="1">
        <f t="array" ref="A178">IFERROR(INDEX('Annex 2 Designated EHV charges'!$A$10:$A$300, MATCH(0, IF(ISBLANK('Annex 2 Designated EHV charges'!$A$10:$A$300),1, COUNTIF(A$4:$A177, 'Annex 2 Designated EHV charges'!$A$10:$A$300)), 0)),"")</f>
        <v/>
      </c>
      <c r="B178" s="101" t="str">
        <f>IF($A178="","",VLOOKUP($A178,'Annex 2 Designated EHV charges'!$A:$O,2,0))</f>
        <v/>
      </c>
      <c r="C178" s="102" t="str">
        <f>IF($A178="","",VLOOKUP($A178,'Annex 2 Designated EHV charges'!$A:$O,3,0))</f>
        <v/>
      </c>
      <c r="D178" s="101" t="str">
        <f>IF($A178="","",VLOOKUP($A178,'Annex 2 Designated EHV charges'!$A:$O,7,0))</f>
        <v/>
      </c>
      <c r="E178" s="104" t="str">
        <f>IFERROR(IF(VLOOKUP($A178,'Annex 2 Designated EHV charges'!$A:$O,9,FALSE)=0,"",VLOOKUP($A178,'Annex 2 Designated EHV charges'!$A:$O,9,FALSE)),"")</f>
        <v/>
      </c>
      <c r="F178" s="207" t="str">
        <f>IFERROR(IF(VLOOKUP($A178,'Annex 2 Designated EHV charges'!$A:$O,10,FALSE)=0,"",VLOOKUP($A178,'Annex 2 Designated EHV charges'!$A:$O,10,FALSE)),"")</f>
        <v/>
      </c>
      <c r="G178" s="207" t="str">
        <f>IFERROR(IF(VLOOKUP($A178,'Annex 2 Designated EHV charges'!$A:$O,11,FALSE)=0,"",VLOOKUP($A178,'Annex 2 Designated EHV charges'!$A:$O,11,FALSE)),"")</f>
        <v/>
      </c>
      <c r="H178" s="207" t="str">
        <f>IFERROR(IF(VLOOKUP($A178,'Annex 2 Designated EHV charges'!$A:$O,12,FALSE)=0,"",VLOOKUP($A178,'Annex 2 Designated EHV charges'!$A:$O,12,FALSE)),"")</f>
        <v/>
      </c>
    </row>
    <row r="179" spans="1:8" x14ac:dyDescent="0.25">
      <c r="A179" s="101" t="str" cm="1">
        <f t="array" ref="A179">IFERROR(INDEX('Annex 2 Designated EHV charges'!$A$10:$A$300, MATCH(0, IF(ISBLANK('Annex 2 Designated EHV charges'!$A$10:$A$300),1, COUNTIF(A$4:$A178, 'Annex 2 Designated EHV charges'!$A$10:$A$300)), 0)),"")</f>
        <v/>
      </c>
      <c r="B179" s="101" t="str">
        <f>IF($A179="","",VLOOKUP($A179,'Annex 2 Designated EHV charges'!$A:$O,2,0))</f>
        <v/>
      </c>
      <c r="C179" s="102" t="str">
        <f>IF($A179="","",VLOOKUP($A179,'Annex 2 Designated EHV charges'!$A:$O,3,0))</f>
        <v/>
      </c>
      <c r="D179" s="101" t="str">
        <f>IF($A179="","",VLOOKUP($A179,'Annex 2 Designated EHV charges'!$A:$O,7,0))</f>
        <v/>
      </c>
      <c r="E179" s="104" t="str">
        <f>IFERROR(IF(VLOOKUP($A179,'Annex 2 Designated EHV charges'!$A:$O,9,FALSE)=0,"",VLOOKUP($A179,'Annex 2 Designated EHV charges'!$A:$O,9,FALSE)),"")</f>
        <v/>
      </c>
      <c r="F179" s="207" t="str">
        <f>IFERROR(IF(VLOOKUP($A179,'Annex 2 Designated EHV charges'!$A:$O,10,FALSE)=0,"",VLOOKUP($A179,'Annex 2 Designated EHV charges'!$A:$O,10,FALSE)),"")</f>
        <v/>
      </c>
      <c r="G179" s="207" t="str">
        <f>IFERROR(IF(VLOOKUP($A179,'Annex 2 Designated EHV charges'!$A:$O,11,FALSE)=0,"",VLOOKUP($A179,'Annex 2 Designated EHV charges'!$A:$O,11,FALSE)),"")</f>
        <v/>
      </c>
      <c r="H179" s="207" t="str">
        <f>IFERROR(IF(VLOOKUP($A179,'Annex 2 Designated EHV charges'!$A:$O,12,FALSE)=0,"",VLOOKUP($A179,'Annex 2 Designated EHV charges'!$A:$O,12,FALSE)),"")</f>
        <v/>
      </c>
    </row>
    <row r="180" spans="1:8" x14ac:dyDescent="0.25">
      <c r="A180" s="101" t="str" cm="1">
        <f t="array" ref="A180">IFERROR(INDEX('Annex 2 Designated EHV charges'!$A$10:$A$300, MATCH(0, IF(ISBLANK('Annex 2 Designated EHV charges'!$A$10:$A$300),1, COUNTIF(A$4:$A179, 'Annex 2 Designated EHV charges'!$A$10:$A$300)), 0)),"")</f>
        <v/>
      </c>
      <c r="B180" s="101" t="str">
        <f>IF($A180="","",VLOOKUP($A180,'Annex 2 Designated EHV charges'!$A:$O,2,0))</f>
        <v/>
      </c>
      <c r="C180" s="102" t="str">
        <f>IF($A180="","",VLOOKUP($A180,'Annex 2 Designated EHV charges'!$A:$O,3,0))</f>
        <v/>
      </c>
      <c r="D180" s="101" t="str">
        <f>IF($A180="","",VLOOKUP($A180,'Annex 2 Designated EHV charges'!$A:$O,7,0))</f>
        <v/>
      </c>
      <c r="E180" s="104" t="str">
        <f>IFERROR(IF(VLOOKUP($A180,'Annex 2 Designated EHV charges'!$A:$O,9,FALSE)=0,"",VLOOKUP($A180,'Annex 2 Designated EHV charges'!$A:$O,9,FALSE)),"")</f>
        <v/>
      </c>
      <c r="F180" s="207" t="str">
        <f>IFERROR(IF(VLOOKUP($A180,'Annex 2 Designated EHV charges'!$A:$O,10,FALSE)=0,"",VLOOKUP($A180,'Annex 2 Designated EHV charges'!$A:$O,10,FALSE)),"")</f>
        <v/>
      </c>
      <c r="G180" s="207" t="str">
        <f>IFERROR(IF(VLOOKUP($A180,'Annex 2 Designated EHV charges'!$A:$O,11,FALSE)=0,"",VLOOKUP($A180,'Annex 2 Designated EHV charges'!$A:$O,11,FALSE)),"")</f>
        <v/>
      </c>
      <c r="H180" s="207" t="str">
        <f>IFERROR(IF(VLOOKUP($A180,'Annex 2 Designated EHV charges'!$A:$O,12,FALSE)=0,"",VLOOKUP($A180,'Annex 2 Designated EHV charges'!$A:$O,12,FALSE)),"")</f>
        <v/>
      </c>
    </row>
    <row r="181" spans="1:8" x14ac:dyDescent="0.25">
      <c r="A181" s="101" t="str" cm="1">
        <f t="array" ref="A181">IFERROR(INDEX('Annex 2 Designated EHV charges'!$A$10:$A$300, MATCH(0, IF(ISBLANK('Annex 2 Designated EHV charges'!$A$10:$A$300),1, COUNTIF(A$4:$A180, 'Annex 2 Designated EHV charges'!$A$10:$A$300)), 0)),"")</f>
        <v/>
      </c>
      <c r="B181" s="101" t="str">
        <f>IF($A181="","",VLOOKUP($A181,'Annex 2 Designated EHV charges'!$A:$O,2,0))</f>
        <v/>
      </c>
      <c r="C181" s="102" t="str">
        <f>IF($A181="","",VLOOKUP($A181,'Annex 2 Designated EHV charges'!$A:$O,3,0))</f>
        <v/>
      </c>
      <c r="D181" s="101" t="str">
        <f>IF($A181="","",VLOOKUP($A181,'Annex 2 Designated EHV charges'!$A:$O,7,0))</f>
        <v/>
      </c>
      <c r="E181" s="104" t="str">
        <f>IFERROR(IF(VLOOKUP($A181,'Annex 2 Designated EHV charges'!$A:$O,9,FALSE)=0,"",VLOOKUP($A181,'Annex 2 Designated EHV charges'!$A:$O,9,FALSE)),"")</f>
        <v/>
      </c>
      <c r="F181" s="207" t="str">
        <f>IFERROR(IF(VLOOKUP($A181,'Annex 2 Designated EHV charges'!$A:$O,10,FALSE)=0,"",VLOOKUP($A181,'Annex 2 Designated EHV charges'!$A:$O,10,FALSE)),"")</f>
        <v/>
      </c>
      <c r="G181" s="207" t="str">
        <f>IFERROR(IF(VLOOKUP($A181,'Annex 2 Designated EHV charges'!$A:$O,11,FALSE)=0,"",VLOOKUP($A181,'Annex 2 Designated EHV charges'!$A:$O,11,FALSE)),"")</f>
        <v/>
      </c>
      <c r="H181" s="207" t="str">
        <f>IFERROR(IF(VLOOKUP($A181,'Annex 2 Designated EHV charges'!$A:$O,12,FALSE)=0,"",VLOOKUP($A181,'Annex 2 Designated EHV charges'!$A:$O,12,FALSE)),"")</f>
        <v/>
      </c>
    </row>
    <row r="182" spans="1:8" x14ac:dyDescent="0.25">
      <c r="A182" s="101" t="str" cm="1">
        <f t="array" ref="A182">IFERROR(INDEX('Annex 2 Designated EHV charges'!$A$10:$A$300, MATCH(0, IF(ISBLANK('Annex 2 Designated EHV charges'!$A$10:$A$300),1, COUNTIF(A$4:$A181, 'Annex 2 Designated EHV charges'!$A$10:$A$300)), 0)),"")</f>
        <v/>
      </c>
      <c r="B182" s="101" t="str">
        <f>IF($A182="","",VLOOKUP($A182,'Annex 2 Designated EHV charges'!$A:$O,2,0))</f>
        <v/>
      </c>
      <c r="C182" s="102" t="str">
        <f>IF($A182="","",VLOOKUP($A182,'Annex 2 Designated EHV charges'!$A:$O,3,0))</f>
        <v/>
      </c>
      <c r="D182" s="101" t="str">
        <f>IF($A182="","",VLOOKUP($A182,'Annex 2 Designated EHV charges'!$A:$O,7,0))</f>
        <v/>
      </c>
      <c r="E182" s="104" t="str">
        <f>IFERROR(IF(VLOOKUP($A182,'Annex 2 Designated EHV charges'!$A:$O,9,FALSE)=0,"",VLOOKUP($A182,'Annex 2 Designated EHV charges'!$A:$O,9,FALSE)),"")</f>
        <v/>
      </c>
      <c r="F182" s="207" t="str">
        <f>IFERROR(IF(VLOOKUP($A182,'Annex 2 Designated EHV charges'!$A:$O,10,FALSE)=0,"",VLOOKUP($A182,'Annex 2 Designated EHV charges'!$A:$O,10,FALSE)),"")</f>
        <v/>
      </c>
      <c r="G182" s="207" t="str">
        <f>IFERROR(IF(VLOOKUP($A182,'Annex 2 Designated EHV charges'!$A:$O,11,FALSE)=0,"",VLOOKUP($A182,'Annex 2 Designated EHV charges'!$A:$O,11,FALSE)),"")</f>
        <v/>
      </c>
      <c r="H182" s="207" t="str">
        <f>IFERROR(IF(VLOOKUP($A182,'Annex 2 Designated EHV charges'!$A:$O,12,FALSE)=0,"",VLOOKUP($A182,'Annex 2 Designated EHV charges'!$A:$O,12,FALSE)),"")</f>
        <v/>
      </c>
    </row>
    <row r="183" spans="1:8" x14ac:dyDescent="0.25">
      <c r="A183" s="101" t="str" cm="1">
        <f t="array" ref="A183">IFERROR(INDEX('Annex 2 Designated EHV charges'!$A$10:$A$300, MATCH(0, IF(ISBLANK('Annex 2 Designated EHV charges'!$A$10:$A$300),1, COUNTIF(A$4:$A182, 'Annex 2 Designated EHV charges'!$A$10:$A$300)), 0)),"")</f>
        <v/>
      </c>
      <c r="B183" s="101" t="str">
        <f>IF($A183="","",VLOOKUP($A183,'Annex 2 Designated EHV charges'!$A:$O,2,0))</f>
        <v/>
      </c>
      <c r="C183" s="102" t="str">
        <f>IF($A183="","",VLOOKUP($A183,'Annex 2 Designated EHV charges'!$A:$O,3,0))</f>
        <v/>
      </c>
      <c r="D183" s="101" t="str">
        <f>IF($A183="","",VLOOKUP($A183,'Annex 2 Designated EHV charges'!$A:$O,7,0))</f>
        <v/>
      </c>
      <c r="E183" s="104" t="str">
        <f>IFERROR(IF(VLOOKUP($A183,'Annex 2 Designated EHV charges'!$A:$O,9,FALSE)=0,"",VLOOKUP($A183,'Annex 2 Designated EHV charges'!$A:$O,9,FALSE)),"")</f>
        <v/>
      </c>
      <c r="F183" s="207" t="str">
        <f>IFERROR(IF(VLOOKUP($A183,'Annex 2 Designated EHV charges'!$A:$O,10,FALSE)=0,"",VLOOKUP($A183,'Annex 2 Designated EHV charges'!$A:$O,10,FALSE)),"")</f>
        <v/>
      </c>
      <c r="G183" s="207" t="str">
        <f>IFERROR(IF(VLOOKUP($A183,'Annex 2 Designated EHV charges'!$A:$O,11,FALSE)=0,"",VLOOKUP($A183,'Annex 2 Designated EHV charges'!$A:$O,11,FALSE)),"")</f>
        <v/>
      </c>
      <c r="H183" s="207" t="str">
        <f>IFERROR(IF(VLOOKUP($A183,'Annex 2 Designated EHV charges'!$A:$O,12,FALSE)=0,"",VLOOKUP($A183,'Annex 2 Designated EHV charges'!$A:$O,12,FALSE)),"")</f>
        <v/>
      </c>
    </row>
    <row r="184" spans="1:8" x14ac:dyDescent="0.25">
      <c r="A184" s="101" t="str" cm="1">
        <f t="array" ref="A184">IFERROR(INDEX('Annex 2 Designated EHV charges'!$A$10:$A$300, MATCH(0, IF(ISBLANK('Annex 2 Designated EHV charges'!$A$10:$A$300),1, COUNTIF(A$4:$A183, 'Annex 2 Designated EHV charges'!$A$10:$A$300)), 0)),"")</f>
        <v/>
      </c>
      <c r="B184" s="101" t="str">
        <f>IF($A184="","",VLOOKUP($A184,'Annex 2 Designated EHV charges'!$A:$O,2,0))</f>
        <v/>
      </c>
      <c r="C184" s="102" t="str">
        <f>IF($A184="","",VLOOKUP($A184,'Annex 2 Designated EHV charges'!$A:$O,3,0))</f>
        <v/>
      </c>
      <c r="D184" s="101" t="str">
        <f>IF($A184="","",VLOOKUP($A184,'Annex 2 Designated EHV charges'!$A:$O,7,0))</f>
        <v/>
      </c>
      <c r="E184" s="104" t="str">
        <f>IFERROR(IF(VLOOKUP($A184,'Annex 2 Designated EHV charges'!$A:$O,9,FALSE)=0,"",VLOOKUP($A184,'Annex 2 Designated EHV charges'!$A:$O,9,FALSE)),"")</f>
        <v/>
      </c>
      <c r="F184" s="207" t="str">
        <f>IFERROR(IF(VLOOKUP($A184,'Annex 2 Designated EHV charges'!$A:$O,10,FALSE)=0,"",VLOOKUP($A184,'Annex 2 Designated EHV charges'!$A:$O,10,FALSE)),"")</f>
        <v/>
      </c>
      <c r="G184" s="207" t="str">
        <f>IFERROR(IF(VLOOKUP($A184,'Annex 2 Designated EHV charges'!$A:$O,11,FALSE)=0,"",VLOOKUP($A184,'Annex 2 Designated EHV charges'!$A:$O,11,FALSE)),"")</f>
        <v/>
      </c>
      <c r="H184" s="207" t="str">
        <f>IFERROR(IF(VLOOKUP($A184,'Annex 2 Designated EHV charges'!$A:$O,12,FALSE)=0,"",VLOOKUP($A184,'Annex 2 Designated EHV charges'!$A:$O,12,FALSE)),"")</f>
        <v/>
      </c>
    </row>
    <row r="185" spans="1:8" x14ac:dyDescent="0.25">
      <c r="A185" s="101" t="str" cm="1">
        <f t="array" ref="A185">IFERROR(INDEX('Annex 2 Designated EHV charges'!$A$10:$A$300, MATCH(0, IF(ISBLANK('Annex 2 Designated EHV charges'!$A$10:$A$300),1, COUNTIF(A$4:$A184, 'Annex 2 Designated EHV charges'!$A$10:$A$300)), 0)),"")</f>
        <v/>
      </c>
      <c r="B185" s="101" t="str">
        <f>IF($A185="","",VLOOKUP($A185,'Annex 2 Designated EHV charges'!$A:$O,2,0))</f>
        <v/>
      </c>
      <c r="C185" s="102" t="str">
        <f>IF($A185="","",VLOOKUP($A185,'Annex 2 Designated EHV charges'!$A:$O,3,0))</f>
        <v/>
      </c>
      <c r="D185" s="101" t="str">
        <f>IF($A185="","",VLOOKUP($A185,'Annex 2 Designated EHV charges'!$A:$O,7,0))</f>
        <v/>
      </c>
      <c r="E185" s="104" t="str">
        <f>IFERROR(IF(VLOOKUP($A185,'Annex 2 Designated EHV charges'!$A:$O,9,FALSE)=0,"",VLOOKUP($A185,'Annex 2 Designated EHV charges'!$A:$O,9,FALSE)),"")</f>
        <v/>
      </c>
      <c r="F185" s="207" t="str">
        <f>IFERROR(IF(VLOOKUP($A185,'Annex 2 Designated EHV charges'!$A:$O,10,FALSE)=0,"",VLOOKUP($A185,'Annex 2 Designated EHV charges'!$A:$O,10,FALSE)),"")</f>
        <v/>
      </c>
      <c r="G185" s="207" t="str">
        <f>IFERROR(IF(VLOOKUP($A185,'Annex 2 Designated EHV charges'!$A:$O,11,FALSE)=0,"",VLOOKUP($A185,'Annex 2 Designated EHV charges'!$A:$O,11,FALSE)),"")</f>
        <v/>
      </c>
      <c r="H185" s="207" t="str">
        <f>IFERROR(IF(VLOOKUP($A185,'Annex 2 Designated EHV charges'!$A:$O,12,FALSE)=0,"",VLOOKUP($A185,'Annex 2 Designated EHV charges'!$A:$O,12,FALSE)),"")</f>
        <v/>
      </c>
    </row>
    <row r="186" spans="1:8" x14ac:dyDescent="0.25">
      <c r="A186" s="101" t="str" cm="1">
        <f t="array" ref="A186">IFERROR(INDEX('Annex 2 Designated EHV charges'!$A$10:$A$300, MATCH(0, IF(ISBLANK('Annex 2 Designated EHV charges'!$A$10:$A$300),1, COUNTIF(A$4:$A185, 'Annex 2 Designated EHV charges'!$A$10:$A$300)), 0)),"")</f>
        <v/>
      </c>
      <c r="B186" s="101" t="str">
        <f>IF($A186="","",VLOOKUP($A186,'Annex 2 Designated EHV charges'!$A:$O,2,0))</f>
        <v/>
      </c>
      <c r="C186" s="102" t="str">
        <f>IF($A186="","",VLOOKUP($A186,'Annex 2 Designated EHV charges'!$A:$O,3,0))</f>
        <v/>
      </c>
      <c r="D186" s="101" t="str">
        <f>IF($A186="","",VLOOKUP($A186,'Annex 2 Designated EHV charges'!$A:$O,7,0))</f>
        <v/>
      </c>
      <c r="E186" s="104" t="str">
        <f>IFERROR(IF(VLOOKUP($A186,'Annex 2 Designated EHV charges'!$A:$O,9,FALSE)=0,"",VLOOKUP($A186,'Annex 2 Designated EHV charges'!$A:$O,9,FALSE)),"")</f>
        <v/>
      </c>
      <c r="F186" s="207" t="str">
        <f>IFERROR(IF(VLOOKUP($A186,'Annex 2 Designated EHV charges'!$A:$O,10,FALSE)=0,"",VLOOKUP($A186,'Annex 2 Designated EHV charges'!$A:$O,10,FALSE)),"")</f>
        <v/>
      </c>
      <c r="G186" s="207" t="str">
        <f>IFERROR(IF(VLOOKUP($A186,'Annex 2 Designated EHV charges'!$A:$O,11,FALSE)=0,"",VLOOKUP($A186,'Annex 2 Designated EHV charges'!$A:$O,11,FALSE)),"")</f>
        <v/>
      </c>
      <c r="H186" s="207" t="str">
        <f>IFERROR(IF(VLOOKUP($A186,'Annex 2 Designated EHV charges'!$A:$O,12,FALSE)=0,"",VLOOKUP($A186,'Annex 2 Designated EHV charges'!$A:$O,12,FALSE)),"")</f>
        <v/>
      </c>
    </row>
    <row r="187" spans="1:8" x14ac:dyDescent="0.25">
      <c r="A187" s="101" t="str" cm="1">
        <f t="array" ref="A187">IFERROR(INDEX('Annex 2 Designated EHV charges'!$A$10:$A$300, MATCH(0, IF(ISBLANK('Annex 2 Designated EHV charges'!$A$10:$A$300),1, COUNTIF(A$4:$A186, 'Annex 2 Designated EHV charges'!$A$10:$A$300)), 0)),"")</f>
        <v/>
      </c>
      <c r="B187" s="101" t="str">
        <f>IF($A187="","",VLOOKUP($A187,'Annex 2 Designated EHV charges'!$A:$O,2,0))</f>
        <v/>
      </c>
      <c r="C187" s="102" t="str">
        <f>IF($A187="","",VLOOKUP($A187,'Annex 2 Designated EHV charges'!$A:$O,3,0))</f>
        <v/>
      </c>
      <c r="D187" s="101" t="str">
        <f>IF($A187="","",VLOOKUP($A187,'Annex 2 Designated EHV charges'!$A:$O,7,0))</f>
        <v/>
      </c>
      <c r="E187" s="104" t="str">
        <f>IFERROR(IF(VLOOKUP($A187,'Annex 2 Designated EHV charges'!$A:$O,9,FALSE)=0,"",VLOOKUP($A187,'Annex 2 Designated EHV charges'!$A:$O,9,FALSE)),"")</f>
        <v/>
      </c>
      <c r="F187" s="207" t="str">
        <f>IFERROR(IF(VLOOKUP($A187,'Annex 2 Designated EHV charges'!$A:$O,10,FALSE)=0,"",VLOOKUP($A187,'Annex 2 Designated EHV charges'!$A:$O,10,FALSE)),"")</f>
        <v/>
      </c>
      <c r="G187" s="207" t="str">
        <f>IFERROR(IF(VLOOKUP($A187,'Annex 2 Designated EHV charges'!$A:$O,11,FALSE)=0,"",VLOOKUP($A187,'Annex 2 Designated EHV charges'!$A:$O,11,FALSE)),"")</f>
        <v/>
      </c>
      <c r="H187" s="207" t="str">
        <f>IFERROR(IF(VLOOKUP($A187,'Annex 2 Designated EHV charges'!$A:$O,12,FALSE)=0,"",VLOOKUP($A187,'Annex 2 Designated EHV charges'!$A:$O,12,FALSE)),"")</f>
        <v/>
      </c>
    </row>
    <row r="188" spans="1:8" x14ac:dyDescent="0.25">
      <c r="A188" s="101" t="str" cm="1">
        <f t="array" ref="A188">IFERROR(INDEX('Annex 2 Designated EHV charges'!$A$10:$A$300, MATCH(0, IF(ISBLANK('Annex 2 Designated EHV charges'!$A$10:$A$300),1, COUNTIF(A$4:$A187, 'Annex 2 Designated EHV charges'!$A$10:$A$300)), 0)),"")</f>
        <v/>
      </c>
      <c r="B188" s="101" t="str">
        <f>IF($A188="","",VLOOKUP($A188,'Annex 2 Designated EHV charges'!$A:$O,2,0))</f>
        <v/>
      </c>
      <c r="C188" s="102" t="str">
        <f>IF($A188="","",VLOOKUP($A188,'Annex 2 Designated EHV charges'!$A:$O,3,0))</f>
        <v/>
      </c>
      <c r="D188" s="101" t="str">
        <f>IF($A188="","",VLOOKUP($A188,'Annex 2 Designated EHV charges'!$A:$O,7,0))</f>
        <v/>
      </c>
      <c r="E188" s="104" t="str">
        <f>IFERROR(IF(VLOOKUP($A188,'Annex 2 Designated EHV charges'!$A:$O,9,FALSE)=0,"",VLOOKUP($A188,'Annex 2 Designated EHV charges'!$A:$O,9,FALSE)),"")</f>
        <v/>
      </c>
      <c r="F188" s="207" t="str">
        <f>IFERROR(IF(VLOOKUP($A188,'Annex 2 Designated EHV charges'!$A:$O,10,FALSE)=0,"",VLOOKUP($A188,'Annex 2 Designated EHV charges'!$A:$O,10,FALSE)),"")</f>
        <v/>
      </c>
      <c r="G188" s="207" t="str">
        <f>IFERROR(IF(VLOOKUP($A188,'Annex 2 Designated EHV charges'!$A:$O,11,FALSE)=0,"",VLOOKUP($A188,'Annex 2 Designated EHV charges'!$A:$O,11,FALSE)),"")</f>
        <v/>
      </c>
      <c r="H188" s="207" t="str">
        <f>IFERROR(IF(VLOOKUP($A188,'Annex 2 Designated EHV charges'!$A:$O,12,FALSE)=0,"",VLOOKUP($A188,'Annex 2 Designated EHV charges'!$A:$O,12,FALSE)),"")</f>
        <v/>
      </c>
    </row>
    <row r="189" spans="1:8" x14ac:dyDescent="0.25">
      <c r="A189" s="101" t="str" cm="1">
        <f t="array" ref="A189">IFERROR(INDEX('Annex 2 Designated EHV charges'!$A$10:$A$300, MATCH(0, IF(ISBLANK('Annex 2 Designated EHV charges'!$A$10:$A$300),1, COUNTIF(A$4:$A188, 'Annex 2 Designated EHV charges'!$A$10:$A$300)), 0)),"")</f>
        <v/>
      </c>
      <c r="B189" s="101" t="str">
        <f>IF($A189="","",VLOOKUP($A189,'Annex 2 Designated EHV charges'!$A:$O,2,0))</f>
        <v/>
      </c>
      <c r="C189" s="102" t="str">
        <f>IF($A189="","",VLOOKUP($A189,'Annex 2 Designated EHV charges'!$A:$O,3,0))</f>
        <v/>
      </c>
      <c r="D189" s="101" t="str">
        <f>IF($A189="","",VLOOKUP($A189,'Annex 2 Designated EHV charges'!$A:$O,7,0))</f>
        <v/>
      </c>
      <c r="E189" s="104" t="str">
        <f>IFERROR(IF(VLOOKUP($A189,'Annex 2 Designated EHV charges'!$A:$O,9,FALSE)=0,"",VLOOKUP($A189,'Annex 2 Designated EHV charges'!$A:$O,9,FALSE)),"")</f>
        <v/>
      </c>
      <c r="F189" s="207" t="str">
        <f>IFERROR(IF(VLOOKUP($A189,'Annex 2 Designated EHV charges'!$A:$O,10,FALSE)=0,"",VLOOKUP($A189,'Annex 2 Designated EHV charges'!$A:$O,10,FALSE)),"")</f>
        <v/>
      </c>
      <c r="G189" s="207" t="str">
        <f>IFERROR(IF(VLOOKUP($A189,'Annex 2 Designated EHV charges'!$A:$O,11,FALSE)=0,"",VLOOKUP($A189,'Annex 2 Designated EHV charges'!$A:$O,11,FALSE)),"")</f>
        <v/>
      </c>
      <c r="H189" s="207" t="str">
        <f>IFERROR(IF(VLOOKUP($A189,'Annex 2 Designated EHV charges'!$A:$O,12,FALSE)=0,"",VLOOKUP($A189,'Annex 2 Designated EHV charges'!$A:$O,12,FALSE)),"")</f>
        <v/>
      </c>
    </row>
    <row r="190" spans="1:8" x14ac:dyDescent="0.25">
      <c r="A190" s="101" t="str" cm="1">
        <f t="array" ref="A190">IFERROR(INDEX('Annex 2 Designated EHV charges'!$A$10:$A$300, MATCH(0, IF(ISBLANK('Annex 2 Designated EHV charges'!$A$10:$A$300),1, COUNTIF(A$4:$A189, 'Annex 2 Designated EHV charges'!$A$10:$A$300)), 0)),"")</f>
        <v/>
      </c>
      <c r="B190" s="101" t="str">
        <f>IF($A190="","",VLOOKUP($A190,'Annex 2 Designated EHV charges'!$A:$O,2,0))</f>
        <v/>
      </c>
      <c r="C190" s="102" t="str">
        <f>IF($A190="","",VLOOKUP($A190,'Annex 2 Designated EHV charges'!$A:$O,3,0))</f>
        <v/>
      </c>
      <c r="D190" s="101" t="str">
        <f>IF($A190="","",VLOOKUP($A190,'Annex 2 Designated EHV charges'!$A:$O,7,0))</f>
        <v/>
      </c>
      <c r="E190" s="104" t="str">
        <f>IFERROR(IF(VLOOKUP($A190,'Annex 2 Designated EHV charges'!$A:$O,9,FALSE)=0,"",VLOOKUP($A190,'Annex 2 Designated EHV charges'!$A:$O,9,FALSE)),"")</f>
        <v/>
      </c>
      <c r="F190" s="207" t="str">
        <f>IFERROR(IF(VLOOKUP($A190,'Annex 2 Designated EHV charges'!$A:$O,10,FALSE)=0,"",VLOOKUP($A190,'Annex 2 Designated EHV charges'!$A:$O,10,FALSE)),"")</f>
        <v/>
      </c>
      <c r="G190" s="207" t="str">
        <f>IFERROR(IF(VLOOKUP($A190,'Annex 2 Designated EHV charges'!$A:$O,11,FALSE)=0,"",VLOOKUP($A190,'Annex 2 Designated EHV charges'!$A:$O,11,FALSE)),"")</f>
        <v/>
      </c>
      <c r="H190" s="207" t="str">
        <f>IFERROR(IF(VLOOKUP($A190,'Annex 2 Designated EHV charges'!$A:$O,12,FALSE)=0,"",VLOOKUP($A190,'Annex 2 Designated EHV charges'!$A:$O,12,FALSE)),"")</f>
        <v/>
      </c>
    </row>
    <row r="191" spans="1:8" x14ac:dyDescent="0.25">
      <c r="A191" s="101" t="str" cm="1">
        <f t="array" ref="A191">IFERROR(INDEX('Annex 2 Designated EHV charges'!$A$10:$A$300, MATCH(0, IF(ISBLANK('Annex 2 Designated EHV charges'!$A$10:$A$300),1, COUNTIF(A$4:$A190, 'Annex 2 Designated EHV charges'!$A$10:$A$300)), 0)),"")</f>
        <v/>
      </c>
      <c r="B191" s="101" t="str">
        <f>IF($A191="","",VLOOKUP($A191,'Annex 2 Designated EHV charges'!$A:$O,2,0))</f>
        <v/>
      </c>
      <c r="C191" s="102" t="str">
        <f>IF($A191="","",VLOOKUP($A191,'Annex 2 Designated EHV charges'!$A:$O,3,0))</f>
        <v/>
      </c>
      <c r="D191" s="101" t="str">
        <f>IF($A191="","",VLOOKUP($A191,'Annex 2 Designated EHV charges'!$A:$O,7,0))</f>
        <v/>
      </c>
      <c r="E191" s="104" t="str">
        <f>IFERROR(IF(VLOOKUP($A191,'Annex 2 Designated EHV charges'!$A:$O,9,FALSE)=0,"",VLOOKUP($A191,'Annex 2 Designated EHV charges'!$A:$O,9,FALSE)),"")</f>
        <v/>
      </c>
      <c r="F191" s="207" t="str">
        <f>IFERROR(IF(VLOOKUP($A191,'Annex 2 Designated EHV charges'!$A:$O,10,FALSE)=0,"",VLOOKUP($A191,'Annex 2 Designated EHV charges'!$A:$O,10,FALSE)),"")</f>
        <v/>
      </c>
      <c r="G191" s="207" t="str">
        <f>IFERROR(IF(VLOOKUP($A191,'Annex 2 Designated EHV charges'!$A:$O,11,FALSE)=0,"",VLOOKUP($A191,'Annex 2 Designated EHV charges'!$A:$O,11,FALSE)),"")</f>
        <v/>
      </c>
      <c r="H191" s="207" t="str">
        <f>IFERROR(IF(VLOOKUP($A191,'Annex 2 Designated EHV charges'!$A:$O,12,FALSE)=0,"",VLOOKUP($A191,'Annex 2 Designated EHV charges'!$A:$O,12,FALSE)),"")</f>
        <v/>
      </c>
    </row>
    <row r="192" spans="1:8" x14ac:dyDescent="0.25">
      <c r="A192" s="101" t="str" cm="1">
        <f t="array" ref="A192">IFERROR(INDEX('Annex 2 Designated EHV charges'!$A$10:$A$300, MATCH(0, IF(ISBLANK('Annex 2 Designated EHV charges'!$A$10:$A$300),1, COUNTIF(A$4:$A191, 'Annex 2 Designated EHV charges'!$A$10:$A$300)), 0)),"")</f>
        <v/>
      </c>
      <c r="B192" s="101" t="str">
        <f>IF($A192="","",VLOOKUP($A192,'Annex 2 Designated EHV charges'!$A:$O,2,0))</f>
        <v/>
      </c>
      <c r="C192" s="102" t="str">
        <f>IF($A192="","",VLOOKUP($A192,'Annex 2 Designated EHV charges'!$A:$O,3,0))</f>
        <v/>
      </c>
      <c r="D192" s="101" t="str">
        <f>IF($A192="","",VLOOKUP($A192,'Annex 2 Designated EHV charges'!$A:$O,7,0))</f>
        <v/>
      </c>
      <c r="E192" s="104" t="str">
        <f>IFERROR(IF(VLOOKUP($A192,'Annex 2 Designated EHV charges'!$A:$O,9,FALSE)=0,"",VLOOKUP($A192,'Annex 2 Designated EHV charges'!$A:$O,9,FALSE)),"")</f>
        <v/>
      </c>
      <c r="F192" s="207" t="str">
        <f>IFERROR(IF(VLOOKUP($A192,'Annex 2 Designated EHV charges'!$A:$O,10,FALSE)=0,"",VLOOKUP($A192,'Annex 2 Designated EHV charges'!$A:$O,10,FALSE)),"")</f>
        <v/>
      </c>
      <c r="G192" s="207" t="str">
        <f>IFERROR(IF(VLOOKUP($A192,'Annex 2 Designated EHV charges'!$A:$O,11,FALSE)=0,"",VLOOKUP($A192,'Annex 2 Designated EHV charges'!$A:$O,11,FALSE)),"")</f>
        <v/>
      </c>
      <c r="H192" s="207" t="str">
        <f>IFERROR(IF(VLOOKUP($A192,'Annex 2 Designated EHV charges'!$A:$O,12,FALSE)=0,"",VLOOKUP($A192,'Annex 2 Designated EHV charges'!$A:$O,12,FALSE)),"")</f>
        <v/>
      </c>
    </row>
    <row r="193" spans="1:8" x14ac:dyDescent="0.25">
      <c r="A193" s="101" t="str" cm="1">
        <f t="array" ref="A193">IFERROR(INDEX('Annex 2 Designated EHV charges'!$A$10:$A$300, MATCH(0, IF(ISBLANK('Annex 2 Designated EHV charges'!$A$10:$A$300),1, COUNTIF(A$4:$A192, 'Annex 2 Designated EHV charges'!$A$10:$A$300)), 0)),"")</f>
        <v/>
      </c>
      <c r="B193" s="101" t="str">
        <f>IF($A193="","",VLOOKUP($A193,'Annex 2 Designated EHV charges'!$A:$O,2,0))</f>
        <v/>
      </c>
      <c r="C193" s="102" t="str">
        <f>IF($A193="","",VLOOKUP($A193,'Annex 2 Designated EHV charges'!$A:$O,3,0))</f>
        <v/>
      </c>
      <c r="D193" s="101" t="str">
        <f>IF($A193="","",VLOOKUP($A193,'Annex 2 Designated EHV charges'!$A:$O,7,0))</f>
        <v/>
      </c>
      <c r="E193" s="104" t="str">
        <f>IFERROR(IF(VLOOKUP($A193,'Annex 2 Designated EHV charges'!$A:$O,9,FALSE)=0,"",VLOOKUP($A193,'Annex 2 Designated EHV charges'!$A:$O,9,FALSE)),"")</f>
        <v/>
      </c>
      <c r="F193" s="207" t="str">
        <f>IFERROR(IF(VLOOKUP($A193,'Annex 2 Designated EHV charges'!$A:$O,10,FALSE)=0,"",VLOOKUP($A193,'Annex 2 Designated EHV charges'!$A:$O,10,FALSE)),"")</f>
        <v/>
      </c>
      <c r="G193" s="207" t="str">
        <f>IFERROR(IF(VLOOKUP($A193,'Annex 2 Designated EHV charges'!$A:$O,11,FALSE)=0,"",VLOOKUP($A193,'Annex 2 Designated EHV charges'!$A:$O,11,FALSE)),"")</f>
        <v/>
      </c>
      <c r="H193" s="207" t="str">
        <f>IFERROR(IF(VLOOKUP($A193,'Annex 2 Designated EHV charges'!$A:$O,12,FALSE)=0,"",VLOOKUP($A193,'Annex 2 Designated EHV charges'!$A:$O,12,FALSE)),"")</f>
        <v/>
      </c>
    </row>
    <row r="194" spans="1:8" x14ac:dyDescent="0.25">
      <c r="A194" s="101" t="str" cm="1">
        <f t="array" ref="A194">IFERROR(INDEX('Annex 2 Designated EHV charges'!$A$10:$A$300, MATCH(0, IF(ISBLANK('Annex 2 Designated EHV charges'!$A$10:$A$300),1, COUNTIF(A$4:$A193, 'Annex 2 Designated EHV charges'!$A$10:$A$300)), 0)),"")</f>
        <v/>
      </c>
      <c r="B194" s="101" t="str">
        <f>IF($A194="","",VLOOKUP($A194,'Annex 2 Designated EHV charges'!$A:$O,2,0))</f>
        <v/>
      </c>
      <c r="C194" s="102" t="str">
        <f>IF($A194="","",VLOOKUP($A194,'Annex 2 Designated EHV charges'!$A:$O,3,0))</f>
        <v/>
      </c>
      <c r="D194" s="101" t="str">
        <f>IF($A194="","",VLOOKUP($A194,'Annex 2 Designated EHV charges'!$A:$O,7,0))</f>
        <v/>
      </c>
      <c r="E194" s="104" t="str">
        <f>IFERROR(IF(VLOOKUP($A194,'Annex 2 Designated EHV charges'!$A:$O,9,FALSE)=0,"",VLOOKUP($A194,'Annex 2 Designated EHV charges'!$A:$O,9,FALSE)),"")</f>
        <v/>
      </c>
      <c r="F194" s="207" t="str">
        <f>IFERROR(IF(VLOOKUP($A194,'Annex 2 Designated EHV charges'!$A:$O,10,FALSE)=0,"",VLOOKUP($A194,'Annex 2 Designated EHV charges'!$A:$O,10,FALSE)),"")</f>
        <v/>
      </c>
      <c r="G194" s="207" t="str">
        <f>IFERROR(IF(VLOOKUP($A194,'Annex 2 Designated EHV charges'!$A:$O,11,FALSE)=0,"",VLOOKUP($A194,'Annex 2 Designated EHV charges'!$A:$O,11,FALSE)),"")</f>
        <v/>
      </c>
      <c r="H194" s="207" t="str">
        <f>IFERROR(IF(VLOOKUP($A194,'Annex 2 Designated EHV charges'!$A:$O,12,FALSE)=0,"",VLOOKUP($A194,'Annex 2 Designated EHV charges'!$A:$O,12,FALSE)),"")</f>
        <v/>
      </c>
    </row>
    <row r="195" spans="1:8" x14ac:dyDescent="0.25">
      <c r="A195" s="101" t="str" cm="1">
        <f t="array" ref="A195">IFERROR(INDEX('Annex 2 Designated EHV charges'!$A$10:$A$300, MATCH(0, IF(ISBLANK('Annex 2 Designated EHV charges'!$A$10:$A$300),1, COUNTIF(A$4:$A194, 'Annex 2 Designated EHV charges'!$A$10:$A$300)), 0)),"")</f>
        <v/>
      </c>
      <c r="B195" s="101" t="str">
        <f>IF($A195="","",VLOOKUP($A195,'Annex 2 Designated EHV charges'!$A:$O,2,0))</f>
        <v/>
      </c>
      <c r="C195" s="102" t="str">
        <f>IF($A195="","",VLOOKUP($A195,'Annex 2 Designated EHV charges'!$A:$O,3,0))</f>
        <v/>
      </c>
      <c r="D195" s="101" t="str">
        <f>IF($A195="","",VLOOKUP($A195,'Annex 2 Designated EHV charges'!$A:$O,7,0))</f>
        <v/>
      </c>
      <c r="E195" s="104" t="str">
        <f>IFERROR(IF(VLOOKUP($A195,'Annex 2 Designated EHV charges'!$A:$O,9,FALSE)=0,"",VLOOKUP($A195,'Annex 2 Designated EHV charges'!$A:$O,9,FALSE)),"")</f>
        <v/>
      </c>
      <c r="F195" s="207" t="str">
        <f>IFERROR(IF(VLOOKUP($A195,'Annex 2 Designated EHV charges'!$A:$O,10,FALSE)=0,"",VLOOKUP($A195,'Annex 2 Designated EHV charges'!$A:$O,10,FALSE)),"")</f>
        <v/>
      </c>
      <c r="G195" s="207" t="str">
        <f>IFERROR(IF(VLOOKUP($A195,'Annex 2 Designated EHV charges'!$A:$O,11,FALSE)=0,"",VLOOKUP($A195,'Annex 2 Designated EHV charges'!$A:$O,11,FALSE)),"")</f>
        <v/>
      </c>
      <c r="H195" s="207" t="str">
        <f>IFERROR(IF(VLOOKUP($A195,'Annex 2 Designated EHV charges'!$A:$O,12,FALSE)=0,"",VLOOKUP($A195,'Annex 2 Designated EHV charges'!$A:$O,12,FALSE)),"")</f>
        <v/>
      </c>
    </row>
    <row r="196" spans="1:8" x14ac:dyDescent="0.25">
      <c r="A196" s="101" t="str" cm="1">
        <f t="array" ref="A196">IFERROR(INDEX('Annex 2 Designated EHV charges'!$A$10:$A$300, MATCH(0, IF(ISBLANK('Annex 2 Designated EHV charges'!$A$10:$A$300),1, COUNTIF(A$4:$A195, 'Annex 2 Designated EHV charges'!$A$10:$A$300)), 0)),"")</f>
        <v/>
      </c>
      <c r="B196" s="101" t="str">
        <f>IF($A196="","",VLOOKUP($A196,'Annex 2 Designated EHV charges'!$A:$O,2,0))</f>
        <v/>
      </c>
      <c r="C196" s="102" t="str">
        <f>IF($A196="","",VLOOKUP($A196,'Annex 2 Designated EHV charges'!$A:$O,3,0))</f>
        <v/>
      </c>
      <c r="D196" s="101" t="str">
        <f>IF($A196="","",VLOOKUP($A196,'Annex 2 Designated EHV charges'!$A:$O,7,0))</f>
        <v/>
      </c>
      <c r="E196" s="104" t="str">
        <f>IFERROR(IF(VLOOKUP($A196,'Annex 2 Designated EHV charges'!$A:$O,9,FALSE)=0,"",VLOOKUP($A196,'Annex 2 Designated EHV charges'!$A:$O,9,FALSE)),"")</f>
        <v/>
      </c>
      <c r="F196" s="207" t="str">
        <f>IFERROR(IF(VLOOKUP($A196,'Annex 2 Designated EHV charges'!$A:$O,10,FALSE)=0,"",VLOOKUP($A196,'Annex 2 Designated EHV charges'!$A:$O,10,FALSE)),"")</f>
        <v/>
      </c>
      <c r="G196" s="207" t="str">
        <f>IFERROR(IF(VLOOKUP($A196,'Annex 2 Designated EHV charges'!$A:$O,11,FALSE)=0,"",VLOOKUP($A196,'Annex 2 Designated EHV charges'!$A:$O,11,FALSE)),"")</f>
        <v/>
      </c>
      <c r="H196" s="207" t="str">
        <f>IFERROR(IF(VLOOKUP($A196,'Annex 2 Designated EHV charges'!$A:$O,12,FALSE)=0,"",VLOOKUP($A196,'Annex 2 Designated EHV charges'!$A:$O,12,FALSE)),"")</f>
        <v/>
      </c>
    </row>
    <row r="197" spans="1:8" x14ac:dyDescent="0.25">
      <c r="A197" s="101" t="str" cm="1">
        <f t="array" ref="A197">IFERROR(INDEX('Annex 2 Designated EHV charges'!$A$10:$A$300, MATCH(0, IF(ISBLANK('Annex 2 Designated EHV charges'!$A$10:$A$300),1, COUNTIF(A$4:$A196, 'Annex 2 Designated EHV charges'!$A$10:$A$300)), 0)),"")</f>
        <v/>
      </c>
      <c r="B197" s="101" t="str">
        <f>IF($A197="","",VLOOKUP($A197,'Annex 2 Designated EHV charges'!$A:$O,2,0))</f>
        <v/>
      </c>
      <c r="C197" s="102" t="str">
        <f>IF($A197="","",VLOOKUP($A197,'Annex 2 Designated EHV charges'!$A:$O,3,0))</f>
        <v/>
      </c>
      <c r="D197" s="101" t="str">
        <f>IF($A197="","",VLOOKUP($A197,'Annex 2 Designated EHV charges'!$A:$O,7,0))</f>
        <v/>
      </c>
      <c r="E197" s="104" t="str">
        <f>IFERROR(IF(VLOOKUP($A197,'Annex 2 Designated EHV charges'!$A:$O,9,FALSE)=0,"",VLOOKUP($A197,'Annex 2 Designated EHV charges'!$A:$O,9,FALSE)),"")</f>
        <v/>
      </c>
      <c r="F197" s="207" t="str">
        <f>IFERROR(IF(VLOOKUP($A197,'Annex 2 Designated EHV charges'!$A:$O,10,FALSE)=0,"",VLOOKUP($A197,'Annex 2 Designated EHV charges'!$A:$O,10,FALSE)),"")</f>
        <v/>
      </c>
      <c r="G197" s="207" t="str">
        <f>IFERROR(IF(VLOOKUP($A197,'Annex 2 Designated EHV charges'!$A:$O,11,FALSE)=0,"",VLOOKUP($A197,'Annex 2 Designated EHV charges'!$A:$O,11,FALSE)),"")</f>
        <v/>
      </c>
      <c r="H197" s="207" t="str">
        <f>IFERROR(IF(VLOOKUP($A197,'Annex 2 Designated EHV charges'!$A:$O,12,FALSE)=0,"",VLOOKUP($A197,'Annex 2 Designated EHV charges'!$A:$O,12,FALSE)),"")</f>
        <v/>
      </c>
    </row>
    <row r="198" spans="1:8" x14ac:dyDescent="0.25">
      <c r="A198" s="101" t="str" cm="1">
        <f t="array" ref="A198">IFERROR(INDEX('Annex 2 Designated EHV charges'!$A$10:$A$300, MATCH(0, IF(ISBLANK('Annex 2 Designated EHV charges'!$A$10:$A$300),1, COUNTIF(A$4:$A197, 'Annex 2 Designated EHV charges'!$A$10:$A$300)), 0)),"")</f>
        <v/>
      </c>
      <c r="B198" s="101" t="str">
        <f>IF($A198="","",VLOOKUP($A198,'Annex 2 Designated EHV charges'!$A:$O,2,0))</f>
        <v/>
      </c>
      <c r="C198" s="102" t="str">
        <f>IF($A198="","",VLOOKUP($A198,'Annex 2 Designated EHV charges'!$A:$O,3,0))</f>
        <v/>
      </c>
      <c r="D198" s="101" t="str">
        <f>IF($A198="","",VLOOKUP($A198,'Annex 2 Designated EHV charges'!$A:$O,7,0))</f>
        <v/>
      </c>
      <c r="E198" s="104" t="str">
        <f>IFERROR(IF(VLOOKUP($A198,'Annex 2 Designated EHV charges'!$A:$O,9,FALSE)=0,"",VLOOKUP($A198,'Annex 2 Designated EHV charges'!$A:$O,9,FALSE)),"")</f>
        <v/>
      </c>
      <c r="F198" s="207" t="str">
        <f>IFERROR(IF(VLOOKUP($A198,'Annex 2 Designated EHV charges'!$A:$O,10,FALSE)=0,"",VLOOKUP($A198,'Annex 2 Designated EHV charges'!$A:$O,10,FALSE)),"")</f>
        <v/>
      </c>
      <c r="G198" s="207" t="str">
        <f>IFERROR(IF(VLOOKUP($A198,'Annex 2 Designated EHV charges'!$A:$O,11,FALSE)=0,"",VLOOKUP($A198,'Annex 2 Designated EHV charges'!$A:$O,11,FALSE)),"")</f>
        <v/>
      </c>
      <c r="H198" s="207" t="str">
        <f>IFERROR(IF(VLOOKUP($A198,'Annex 2 Designated EHV charges'!$A:$O,12,FALSE)=0,"",VLOOKUP($A198,'Annex 2 Designated EHV charges'!$A:$O,12,FALSE)),"")</f>
        <v/>
      </c>
    </row>
    <row r="199" spans="1:8" x14ac:dyDescent="0.25">
      <c r="A199" s="101" t="str" cm="1">
        <f t="array" ref="A199">IFERROR(INDEX('Annex 2 Designated EHV charges'!$A$10:$A$300, MATCH(0, IF(ISBLANK('Annex 2 Designated EHV charges'!$A$10:$A$300),1, COUNTIF(A$4:$A198, 'Annex 2 Designated EHV charges'!$A$10:$A$300)), 0)),"")</f>
        <v/>
      </c>
      <c r="B199" s="101" t="str">
        <f>IF($A199="","",VLOOKUP($A199,'Annex 2 Designated EHV charges'!$A:$O,2,0))</f>
        <v/>
      </c>
      <c r="C199" s="102" t="str">
        <f>IF($A199="","",VLOOKUP($A199,'Annex 2 Designated EHV charges'!$A:$O,3,0))</f>
        <v/>
      </c>
      <c r="D199" s="101" t="str">
        <f>IF($A199="","",VLOOKUP($A199,'Annex 2 Designated EHV charges'!$A:$O,7,0))</f>
        <v/>
      </c>
      <c r="E199" s="104" t="str">
        <f>IFERROR(IF(VLOOKUP($A199,'Annex 2 Designated EHV charges'!$A:$O,9,FALSE)=0,"",VLOOKUP($A199,'Annex 2 Designated EHV charges'!$A:$O,9,FALSE)),"")</f>
        <v/>
      </c>
      <c r="F199" s="207" t="str">
        <f>IFERROR(IF(VLOOKUP($A199,'Annex 2 Designated EHV charges'!$A:$O,10,FALSE)=0,"",VLOOKUP($A199,'Annex 2 Designated EHV charges'!$A:$O,10,FALSE)),"")</f>
        <v/>
      </c>
      <c r="G199" s="207" t="str">
        <f>IFERROR(IF(VLOOKUP($A199,'Annex 2 Designated EHV charges'!$A:$O,11,FALSE)=0,"",VLOOKUP($A199,'Annex 2 Designated EHV charges'!$A:$O,11,FALSE)),"")</f>
        <v/>
      </c>
      <c r="H199" s="207" t="str">
        <f>IFERROR(IF(VLOOKUP($A199,'Annex 2 Designated EHV charges'!$A:$O,12,FALSE)=0,"",VLOOKUP($A199,'Annex 2 Designated EHV charges'!$A:$O,12,FALSE)),"")</f>
        <v/>
      </c>
    </row>
    <row r="200" spans="1:8" x14ac:dyDescent="0.25">
      <c r="A200" s="101" t="str" cm="1">
        <f t="array" ref="A200">IFERROR(INDEX('Annex 2 Designated EHV charges'!$A$10:$A$300, MATCH(0, IF(ISBLANK('Annex 2 Designated EHV charges'!$A$10:$A$300),1, COUNTIF(A$4:$A199, 'Annex 2 Designated EHV charges'!$A$10:$A$300)), 0)),"")</f>
        <v/>
      </c>
      <c r="B200" s="101" t="str">
        <f>IF($A200="","",VLOOKUP($A200,'Annex 2 Designated EHV charges'!$A:$O,2,0))</f>
        <v/>
      </c>
      <c r="C200" s="102" t="str">
        <f>IF($A200="","",VLOOKUP($A200,'Annex 2 Designated EHV charges'!$A:$O,3,0))</f>
        <v/>
      </c>
      <c r="D200" s="101" t="str">
        <f>IF($A200="","",VLOOKUP($A200,'Annex 2 Designated EHV charges'!$A:$O,7,0))</f>
        <v/>
      </c>
      <c r="E200" s="104" t="str">
        <f>IFERROR(IF(VLOOKUP($A200,'Annex 2 Designated EHV charges'!$A:$O,9,FALSE)=0,"",VLOOKUP($A200,'Annex 2 Designated EHV charges'!$A:$O,9,FALSE)),"")</f>
        <v/>
      </c>
      <c r="F200" s="207" t="str">
        <f>IFERROR(IF(VLOOKUP($A200,'Annex 2 Designated EHV charges'!$A:$O,10,FALSE)=0,"",VLOOKUP($A200,'Annex 2 Designated EHV charges'!$A:$O,10,FALSE)),"")</f>
        <v/>
      </c>
      <c r="G200" s="207" t="str">
        <f>IFERROR(IF(VLOOKUP($A200,'Annex 2 Designated EHV charges'!$A:$O,11,FALSE)=0,"",VLOOKUP($A200,'Annex 2 Designated EHV charges'!$A:$O,11,FALSE)),"")</f>
        <v/>
      </c>
      <c r="H200" s="207" t="str">
        <f>IFERROR(IF(VLOOKUP($A200,'Annex 2 Designated EHV charges'!$A:$O,12,FALSE)=0,"",VLOOKUP($A200,'Annex 2 Designated EHV charges'!$A:$O,12,FALSE)),"")</f>
        <v/>
      </c>
    </row>
    <row r="201" spans="1:8" x14ac:dyDescent="0.25">
      <c r="A201" s="101" t="str" cm="1">
        <f t="array" ref="A201">IFERROR(INDEX('Annex 2 Designated EHV charges'!$A$10:$A$300, MATCH(0, IF(ISBLANK('Annex 2 Designated EHV charges'!$A$10:$A$300),1, COUNTIF(A$4:$A200, 'Annex 2 Designated EHV charges'!$A$10:$A$300)), 0)),"")</f>
        <v/>
      </c>
      <c r="B201" s="101" t="str">
        <f>IF($A201="","",VLOOKUP($A201,'Annex 2 Designated EHV charges'!$A:$O,2,0))</f>
        <v/>
      </c>
      <c r="C201" s="102" t="str">
        <f>IF($A201="","",VLOOKUP($A201,'Annex 2 Designated EHV charges'!$A:$O,3,0))</f>
        <v/>
      </c>
      <c r="D201" s="101" t="str">
        <f>IF($A201="","",VLOOKUP($A201,'Annex 2 Designated EHV charges'!$A:$O,7,0))</f>
        <v/>
      </c>
      <c r="E201" s="104" t="str">
        <f>IFERROR(IF(VLOOKUP($A201,'Annex 2 Designated EHV charges'!$A:$O,9,FALSE)=0,"",VLOOKUP($A201,'Annex 2 Designated EHV charges'!$A:$O,9,FALSE)),"")</f>
        <v/>
      </c>
      <c r="F201" s="207" t="str">
        <f>IFERROR(IF(VLOOKUP($A201,'Annex 2 Designated EHV charges'!$A:$O,10,FALSE)=0,"",VLOOKUP($A201,'Annex 2 Designated EHV charges'!$A:$O,10,FALSE)),"")</f>
        <v/>
      </c>
      <c r="G201" s="207" t="str">
        <f>IFERROR(IF(VLOOKUP($A201,'Annex 2 Designated EHV charges'!$A:$O,11,FALSE)=0,"",VLOOKUP($A201,'Annex 2 Designated EHV charges'!$A:$O,11,FALSE)),"")</f>
        <v/>
      </c>
      <c r="H201" s="207" t="str">
        <f>IFERROR(IF(VLOOKUP($A201,'Annex 2 Designated EHV charges'!$A:$O,12,FALSE)=0,"",VLOOKUP($A201,'Annex 2 Designated EHV charges'!$A:$O,12,FALSE)),"")</f>
        <v/>
      </c>
    </row>
    <row r="202" spans="1:8" x14ac:dyDescent="0.25">
      <c r="A202" s="101" t="str" cm="1">
        <f t="array" ref="A202">IFERROR(INDEX('Annex 2 Designated EHV charges'!$A$10:$A$300, MATCH(0, IF(ISBLANK('Annex 2 Designated EHV charges'!$A$10:$A$300),1, COUNTIF(A$4:$A201, 'Annex 2 Designated EHV charges'!$A$10:$A$300)), 0)),"")</f>
        <v/>
      </c>
      <c r="B202" s="101" t="str">
        <f>IF($A202="","",VLOOKUP($A202,'Annex 2 Designated EHV charges'!$A:$O,2,0))</f>
        <v/>
      </c>
      <c r="C202" s="102" t="str">
        <f>IF($A202="","",VLOOKUP($A202,'Annex 2 Designated EHV charges'!$A:$O,3,0))</f>
        <v/>
      </c>
      <c r="D202" s="101" t="str">
        <f>IF($A202="","",VLOOKUP($A202,'Annex 2 Designated EHV charges'!$A:$O,7,0))</f>
        <v/>
      </c>
      <c r="E202" s="104" t="str">
        <f>IFERROR(IF(VLOOKUP($A202,'Annex 2 Designated EHV charges'!$A:$O,9,FALSE)=0,"",VLOOKUP($A202,'Annex 2 Designated EHV charges'!$A:$O,9,FALSE)),"")</f>
        <v/>
      </c>
      <c r="F202" s="207" t="str">
        <f>IFERROR(IF(VLOOKUP($A202,'Annex 2 Designated EHV charges'!$A:$O,10,FALSE)=0,"",VLOOKUP($A202,'Annex 2 Designated EHV charges'!$A:$O,10,FALSE)),"")</f>
        <v/>
      </c>
      <c r="G202" s="207" t="str">
        <f>IFERROR(IF(VLOOKUP($A202,'Annex 2 Designated EHV charges'!$A:$O,11,FALSE)=0,"",VLOOKUP($A202,'Annex 2 Designated EHV charges'!$A:$O,11,FALSE)),"")</f>
        <v/>
      </c>
      <c r="H202" s="207" t="str">
        <f>IFERROR(IF(VLOOKUP($A202,'Annex 2 Designated EHV charges'!$A:$O,12,FALSE)=0,"",VLOOKUP($A202,'Annex 2 Designated EHV charges'!$A:$O,12,FALSE)),"")</f>
        <v/>
      </c>
    </row>
    <row r="203" spans="1:8" x14ac:dyDescent="0.25">
      <c r="A203" s="101" t="str" cm="1">
        <f t="array" ref="A203">IFERROR(INDEX('Annex 2 Designated EHV charges'!$A$10:$A$300, MATCH(0, IF(ISBLANK('Annex 2 Designated EHV charges'!$A$10:$A$300),1, COUNTIF(A$4:$A202, 'Annex 2 Designated EHV charges'!$A$10:$A$300)), 0)),"")</f>
        <v/>
      </c>
      <c r="B203" s="101" t="str">
        <f>IF($A203="","",VLOOKUP($A203,'Annex 2 Designated EHV charges'!$A:$O,2,0))</f>
        <v/>
      </c>
      <c r="C203" s="102" t="str">
        <f>IF($A203="","",VLOOKUP($A203,'Annex 2 Designated EHV charges'!$A:$O,3,0))</f>
        <v/>
      </c>
      <c r="D203" s="101" t="str">
        <f>IF($A203="","",VLOOKUP($A203,'Annex 2 Designated EHV charges'!$A:$O,7,0))</f>
        <v/>
      </c>
      <c r="E203" s="104" t="str">
        <f>IFERROR(IF(VLOOKUP($A203,'Annex 2 Designated EHV charges'!$A:$O,9,FALSE)=0,"",VLOOKUP($A203,'Annex 2 Designated EHV charges'!$A:$O,9,FALSE)),"")</f>
        <v/>
      </c>
      <c r="F203" s="207" t="str">
        <f>IFERROR(IF(VLOOKUP($A203,'Annex 2 Designated EHV charges'!$A:$O,10,FALSE)=0,"",VLOOKUP($A203,'Annex 2 Designated EHV charges'!$A:$O,10,FALSE)),"")</f>
        <v/>
      </c>
      <c r="G203" s="207" t="str">
        <f>IFERROR(IF(VLOOKUP($A203,'Annex 2 Designated EHV charges'!$A:$O,11,FALSE)=0,"",VLOOKUP($A203,'Annex 2 Designated EHV charges'!$A:$O,11,FALSE)),"")</f>
        <v/>
      </c>
      <c r="H203" s="207" t="str">
        <f>IFERROR(IF(VLOOKUP($A203,'Annex 2 Designated EHV charges'!$A:$O,12,FALSE)=0,"",VLOOKUP($A203,'Annex 2 Designated EHV charges'!$A:$O,12,FALSE)),"")</f>
        <v/>
      </c>
    </row>
    <row r="204" spans="1:8" x14ac:dyDescent="0.25">
      <c r="A204" s="101" t="str" cm="1">
        <f t="array" ref="A204">IFERROR(INDEX('Annex 2 Designated EHV charges'!$A$10:$A$300, MATCH(0, IF(ISBLANK('Annex 2 Designated EHV charges'!$A$10:$A$300),1, COUNTIF(A$4:$A203, 'Annex 2 Designated EHV charges'!$A$10:$A$300)), 0)),"")</f>
        <v/>
      </c>
      <c r="B204" s="101" t="str">
        <f>IF($A204="","",VLOOKUP($A204,'Annex 2 Designated EHV charges'!$A:$O,2,0))</f>
        <v/>
      </c>
      <c r="C204" s="102" t="str">
        <f>IF($A204="","",VLOOKUP($A204,'Annex 2 Designated EHV charges'!$A:$O,3,0))</f>
        <v/>
      </c>
      <c r="D204" s="101" t="str">
        <f>IF($A204="","",VLOOKUP($A204,'Annex 2 Designated EHV charges'!$A:$O,7,0))</f>
        <v/>
      </c>
      <c r="E204" s="104" t="str">
        <f>IFERROR(IF(VLOOKUP($A204,'Annex 2 Designated EHV charges'!$A:$O,9,FALSE)=0,"",VLOOKUP($A204,'Annex 2 Designated EHV charges'!$A:$O,9,FALSE)),"")</f>
        <v/>
      </c>
      <c r="F204" s="207" t="str">
        <f>IFERROR(IF(VLOOKUP($A204,'Annex 2 Designated EHV charges'!$A:$O,10,FALSE)=0,"",VLOOKUP($A204,'Annex 2 Designated EHV charges'!$A:$O,10,FALSE)),"")</f>
        <v/>
      </c>
      <c r="G204" s="207" t="str">
        <f>IFERROR(IF(VLOOKUP($A204,'Annex 2 Designated EHV charges'!$A:$O,11,FALSE)=0,"",VLOOKUP($A204,'Annex 2 Designated EHV charges'!$A:$O,11,FALSE)),"")</f>
        <v/>
      </c>
      <c r="H204" s="207" t="str">
        <f>IFERROR(IF(VLOOKUP($A204,'Annex 2 Designated EHV charges'!$A:$O,12,FALSE)=0,"",VLOOKUP($A204,'Annex 2 Designated EHV charges'!$A:$O,12,FALSE)),"")</f>
        <v/>
      </c>
    </row>
    <row r="205" spans="1:8" x14ac:dyDescent="0.25">
      <c r="A205" s="101" t="str" cm="1">
        <f t="array" ref="A205">IFERROR(INDEX('Annex 2 Designated EHV charges'!$A$10:$A$300, MATCH(0, IF(ISBLANK('Annex 2 Designated EHV charges'!$A$10:$A$300),1, COUNTIF(A$4:$A204, 'Annex 2 Designated EHV charges'!$A$10:$A$300)), 0)),"")</f>
        <v/>
      </c>
      <c r="B205" s="101" t="str">
        <f>IF($A205="","",VLOOKUP($A205,'Annex 2 Designated EHV charges'!$A:$O,2,0))</f>
        <v/>
      </c>
      <c r="C205" s="102" t="str">
        <f>IF($A205="","",VLOOKUP($A205,'Annex 2 Designated EHV charges'!$A:$O,3,0))</f>
        <v/>
      </c>
      <c r="D205" s="101" t="str">
        <f>IF($A205="","",VLOOKUP($A205,'Annex 2 Designated EHV charges'!$A:$O,7,0))</f>
        <v/>
      </c>
      <c r="E205" s="104" t="str">
        <f>IFERROR(IF(VLOOKUP($A205,'Annex 2 Designated EHV charges'!$A:$O,9,FALSE)=0,"",VLOOKUP($A205,'Annex 2 Designated EHV charges'!$A:$O,9,FALSE)),"")</f>
        <v/>
      </c>
      <c r="F205" s="207" t="str">
        <f>IFERROR(IF(VLOOKUP($A205,'Annex 2 Designated EHV charges'!$A:$O,10,FALSE)=0,"",VLOOKUP($A205,'Annex 2 Designated EHV charges'!$A:$O,10,FALSE)),"")</f>
        <v/>
      </c>
      <c r="G205" s="207" t="str">
        <f>IFERROR(IF(VLOOKUP($A205,'Annex 2 Designated EHV charges'!$A:$O,11,FALSE)=0,"",VLOOKUP($A205,'Annex 2 Designated EHV charges'!$A:$O,11,FALSE)),"")</f>
        <v/>
      </c>
      <c r="H205" s="207" t="str">
        <f>IFERROR(IF(VLOOKUP($A205,'Annex 2 Designated EHV charges'!$A:$O,12,FALSE)=0,"",VLOOKUP($A205,'Annex 2 Designated EHV charges'!$A:$O,12,FALSE)),"")</f>
        <v/>
      </c>
    </row>
    <row r="206" spans="1:8" x14ac:dyDescent="0.25">
      <c r="A206" s="101" t="str" cm="1">
        <f t="array" ref="A206">IFERROR(INDEX('Annex 2 Designated EHV charges'!$A$10:$A$300, MATCH(0, IF(ISBLANK('Annex 2 Designated EHV charges'!$A$10:$A$300),1, COUNTIF(A$4:$A205, 'Annex 2 Designated EHV charges'!$A$10:$A$300)), 0)),"")</f>
        <v/>
      </c>
      <c r="B206" s="101" t="str">
        <f>IF($A206="","",VLOOKUP($A206,'Annex 2 Designated EHV charges'!$A:$O,2,0))</f>
        <v/>
      </c>
      <c r="C206" s="102" t="str">
        <f>IF($A206="","",VLOOKUP($A206,'Annex 2 Designated EHV charges'!$A:$O,3,0))</f>
        <v/>
      </c>
      <c r="D206" s="101" t="str">
        <f>IF($A206="","",VLOOKUP($A206,'Annex 2 Designated EHV charges'!$A:$O,7,0))</f>
        <v/>
      </c>
      <c r="E206" s="104" t="str">
        <f>IFERROR(IF(VLOOKUP($A206,'Annex 2 Designated EHV charges'!$A:$O,9,FALSE)=0,"",VLOOKUP($A206,'Annex 2 Designated EHV charges'!$A:$O,9,FALSE)),"")</f>
        <v/>
      </c>
      <c r="F206" s="207" t="str">
        <f>IFERROR(IF(VLOOKUP($A206,'Annex 2 Designated EHV charges'!$A:$O,10,FALSE)=0,"",VLOOKUP($A206,'Annex 2 Designated EHV charges'!$A:$O,10,FALSE)),"")</f>
        <v/>
      </c>
      <c r="G206" s="207" t="str">
        <f>IFERROR(IF(VLOOKUP($A206,'Annex 2 Designated EHV charges'!$A:$O,11,FALSE)=0,"",VLOOKUP($A206,'Annex 2 Designated EHV charges'!$A:$O,11,FALSE)),"")</f>
        <v/>
      </c>
      <c r="H206" s="207" t="str">
        <f>IFERROR(IF(VLOOKUP($A206,'Annex 2 Designated EHV charges'!$A:$O,12,FALSE)=0,"",VLOOKUP($A206,'Annex 2 Designated EHV charges'!$A:$O,12,FALSE)),"")</f>
        <v/>
      </c>
    </row>
    <row r="207" spans="1:8" x14ac:dyDescent="0.25">
      <c r="A207" s="101" t="str" cm="1">
        <f t="array" ref="A207">IFERROR(INDEX('Annex 2 Designated EHV charges'!$A$10:$A$300, MATCH(0, IF(ISBLANK('Annex 2 Designated EHV charges'!$A$10:$A$300),1, COUNTIF(A$4:$A206, 'Annex 2 Designated EHV charges'!$A$10:$A$300)), 0)),"")</f>
        <v/>
      </c>
      <c r="B207" s="101" t="str">
        <f>IF($A207="","",VLOOKUP($A207,'Annex 2 Designated EHV charges'!$A:$O,2,0))</f>
        <v/>
      </c>
      <c r="C207" s="102" t="str">
        <f>IF($A207="","",VLOOKUP($A207,'Annex 2 Designated EHV charges'!$A:$O,3,0))</f>
        <v/>
      </c>
      <c r="D207" s="101" t="str">
        <f>IF($A207="","",VLOOKUP($A207,'Annex 2 Designated EHV charges'!$A:$O,7,0))</f>
        <v/>
      </c>
      <c r="E207" s="104" t="str">
        <f>IFERROR(IF(VLOOKUP($A207,'Annex 2 Designated EHV charges'!$A:$O,9,FALSE)=0,"",VLOOKUP($A207,'Annex 2 Designated EHV charges'!$A:$O,9,FALSE)),"")</f>
        <v/>
      </c>
      <c r="F207" s="207" t="str">
        <f>IFERROR(IF(VLOOKUP($A207,'Annex 2 Designated EHV charges'!$A:$O,10,FALSE)=0,"",VLOOKUP($A207,'Annex 2 Designated EHV charges'!$A:$O,10,FALSE)),"")</f>
        <v/>
      </c>
      <c r="G207" s="207" t="str">
        <f>IFERROR(IF(VLOOKUP($A207,'Annex 2 Designated EHV charges'!$A:$O,11,FALSE)=0,"",VLOOKUP($A207,'Annex 2 Designated EHV charges'!$A:$O,11,FALSE)),"")</f>
        <v/>
      </c>
      <c r="H207" s="207" t="str">
        <f>IFERROR(IF(VLOOKUP($A207,'Annex 2 Designated EHV charges'!$A:$O,12,FALSE)=0,"",VLOOKUP($A207,'Annex 2 Designated EHV charges'!$A:$O,12,FALSE)),"")</f>
        <v/>
      </c>
    </row>
    <row r="208" spans="1:8" x14ac:dyDescent="0.25">
      <c r="A208" s="101" t="str" cm="1">
        <f t="array" ref="A208">IFERROR(INDEX('Annex 2 Designated EHV charges'!$A$10:$A$300, MATCH(0, IF(ISBLANK('Annex 2 Designated EHV charges'!$A$10:$A$300),1, COUNTIF(A$4:$A207, 'Annex 2 Designated EHV charges'!$A$10:$A$300)), 0)),"")</f>
        <v/>
      </c>
      <c r="B208" s="101" t="str">
        <f>IF($A208="","",VLOOKUP($A208,'Annex 2 Designated EHV charges'!$A:$O,2,0))</f>
        <v/>
      </c>
      <c r="C208" s="102" t="str">
        <f>IF($A208="","",VLOOKUP($A208,'Annex 2 Designated EHV charges'!$A:$O,3,0))</f>
        <v/>
      </c>
      <c r="D208" s="101" t="str">
        <f>IF($A208="","",VLOOKUP($A208,'Annex 2 Designated EHV charges'!$A:$O,7,0))</f>
        <v/>
      </c>
      <c r="E208" s="104" t="str">
        <f>IFERROR(IF(VLOOKUP($A208,'Annex 2 Designated EHV charges'!$A:$O,9,FALSE)=0,"",VLOOKUP($A208,'Annex 2 Designated EHV charges'!$A:$O,9,FALSE)),"")</f>
        <v/>
      </c>
      <c r="F208" s="207" t="str">
        <f>IFERROR(IF(VLOOKUP($A208,'Annex 2 Designated EHV charges'!$A:$O,10,FALSE)=0,"",VLOOKUP($A208,'Annex 2 Designated EHV charges'!$A:$O,10,FALSE)),"")</f>
        <v/>
      </c>
      <c r="G208" s="207" t="str">
        <f>IFERROR(IF(VLOOKUP($A208,'Annex 2 Designated EHV charges'!$A:$O,11,FALSE)=0,"",VLOOKUP($A208,'Annex 2 Designated EHV charges'!$A:$O,11,FALSE)),"")</f>
        <v/>
      </c>
      <c r="H208" s="207" t="str">
        <f>IFERROR(IF(VLOOKUP($A208,'Annex 2 Designated EHV charges'!$A:$O,12,FALSE)=0,"",VLOOKUP($A208,'Annex 2 Designated EHV charges'!$A:$O,12,FALSE)),"")</f>
        <v/>
      </c>
    </row>
    <row r="209" spans="1:8" x14ac:dyDescent="0.25">
      <c r="A209" s="101" t="str" cm="1">
        <f t="array" ref="A209">IFERROR(INDEX('Annex 2 Designated EHV charges'!$A$10:$A$300, MATCH(0, IF(ISBLANK('Annex 2 Designated EHV charges'!$A$10:$A$300),1, COUNTIF(A$4:$A208, 'Annex 2 Designated EHV charges'!$A$10:$A$300)), 0)),"")</f>
        <v/>
      </c>
      <c r="B209" s="101" t="str">
        <f>IF($A209="","",VLOOKUP($A209,'Annex 2 Designated EHV charges'!$A:$O,2,0))</f>
        <v/>
      </c>
      <c r="C209" s="102" t="str">
        <f>IF($A209="","",VLOOKUP($A209,'Annex 2 Designated EHV charges'!$A:$O,3,0))</f>
        <v/>
      </c>
      <c r="D209" s="101" t="str">
        <f>IF($A209="","",VLOOKUP($A209,'Annex 2 Designated EHV charges'!$A:$O,7,0))</f>
        <v/>
      </c>
      <c r="E209" s="104" t="str">
        <f>IFERROR(IF(VLOOKUP($A209,'Annex 2 Designated EHV charges'!$A:$O,9,FALSE)=0,"",VLOOKUP($A209,'Annex 2 Designated EHV charges'!$A:$O,9,FALSE)),"")</f>
        <v/>
      </c>
      <c r="F209" s="207" t="str">
        <f>IFERROR(IF(VLOOKUP($A209,'Annex 2 Designated EHV charges'!$A:$O,10,FALSE)=0,"",VLOOKUP($A209,'Annex 2 Designated EHV charges'!$A:$O,10,FALSE)),"")</f>
        <v/>
      </c>
      <c r="G209" s="207" t="str">
        <f>IFERROR(IF(VLOOKUP($A209,'Annex 2 Designated EHV charges'!$A:$O,11,FALSE)=0,"",VLOOKUP($A209,'Annex 2 Designated EHV charges'!$A:$O,11,FALSE)),"")</f>
        <v/>
      </c>
      <c r="H209" s="207" t="str">
        <f>IFERROR(IF(VLOOKUP($A209,'Annex 2 Designated EHV charges'!$A:$O,12,FALSE)=0,"",VLOOKUP($A209,'Annex 2 Designated EHV charges'!$A:$O,12,FALSE)),"")</f>
        <v/>
      </c>
    </row>
    <row r="210" spans="1:8" x14ac:dyDescent="0.25">
      <c r="A210" s="101" t="str" cm="1">
        <f t="array" ref="A210">IFERROR(INDEX('Annex 2 Designated EHV charges'!$A$10:$A$300, MATCH(0, IF(ISBLANK('Annex 2 Designated EHV charges'!$A$10:$A$300),1, COUNTIF(A$4:$A209, 'Annex 2 Designated EHV charges'!$A$10:$A$300)), 0)),"")</f>
        <v/>
      </c>
      <c r="B210" s="101" t="str">
        <f>IF($A210="","",VLOOKUP($A210,'Annex 2 Designated EHV charges'!$A:$O,2,0))</f>
        <v/>
      </c>
      <c r="C210" s="102" t="str">
        <f>IF($A210="","",VLOOKUP($A210,'Annex 2 Designated EHV charges'!$A:$O,3,0))</f>
        <v/>
      </c>
      <c r="D210" s="101" t="str">
        <f>IF($A210="","",VLOOKUP($A210,'Annex 2 Designated EHV charges'!$A:$O,7,0))</f>
        <v/>
      </c>
      <c r="E210" s="104" t="str">
        <f>IFERROR(IF(VLOOKUP($A210,'Annex 2 Designated EHV charges'!$A:$O,9,FALSE)=0,"",VLOOKUP($A210,'Annex 2 Designated EHV charges'!$A:$O,9,FALSE)),"")</f>
        <v/>
      </c>
      <c r="F210" s="207" t="str">
        <f>IFERROR(IF(VLOOKUP($A210,'Annex 2 Designated EHV charges'!$A:$O,10,FALSE)=0,"",VLOOKUP($A210,'Annex 2 Designated EHV charges'!$A:$O,10,FALSE)),"")</f>
        <v/>
      </c>
      <c r="G210" s="207" t="str">
        <f>IFERROR(IF(VLOOKUP($A210,'Annex 2 Designated EHV charges'!$A:$O,11,FALSE)=0,"",VLOOKUP($A210,'Annex 2 Designated EHV charges'!$A:$O,11,FALSE)),"")</f>
        <v/>
      </c>
      <c r="H210" s="207" t="str">
        <f>IFERROR(IF(VLOOKUP($A210,'Annex 2 Designated EHV charges'!$A:$O,12,FALSE)=0,"",VLOOKUP($A210,'Annex 2 Designated EHV charges'!$A:$O,12,FALSE)),"")</f>
        <v/>
      </c>
    </row>
    <row r="211" spans="1:8" x14ac:dyDescent="0.25">
      <c r="A211" s="101" t="str" cm="1">
        <f t="array" ref="A211">IFERROR(INDEX('Annex 2 Designated EHV charges'!$A$10:$A$300, MATCH(0, IF(ISBLANK('Annex 2 Designated EHV charges'!$A$10:$A$300),1, COUNTIF(A$4:$A210, 'Annex 2 Designated EHV charges'!$A$10:$A$300)), 0)),"")</f>
        <v/>
      </c>
      <c r="B211" s="101" t="str">
        <f>IF($A211="","",VLOOKUP($A211,'Annex 2 Designated EHV charges'!$A:$O,2,0))</f>
        <v/>
      </c>
      <c r="C211" s="102" t="str">
        <f>IF($A211="","",VLOOKUP($A211,'Annex 2 Designated EHV charges'!$A:$O,3,0))</f>
        <v/>
      </c>
      <c r="D211" s="101" t="str">
        <f>IF($A211="","",VLOOKUP($A211,'Annex 2 Designated EHV charges'!$A:$O,7,0))</f>
        <v/>
      </c>
      <c r="E211" s="104" t="str">
        <f>IFERROR(IF(VLOOKUP($A211,'Annex 2 Designated EHV charges'!$A:$O,9,FALSE)=0,"",VLOOKUP($A211,'Annex 2 Designated EHV charges'!$A:$O,9,FALSE)),"")</f>
        <v/>
      </c>
      <c r="F211" s="207" t="str">
        <f>IFERROR(IF(VLOOKUP($A211,'Annex 2 Designated EHV charges'!$A:$O,10,FALSE)=0,"",VLOOKUP($A211,'Annex 2 Designated EHV charges'!$A:$O,10,FALSE)),"")</f>
        <v/>
      </c>
      <c r="G211" s="207" t="str">
        <f>IFERROR(IF(VLOOKUP($A211,'Annex 2 Designated EHV charges'!$A:$O,11,FALSE)=0,"",VLOOKUP($A211,'Annex 2 Designated EHV charges'!$A:$O,11,FALSE)),"")</f>
        <v/>
      </c>
      <c r="H211" s="207" t="str">
        <f>IFERROR(IF(VLOOKUP($A211,'Annex 2 Designated EHV charges'!$A:$O,12,FALSE)=0,"",VLOOKUP($A211,'Annex 2 Designated EHV charges'!$A:$O,12,FALSE)),"")</f>
        <v/>
      </c>
    </row>
    <row r="212" spans="1:8" x14ac:dyDescent="0.25">
      <c r="A212" s="101" t="str" cm="1">
        <f t="array" ref="A212">IFERROR(INDEX('Annex 2 Designated EHV charges'!$A$10:$A$300, MATCH(0, IF(ISBLANK('Annex 2 Designated EHV charges'!$A$10:$A$300),1, COUNTIF(A$4:$A211, 'Annex 2 Designated EHV charges'!$A$10:$A$300)), 0)),"")</f>
        <v/>
      </c>
      <c r="B212" s="101" t="str">
        <f>IF($A212="","",VLOOKUP($A212,'Annex 2 Designated EHV charges'!$A:$O,2,0))</f>
        <v/>
      </c>
      <c r="C212" s="102" t="str">
        <f>IF($A212="","",VLOOKUP($A212,'Annex 2 Designated EHV charges'!$A:$O,3,0))</f>
        <v/>
      </c>
      <c r="D212" s="101" t="str">
        <f>IF($A212="","",VLOOKUP($A212,'Annex 2 Designated EHV charges'!$A:$O,7,0))</f>
        <v/>
      </c>
      <c r="E212" s="104" t="str">
        <f>IFERROR(IF(VLOOKUP($A212,'Annex 2 Designated EHV charges'!$A:$O,9,FALSE)=0,"",VLOOKUP($A212,'Annex 2 Designated EHV charges'!$A:$O,9,FALSE)),"")</f>
        <v/>
      </c>
      <c r="F212" s="207" t="str">
        <f>IFERROR(IF(VLOOKUP($A212,'Annex 2 Designated EHV charges'!$A:$O,10,FALSE)=0,"",VLOOKUP($A212,'Annex 2 Designated EHV charges'!$A:$O,10,FALSE)),"")</f>
        <v/>
      </c>
      <c r="G212" s="207" t="str">
        <f>IFERROR(IF(VLOOKUP($A212,'Annex 2 Designated EHV charges'!$A:$O,11,FALSE)=0,"",VLOOKUP($A212,'Annex 2 Designated EHV charges'!$A:$O,11,FALSE)),"")</f>
        <v/>
      </c>
      <c r="H212" s="207" t="str">
        <f>IFERROR(IF(VLOOKUP($A212,'Annex 2 Designated EHV charges'!$A:$O,12,FALSE)=0,"",VLOOKUP($A212,'Annex 2 Designated EHV charges'!$A:$O,12,FALSE)),"")</f>
        <v/>
      </c>
    </row>
    <row r="213" spans="1:8" x14ac:dyDescent="0.25">
      <c r="A213" s="101" t="str" cm="1">
        <f t="array" ref="A213">IFERROR(INDEX('Annex 2 Designated EHV charges'!$A$10:$A$300, MATCH(0, IF(ISBLANK('Annex 2 Designated EHV charges'!$A$10:$A$300),1, COUNTIF(A$4:$A212, 'Annex 2 Designated EHV charges'!$A$10:$A$300)), 0)),"")</f>
        <v/>
      </c>
      <c r="B213" s="101" t="str">
        <f>IF($A213="","",VLOOKUP($A213,'Annex 2 Designated EHV charges'!$A:$O,2,0))</f>
        <v/>
      </c>
      <c r="C213" s="102" t="str">
        <f>IF($A213="","",VLOOKUP($A213,'Annex 2 Designated EHV charges'!$A:$O,3,0))</f>
        <v/>
      </c>
      <c r="D213" s="101" t="str">
        <f>IF($A213="","",VLOOKUP($A213,'Annex 2 Designated EHV charges'!$A:$O,7,0))</f>
        <v/>
      </c>
      <c r="E213" s="104" t="str">
        <f>IFERROR(IF(VLOOKUP($A213,'Annex 2 Designated EHV charges'!$A:$O,9,FALSE)=0,"",VLOOKUP($A213,'Annex 2 Designated EHV charges'!$A:$O,9,FALSE)),"")</f>
        <v/>
      </c>
      <c r="F213" s="207" t="str">
        <f>IFERROR(IF(VLOOKUP($A213,'Annex 2 Designated EHV charges'!$A:$O,10,FALSE)=0,"",VLOOKUP($A213,'Annex 2 Designated EHV charges'!$A:$O,10,FALSE)),"")</f>
        <v/>
      </c>
      <c r="G213" s="207" t="str">
        <f>IFERROR(IF(VLOOKUP($A213,'Annex 2 Designated EHV charges'!$A:$O,11,FALSE)=0,"",VLOOKUP($A213,'Annex 2 Designated EHV charges'!$A:$O,11,FALSE)),"")</f>
        <v/>
      </c>
      <c r="H213" s="207" t="str">
        <f>IFERROR(IF(VLOOKUP($A213,'Annex 2 Designated EHV charges'!$A:$O,12,FALSE)=0,"",VLOOKUP($A213,'Annex 2 Designated EHV charges'!$A:$O,12,FALSE)),"")</f>
        <v/>
      </c>
    </row>
    <row r="214" spans="1:8" x14ac:dyDescent="0.25">
      <c r="A214" s="101" t="str" cm="1">
        <f t="array" ref="A214">IFERROR(INDEX('Annex 2 Designated EHV charges'!$A$10:$A$300, MATCH(0, IF(ISBLANK('Annex 2 Designated EHV charges'!$A$10:$A$300),1, COUNTIF(A$4:$A213, 'Annex 2 Designated EHV charges'!$A$10:$A$300)), 0)),"")</f>
        <v/>
      </c>
      <c r="B214" s="101" t="str">
        <f>IF($A214="","",VLOOKUP($A214,'Annex 2 Designated EHV charges'!$A:$O,2,0))</f>
        <v/>
      </c>
      <c r="C214" s="102" t="str">
        <f>IF($A214="","",VLOOKUP($A214,'Annex 2 Designated EHV charges'!$A:$O,3,0))</f>
        <v/>
      </c>
      <c r="D214" s="101" t="str">
        <f>IF($A214="","",VLOOKUP($A214,'Annex 2 Designated EHV charges'!$A:$O,7,0))</f>
        <v/>
      </c>
      <c r="E214" s="104" t="str">
        <f>IFERROR(IF(VLOOKUP($A214,'Annex 2 Designated EHV charges'!$A:$O,9,FALSE)=0,"",VLOOKUP($A214,'Annex 2 Designated EHV charges'!$A:$O,9,FALSE)),"")</f>
        <v/>
      </c>
      <c r="F214" s="207" t="str">
        <f>IFERROR(IF(VLOOKUP($A214,'Annex 2 Designated EHV charges'!$A:$O,10,FALSE)=0,"",VLOOKUP($A214,'Annex 2 Designated EHV charges'!$A:$O,10,FALSE)),"")</f>
        <v/>
      </c>
      <c r="G214" s="207" t="str">
        <f>IFERROR(IF(VLOOKUP($A214,'Annex 2 Designated EHV charges'!$A:$O,11,FALSE)=0,"",VLOOKUP($A214,'Annex 2 Designated EHV charges'!$A:$O,11,FALSE)),"")</f>
        <v/>
      </c>
      <c r="H214" s="207" t="str">
        <f>IFERROR(IF(VLOOKUP($A214,'Annex 2 Designated EHV charges'!$A:$O,12,FALSE)=0,"",VLOOKUP($A214,'Annex 2 Designated EHV charges'!$A:$O,12,FALSE)),"")</f>
        <v/>
      </c>
    </row>
    <row r="215" spans="1:8" x14ac:dyDescent="0.25">
      <c r="A215" s="101" t="str" cm="1">
        <f t="array" ref="A215">IFERROR(INDEX('Annex 2 Designated EHV charges'!$A$10:$A$300, MATCH(0, IF(ISBLANK('Annex 2 Designated EHV charges'!$A$10:$A$300),1, COUNTIF(A$4:$A214, 'Annex 2 Designated EHV charges'!$A$10:$A$300)), 0)),"")</f>
        <v/>
      </c>
      <c r="B215" s="101" t="str">
        <f>IF($A215="","",VLOOKUP($A215,'Annex 2 Designated EHV charges'!$A:$O,2,0))</f>
        <v/>
      </c>
      <c r="C215" s="102" t="str">
        <f>IF($A215="","",VLOOKUP($A215,'Annex 2 Designated EHV charges'!$A:$O,3,0))</f>
        <v/>
      </c>
      <c r="D215" s="101" t="str">
        <f>IF($A215="","",VLOOKUP($A215,'Annex 2 Designated EHV charges'!$A:$O,7,0))</f>
        <v/>
      </c>
      <c r="E215" s="104" t="str">
        <f>IFERROR(IF(VLOOKUP($A215,'Annex 2 Designated EHV charges'!$A:$O,9,FALSE)=0,"",VLOOKUP($A215,'Annex 2 Designated EHV charges'!$A:$O,9,FALSE)),"")</f>
        <v/>
      </c>
      <c r="F215" s="207" t="str">
        <f>IFERROR(IF(VLOOKUP($A215,'Annex 2 Designated EHV charges'!$A:$O,10,FALSE)=0,"",VLOOKUP($A215,'Annex 2 Designated EHV charges'!$A:$O,10,FALSE)),"")</f>
        <v/>
      </c>
      <c r="G215" s="207" t="str">
        <f>IFERROR(IF(VLOOKUP($A215,'Annex 2 Designated EHV charges'!$A:$O,11,FALSE)=0,"",VLOOKUP($A215,'Annex 2 Designated EHV charges'!$A:$O,11,FALSE)),"")</f>
        <v/>
      </c>
      <c r="H215" s="207" t="str">
        <f>IFERROR(IF(VLOOKUP($A215,'Annex 2 Designated EHV charges'!$A:$O,12,FALSE)=0,"",VLOOKUP($A215,'Annex 2 Designated EHV charges'!$A:$O,12,FALSE)),"")</f>
        <v/>
      </c>
    </row>
    <row r="216" spans="1:8" x14ac:dyDescent="0.25">
      <c r="A216" s="101" t="str" cm="1">
        <f t="array" ref="A216">IFERROR(INDEX('Annex 2 Designated EHV charges'!$A$10:$A$300, MATCH(0, IF(ISBLANK('Annex 2 Designated EHV charges'!$A$10:$A$300),1, COUNTIF(A$4:$A215, 'Annex 2 Designated EHV charges'!$A$10:$A$300)), 0)),"")</f>
        <v/>
      </c>
      <c r="B216" s="101" t="str">
        <f>IF($A216="","",VLOOKUP($A216,'Annex 2 Designated EHV charges'!$A:$O,2,0))</f>
        <v/>
      </c>
      <c r="C216" s="102" t="str">
        <f>IF($A216="","",VLOOKUP($A216,'Annex 2 Designated EHV charges'!$A:$O,3,0))</f>
        <v/>
      </c>
      <c r="D216" s="101" t="str">
        <f>IF($A216="","",VLOOKUP($A216,'Annex 2 Designated EHV charges'!$A:$O,7,0))</f>
        <v/>
      </c>
      <c r="E216" s="104" t="str">
        <f>IFERROR(IF(VLOOKUP($A216,'Annex 2 Designated EHV charges'!$A:$O,9,FALSE)=0,"",VLOOKUP($A216,'Annex 2 Designated EHV charges'!$A:$O,9,FALSE)),"")</f>
        <v/>
      </c>
      <c r="F216" s="207" t="str">
        <f>IFERROR(IF(VLOOKUP($A216,'Annex 2 Designated EHV charges'!$A:$O,10,FALSE)=0,"",VLOOKUP($A216,'Annex 2 Designated EHV charges'!$A:$O,10,FALSE)),"")</f>
        <v/>
      </c>
      <c r="G216" s="207" t="str">
        <f>IFERROR(IF(VLOOKUP($A216,'Annex 2 Designated EHV charges'!$A:$O,11,FALSE)=0,"",VLOOKUP($A216,'Annex 2 Designated EHV charges'!$A:$O,11,FALSE)),"")</f>
        <v/>
      </c>
      <c r="H216" s="207" t="str">
        <f>IFERROR(IF(VLOOKUP($A216,'Annex 2 Designated EHV charges'!$A:$O,12,FALSE)=0,"",VLOOKUP($A216,'Annex 2 Designated EHV charges'!$A:$O,12,FALSE)),"")</f>
        <v/>
      </c>
    </row>
    <row r="217" spans="1:8" x14ac:dyDescent="0.25">
      <c r="A217" s="101" t="str" cm="1">
        <f t="array" ref="A217">IFERROR(INDEX('Annex 2 Designated EHV charges'!$A$10:$A$300, MATCH(0, IF(ISBLANK('Annex 2 Designated EHV charges'!$A$10:$A$300),1, COUNTIF(A$4:$A216, 'Annex 2 Designated EHV charges'!$A$10:$A$300)), 0)),"")</f>
        <v/>
      </c>
      <c r="B217" s="101" t="str">
        <f>IF($A217="","",VLOOKUP($A217,'Annex 2 Designated EHV charges'!$A:$O,2,0))</f>
        <v/>
      </c>
      <c r="C217" s="102" t="str">
        <f>IF($A217="","",VLOOKUP($A217,'Annex 2 Designated EHV charges'!$A:$O,3,0))</f>
        <v/>
      </c>
      <c r="D217" s="101" t="str">
        <f>IF($A217="","",VLOOKUP($A217,'Annex 2 Designated EHV charges'!$A:$O,7,0))</f>
        <v/>
      </c>
      <c r="E217" s="104" t="str">
        <f>IFERROR(IF(VLOOKUP($A217,'Annex 2 Designated EHV charges'!$A:$O,9,FALSE)=0,"",VLOOKUP($A217,'Annex 2 Designated EHV charges'!$A:$O,9,FALSE)),"")</f>
        <v/>
      </c>
      <c r="F217" s="207" t="str">
        <f>IFERROR(IF(VLOOKUP($A217,'Annex 2 Designated EHV charges'!$A:$O,10,FALSE)=0,"",VLOOKUP($A217,'Annex 2 Designated EHV charges'!$A:$O,10,FALSE)),"")</f>
        <v/>
      </c>
      <c r="G217" s="207" t="str">
        <f>IFERROR(IF(VLOOKUP($A217,'Annex 2 Designated EHV charges'!$A:$O,11,FALSE)=0,"",VLOOKUP($A217,'Annex 2 Designated EHV charges'!$A:$O,11,FALSE)),"")</f>
        <v/>
      </c>
      <c r="H217" s="207" t="str">
        <f>IFERROR(IF(VLOOKUP($A217,'Annex 2 Designated EHV charges'!$A:$O,12,FALSE)=0,"",VLOOKUP($A217,'Annex 2 Designated EHV charges'!$A:$O,12,FALSE)),"")</f>
        <v/>
      </c>
    </row>
    <row r="218" spans="1:8" x14ac:dyDescent="0.25">
      <c r="A218" s="101" t="str" cm="1">
        <f t="array" ref="A218">IFERROR(INDEX('Annex 2 Designated EHV charges'!$A$10:$A$300, MATCH(0, IF(ISBLANK('Annex 2 Designated EHV charges'!$A$10:$A$300),1, COUNTIF(A$4:$A217, 'Annex 2 Designated EHV charges'!$A$10:$A$300)), 0)),"")</f>
        <v/>
      </c>
      <c r="B218" s="101" t="str">
        <f>IF($A218="","",VLOOKUP($A218,'Annex 2 Designated EHV charges'!$A:$O,2,0))</f>
        <v/>
      </c>
      <c r="C218" s="102" t="str">
        <f>IF($A218="","",VLOOKUP($A218,'Annex 2 Designated EHV charges'!$A:$O,3,0))</f>
        <v/>
      </c>
      <c r="D218" s="101" t="str">
        <f>IF($A218="","",VLOOKUP($A218,'Annex 2 Designated EHV charges'!$A:$O,7,0))</f>
        <v/>
      </c>
      <c r="E218" s="104" t="str">
        <f>IFERROR(IF(VLOOKUP($A218,'Annex 2 Designated EHV charges'!$A:$O,9,FALSE)=0,"",VLOOKUP($A218,'Annex 2 Designated EHV charges'!$A:$O,9,FALSE)),"")</f>
        <v/>
      </c>
      <c r="F218" s="207" t="str">
        <f>IFERROR(IF(VLOOKUP($A218,'Annex 2 Designated EHV charges'!$A:$O,10,FALSE)=0,"",VLOOKUP($A218,'Annex 2 Designated EHV charges'!$A:$O,10,FALSE)),"")</f>
        <v/>
      </c>
      <c r="G218" s="207" t="str">
        <f>IFERROR(IF(VLOOKUP($A218,'Annex 2 Designated EHV charges'!$A:$O,11,FALSE)=0,"",VLOOKUP($A218,'Annex 2 Designated EHV charges'!$A:$O,11,FALSE)),"")</f>
        <v/>
      </c>
      <c r="H218" s="207" t="str">
        <f>IFERROR(IF(VLOOKUP($A218,'Annex 2 Designated EHV charges'!$A:$O,12,FALSE)=0,"",VLOOKUP($A218,'Annex 2 Designated EHV charges'!$A:$O,12,FALSE)),"")</f>
        <v/>
      </c>
    </row>
    <row r="219" spans="1:8" x14ac:dyDescent="0.25">
      <c r="A219" s="101" t="str" cm="1">
        <f t="array" ref="A219">IFERROR(INDEX('Annex 2 Designated EHV charges'!$A$10:$A$300, MATCH(0, IF(ISBLANK('Annex 2 Designated EHV charges'!$A$10:$A$300),1, COUNTIF(A$4:$A218, 'Annex 2 Designated EHV charges'!$A$10:$A$300)), 0)),"")</f>
        <v/>
      </c>
      <c r="B219" s="101" t="str">
        <f>IF($A219="","",VLOOKUP($A219,'Annex 2 Designated EHV charges'!$A:$O,2,0))</f>
        <v/>
      </c>
      <c r="C219" s="102" t="str">
        <f>IF($A219="","",VLOOKUP($A219,'Annex 2 Designated EHV charges'!$A:$O,3,0))</f>
        <v/>
      </c>
      <c r="D219" s="101" t="str">
        <f>IF($A219="","",VLOOKUP($A219,'Annex 2 Designated EHV charges'!$A:$O,7,0))</f>
        <v/>
      </c>
      <c r="E219" s="104" t="str">
        <f>IFERROR(IF(VLOOKUP($A219,'Annex 2 Designated EHV charges'!$A:$O,9,FALSE)=0,"",VLOOKUP($A219,'Annex 2 Designated EHV charges'!$A:$O,9,FALSE)),"")</f>
        <v/>
      </c>
      <c r="F219" s="207" t="str">
        <f>IFERROR(IF(VLOOKUP($A219,'Annex 2 Designated EHV charges'!$A:$O,10,FALSE)=0,"",VLOOKUP($A219,'Annex 2 Designated EHV charges'!$A:$O,10,FALSE)),"")</f>
        <v/>
      </c>
      <c r="G219" s="207" t="str">
        <f>IFERROR(IF(VLOOKUP($A219,'Annex 2 Designated EHV charges'!$A:$O,11,FALSE)=0,"",VLOOKUP($A219,'Annex 2 Designated EHV charges'!$A:$O,11,FALSE)),"")</f>
        <v/>
      </c>
      <c r="H219" s="207" t="str">
        <f>IFERROR(IF(VLOOKUP($A219,'Annex 2 Designated EHV charges'!$A:$O,12,FALSE)=0,"",VLOOKUP($A219,'Annex 2 Designated EHV charges'!$A:$O,12,FALSE)),"")</f>
        <v/>
      </c>
    </row>
    <row r="220" spans="1:8" x14ac:dyDescent="0.25">
      <c r="A220" s="101" t="str" cm="1">
        <f t="array" ref="A220">IFERROR(INDEX('Annex 2 Designated EHV charges'!$A$10:$A$300, MATCH(0, IF(ISBLANK('Annex 2 Designated EHV charges'!$A$10:$A$300),1, COUNTIF(A$4:$A219, 'Annex 2 Designated EHV charges'!$A$10:$A$300)), 0)),"")</f>
        <v/>
      </c>
      <c r="B220" s="101" t="str">
        <f>IF($A220="","",VLOOKUP($A220,'Annex 2 Designated EHV charges'!$A:$O,2,0))</f>
        <v/>
      </c>
      <c r="C220" s="102" t="str">
        <f>IF($A220="","",VLOOKUP($A220,'Annex 2 Designated EHV charges'!$A:$O,3,0))</f>
        <v/>
      </c>
      <c r="D220" s="101" t="str">
        <f>IF($A220="","",VLOOKUP($A220,'Annex 2 Designated EHV charges'!$A:$O,7,0))</f>
        <v/>
      </c>
      <c r="E220" s="104" t="str">
        <f>IFERROR(IF(VLOOKUP($A220,'Annex 2 Designated EHV charges'!$A:$O,9,FALSE)=0,"",VLOOKUP($A220,'Annex 2 Designated EHV charges'!$A:$O,9,FALSE)),"")</f>
        <v/>
      </c>
      <c r="F220" s="207" t="str">
        <f>IFERROR(IF(VLOOKUP($A220,'Annex 2 Designated EHV charges'!$A:$O,10,FALSE)=0,"",VLOOKUP($A220,'Annex 2 Designated EHV charges'!$A:$O,10,FALSE)),"")</f>
        <v/>
      </c>
      <c r="G220" s="207" t="str">
        <f>IFERROR(IF(VLOOKUP($A220,'Annex 2 Designated EHV charges'!$A:$O,11,FALSE)=0,"",VLOOKUP($A220,'Annex 2 Designated EHV charges'!$A:$O,11,FALSE)),"")</f>
        <v/>
      </c>
      <c r="H220" s="207" t="str">
        <f>IFERROR(IF(VLOOKUP($A220,'Annex 2 Designated EHV charges'!$A:$O,12,FALSE)=0,"",VLOOKUP($A220,'Annex 2 Designated EHV charges'!$A:$O,12,FALSE)),"")</f>
        <v/>
      </c>
    </row>
    <row r="221" spans="1:8" x14ac:dyDescent="0.25">
      <c r="A221" s="101" t="str" cm="1">
        <f t="array" ref="A221">IFERROR(INDEX('Annex 2 Designated EHV charges'!$A$10:$A$300, MATCH(0, IF(ISBLANK('Annex 2 Designated EHV charges'!$A$10:$A$300),1, COUNTIF(A$4:$A220, 'Annex 2 Designated EHV charges'!$A$10:$A$300)), 0)),"")</f>
        <v/>
      </c>
      <c r="B221" s="101" t="str">
        <f>IF($A221="","",VLOOKUP($A221,'Annex 2 Designated EHV charges'!$A:$O,2,0))</f>
        <v/>
      </c>
      <c r="C221" s="102" t="str">
        <f>IF($A221="","",VLOOKUP($A221,'Annex 2 Designated EHV charges'!$A:$O,3,0))</f>
        <v/>
      </c>
      <c r="D221" s="101" t="str">
        <f>IF($A221="","",VLOOKUP($A221,'Annex 2 Designated EHV charges'!$A:$O,7,0))</f>
        <v/>
      </c>
      <c r="E221" s="104" t="str">
        <f>IFERROR(IF(VLOOKUP($A221,'Annex 2 Designated EHV charges'!$A:$O,9,FALSE)=0,"",VLOOKUP($A221,'Annex 2 Designated EHV charges'!$A:$O,9,FALSE)),"")</f>
        <v/>
      </c>
      <c r="F221" s="207" t="str">
        <f>IFERROR(IF(VLOOKUP($A221,'Annex 2 Designated EHV charges'!$A:$O,10,FALSE)=0,"",VLOOKUP($A221,'Annex 2 Designated EHV charges'!$A:$O,10,FALSE)),"")</f>
        <v/>
      </c>
      <c r="G221" s="207" t="str">
        <f>IFERROR(IF(VLOOKUP($A221,'Annex 2 Designated EHV charges'!$A:$O,11,FALSE)=0,"",VLOOKUP($A221,'Annex 2 Designated EHV charges'!$A:$O,11,FALSE)),"")</f>
        <v/>
      </c>
      <c r="H221" s="207" t="str">
        <f>IFERROR(IF(VLOOKUP($A221,'Annex 2 Designated EHV charges'!$A:$O,12,FALSE)=0,"",VLOOKUP($A221,'Annex 2 Designated EHV charges'!$A:$O,12,FALSE)),"")</f>
        <v/>
      </c>
    </row>
    <row r="222" spans="1:8" x14ac:dyDescent="0.25">
      <c r="A222" s="101" t="str" cm="1">
        <f t="array" ref="A222">IFERROR(INDEX('Annex 2 Designated EHV charges'!$A$10:$A$300, MATCH(0, IF(ISBLANK('Annex 2 Designated EHV charges'!$A$10:$A$300),1, COUNTIF(A$4:$A221, 'Annex 2 Designated EHV charges'!$A$10:$A$300)), 0)),"")</f>
        <v/>
      </c>
      <c r="B222" s="101" t="str">
        <f>IF($A222="","",VLOOKUP($A222,'Annex 2 Designated EHV charges'!$A:$O,2,0))</f>
        <v/>
      </c>
      <c r="C222" s="102" t="str">
        <f>IF($A222="","",VLOOKUP($A222,'Annex 2 Designated EHV charges'!$A:$O,3,0))</f>
        <v/>
      </c>
      <c r="D222" s="101" t="str">
        <f>IF($A222="","",VLOOKUP($A222,'Annex 2 Designated EHV charges'!$A:$O,7,0))</f>
        <v/>
      </c>
      <c r="E222" s="104" t="str">
        <f>IFERROR(IF(VLOOKUP($A222,'Annex 2 Designated EHV charges'!$A:$O,9,FALSE)=0,"",VLOOKUP($A222,'Annex 2 Designated EHV charges'!$A:$O,9,FALSE)),"")</f>
        <v/>
      </c>
      <c r="F222" s="207" t="str">
        <f>IFERROR(IF(VLOOKUP($A222,'Annex 2 Designated EHV charges'!$A:$O,10,FALSE)=0,"",VLOOKUP($A222,'Annex 2 Designated EHV charges'!$A:$O,10,FALSE)),"")</f>
        <v/>
      </c>
      <c r="G222" s="207" t="str">
        <f>IFERROR(IF(VLOOKUP($A222,'Annex 2 Designated EHV charges'!$A:$O,11,FALSE)=0,"",VLOOKUP($A222,'Annex 2 Designated EHV charges'!$A:$O,11,FALSE)),"")</f>
        <v/>
      </c>
      <c r="H222" s="207" t="str">
        <f>IFERROR(IF(VLOOKUP($A222,'Annex 2 Designated EHV charges'!$A:$O,12,FALSE)=0,"",VLOOKUP($A222,'Annex 2 Designated EHV charges'!$A:$O,12,FALSE)),"")</f>
        <v/>
      </c>
    </row>
    <row r="223" spans="1:8" x14ac:dyDescent="0.25">
      <c r="A223" s="101" t="str" cm="1">
        <f t="array" ref="A223">IFERROR(INDEX('Annex 2 Designated EHV charges'!$A$10:$A$300, MATCH(0, IF(ISBLANK('Annex 2 Designated EHV charges'!$A$10:$A$300),1, COUNTIF(A$4:$A222, 'Annex 2 Designated EHV charges'!$A$10:$A$300)), 0)),"")</f>
        <v/>
      </c>
      <c r="B223" s="101" t="str">
        <f>IF($A223="","",VLOOKUP($A223,'Annex 2 Designated EHV charges'!$A:$O,2,0))</f>
        <v/>
      </c>
      <c r="C223" s="102" t="str">
        <f>IF($A223="","",VLOOKUP($A223,'Annex 2 Designated EHV charges'!$A:$O,3,0))</f>
        <v/>
      </c>
      <c r="D223" s="101" t="str">
        <f>IF($A223="","",VLOOKUP($A223,'Annex 2 Designated EHV charges'!$A:$O,7,0))</f>
        <v/>
      </c>
      <c r="E223" s="104" t="str">
        <f>IFERROR(IF(VLOOKUP($A223,'Annex 2 Designated EHV charges'!$A:$O,9,FALSE)=0,"",VLOOKUP($A223,'Annex 2 Designated EHV charges'!$A:$O,9,FALSE)),"")</f>
        <v/>
      </c>
      <c r="F223" s="207" t="str">
        <f>IFERROR(IF(VLOOKUP($A223,'Annex 2 Designated EHV charges'!$A:$O,10,FALSE)=0,"",VLOOKUP($A223,'Annex 2 Designated EHV charges'!$A:$O,10,FALSE)),"")</f>
        <v/>
      </c>
      <c r="G223" s="207" t="str">
        <f>IFERROR(IF(VLOOKUP($A223,'Annex 2 Designated EHV charges'!$A:$O,11,FALSE)=0,"",VLOOKUP($A223,'Annex 2 Designated EHV charges'!$A:$O,11,FALSE)),"")</f>
        <v/>
      </c>
      <c r="H223" s="207" t="str">
        <f>IFERROR(IF(VLOOKUP($A223,'Annex 2 Designated EHV charges'!$A:$O,12,FALSE)=0,"",VLOOKUP($A223,'Annex 2 Designated EHV charges'!$A:$O,12,FALSE)),"")</f>
        <v/>
      </c>
    </row>
    <row r="224" spans="1:8" x14ac:dyDescent="0.25">
      <c r="A224" s="101" t="str" cm="1">
        <f t="array" ref="A224">IFERROR(INDEX('Annex 2 Designated EHV charges'!$A$10:$A$300, MATCH(0, IF(ISBLANK('Annex 2 Designated EHV charges'!$A$10:$A$300),1, COUNTIF(A$4:$A223, 'Annex 2 Designated EHV charges'!$A$10:$A$300)), 0)),"")</f>
        <v/>
      </c>
      <c r="B224" s="101" t="str">
        <f>IF($A224="","",VLOOKUP($A224,'Annex 2 Designated EHV charges'!$A:$O,2,0))</f>
        <v/>
      </c>
      <c r="C224" s="102" t="str">
        <f>IF($A224="","",VLOOKUP($A224,'Annex 2 Designated EHV charges'!$A:$O,3,0))</f>
        <v/>
      </c>
      <c r="D224" s="101" t="str">
        <f>IF($A224="","",VLOOKUP($A224,'Annex 2 Designated EHV charges'!$A:$O,7,0))</f>
        <v/>
      </c>
      <c r="E224" s="104" t="str">
        <f>IFERROR(IF(VLOOKUP($A224,'Annex 2 Designated EHV charges'!$A:$O,9,FALSE)=0,"",VLOOKUP($A224,'Annex 2 Designated EHV charges'!$A:$O,9,FALSE)),"")</f>
        <v/>
      </c>
      <c r="F224" s="207" t="str">
        <f>IFERROR(IF(VLOOKUP($A224,'Annex 2 Designated EHV charges'!$A:$O,10,FALSE)=0,"",VLOOKUP($A224,'Annex 2 Designated EHV charges'!$A:$O,10,FALSE)),"")</f>
        <v/>
      </c>
      <c r="G224" s="207" t="str">
        <f>IFERROR(IF(VLOOKUP($A224,'Annex 2 Designated EHV charges'!$A:$O,11,FALSE)=0,"",VLOOKUP($A224,'Annex 2 Designated EHV charges'!$A:$O,11,FALSE)),"")</f>
        <v/>
      </c>
      <c r="H224" s="207" t="str">
        <f>IFERROR(IF(VLOOKUP($A224,'Annex 2 Designated EHV charges'!$A:$O,12,FALSE)=0,"",VLOOKUP($A224,'Annex 2 Designated EHV charges'!$A:$O,12,FALSE)),"")</f>
        <v/>
      </c>
    </row>
    <row r="225" spans="1:8" x14ac:dyDescent="0.25">
      <c r="A225" s="101" t="str" cm="1">
        <f t="array" ref="A225">IFERROR(INDEX('Annex 2 Designated EHV charges'!$A$10:$A$300, MATCH(0, IF(ISBLANK('Annex 2 Designated EHV charges'!$A$10:$A$300),1, COUNTIF(A$4:$A224, 'Annex 2 Designated EHV charges'!$A$10:$A$300)), 0)),"")</f>
        <v/>
      </c>
      <c r="B225" s="101" t="str">
        <f>IF($A225="","",VLOOKUP($A225,'Annex 2 Designated EHV charges'!$A:$O,2,0))</f>
        <v/>
      </c>
      <c r="C225" s="102" t="str">
        <f>IF($A225="","",VLOOKUP($A225,'Annex 2 Designated EHV charges'!$A:$O,3,0))</f>
        <v/>
      </c>
      <c r="D225" s="101" t="str">
        <f>IF($A225="","",VLOOKUP($A225,'Annex 2 Designated EHV charges'!$A:$O,7,0))</f>
        <v/>
      </c>
      <c r="E225" s="104" t="str">
        <f>IFERROR(IF(VLOOKUP($A225,'Annex 2 Designated EHV charges'!$A:$O,9,FALSE)=0,"",VLOOKUP($A225,'Annex 2 Designated EHV charges'!$A:$O,9,FALSE)),"")</f>
        <v/>
      </c>
      <c r="F225" s="207" t="str">
        <f>IFERROR(IF(VLOOKUP($A225,'Annex 2 Designated EHV charges'!$A:$O,10,FALSE)=0,"",VLOOKUP($A225,'Annex 2 Designated EHV charges'!$A:$O,10,FALSE)),"")</f>
        <v/>
      </c>
      <c r="G225" s="207" t="str">
        <f>IFERROR(IF(VLOOKUP($A225,'Annex 2 Designated EHV charges'!$A:$O,11,FALSE)=0,"",VLOOKUP($A225,'Annex 2 Designated EHV charges'!$A:$O,11,FALSE)),"")</f>
        <v/>
      </c>
      <c r="H225" s="207" t="str">
        <f>IFERROR(IF(VLOOKUP($A225,'Annex 2 Designated EHV charges'!$A:$O,12,FALSE)=0,"",VLOOKUP($A225,'Annex 2 Designated EHV charges'!$A:$O,12,FALSE)),"")</f>
        <v/>
      </c>
    </row>
    <row r="226" spans="1:8" x14ac:dyDescent="0.25">
      <c r="A226" s="101" t="str" cm="1">
        <f t="array" ref="A226">IFERROR(INDEX('Annex 2 Designated EHV charges'!$A$10:$A$300, MATCH(0, IF(ISBLANK('Annex 2 Designated EHV charges'!$A$10:$A$300),1, COUNTIF(A$4:$A225, 'Annex 2 Designated EHV charges'!$A$10:$A$300)), 0)),"")</f>
        <v/>
      </c>
      <c r="B226" s="101" t="str">
        <f>IF($A226="","",VLOOKUP($A226,'Annex 2 Designated EHV charges'!$A:$O,2,0))</f>
        <v/>
      </c>
      <c r="C226" s="102" t="str">
        <f>IF($A226="","",VLOOKUP($A226,'Annex 2 Designated EHV charges'!$A:$O,3,0))</f>
        <v/>
      </c>
      <c r="D226" s="101" t="str">
        <f>IF($A226="","",VLOOKUP($A226,'Annex 2 Designated EHV charges'!$A:$O,7,0))</f>
        <v/>
      </c>
      <c r="E226" s="104" t="str">
        <f>IFERROR(IF(VLOOKUP($A226,'Annex 2 Designated EHV charges'!$A:$O,9,FALSE)=0,"",VLOOKUP($A226,'Annex 2 Designated EHV charges'!$A:$O,9,FALSE)),"")</f>
        <v/>
      </c>
      <c r="F226" s="207" t="str">
        <f>IFERROR(IF(VLOOKUP($A226,'Annex 2 Designated EHV charges'!$A:$O,10,FALSE)=0,"",VLOOKUP($A226,'Annex 2 Designated EHV charges'!$A:$O,10,FALSE)),"")</f>
        <v/>
      </c>
      <c r="G226" s="207" t="str">
        <f>IFERROR(IF(VLOOKUP($A226,'Annex 2 Designated EHV charges'!$A:$O,11,FALSE)=0,"",VLOOKUP($A226,'Annex 2 Designated EHV charges'!$A:$O,11,FALSE)),"")</f>
        <v/>
      </c>
      <c r="H226" s="207" t="str">
        <f>IFERROR(IF(VLOOKUP($A226,'Annex 2 Designated EHV charges'!$A:$O,12,FALSE)=0,"",VLOOKUP($A226,'Annex 2 Designated EHV charges'!$A:$O,12,FALSE)),"")</f>
        <v/>
      </c>
    </row>
    <row r="227" spans="1:8" x14ac:dyDescent="0.25">
      <c r="A227" s="101" t="str" cm="1">
        <f t="array" ref="A227">IFERROR(INDEX('Annex 2 Designated EHV charges'!$A$10:$A$300, MATCH(0, IF(ISBLANK('Annex 2 Designated EHV charges'!$A$10:$A$300),1, COUNTIF(A$4:$A226, 'Annex 2 Designated EHV charges'!$A$10:$A$300)), 0)),"")</f>
        <v/>
      </c>
      <c r="B227" s="101" t="str">
        <f>IF($A227="","",VLOOKUP($A227,'Annex 2 Designated EHV charges'!$A:$O,2,0))</f>
        <v/>
      </c>
      <c r="C227" s="102" t="str">
        <f>IF($A227="","",VLOOKUP($A227,'Annex 2 Designated EHV charges'!$A:$O,3,0))</f>
        <v/>
      </c>
      <c r="D227" s="101" t="str">
        <f>IF($A227="","",VLOOKUP($A227,'Annex 2 Designated EHV charges'!$A:$O,7,0))</f>
        <v/>
      </c>
      <c r="E227" s="104" t="str">
        <f>IFERROR(IF(VLOOKUP($A227,'Annex 2 Designated EHV charges'!$A:$O,9,FALSE)=0,"",VLOOKUP($A227,'Annex 2 Designated EHV charges'!$A:$O,9,FALSE)),"")</f>
        <v/>
      </c>
      <c r="F227" s="207" t="str">
        <f>IFERROR(IF(VLOOKUP($A227,'Annex 2 Designated EHV charges'!$A:$O,10,FALSE)=0,"",VLOOKUP($A227,'Annex 2 Designated EHV charges'!$A:$O,10,FALSE)),"")</f>
        <v/>
      </c>
      <c r="G227" s="207" t="str">
        <f>IFERROR(IF(VLOOKUP($A227,'Annex 2 Designated EHV charges'!$A:$O,11,FALSE)=0,"",VLOOKUP($A227,'Annex 2 Designated EHV charges'!$A:$O,11,FALSE)),"")</f>
        <v/>
      </c>
      <c r="H227" s="207" t="str">
        <f>IFERROR(IF(VLOOKUP($A227,'Annex 2 Designated EHV charges'!$A:$O,12,FALSE)=0,"",VLOOKUP($A227,'Annex 2 Designated EHV charges'!$A:$O,12,FALSE)),"")</f>
        <v/>
      </c>
    </row>
    <row r="228" spans="1:8" x14ac:dyDescent="0.25">
      <c r="A228" s="101" t="str" cm="1">
        <f t="array" ref="A228">IFERROR(INDEX('Annex 2 Designated EHV charges'!$A$10:$A$300, MATCH(0, IF(ISBLANK('Annex 2 Designated EHV charges'!$A$10:$A$300),1, COUNTIF(A$4:$A227, 'Annex 2 Designated EHV charges'!$A$10:$A$300)), 0)),"")</f>
        <v/>
      </c>
      <c r="B228" s="101" t="str">
        <f>IF($A228="","",VLOOKUP($A228,'Annex 2 Designated EHV charges'!$A:$O,2,0))</f>
        <v/>
      </c>
      <c r="C228" s="102" t="str">
        <f>IF($A228="","",VLOOKUP($A228,'Annex 2 Designated EHV charges'!$A:$O,3,0))</f>
        <v/>
      </c>
      <c r="D228" s="101" t="str">
        <f>IF($A228="","",VLOOKUP($A228,'Annex 2 Designated EHV charges'!$A:$O,7,0))</f>
        <v/>
      </c>
      <c r="E228" s="104" t="str">
        <f>IFERROR(IF(VLOOKUP($A228,'Annex 2 Designated EHV charges'!$A:$O,9,FALSE)=0,"",VLOOKUP($A228,'Annex 2 Designated EHV charges'!$A:$O,9,FALSE)),"")</f>
        <v/>
      </c>
      <c r="F228" s="207" t="str">
        <f>IFERROR(IF(VLOOKUP($A228,'Annex 2 Designated EHV charges'!$A:$O,10,FALSE)=0,"",VLOOKUP($A228,'Annex 2 Designated EHV charges'!$A:$O,10,FALSE)),"")</f>
        <v/>
      </c>
      <c r="G228" s="207" t="str">
        <f>IFERROR(IF(VLOOKUP($A228,'Annex 2 Designated EHV charges'!$A:$O,11,FALSE)=0,"",VLOOKUP($A228,'Annex 2 Designated EHV charges'!$A:$O,11,FALSE)),"")</f>
        <v/>
      </c>
      <c r="H228" s="207" t="str">
        <f>IFERROR(IF(VLOOKUP($A228,'Annex 2 Designated EHV charges'!$A:$O,12,FALSE)=0,"",VLOOKUP($A228,'Annex 2 Designated EHV charges'!$A:$O,12,FALSE)),"")</f>
        <v/>
      </c>
    </row>
    <row r="229" spans="1:8" x14ac:dyDescent="0.25">
      <c r="A229" s="101" t="str" cm="1">
        <f t="array" ref="A229">IFERROR(INDEX('Annex 2 Designated EHV charges'!$A$10:$A$300, MATCH(0, IF(ISBLANK('Annex 2 Designated EHV charges'!$A$10:$A$300),1, COUNTIF(A$4:$A228, 'Annex 2 Designated EHV charges'!$A$10:$A$300)), 0)),"")</f>
        <v/>
      </c>
      <c r="B229" s="101" t="str">
        <f>IF($A229="","",VLOOKUP($A229,'Annex 2 Designated EHV charges'!$A:$O,2,0))</f>
        <v/>
      </c>
      <c r="C229" s="102" t="str">
        <f>IF($A229="","",VLOOKUP($A229,'Annex 2 Designated EHV charges'!$A:$O,3,0))</f>
        <v/>
      </c>
      <c r="D229" s="101" t="str">
        <f>IF($A229="","",VLOOKUP($A229,'Annex 2 Designated EHV charges'!$A:$O,7,0))</f>
        <v/>
      </c>
      <c r="E229" s="104" t="str">
        <f>IFERROR(IF(VLOOKUP($A229,'Annex 2 Designated EHV charges'!$A:$O,9,FALSE)=0,"",VLOOKUP($A229,'Annex 2 Designated EHV charges'!$A:$O,9,FALSE)),"")</f>
        <v/>
      </c>
      <c r="F229" s="207" t="str">
        <f>IFERROR(IF(VLOOKUP($A229,'Annex 2 Designated EHV charges'!$A:$O,10,FALSE)=0,"",VLOOKUP($A229,'Annex 2 Designated EHV charges'!$A:$O,10,FALSE)),"")</f>
        <v/>
      </c>
      <c r="G229" s="207" t="str">
        <f>IFERROR(IF(VLOOKUP($A229,'Annex 2 Designated EHV charges'!$A:$O,11,FALSE)=0,"",VLOOKUP($A229,'Annex 2 Designated EHV charges'!$A:$O,11,FALSE)),"")</f>
        <v/>
      </c>
      <c r="H229" s="207" t="str">
        <f>IFERROR(IF(VLOOKUP($A229,'Annex 2 Designated EHV charges'!$A:$O,12,FALSE)=0,"",VLOOKUP($A229,'Annex 2 Designated EHV charges'!$A:$O,12,FALSE)),"")</f>
        <v/>
      </c>
    </row>
    <row r="230" spans="1:8" x14ac:dyDescent="0.25">
      <c r="A230" s="101" t="str" cm="1">
        <f t="array" ref="A230">IFERROR(INDEX('Annex 2 Designated EHV charges'!$A$10:$A$300, MATCH(0, IF(ISBLANK('Annex 2 Designated EHV charges'!$A$10:$A$300),1, COUNTIF(A$4:$A229, 'Annex 2 Designated EHV charges'!$A$10:$A$300)), 0)),"")</f>
        <v/>
      </c>
      <c r="B230" s="101" t="str">
        <f>IF($A230="","",VLOOKUP($A230,'Annex 2 Designated EHV charges'!$A:$O,2,0))</f>
        <v/>
      </c>
      <c r="C230" s="102" t="str">
        <f>IF($A230="","",VLOOKUP($A230,'Annex 2 Designated EHV charges'!$A:$O,3,0))</f>
        <v/>
      </c>
      <c r="D230" s="101" t="str">
        <f>IF($A230="","",VLOOKUP($A230,'Annex 2 Designated EHV charges'!$A:$O,7,0))</f>
        <v/>
      </c>
      <c r="E230" s="104" t="str">
        <f>IFERROR(IF(VLOOKUP($A230,'Annex 2 Designated EHV charges'!$A:$O,9,FALSE)=0,"",VLOOKUP($A230,'Annex 2 Designated EHV charges'!$A:$O,9,FALSE)),"")</f>
        <v/>
      </c>
      <c r="F230" s="207" t="str">
        <f>IFERROR(IF(VLOOKUP($A230,'Annex 2 Designated EHV charges'!$A:$O,10,FALSE)=0,"",VLOOKUP($A230,'Annex 2 Designated EHV charges'!$A:$O,10,FALSE)),"")</f>
        <v/>
      </c>
      <c r="G230" s="207" t="str">
        <f>IFERROR(IF(VLOOKUP($A230,'Annex 2 Designated EHV charges'!$A:$O,11,FALSE)=0,"",VLOOKUP($A230,'Annex 2 Designated EHV charges'!$A:$O,11,FALSE)),"")</f>
        <v/>
      </c>
      <c r="H230" s="207" t="str">
        <f>IFERROR(IF(VLOOKUP($A230,'Annex 2 Designated EHV charges'!$A:$O,12,FALSE)=0,"",VLOOKUP($A230,'Annex 2 Designated EHV charges'!$A:$O,12,FALSE)),"")</f>
        <v/>
      </c>
    </row>
    <row r="231" spans="1:8" x14ac:dyDescent="0.25">
      <c r="A231" s="101" t="str" cm="1">
        <f t="array" ref="A231">IFERROR(INDEX('Annex 2 Designated EHV charges'!$A$10:$A$300, MATCH(0, IF(ISBLANK('Annex 2 Designated EHV charges'!$A$10:$A$300),1, COUNTIF(A$4:$A230, 'Annex 2 Designated EHV charges'!$A$10:$A$300)), 0)),"")</f>
        <v/>
      </c>
      <c r="B231" s="101" t="str">
        <f>IF($A231="","",VLOOKUP($A231,'Annex 2 Designated EHV charges'!$A:$O,2,0))</f>
        <v/>
      </c>
      <c r="C231" s="102" t="str">
        <f>IF($A231="","",VLOOKUP($A231,'Annex 2 Designated EHV charges'!$A:$O,3,0))</f>
        <v/>
      </c>
      <c r="D231" s="101" t="str">
        <f>IF($A231="","",VLOOKUP($A231,'Annex 2 Designated EHV charges'!$A:$O,7,0))</f>
        <v/>
      </c>
      <c r="E231" s="104" t="str">
        <f>IFERROR(IF(VLOOKUP($A231,'Annex 2 Designated EHV charges'!$A:$O,9,FALSE)=0,"",VLOOKUP($A231,'Annex 2 Designated EHV charges'!$A:$O,9,FALSE)),"")</f>
        <v/>
      </c>
      <c r="F231" s="207" t="str">
        <f>IFERROR(IF(VLOOKUP($A231,'Annex 2 Designated EHV charges'!$A:$O,10,FALSE)=0,"",VLOOKUP($A231,'Annex 2 Designated EHV charges'!$A:$O,10,FALSE)),"")</f>
        <v/>
      </c>
      <c r="G231" s="207" t="str">
        <f>IFERROR(IF(VLOOKUP($A231,'Annex 2 Designated EHV charges'!$A:$O,11,FALSE)=0,"",VLOOKUP($A231,'Annex 2 Designated EHV charges'!$A:$O,11,FALSE)),"")</f>
        <v/>
      </c>
      <c r="H231" s="207" t="str">
        <f>IFERROR(IF(VLOOKUP($A231,'Annex 2 Designated EHV charges'!$A:$O,12,FALSE)=0,"",VLOOKUP($A231,'Annex 2 Designated EHV charges'!$A:$O,12,FALSE)),"")</f>
        <v/>
      </c>
    </row>
    <row r="232" spans="1:8" x14ac:dyDescent="0.25">
      <c r="A232" s="101" t="str" cm="1">
        <f t="array" ref="A232">IFERROR(INDEX('Annex 2 Designated EHV charges'!$A$10:$A$300, MATCH(0, IF(ISBLANK('Annex 2 Designated EHV charges'!$A$10:$A$300),1, COUNTIF(A$4:$A231, 'Annex 2 Designated EHV charges'!$A$10:$A$300)), 0)),"")</f>
        <v/>
      </c>
      <c r="B232" s="101" t="str">
        <f>IF($A232="","",VLOOKUP($A232,'Annex 2 Designated EHV charges'!$A:$O,2,0))</f>
        <v/>
      </c>
      <c r="C232" s="102" t="str">
        <f>IF($A232="","",VLOOKUP($A232,'Annex 2 Designated EHV charges'!$A:$O,3,0))</f>
        <v/>
      </c>
      <c r="D232" s="101" t="str">
        <f>IF($A232="","",VLOOKUP($A232,'Annex 2 Designated EHV charges'!$A:$O,7,0))</f>
        <v/>
      </c>
      <c r="E232" s="104" t="str">
        <f>IFERROR(IF(VLOOKUP($A232,'Annex 2 Designated EHV charges'!$A:$O,9,FALSE)=0,"",VLOOKUP($A232,'Annex 2 Designated EHV charges'!$A:$O,9,FALSE)),"")</f>
        <v/>
      </c>
      <c r="F232" s="207" t="str">
        <f>IFERROR(IF(VLOOKUP($A232,'Annex 2 Designated EHV charges'!$A:$O,10,FALSE)=0,"",VLOOKUP($A232,'Annex 2 Designated EHV charges'!$A:$O,10,FALSE)),"")</f>
        <v/>
      </c>
      <c r="G232" s="207" t="str">
        <f>IFERROR(IF(VLOOKUP($A232,'Annex 2 Designated EHV charges'!$A:$O,11,FALSE)=0,"",VLOOKUP($A232,'Annex 2 Designated EHV charges'!$A:$O,11,FALSE)),"")</f>
        <v/>
      </c>
      <c r="H232" s="207" t="str">
        <f>IFERROR(IF(VLOOKUP($A232,'Annex 2 Designated EHV charges'!$A:$O,12,FALSE)=0,"",VLOOKUP($A232,'Annex 2 Designated EHV charges'!$A:$O,12,FALSE)),"")</f>
        <v/>
      </c>
    </row>
    <row r="233" spans="1:8" x14ac:dyDescent="0.25">
      <c r="A233" s="101" t="str" cm="1">
        <f t="array" ref="A233">IFERROR(INDEX('Annex 2 Designated EHV charges'!$A$10:$A$300, MATCH(0, IF(ISBLANK('Annex 2 Designated EHV charges'!$A$10:$A$300),1, COUNTIF(A$4:$A232, 'Annex 2 Designated EHV charges'!$A$10:$A$300)), 0)),"")</f>
        <v/>
      </c>
      <c r="B233" s="101" t="str">
        <f>IF($A233="","",VLOOKUP($A233,'Annex 2 Designated EHV charges'!$A:$O,2,0))</f>
        <v/>
      </c>
      <c r="C233" s="102" t="str">
        <f>IF($A233="","",VLOOKUP($A233,'Annex 2 Designated EHV charges'!$A:$O,3,0))</f>
        <v/>
      </c>
      <c r="D233" s="101" t="str">
        <f>IF($A233="","",VLOOKUP($A233,'Annex 2 Designated EHV charges'!$A:$O,7,0))</f>
        <v/>
      </c>
      <c r="E233" s="104" t="str">
        <f>IFERROR(IF(VLOOKUP($A233,'Annex 2 Designated EHV charges'!$A:$O,9,FALSE)=0,"",VLOOKUP($A233,'Annex 2 Designated EHV charges'!$A:$O,9,FALSE)),"")</f>
        <v/>
      </c>
      <c r="F233" s="207" t="str">
        <f>IFERROR(IF(VLOOKUP($A233,'Annex 2 Designated EHV charges'!$A:$O,10,FALSE)=0,"",VLOOKUP($A233,'Annex 2 Designated EHV charges'!$A:$O,10,FALSE)),"")</f>
        <v/>
      </c>
      <c r="G233" s="207" t="str">
        <f>IFERROR(IF(VLOOKUP($A233,'Annex 2 Designated EHV charges'!$A:$O,11,FALSE)=0,"",VLOOKUP($A233,'Annex 2 Designated EHV charges'!$A:$O,11,FALSE)),"")</f>
        <v/>
      </c>
      <c r="H233" s="207" t="str">
        <f>IFERROR(IF(VLOOKUP($A233,'Annex 2 Designated EHV charges'!$A:$O,12,FALSE)=0,"",VLOOKUP($A233,'Annex 2 Designated EHV charges'!$A:$O,12,FALSE)),"")</f>
        <v/>
      </c>
    </row>
    <row r="234" spans="1:8" x14ac:dyDescent="0.25">
      <c r="A234" s="101" t="str" cm="1">
        <f t="array" ref="A234">IFERROR(INDEX('Annex 2 Designated EHV charges'!$A$10:$A$300, MATCH(0, IF(ISBLANK('Annex 2 Designated EHV charges'!$A$10:$A$300),1, COUNTIF(A$4:$A233, 'Annex 2 Designated EHV charges'!$A$10:$A$300)), 0)),"")</f>
        <v/>
      </c>
      <c r="B234" s="101" t="str">
        <f>IF($A234="","",VLOOKUP($A234,'Annex 2 Designated EHV charges'!$A:$O,2,0))</f>
        <v/>
      </c>
      <c r="C234" s="102" t="str">
        <f>IF($A234="","",VLOOKUP($A234,'Annex 2 Designated EHV charges'!$A:$O,3,0))</f>
        <v/>
      </c>
      <c r="D234" s="101" t="str">
        <f>IF($A234="","",VLOOKUP($A234,'Annex 2 Designated EHV charges'!$A:$O,7,0))</f>
        <v/>
      </c>
      <c r="E234" s="104" t="str">
        <f>IFERROR(IF(VLOOKUP($A234,'Annex 2 Designated EHV charges'!$A:$O,9,FALSE)=0,"",VLOOKUP($A234,'Annex 2 Designated EHV charges'!$A:$O,9,FALSE)),"")</f>
        <v/>
      </c>
      <c r="F234" s="207" t="str">
        <f>IFERROR(IF(VLOOKUP($A234,'Annex 2 Designated EHV charges'!$A:$O,10,FALSE)=0,"",VLOOKUP($A234,'Annex 2 Designated EHV charges'!$A:$O,10,FALSE)),"")</f>
        <v/>
      </c>
      <c r="G234" s="207" t="str">
        <f>IFERROR(IF(VLOOKUP($A234,'Annex 2 Designated EHV charges'!$A:$O,11,FALSE)=0,"",VLOOKUP($A234,'Annex 2 Designated EHV charges'!$A:$O,11,FALSE)),"")</f>
        <v/>
      </c>
      <c r="H234" s="207" t="str">
        <f>IFERROR(IF(VLOOKUP($A234,'Annex 2 Designated EHV charges'!$A:$O,12,FALSE)=0,"",VLOOKUP($A234,'Annex 2 Designated EHV charges'!$A:$O,12,FALSE)),"")</f>
        <v/>
      </c>
    </row>
    <row r="235" spans="1:8" x14ac:dyDescent="0.25">
      <c r="A235" s="101" t="str" cm="1">
        <f t="array" ref="A235">IFERROR(INDEX('Annex 2 Designated EHV charges'!$A$10:$A$300, MATCH(0, IF(ISBLANK('Annex 2 Designated EHV charges'!$A$10:$A$300),1, COUNTIF(A$4:$A234, 'Annex 2 Designated EHV charges'!$A$10:$A$300)), 0)),"")</f>
        <v/>
      </c>
      <c r="B235" s="101" t="str">
        <f>IF($A235="","",VLOOKUP($A235,'Annex 2 Designated EHV charges'!$A:$O,2,0))</f>
        <v/>
      </c>
      <c r="C235" s="102" t="str">
        <f>IF($A235="","",VLOOKUP($A235,'Annex 2 Designated EHV charges'!$A:$O,3,0))</f>
        <v/>
      </c>
      <c r="D235" s="101" t="str">
        <f>IF($A235="","",VLOOKUP($A235,'Annex 2 Designated EHV charges'!$A:$O,7,0))</f>
        <v/>
      </c>
      <c r="E235" s="104" t="str">
        <f>IFERROR(IF(VLOOKUP($A235,'Annex 2 Designated EHV charges'!$A:$O,9,FALSE)=0,"",VLOOKUP($A235,'Annex 2 Designated EHV charges'!$A:$O,9,FALSE)),"")</f>
        <v/>
      </c>
      <c r="F235" s="207" t="str">
        <f>IFERROR(IF(VLOOKUP($A235,'Annex 2 Designated EHV charges'!$A:$O,10,FALSE)=0,"",VLOOKUP($A235,'Annex 2 Designated EHV charges'!$A:$O,10,FALSE)),"")</f>
        <v/>
      </c>
      <c r="G235" s="207" t="str">
        <f>IFERROR(IF(VLOOKUP($A235,'Annex 2 Designated EHV charges'!$A:$O,11,FALSE)=0,"",VLOOKUP($A235,'Annex 2 Designated EHV charges'!$A:$O,11,FALSE)),"")</f>
        <v/>
      </c>
      <c r="H235" s="207" t="str">
        <f>IFERROR(IF(VLOOKUP($A235,'Annex 2 Designated EHV charges'!$A:$O,12,FALSE)=0,"",VLOOKUP($A235,'Annex 2 Designated EHV charges'!$A:$O,12,FALSE)),"")</f>
        <v/>
      </c>
    </row>
    <row r="236" spans="1:8" x14ac:dyDescent="0.25">
      <c r="A236" s="101" t="str" cm="1">
        <f t="array" ref="A236">IFERROR(INDEX('Annex 2 Designated EHV charges'!$A$10:$A$300, MATCH(0, IF(ISBLANK('Annex 2 Designated EHV charges'!$A$10:$A$300),1, COUNTIF(A$4:$A235, 'Annex 2 Designated EHV charges'!$A$10:$A$300)), 0)),"")</f>
        <v/>
      </c>
      <c r="B236" s="101" t="str">
        <f>IF($A236="","",VLOOKUP($A236,'Annex 2 Designated EHV charges'!$A:$O,2,0))</f>
        <v/>
      </c>
      <c r="C236" s="102" t="str">
        <f>IF($A236="","",VLOOKUP($A236,'Annex 2 Designated EHV charges'!$A:$O,3,0))</f>
        <v/>
      </c>
      <c r="D236" s="101" t="str">
        <f>IF($A236="","",VLOOKUP($A236,'Annex 2 Designated EHV charges'!$A:$O,7,0))</f>
        <v/>
      </c>
      <c r="E236" s="104" t="str">
        <f>IFERROR(IF(VLOOKUP($A236,'Annex 2 Designated EHV charges'!$A:$O,9,FALSE)=0,"",VLOOKUP($A236,'Annex 2 Designated EHV charges'!$A:$O,9,FALSE)),"")</f>
        <v/>
      </c>
      <c r="F236" s="207" t="str">
        <f>IFERROR(IF(VLOOKUP($A236,'Annex 2 Designated EHV charges'!$A:$O,10,FALSE)=0,"",VLOOKUP($A236,'Annex 2 Designated EHV charges'!$A:$O,10,FALSE)),"")</f>
        <v/>
      </c>
      <c r="G236" s="207" t="str">
        <f>IFERROR(IF(VLOOKUP($A236,'Annex 2 Designated EHV charges'!$A:$O,11,FALSE)=0,"",VLOOKUP($A236,'Annex 2 Designated EHV charges'!$A:$O,11,FALSE)),"")</f>
        <v/>
      </c>
      <c r="H236" s="207" t="str">
        <f>IFERROR(IF(VLOOKUP($A236,'Annex 2 Designated EHV charges'!$A:$O,12,FALSE)=0,"",VLOOKUP($A236,'Annex 2 Designated EHV charges'!$A:$O,12,FALSE)),"")</f>
        <v/>
      </c>
    </row>
    <row r="237" spans="1:8" x14ac:dyDescent="0.25">
      <c r="A237" s="101" t="str" cm="1">
        <f t="array" ref="A237">IFERROR(INDEX('Annex 2 Designated EHV charges'!$A$10:$A$300, MATCH(0, IF(ISBLANK('Annex 2 Designated EHV charges'!$A$10:$A$300),1, COUNTIF(A$4:$A236, 'Annex 2 Designated EHV charges'!$A$10:$A$300)), 0)),"")</f>
        <v/>
      </c>
      <c r="B237" s="101" t="str">
        <f>IF($A237="","",VLOOKUP($A237,'Annex 2 Designated EHV charges'!$A:$O,2,0))</f>
        <v/>
      </c>
      <c r="C237" s="102" t="str">
        <f>IF($A237="","",VLOOKUP($A237,'Annex 2 Designated EHV charges'!$A:$O,3,0))</f>
        <v/>
      </c>
      <c r="D237" s="101" t="str">
        <f>IF($A237="","",VLOOKUP($A237,'Annex 2 Designated EHV charges'!$A:$O,7,0))</f>
        <v/>
      </c>
      <c r="E237" s="104" t="str">
        <f>IFERROR(IF(VLOOKUP($A237,'Annex 2 Designated EHV charges'!$A:$O,9,FALSE)=0,"",VLOOKUP($A237,'Annex 2 Designated EHV charges'!$A:$O,9,FALSE)),"")</f>
        <v/>
      </c>
      <c r="F237" s="207" t="str">
        <f>IFERROR(IF(VLOOKUP($A237,'Annex 2 Designated EHV charges'!$A:$O,10,FALSE)=0,"",VLOOKUP($A237,'Annex 2 Designated EHV charges'!$A:$O,10,FALSE)),"")</f>
        <v/>
      </c>
      <c r="G237" s="207" t="str">
        <f>IFERROR(IF(VLOOKUP($A237,'Annex 2 Designated EHV charges'!$A:$O,11,FALSE)=0,"",VLOOKUP($A237,'Annex 2 Designated EHV charges'!$A:$O,11,FALSE)),"")</f>
        <v/>
      </c>
      <c r="H237" s="207" t="str">
        <f>IFERROR(IF(VLOOKUP($A237,'Annex 2 Designated EHV charges'!$A:$O,12,FALSE)=0,"",VLOOKUP($A237,'Annex 2 Designated EHV charges'!$A:$O,12,FALSE)),"")</f>
        <v/>
      </c>
    </row>
    <row r="238" spans="1:8" x14ac:dyDescent="0.25">
      <c r="A238" s="101" t="str" cm="1">
        <f t="array" ref="A238">IFERROR(INDEX('Annex 2 Designated EHV charges'!$A$10:$A$300, MATCH(0, IF(ISBLANK('Annex 2 Designated EHV charges'!$A$10:$A$300),1, COUNTIF(A$4:$A237, 'Annex 2 Designated EHV charges'!$A$10:$A$300)), 0)),"")</f>
        <v/>
      </c>
      <c r="B238" s="101" t="str">
        <f>IF($A238="","",VLOOKUP($A238,'Annex 2 Designated EHV charges'!$A:$O,2,0))</f>
        <v/>
      </c>
      <c r="C238" s="102" t="str">
        <f>IF($A238="","",VLOOKUP($A238,'Annex 2 Designated EHV charges'!$A:$O,3,0))</f>
        <v/>
      </c>
      <c r="D238" s="101" t="str">
        <f>IF($A238="","",VLOOKUP($A238,'Annex 2 Designated EHV charges'!$A:$O,7,0))</f>
        <v/>
      </c>
      <c r="E238" s="104" t="str">
        <f>IFERROR(IF(VLOOKUP($A238,'Annex 2 Designated EHV charges'!$A:$O,9,FALSE)=0,"",VLOOKUP($A238,'Annex 2 Designated EHV charges'!$A:$O,9,FALSE)),"")</f>
        <v/>
      </c>
      <c r="F238" s="207" t="str">
        <f>IFERROR(IF(VLOOKUP($A238,'Annex 2 Designated EHV charges'!$A:$O,10,FALSE)=0,"",VLOOKUP($A238,'Annex 2 Designated EHV charges'!$A:$O,10,FALSE)),"")</f>
        <v/>
      </c>
      <c r="G238" s="207" t="str">
        <f>IFERROR(IF(VLOOKUP($A238,'Annex 2 Designated EHV charges'!$A:$O,11,FALSE)=0,"",VLOOKUP($A238,'Annex 2 Designated EHV charges'!$A:$O,11,FALSE)),"")</f>
        <v/>
      </c>
      <c r="H238" s="207" t="str">
        <f>IFERROR(IF(VLOOKUP($A238,'Annex 2 Designated EHV charges'!$A:$O,12,FALSE)=0,"",VLOOKUP($A238,'Annex 2 Designated EHV charges'!$A:$O,12,FALSE)),"")</f>
        <v/>
      </c>
    </row>
    <row r="239" spans="1:8" x14ac:dyDescent="0.25">
      <c r="A239" s="101" t="str" cm="1">
        <f t="array" ref="A239">IFERROR(INDEX('Annex 2 Designated EHV charges'!$A$10:$A$300, MATCH(0, IF(ISBLANK('Annex 2 Designated EHV charges'!$A$10:$A$300),1, COUNTIF(A$4:$A238, 'Annex 2 Designated EHV charges'!$A$10:$A$300)), 0)),"")</f>
        <v/>
      </c>
      <c r="B239" s="101" t="str">
        <f>IF($A239="","",VLOOKUP($A239,'Annex 2 Designated EHV charges'!$A:$O,2,0))</f>
        <v/>
      </c>
      <c r="C239" s="102" t="str">
        <f>IF($A239="","",VLOOKUP($A239,'Annex 2 Designated EHV charges'!$A:$O,3,0))</f>
        <v/>
      </c>
      <c r="D239" s="101" t="str">
        <f>IF($A239="","",VLOOKUP($A239,'Annex 2 Designated EHV charges'!$A:$O,7,0))</f>
        <v/>
      </c>
      <c r="E239" s="104" t="str">
        <f>IFERROR(IF(VLOOKUP($A239,'Annex 2 Designated EHV charges'!$A:$O,9,FALSE)=0,"",VLOOKUP($A239,'Annex 2 Designated EHV charges'!$A:$O,9,FALSE)),"")</f>
        <v/>
      </c>
      <c r="F239" s="207" t="str">
        <f>IFERROR(IF(VLOOKUP($A239,'Annex 2 Designated EHV charges'!$A:$O,10,FALSE)=0,"",VLOOKUP($A239,'Annex 2 Designated EHV charges'!$A:$O,10,FALSE)),"")</f>
        <v/>
      </c>
      <c r="G239" s="207" t="str">
        <f>IFERROR(IF(VLOOKUP($A239,'Annex 2 Designated EHV charges'!$A:$O,11,FALSE)=0,"",VLOOKUP($A239,'Annex 2 Designated EHV charges'!$A:$O,11,FALSE)),"")</f>
        <v/>
      </c>
      <c r="H239" s="207" t="str">
        <f>IFERROR(IF(VLOOKUP($A239,'Annex 2 Designated EHV charges'!$A:$O,12,FALSE)=0,"",VLOOKUP($A239,'Annex 2 Designated EHV charges'!$A:$O,12,FALSE)),"")</f>
        <v/>
      </c>
    </row>
    <row r="240" spans="1:8" x14ac:dyDescent="0.25">
      <c r="A240" s="101" t="str" cm="1">
        <f t="array" ref="A240">IFERROR(INDEX('Annex 2 Designated EHV charges'!$A$10:$A$300, MATCH(0, IF(ISBLANK('Annex 2 Designated EHV charges'!$A$10:$A$300),1, COUNTIF(A$4:$A239, 'Annex 2 Designated EHV charges'!$A$10:$A$300)), 0)),"")</f>
        <v/>
      </c>
      <c r="B240" s="101" t="str">
        <f>IF($A240="","",VLOOKUP($A240,'Annex 2 Designated EHV charges'!$A:$O,2,0))</f>
        <v/>
      </c>
      <c r="C240" s="102" t="str">
        <f>IF($A240="","",VLOOKUP($A240,'Annex 2 Designated EHV charges'!$A:$O,3,0))</f>
        <v/>
      </c>
      <c r="D240" s="101" t="str">
        <f>IF($A240="","",VLOOKUP($A240,'Annex 2 Designated EHV charges'!$A:$O,7,0))</f>
        <v/>
      </c>
      <c r="E240" s="104" t="str">
        <f>IFERROR(IF(VLOOKUP($A240,'Annex 2 Designated EHV charges'!$A:$O,9,FALSE)=0,"",VLOOKUP($A240,'Annex 2 Designated EHV charges'!$A:$O,9,FALSE)),"")</f>
        <v/>
      </c>
      <c r="F240" s="207" t="str">
        <f>IFERROR(IF(VLOOKUP($A240,'Annex 2 Designated EHV charges'!$A:$O,10,FALSE)=0,"",VLOOKUP($A240,'Annex 2 Designated EHV charges'!$A:$O,10,FALSE)),"")</f>
        <v/>
      </c>
      <c r="G240" s="207" t="str">
        <f>IFERROR(IF(VLOOKUP($A240,'Annex 2 Designated EHV charges'!$A:$O,11,FALSE)=0,"",VLOOKUP($A240,'Annex 2 Designated EHV charges'!$A:$O,11,FALSE)),"")</f>
        <v/>
      </c>
      <c r="H240" s="207" t="str">
        <f>IFERROR(IF(VLOOKUP($A240,'Annex 2 Designated EHV charges'!$A:$O,12,FALSE)=0,"",VLOOKUP($A240,'Annex 2 Designated EHV charges'!$A:$O,12,FALSE)),"")</f>
        <v/>
      </c>
    </row>
    <row r="241" spans="1:8" x14ac:dyDescent="0.25">
      <c r="A241" s="101" t="str" cm="1">
        <f t="array" ref="A241">IFERROR(INDEX('Annex 2 Designated EHV charges'!$A$10:$A$300, MATCH(0, IF(ISBLANK('Annex 2 Designated EHV charges'!$A$10:$A$300),1, COUNTIF(A$4:$A240, 'Annex 2 Designated EHV charges'!$A$10:$A$300)), 0)),"")</f>
        <v/>
      </c>
      <c r="B241" s="101" t="str">
        <f>IF($A241="","",VLOOKUP($A241,'Annex 2 Designated EHV charges'!$A:$O,2,0))</f>
        <v/>
      </c>
      <c r="C241" s="102" t="str">
        <f>IF($A241="","",VLOOKUP($A241,'Annex 2 Designated EHV charges'!$A:$O,3,0))</f>
        <v/>
      </c>
      <c r="D241" s="101" t="str">
        <f>IF($A241="","",VLOOKUP($A241,'Annex 2 Designated EHV charges'!$A:$O,7,0))</f>
        <v/>
      </c>
      <c r="E241" s="104" t="str">
        <f>IFERROR(IF(VLOOKUP($A241,'Annex 2 Designated EHV charges'!$A:$O,9,FALSE)=0,"",VLOOKUP($A241,'Annex 2 Designated EHV charges'!$A:$O,9,FALSE)),"")</f>
        <v/>
      </c>
      <c r="F241" s="207" t="str">
        <f>IFERROR(IF(VLOOKUP($A241,'Annex 2 Designated EHV charges'!$A:$O,10,FALSE)=0,"",VLOOKUP($A241,'Annex 2 Designated EHV charges'!$A:$O,10,FALSE)),"")</f>
        <v/>
      </c>
      <c r="G241" s="207" t="str">
        <f>IFERROR(IF(VLOOKUP($A241,'Annex 2 Designated EHV charges'!$A:$O,11,FALSE)=0,"",VLOOKUP($A241,'Annex 2 Designated EHV charges'!$A:$O,11,FALSE)),"")</f>
        <v/>
      </c>
      <c r="H241" s="207" t="str">
        <f>IFERROR(IF(VLOOKUP($A241,'Annex 2 Designated EHV charges'!$A:$O,12,FALSE)=0,"",VLOOKUP($A241,'Annex 2 Designated EHV charges'!$A:$O,12,FALSE)),"")</f>
        <v/>
      </c>
    </row>
    <row r="242" spans="1:8" x14ac:dyDescent="0.25">
      <c r="A242" s="101" t="str" cm="1">
        <f t="array" ref="A242">IFERROR(INDEX('Annex 2 Designated EHV charges'!$A$10:$A$300, MATCH(0, IF(ISBLANK('Annex 2 Designated EHV charges'!$A$10:$A$300),1, COUNTIF(A$4:$A241, 'Annex 2 Designated EHV charges'!$A$10:$A$300)), 0)),"")</f>
        <v/>
      </c>
      <c r="B242" s="101" t="str">
        <f>IF($A242="","",VLOOKUP($A242,'Annex 2 Designated EHV charges'!$A:$O,2,0))</f>
        <v/>
      </c>
      <c r="C242" s="102" t="str">
        <f>IF($A242="","",VLOOKUP($A242,'Annex 2 Designated EHV charges'!$A:$O,3,0))</f>
        <v/>
      </c>
      <c r="D242" s="101" t="str">
        <f>IF($A242="","",VLOOKUP($A242,'Annex 2 Designated EHV charges'!$A:$O,7,0))</f>
        <v/>
      </c>
      <c r="E242" s="104" t="str">
        <f>IFERROR(IF(VLOOKUP($A242,'Annex 2 Designated EHV charges'!$A:$O,9,FALSE)=0,"",VLOOKUP($A242,'Annex 2 Designated EHV charges'!$A:$O,9,FALSE)),"")</f>
        <v/>
      </c>
      <c r="F242" s="207" t="str">
        <f>IFERROR(IF(VLOOKUP($A242,'Annex 2 Designated EHV charges'!$A:$O,10,FALSE)=0,"",VLOOKUP($A242,'Annex 2 Designated EHV charges'!$A:$O,10,FALSE)),"")</f>
        <v/>
      </c>
      <c r="G242" s="207" t="str">
        <f>IFERROR(IF(VLOOKUP($A242,'Annex 2 Designated EHV charges'!$A:$O,11,FALSE)=0,"",VLOOKUP($A242,'Annex 2 Designated EHV charges'!$A:$O,11,FALSE)),"")</f>
        <v/>
      </c>
      <c r="H242" s="207" t="str">
        <f>IFERROR(IF(VLOOKUP($A242,'Annex 2 Designated EHV charges'!$A:$O,12,FALSE)=0,"",VLOOKUP($A242,'Annex 2 Designated EHV charges'!$A:$O,12,FALSE)),"")</f>
        <v/>
      </c>
    </row>
    <row r="243" spans="1:8" x14ac:dyDescent="0.25">
      <c r="A243" s="101" t="str" cm="1">
        <f t="array" ref="A243">IFERROR(INDEX('Annex 2 Designated EHV charges'!$A$10:$A$300, MATCH(0, IF(ISBLANK('Annex 2 Designated EHV charges'!$A$10:$A$300),1, COUNTIF(A$4:$A242, 'Annex 2 Designated EHV charges'!$A$10:$A$300)), 0)),"")</f>
        <v/>
      </c>
      <c r="B243" s="101" t="str">
        <f>IF($A243="","",VLOOKUP($A243,'Annex 2 Designated EHV charges'!$A:$O,2,0))</f>
        <v/>
      </c>
      <c r="C243" s="102" t="str">
        <f>IF($A243="","",VLOOKUP($A243,'Annex 2 Designated EHV charges'!$A:$O,3,0))</f>
        <v/>
      </c>
      <c r="D243" s="101" t="str">
        <f>IF($A243="","",VLOOKUP($A243,'Annex 2 Designated EHV charges'!$A:$O,7,0))</f>
        <v/>
      </c>
      <c r="E243" s="104" t="str">
        <f>IFERROR(IF(VLOOKUP($A243,'Annex 2 Designated EHV charges'!$A:$O,9,FALSE)=0,"",VLOOKUP($A243,'Annex 2 Designated EHV charges'!$A:$O,9,FALSE)),"")</f>
        <v/>
      </c>
      <c r="F243" s="207" t="str">
        <f>IFERROR(IF(VLOOKUP($A243,'Annex 2 Designated EHV charges'!$A:$O,10,FALSE)=0,"",VLOOKUP($A243,'Annex 2 Designated EHV charges'!$A:$O,10,FALSE)),"")</f>
        <v/>
      </c>
      <c r="G243" s="207" t="str">
        <f>IFERROR(IF(VLOOKUP($A243,'Annex 2 Designated EHV charges'!$A:$O,11,FALSE)=0,"",VLOOKUP($A243,'Annex 2 Designated EHV charges'!$A:$O,11,FALSE)),"")</f>
        <v/>
      </c>
      <c r="H243" s="207" t="str">
        <f>IFERROR(IF(VLOOKUP($A243,'Annex 2 Designated EHV charges'!$A:$O,12,FALSE)=0,"",VLOOKUP($A243,'Annex 2 Designated EHV charges'!$A:$O,12,FALSE)),"")</f>
        <v/>
      </c>
    </row>
    <row r="244" spans="1:8" x14ac:dyDescent="0.25">
      <c r="A244" s="101" t="str" cm="1">
        <f t="array" ref="A244">IFERROR(INDEX('Annex 2 Designated EHV charges'!$A$10:$A$300, MATCH(0, IF(ISBLANK('Annex 2 Designated EHV charges'!$A$10:$A$300),1, COUNTIF(A$4:$A243, 'Annex 2 Designated EHV charges'!$A$10:$A$300)), 0)),"")</f>
        <v/>
      </c>
      <c r="B244" s="101" t="str">
        <f>IF($A244="","",VLOOKUP($A244,'Annex 2 Designated EHV charges'!$A:$O,2,0))</f>
        <v/>
      </c>
      <c r="C244" s="102" t="str">
        <f>IF($A244="","",VLOOKUP($A244,'Annex 2 Designated EHV charges'!$A:$O,3,0))</f>
        <v/>
      </c>
      <c r="D244" s="101" t="str">
        <f>IF($A244="","",VLOOKUP($A244,'Annex 2 Designated EHV charges'!$A:$O,7,0))</f>
        <v/>
      </c>
      <c r="E244" s="104" t="str">
        <f>IFERROR(IF(VLOOKUP($A244,'Annex 2 Designated EHV charges'!$A:$O,9,FALSE)=0,"",VLOOKUP($A244,'Annex 2 Designated EHV charges'!$A:$O,9,FALSE)),"")</f>
        <v/>
      </c>
      <c r="F244" s="207" t="str">
        <f>IFERROR(IF(VLOOKUP($A244,'Annex 2 Designated EHV charges'!$A:$O,10,FALSE)=0,"",VLOOKUP($A244,'Annex 2 Designated EHV charges'!$A:$O,10,FALSE)),"")</f>
        <v/>
      </c>
      <c r="G244" s="207" t="str">
        <f>IFERROR(IF(VLOOKUP($A244,'Annex 2 Designated EHV charges'!$A:$O,11,FALSE)=0,"",VLOOKUP($A244,'Annex 2 Designated EHV charges'!$A:$O,11,FALSE)),"")</f>
        <v/>
      </c>
      <c r="H244" s="207" t="str">
        <f>IFERROR(IF(VLOOKUP($A244,'Annex 2 Designated EHV charges'!$A:$O,12,FALSE)=0,"",VLOOKUP($A244,'Annex 2 Designated EHV charges'!$A:$O,12,FALSE)),"")</f>
        <v/>
      </c>
    </row>
    <row r="245" spans="1:8" x14ac:dyDescent="0.25">
      <c r="A245" s="101" t="str" cm="1">
        <f t="array" ref="A245">IFERROR(INDEX('Annex 2 Designated EHV charges'!$A$10:$A$300, MATCH(0, IF(ISBLANK('Annex 2 Designated EHV charges'!$A$10:$A$300),1, COUNTIF(A$4:$A244, 'Annex 2 Designated EHV charges'!$A$10:$A$300)), 0)),"")</f>
        <v/>
      </c>
      <c r="B245" s="101" t="str">
        <f>IF($A245="","",VLOOKUP($A245,'Annex 2 Designated EHV charges'!$A:$O,2,0))</f>
        <v/>
      </c>
      <c r="C245" s="102" t="str">
        <f>IF($A245="","",VLOOKUP($A245,'Annex 2 Designated EHV charges'!$A:$O,3,0))</f>
        <v/>
      </c>
      <c r="D245" s="101" t="str">
        <f>IF($A245="","",VLOOKUP($A245,'Annex 2 Designated EHV charges'!$A:$O,7,0))</f>
        <v/>
      </c>
      <c r="E245" s="104" t="str">
        <f>IFERROR(IF(VLOOKUP($A245,'Annex 2 Designated EHV charges'!$A:$O,9,FALSE)=0,"",VLOOKUP($A245,'Annex 2 Designated EHV charges'!$A:$O,9,FALSE)),"")</f>
        <v/>
      </c>
      <c r="F245" s="207" t="str">
        <f>IFERROR(IF(VLOOKUP($A245,'Annex 2 Designated EHV charges'!$A:$O,10,FALSE)=0,"",VLOOKUP($A245,'Annex 2 Designated EHV charges'!$A:$O,10,FALSE)),"")</f>
        <v/>
      </c>
      <c r="G245" s="207" t="str">
        <f>IFERROR(IF(VLOOKUP($A245,'Annex 2 Designated EHV charges'!$A:$O,11,FALSE)=0,"",VLOOKUP($A245,'Annex 2 Designated EHV charges'!$A:$O,11,FALSE)),"")</f>
        <v/>
      </c>
      <c r="H245" s="207" t="str">
        <f>IFERROR(IF(VLOOKUP($A245,'Annex 2 Designated EHV charges'!$A:$O,12,FALSE)=0,"",VLOOKUP($A245,'Annex 2 Designated EHV charges'!$A:$O,12,FALSE)),"")</f>
        <v/>
      </c>
    </row>
    <row r="246" spans="1:8" x14ac:dyDescent="0.25">
      <c r="A246" s="101" t="str" cm="1">
        <f t="array" ref="A246">IFERROR(INDEX('Annex 2 Designated EHV charges'!$A$10:$A$300, MATCH(0, IF(ISBLANK('Annex 2 Designated EHV charges'!$A$10:$A$300),1, COUNTIF(A$4:$A245, 'Annex 2 Designated EHV charges'!$A$10:$A$300)), 0)),"")</f>
        <v/>
      </c>
      <c r="B246" s="101" t="str">
        <f>IF($A246="","",VLOOKUP($A246,'Annex 2 Designated EHV charges'!$A:$O,2,0))</f>
        <v/>
      </c>
      <c r="C246" s="102" t="str">
        <f>IF($A246="","",VLOOKUP($A246,'Annex 2 Designated EHV charges'!$A:$O,3,0))</f>
        <v/>
      </c>
      <c r="D246" s="101" t="str">
        <f>IF($A246="","",VLOOKUP($A246,'Annex 2 Designated EHV charges'!$A:$O,7,0))</f>
        <v/>
      </c>
      <c r="E246" s="104" t="str">
        <f>IFERROR(IF(VLOOKUP($A246,'Annex 2 Designated EHV charges'!$A:$O,9,FALSE)=0,"",VLOOKUP($A246,'Annex 2 Designated EHV charges'!$A:$O,9,FALSE)),"")</f>
        <v/>
      </c>
      <c r="F246" s="207" t="str">
        <f>IFERROR(IF(VLOOKUP($A246,'Annex 2 Designated EHV charges'!$A:$O,10,FALSE)=0,"",VLOOKUP($A246,'Annex 2 Designated EHV charges'!$A:$O,10,FALSE)),"")</f>
        <v/>
      </c>
      <c r="G246" s="207" t="str">
        <f>IFERROR(IF(VLOOKUP($A246,'Annex 2 Designated EHV charges'!$A:$O,11,FALSE)=0,"",VLOOKUP($A246,'Annex 2 Designated EHV charges'!$A:$O,11,FALSE)),"")</f>
        <v/>
      </c>
      <c r="H246" s="207" t="str">
        <f>IFERROR(IF(VLOOKUP($A246,'Annex 2 Designated EHV charges'!$A:$O,12,FALSE)=0,"",VLOOKUP($A246,'Annex 2 Designated EHV charges'!$A:$O,12,FALSE)),"")</f>
        <v/>
      </c>
    </row>
    <row r="247" spans="1:8" x14ac:dyDescent="0.25">
      <c r="A247" s="101" t="str" cm="1">
        <f t="array" ref="A247">IFERROR(INDEX('Annex 2 Designated EHV charges'!$A$10:$A$300, MATCH(0, IF(ISBLANK('Annex 2 Designated EHV charges'!$A$10:$A$300),1, COUNTIF(A$4:$A246, 'Annex 2 Designated EHV charges'!$A$10:$A$300)), 0)),"")</f>
        <v/>
      </c>
      <c r="B247" s="101" t="str">
        <f>IF($A247="","",VLOOKUP($A247,'Annex 2 Designated EHV charges'!$A:$O,2,0))</f>
        <v/>
      </c>
      <c r="C247" s="102" t="str">
        <f>IF($A247="","",VLOOKUP($A247,'Annex 2 Designated EHV charges'!$A:$O,3,0))</f>
        <v/>
      </c>
      <c r="D247" s="101" t="str">
        <f>IF($A247="","",VLOOKUP($A247,'Annex 2 Designated EHV charges'!$A:$O,7,0))</f>
        <v/>
      </c>
      <c r="E247" s="104" t="str">
        <f>IFERROR(IF(VLOOKUP($A247,'Annex 2 Designated EHV charges'!$A:$O,9,FALSE)=0,"",VLOOKUP($A247,'Annex 2 Designated EHV charges'!$A:$O,9,FALSE)),"")</f>
        <v/>
      </c>
      <c r="F247" s="207" t="str">
        <f>IFERROR(IF(VLOOKUP($A247,'Annex 2 Designated EHV charges'!$A:$O,10,FALSE)=0,"",VLOOKUP($A247,'Annex 2 Designated EHV charges'!$A:$O,10,FALSE)),"")</f>
        <v/>
      </c>
      <c r="G247" s="207" t="str">
        <f>IFERROR(IF(VLOOKUP($A247,'Annex 2 Designated EHV charges'!$A:$O,11,FALSE)=0,"",VLOOKUP($A247,'Annex 2 Designated EHV charges'!$A:$O,11,FALSE)),"")</f>
        <v/>
      </c>
      <c r="H247" s="207" t="str">
        <f>IFERROR(IF(VLOOKUP($A247,'Annex 2 Designated EHV charges'!$A:$O,12,FALSE)=0,"",VLOOKUP($A247,'Annex 2 Designated EHV charges'!$A:$O,12,FALSE)),"")</f>
        <v/>
      </c>
    </row>
    <row r="248" spans="1:8" x14ac:dyDescent="0.25">
      <c r="A248" s="101" t="str" cm="1">
        <f t="array" ref="A248">IFERROR(INDEX('Annex 2 Designated EHV charges'!$A$10:$A$300, MATCH(0, IF(ISBLANK('Annex 2 Designated EHV charges'!$A$10:$A$300),1, COUNTIF(A$4:$A247, 'Annex 2 Designated EHV charges'!$A$10:$A$300)), 0)),"")</f>
        <v/>
      </c>
      <c r="B248" s="101" t="str">
        <f>IF($A248="","",VLOOKUP($A248,'Annex 2 Designated EHV charges'!$A:$O,2,0))</f>
        <v/>
      </c>
      <c r="C248" s="102" t="str">
        <f>IF($A248="","",VLOOKUP($A248,'Annex 2 Designated EHV charges'!$A:$O,3,0))</f>
        <v/>
      </c>
      <c r="D248" s="101" t="str">
        <f>IF($A248="","",VLOOKUP($A248,'Annex 2 Designated EHV charges'!$A:$O,7,0))</f>
        <v/>
      </c>
      <c r="E248" s="104" t="str">
        <f>IFERROR(IF(VLOOKUP($A248,'Annex 2 Designated EHV charges'!$A:$O,9,FALSE)=0,"",VLOOKUP($A248,'Annex 2 Designated EHV charges'!$A:$O,9,FALSE)),"")</f>
        <v/>
      </c>
      <c r="F248" s="207" t="str">
        <f>IFERROR(IF(VLOOKUP($A248,'Annex 2 Designated EHV charges'!$A:$O,10,FALSE)=0,"",VLOOKUP($A248,'Annex 2 Designated EHV charges'!$A:$O,10,FALSE)),"")</f>
        <v/>
      </c>
      <c r="G248" s="207" t="str">
        <f>IFERROR(IF(VLOOKUP($A248,'Annex 2 Designated EHV charges'!$A:$O,11,FALSE)=0,"",VLOOKUP($A248,'Annex 2 Designated EHV charges'!$A:$O,11,FALSE)),"")</f>
        <v/>
      </c>
      <c r="H248" s="207" t="str">
        <f>IFERROR(IF(VLOOKUP($A248,'Annex 2 Designated EHV charges'!$A:$O,12,FALSE)=0,"",VLOOKUP($A248,'Annex 2 Designated EHV charges'!$A:$O,12,FALSE)),"")</f>
        <v/>
      </c>
    </row>
    <row r="249" spans="1:8" x14ac:dyDescent="0.25">
      <c r="A249" s="101" t="str" cm="1">
        <f t="array" ref="A249">IFERROR(INDEX('Annex 2 Designated EHV charges'!$A$10:$A$300, MATCH(0, IF(ISBLANK('Annex 2 Designated EHV charges'!$A$10:$A$300),1, COUNTIF(A$4:$A248, 'Annex 2 Designated EHV charges'!$A$10:$A$300)), 0)),"")</f>
        <v/>
      </c>
      <c r="B249" s="101" t="str">
        <f>IF($A249="","",VLOOKUP($A249,'Annex 2 Designated EHV charges'!$A:$O,2,0))</f>
        <v/>
      </c>
      <c r="C249" s="102" t="str">
        <f>IF($A249="","",VLOOKUP($A249,'Annex 2 Designated EHV charges'!$A:$O,3,0))</f>
        <v/>
      </c>
      <c r="D249" s="101" t="str">
        <f>IF($A249="","",VLOOKUP($A249,'Annex 2 Designated EHV charges'!$A:$O,7,0))</f>
        <v/>
      </c>
      <c r="E249" s="104" t="str">
        <f>IFERROR(IF(VLOOKUP($A249,'Annex 2 Designated EHV charges'!$A:$O,9,FALSE)=0,"",VLOOKUP($A249,'Annex 2 Designated EHV charges'!$A:$O,9,FALSE)),"")</f>
        <v/>
      </c>
      <c r="F249" s="207" t="str">
        <f>IFERROR(IF(VLOOKUP($A249,'Annex 2 Designated EHV charges'!$A:$O,10,FALSE)=0,"",VLOOKUP($A249,'Annex 2 Designated EHV charges'!$A:$O,10,FALSE)),"")</f>
        <v/>
      </c>
      <c r="G249" s="207" t="str">
        <f>IFERROR(IF(VLOOKUP($A249,'Annex 2 Designated EHV charges'!$A:$O,11,FALSE)=0,"",VLOOKUP($A249,'Annex 2 Designated EHV charges'!$A:$O,11,FALSE)),"")</f>
        <v/>
      </c>
      <c r="H249" s="207" t="str">
        <f>IFERROR(IF(VLOOKUP($A249,'Annex 2 Designated EHV charges'!$A:$O,12,FALSE)=0,"",VLOOKUP($A249,'Annex 2 Designated EHV charges'!$A:$O,12,FALSE)),"")</f>
        <v/>
      </c>
    </row>
    <row r="250" spans="1:8" x14ac:dyDescent="0.25">
      <c r="A250" s="101" t="str" cm="1">
        <f t="array" ref="A250">IFERROR(INDEX('Annex 2 Designated EHV charges'!$A$10:$A$300, MATCH(0, IF(ISBLANK('Annex 2 Designated EHV charges'!$A$10:$A$300),1, COUNTIF(A$4:$A249, 'Annex 2 Designated EHV charges'!$A$10:$A$300)), 0)),"")</f>
        <v/>
      </c>
      <c r="B250" s="101" t="str">
        <f>IF($A250="","",VLOOKUP($A250,'Annex 2 Designated EHV charges'!$A:$O,2,0))</f>
        <v/>
      </c>
      <c r="C250" s="102" t="str">
        <f>IF($A250="","",VLOOKUP($A250,'Annex 2 Designated EHV charges'!$A:$O,3,0))</f>
        <v/>
      </c>
      <c r="D250" s="101" t="str">
        <f>IF($A250="","",VLOOKUP($A250,'Annex 2 Designated EHV charges'!$A:$O,7,0))</f>
        <v/>
      </c>
      <c r="E250" s="104" t="str">
        <f>IFERROR(IF(VLOOKUP($A250,'Annex 2 Designated EHV charges'!$A:$O,9,FALSE)=0,"",VLOOKUP($A250,'Annex 2 Designated EHV charges'!$A:$O,9,FALSE)),"")</f>
        <v/>
      </c>
      <c r="F250" s="207" t="str">
        <f>IFERROR(IF(VLOOKUP($A250,'Annex 2 Designated EHV charges'!$A:$O,10,FALSE)=0,"",VLOOKUP($A250,'Annex 2 Designated EHV charges'!$A:$O,10,FALSE)),"")</f>
        <v/>
      </c>
      <c r="G250" s="207" t="str">
        <f>IFERROR(IF(VLOOKUP($A250,'Annex 2 Designated EHV charges'!$A:$O,11,FALSE)=0,"",VLOOKUP($A250,'Annex 2 Designated EHV charges'!$A:$O,11,FALSE)),"")</f>
        <v/>
      </c>
      <c r="H250" s="207" t="str">
        <f>IFERROR(IF(VLOOKUP($A250,'Annex 2 Designated EHV charges'!$A:$O,12,FALSE)=0,"",VLOOKUP($A250,'Annex 2 Designated EHV charges'!$A:$O,12,FALSE)),"")</f>
        <v/>
      </c>
    </row>
    <row r="251" spans="1:8" x14ac:dyDescent="0.25">
      <c r="A251" s="101" t="str" cm="1">
        <f t="array" ref="A251">IFERROR(INDEX('Annex 2 Designated EHV charges'!$A$10:$A$300, MATCH(0, IF(ISBLANK('Annex 2 Designated EHV charges'!$A$10:$A$300),1, COUNTIF(A$4:$A250, 'Annex 2 Designated EHV charges'!$A$10:$A$300)), 0)),"")</f>
        <v/>
      </c>
      <c r="B251" s="101" t="str">
        <f>IF($A251="","",VLOOKUP($A251,'Annex 2 Designated EHV charges'!$A:$O,2,0))</f>
        <v/>
      </c>
      <c r="C251" s="102" t="str">
        <f>IF($A251="","",VLOOKUP($A251,'Annex 2 Designated EHV charges'!$A:$O,3,0))</f>
        <v/>
      </c>
      <c r="D251" s="101" t="str">
        <f>IF($A251="","",VLOOKUP($A251,'Annex 2 Designated EHV charges'!$A:$O,7,0))</f>
        <v/>
      </c>
      <c r="E251" s="104" t="str">
        <f>IFERROR(IF(VLOOKUP($A251,'Annex 2 Designated EHV charges'!$A:$O,9,FALSE)=0,"",VLOOKUP($A251,'Annex 2 Designated EHV charges'!$A:$O,9,FALSE)),"")</f>
        <v/>
      </c>
      <c r="F251" s="207" t="str">
        <f>IFERROR(IF(VLOOKUP($A251,'Annex 2 Designated EHV charges'!$A:$O,10,FALSE)=0,"",VLOOKUP($A251,'Annex 2 Designated EHV charges'!$A:$O,10,FALSE)),"")</f>
        <v/>
      </c>
      <c r="G251" s="207" t="str">
        <f>IFERROR(IF(VLOOKUP($A251,'Annex 2 Designated EHV charges'!$A:$O,11,FALSE)=0,"",VLOOKUP($A251,'Annex 2 Designated EHV charges'!$A:$O,11,FALSE)),"")</f>
        <v/>
      </c>
      <c r="H251" s="207" t="str">
        <f>IFERROR(IF(VLOOKUP($A251,'Annex 2 Designated EHV charges'!$A:$O,12,FALSE)=0,"",VLOOKUP($A251,'Annex 2 Designated EHV charges'!$A:$O,12,FALSE)),"")</f>
        <v/>
      </c>
    </row>
    <row r="252" spans="1:8" x14ac:dyDescent="0.25">
      <c r="A252" s="101" t="str" cm="1">
        <f t="array" ref="A252">IFERROR(INDEX('Annex 2 Designated EHV charges'!$A$10:$A$300, MATCH(0, IF(ISBLANK('Annex 2 Designated EHV charges'!$A$10:$A$300),1, COUNTIF(A$4:$A251, 'Annex 2 Designated EHV charges'!$A$10:$A$300)), 0)),"")</f>
        <v/>
      </c>
      <c r="B252" s="101" t="str">
        <f>IF($A252="","",VLOOKUP($A252,'Annex 2 Designated EHV charges'!$A:$O,2,0))</f>
        <v/>
      </c>
      <c r="C252" s="102" t="str">
        <f>IF($A252="","",VLOOKUP($A252,'Annex 2 Designated EHV charges'!$A:$O,3,0))</f>
        <v/>
      </c>
      <c r="D252" s="101" t="str">
        <f>IF($A252="","",VLOOKUP($A252,'Annex 2 Designated EHV charges'!$A:$O,7,0))</f>
        <v/>
      </c>
      <c r="E252" s="104" t="str">
        <f>IFERROR(IF(VLOOKUP($A252,'Annex 2 Designated EHV charges'!$A:$O,9,FALSE)=0,"",VLOOKUP($A252,'Annex 2 Designated EHV charges'!$A:$O,9,FALSE)),"")</f>
        <v/>
      </c>
      <c r="F252" s="207" t="str">
        <f>IFERROR(IF(VLOOKUP($A252,'Annex 2 Designated EHV charges'!$A:$O,10,FALSE)=0,"",VLOOKUP($A252,'Annex 2 Designated EHV charges'!$A:$O,10,FALSE)),"")</f>
        <v/>
      </c>
      <c r="G252" s="207" t="str">
        <f>IFERROR(IF(VLOOKUP($A252,'Annex 2 Designated EHV charges'!$A:$O,11,FALSE)=0,"",VLOOKUP($A252,'Annex 2 Designated EHV charges'!$A:$O,11,FALSE)),"")</f>
        <v/>
      </c>
      <c r="H252" s="207" t="str">
        <f>IFERROR(IF(VLOOKUP($A252,'Annex 2 Designated EHV charges'!$A:$O,12,FALSE)=0,"",VLOOKUP($A252,'Annex 2 Designated EHV charges'!$A:$O,12,FALSE)),"")</f>
        <v/>
      </c>
    </row>
    <row r="253" spans="1:8" x14ac:dyDescent="0.25">
      <c r="A253" s="101" t="str" cm="1">
        <f t="array" ref="A253">IFERROR(INDEX('Annex 2 Designated EHV charges'!$A$10:$A$300, MATCH(0, IF(ISBLANK('Annex 2 Designated EHV charges'!$A$10:$A$300),1, COUNTIF(A$4:$A252, 'Annex 2 Designated EHV charges'!$A$10:$A$300)), 0)),"")</f>
        <v/>
      </c>
      <c r="B253" s="101" t="str">
        <f>IF($A253="","",VLOOKUP($A253,'Annex 2 Designated EHV charges'!$A:$O,2,0))</f>
        <v/>
      </c>
      <c r="C253" s="102" t="str">
        <f>IF($A253="","",VLOOKUP($A253,'Annex 2 Designated EHV charges'!$A:$O,3,0))</f>
        <v/>
      </c>
      <c r="D253" s="101" t="str">
        <f>IF($A253="","",VLOOKUP($A253,'Annex 2 Designated EHV charges'!$A:$O,7,0))</f>
        <v/>
      </c>
      <c r="E253" s="104" t="str">
        <f>IFERROR(IF(VLOOKUP($A253,'Annex 2 Designated EHV charges'!$A:$O,9,FALSE)=0,"",VLOOKUP($A253,'Annex 2 Designated EHV charges'!$A:$O,9,FALSE)),"")</f>
        <v/>
      </c>
      <c r="F253" s="207" t="str">
        <f>IFERROR(IF(VLOOKUP($A253,'Annex 2 Designated EHV charges'!$A:$O,10,FALSE)=0,"",VLOOKUP($A253,'Annex 2 Designated EHV charges'!$A:$O,10,FALSE)),"")</f>
        <v/>
      </c>
      <c r="G253" s="207" t="str">
        <f>IFERROR(IF(VLOOKUP($A253,'Annex 2 Designated EHV charges'!$A:$O,11,FALSE)=0,"",VLOOKUP($A253,'Annex 2 Designated EHV charges'!$A:$O,11,FALSE)),"")</f>
        <v/>
      </c>
      <c r="H253" s="207" t="str">
        <f>IFERROR(IF(VLOOKUP($A253,'Annex 2 Designated EHV charges'!$A:$O,12,FALSE)=0,"",VLOOKUP($A253,'Annex 2 Designated EHV charges'!$A:$O,12,FALSE)),"")</f>
        <v/>
      </c>
    </row>
    <row r="254" spans="1:8" x14ac:dyDescent="0.25">
      <c r="A254" s="101" t="str" cm="1">
        <f t="array" ref="A254">IFERROR(INDEX('Annex 2 Designated EHV charges'!$A$10:$A$300, MATCH(0, IF(ISBLANK('Annex 2 Designated EHV charges'!$A$10:$A$300),1, COUNTIF(A$4:$A253, 'Annex 2 Designated EHV charges'!$A$10:$A$300)), 0)),"")</f>
        <v/>
      </c>
      <c r="B254" s="101" t="str">
        <f>IF($A254="","",VLOOKUP($A254,'Annex 2 Designated EHV charges'!$A:$O,2,0))</f>
        <v/>
      </c>
      <c r="C254" s="102" t="str">
        <f>IF($A254="","",VLOOKUP($A254,'Annex 2 Designated EHV charges'!$A:$O,3,0))</f>
        <v/>
      </c>
      <c r="D254" s="101" t="str">
        <f>IF($A254="","",VLOOKUP($A254,'Annex 2 Designated EHV charges'!$A:$O,7,0))</f>
        <v/>
      </c>
      <c r="E254" s="104" t="str">
        <f>IFERROR(IF(VLOOKUP($A254,'Annex 2 Designated EHV charges'!$A:$O,9,FALSE)=0,"",VLOOKUP($A254,'Annex 2 Designated EHV charges'!$A:$O,9,FALSE)),"")</f>
        <v/>
      </c>
      <c r="F254" s="207" t="str">
        <f>IFERROR(IF(VLOOKUP($A254,'Annex 2 Designated EHV charges'!$A:$O,10,FALSE)=0,"",VLOOKUP($A254,'Annex 2 Designated EHV charges'!$A:$O,10,FALSE)),"")</f>
        <v/>
      </c>
      <c r="G254" s="207" t="str">
        <f>IFERROR(IF(VLOOKUP($A254,'Annex 2 Designated EHV charges'!$A:$O,11,FALSE)=0,"",VLOOKUP($A254,'Annex 2 Designated EHV charges'!$A:$O,11,FALSE)),"")</f>
        <v/>
      </c>
      <c r="H254" s="207" t="str">
        <f>IFERROR(IF(VLOOKUP($A254,'Annex 2 Designated EHV charges'!$A:$O,12,FALSE)=0,"",VLOOKUP($A254,'Annex 2 Designated EHV charges'!$A:$O,12,FALSE)),"")</f>
        <v/>
      </c>
    </row>
    <row r="255" spans="1:8" x14ac:dyDescent="0.25">
      <c r="A255" s="101" t="str" cm="1">
        <f t="array" ref="A255">IFERROR(INDEX('Annex 2 Designated EHV charges'!$A$10:$A$300, MATCH(0, IF(ISBLANK('Annex 2 Designated EHV charges'!$A$10:$A$300),1, COUNTIF(A$4:$A254, 'Annex 2 Designated EHV charges'!$A$10:$A$300)), 0)),"")</f>
        <v/>
      </c>
      <c r="B255" s="101" t="str">
        <f>IF($A255="","",VLOOKUP($A255,'Annex 2 Designated EHV charges'!$A:$O,2,0))</f>
        <v/>
      </c>
      <c r="C255" s="102" t="str">
        <f>IF($A255="","",VLOOKUP($A255,'Annex 2 Designated EHV charges'!$A:$O,3,0))</f>
        <v/>
      </c>
      <c r="D255" s="101" t="str">
        <f>IF($A255="","",VLOOKUP($A255,'Annex 2 Designated EHV charges'!$A:$O,7,0))</f>
        <v/>
      </c>
      <c r="E255" s="104" t="str">
        <f>IFERROR(IF(VLOOKUP($A255,'Annex 2 Designated EHV charges'!$A:$O,9,FALSE)=0,"",VLOOKUP($A255,'Annex 2 Designated EHV charges'!$A:$O,9,FALSE)),"")</f>
        <v/>
      </c>
      <c r="F255" s="207" t="str">
        <f>IFERROR(IF(VLOOKUP($A255,'Annex 2 Designated EHV charges'!$A:$O,10,FALSE)=0,"",VLOOKUP($A255,'Annex 2 Designated EHV charges'!$A:$O,10,FALSE)),"")</f>
        <v/>
      </c>
      <c r="G255" s="207" t="str">
        <f>IFERROR(IF(VLOOKUP($A255,'Annex 2 Designated EHV charges'!$A:$O,11,FALSE)=0,"",VLOOKUP($A255,'Annex 2 Designated EHV charges'!$A:$O,11,FALSE)),"")</f>
        <v/>
      </c>
      <c r="H255" s="207" t="str">
        <f>IFERROR(IF(VLOOKUP($A255,'Annex 2 Designated EHV charges'!$A:$O,12,FALSE)=0,"",VLOOKUP($A255,'Annex 2 Designated EHV charges'!$A:$O,12,FALSE)),"")</f>
        <v/>
      </c>
    </row>
    <row r="256" spans="1:8" x14ac:dyDescent="0.25">
      <c r="A256" s="101" t="str" cm="1">
        <f t="array" ref="A256">IFERROR(INDEX('Annex 2 Designated EHV charges'!$A$10:$A$300, MATCH(0, IF(ISBLANK('Annex 2 Designated EHV charges'!$A$10:$A$300),1, COUNTIF(A$4:$A255, 'Annex 2 Designated EHV charges'!$A$10:$A$300)), 0)),"")</f>
        <v/>
      </c>
      <c r="B256" s="101" t="str">
        <f>IF($A256="","",VLOOKUP($A256,'Annex 2 Designated EHV charges'!$A:$O,2,0))</f>
        <v/>
      </c>
      <c r="C256" s="102" t="str">
        <f>IF($A256="","",VLOOKUP($A256,'Annex 2 Designated EHV charges'!$A:$O,3,0))</f>
        <v/>
      </c>
      <c r="D256" s="101" t="str">
        <f>IF($A256="","",VLOOKUP($A256,'Annex 2 Designated EHV charges'!$A:$O,7,0))</f>
        <v/>
      </c>
      <c r="E256" s="104" t="str">
        <f>IFERROR(IF(VLOOKUP($A256,'Annex 2 Designated EHV charges'!$A:$O,9,FALSE)=0,"",VLOOKUP($A256,'Annex 2 Designated EHV charges'!$A:$O,9,FALSE)),"")</f>
        <v/>
      </c>
      <c r="F256" s="207" t="str">
        <f>IFERROR(IF(VLOOKUP($A256,'Annex 2 Designated EHV charges'!$A:$O,10,FALSE)=0,"",VLOOKUP($A256,'Annex 2 Designated EHV charges'!$A:$O,10,FALSE)),"")</f>
        <v/>
      </c>
      <c r="G256" s="207" t="str">
        <f>IFERROR(IF(VLOOKUP($A256,'Annex 2 Designated EHV charges'!$A:$O,11,FALSE)=0,"",VLOOKUP($A256,'Annex 2 Designated EHV charges'!$A:$O,11,FALSE)),"")</f>
        <v/>
      </c>
      <c r="H256" s="207" t="str">
        <f>IFERROR(IF(VLOOKUP($A256,'Annex 2 Designated EHV charges'!$A:$O,12,FALSE)=0,"",VLOOKUP($A256,'Annex 2 Designated EHV charges'!$A:$O,12,FALSE)),"")</f>
        <v/>
      </c>
    </row>
    <row r="257" spans="1:8" x14ac:dyDescent="0.25">
      <c r="A257" s="101" t="str" cm="1">
        <f t="array" ref="A257">IFERROR(INDEX('Annex 2 Designated EHV charges'!$A$10:$A$300, MATCH(0, IF(ISBLANK('Annex 2 Designated EHV charges'!$A$10:$A$300),1, COUNTIF(A$4:$A256, 'Annex 2 Designated EHV charges'!$A$10:$A$300)), 0)),"")</f>
        <v/>
      </c>
      <c r="B257" s="101" t="str">
        <f>IF($A257="","",VLOOKUP($A257,'Annex 2 Designated EHV charges'!$A:$O,2,0))</f>
        <v/>
      </c>
      <c r="C257" s="102" t="str">
        <f>IF($A257="","",VLOOKUP($A257,'Annex 2 Designated EHV charges'!$A:$O,3,0))</f>
        <v/>
      </c>
      <c r="D257" s="101" t="str">
        <f>IF($A257="","",VLOOKUP($A257,'Annex 2 Designated EHV charges'!$A:$O,7,0))</f>
        <v/>
      </c>
      <c r="E257" s="104" t="str">
        <f>IFERROR(IF(VLOOKUP($A257,'Annex 2 Designated EHV charges'!$A:$O,9,FALSE)=0,"",VLOOKUP($A257,'Annex 2 Designated EHV charges'!$A:$O,9,FALSE)),"")</f>
        <v/>
      </c>
      <c r="F257" s="207" t="str">
        <f>IFERROR(IF(VLOOKUP($A257,'Annex 2 Designated EHV charges'!$A:$O,10,FALSE)=0,"",VLOOKUP($A257,'Annex 2 Designated EHV charges'!$A:$O,10,FALSE)),"")</f>
        <v/>
      </c>
      <c r="G257" s="207" t="str">
        <f>IFERROR(IF(VLOOKUP($A257,'Annex 2 Designated EHV charges'!$A:$O,11,FALSE)=0,"",VLOOKUP($A257,'Annex 2 Designated EHV charges'!$A:$O,11,FALSE)),"")</f>
        <v/>
      </c>
      <c r="H257" s="207" t="str">
        <f>IFERROR(IF(VLOOKUP($A257,'Annex 2 Designated EHV charges'!$A:$O,12,FALSE)=0,"",VLOOKUP($A257,'Annex 2 Designated EHV charges'!$A:$O,12,FALSE)),"")</f>
        <v/>
      </c>
    </row>
    <row r="258" spans="1:8" x14ac:dyDescent="0.25">
      <c r="A258" s="101" t="str" cm="1">
        <f t="array" ref="A258">IFERROR(INDEX('Annex 2 Designated EHV charges'!$A$10:$A$300, MATCH(0, IF(ISBLANK('Annex 2 Designated EHV charges'!$A$10:$A$300),1, COUNTIF(A$4:$A257, 'Annex 2 Designated EHV charges'!$A$10:$A$300)), 0)),"")</f>
        <v/>
      </c>
      <c r="B258" s="101" t="str">
        <f>IF($A258="","",VLOOKUP($A258,'Annex 2 Designated EHV charges'!$A:$O,2,0))</f>
        <v/>
      </c>
      <c r="C258" s="102" t="str">
        <f>IF($A258="","",VLOOKUP($A258,'Annex 2 Designated EHV charges'!$A:$O,3,0))</f>
        <v/>
      </c>
      <c r="D258" s="101" t="str">
        <f>IF($A258="","",VLOOKUP($A258,'Annex 2 Designated EHV charges'!$A:$O,7,0))</f>
        <v/>
      </c>
      <c r="E258" s="104" t="str">
        <f>IFERROR(IF(VLOOKUP($A258,'Annex 2 Designated EHV charges'!$A:$O,9,FALSE)=0,"",VLOOKUP($A258,'Annex 2 Designated EHV charges'!$A:$O,9,FALSE)),"")</f>
        <v/>
      </c>
      <c r="F258" s="207" t="str">
        <f>IFERROR(IF(VLOOKUP($A258,'Annex 2 Designated EHV charges'!$A:$O,10,FALSE)=0,"",VLOOKUP($A258,'Annex 2 Designated EHV charges'!$A:$O,10,FALSE)),"")</f>
        <v/>
      </c>
      <c r="G258" s="207" t="str">
        <f>IFERROR(IF(VLOOKUP($A258,'Annex 2 Designated EHV charges'!$A:$O,11,FALSE)=0,"",VLOOKUP($A258,'Annex 2 Designated EHV charges'!$A:$O,11,FALSE)),"")</f>
        <v/>
      </c>
      <c r="H258" s="207" t="str">
        <f>IFERROR(IF(VLOOKUP($A258,'Annex 2 Designated EHV charges'!$A:$O,12,FALSE)=0,"",VLOOKUP($A258,'Annex 2 Designated EHV charges'!$A:$O,12,FALSE)),"")</f>
        <v/>
      </c>
    </row>
    <row r="259" spans="1:8" x14ac:dyDescent="0.25">
      <c r="A259" s="101" t="str" cm="1">
        <f t="array" ref="A259">IFERROR(INDEX('Annex 2 Designated EHV charges'!$A$10:$A$300, MATCH(0, IF(ISBLANK('Annex 2 Designated EHV charges'!$A$10:$A$300),1, COUNTIF(A$4:$A258, 'Annex 2 Designated EHV charges'!$A$10:$A$300)), 0)),"")</f>
        <v/>
      </c>
      <c r="B259" s="101" t="str">
        <f>IF($A259="","",VLOOKUP($A259,'Annex 2 Designated EHV charges'!$A:$O,2,0))</f>
        <v/>
      </c>
      <c r="C259" s="102" t="str">
        <f>IF($A259="","",VLOOKUP($A259,'Annex 2 Designated EHV charges'!$A:$O,3,0))</f>
        <v/>
      </c>
      <c r="D259" s="101" t="str">
        <f>IF($A259="","",VLOOKUP($A259,'Annex 2 Designated EHV charges'!$A:$O,7,0))</f>
        <v/>
      </c>
      <c r="E259" s="104" t="str">
        <f>IFERROR(IF(VLOOKUP($A259,'Annex 2 Designated EHV charges'!$A:$O,9,FALSE)=0,"",VLOOKUP($A259,'Annex 2 Designated EHV charges'!$A:$O,9,FALSE)),"")</f>
        <v/>
      </c>
      <c r="F259" s="207" t="str">
        <f>IFERROR(IF(VLOOKUP($A259,'Annex 2 Designated EHV charges'!$A:$O,10,FALSE)=0,"",VLOOKUP($A259,'Annex 2 Designated EHV charges'!$A:$O,10,FALSE)),"")</f>
        <v/>
      </c>
      <c r="G259" s="207" t="str">
        <f>IFERROR(IF(VLOOKUP($A259,'Annex 2 Designated EHV charges'!$A:$O,11,FALSE)=0,"",VLOOKUP($A259,'Annex 2 Designated EHV charges'!$A:$O,11,FALSE)),"")</f>
        <v/>
      </c>
      <c r="H259" s="207" t="str">
        <f>IFERROR(IF(VLOOKUP($A259,'Annex 2 Designated EHV charges'!$A:$O,12,FALSE)=0,"",VLOOKUP($A259,'Annex 2 Designated EHV charges'!$A:$O,12,FALSE)),"")</f>
        <v/>
      </c>
    </row>
    <row r="260" spans="1:8" x14ac:dyDescent="0.25">
      <c r="A260" s="101" t="str" cm="1">
        <f t="array" ref="A260">IFERROR(INDEX('Annex 2 Designated EHV charges'!$A$10:$A$300, MATCH(0, IF(ISBLANK('Annex 2 Designated EHV charges'!$A$10:$A$300),1, COUNTIF(A$4:$A259, 'Annex 2 Designated EHV charges'!$A$10:$A$300)), 0)),"")</f>
        <v/>
      </c>
      <c r="B260" s="101" t="str">
        <f>IF($A260="","",VLOOKUP($A260,'Annex 2 Designated EHV charges'!$A:$O,2,0))</f>
        <v/>
      </c>
      <c r="C260" s="102" t="str">
        <f>IF($A260="","",VLOOKUP($A260,'Annex 2 Designated EHV charges'!$A:$O,3,0))</f>
        <v/>
      </c>
      <c r="D260" s="101" t="str">
        <f>IF($A260="","",VLOOKUP($A260,'Annex 2 Designated EHV charges'!$A:$O,7,0))</f>
        <v/>
      </c>
      <c r="E260" s="104" t="str">
        <f>IFERROR(IF(VLOOKUP($A260,'Annex 2 Designated EHV charges'!$A:$O,9,FALSE)=0,"",VLOOKUP($A260,'Annex 2 Designated EHV charges'!$A:$O,9,FALSE)),"")</f>
        <v/>
      </c>
      <c r="F260" s="207" t="str">
        <f>IFERROR(IF(VLOOKUP($A260,'Annex 2 Designated EHV charges'!$A:$O,10,FALSE)=0,"",VLOOKUP($A260,'Annex 2 Designated EHV charges'!$A:$O,10,FALSE)),"")</f>
        <v/>
      </c>
      <c r="G260" s="207" t="str">
        <f>IFERROR(IF(VLOOKUP($A260,'Annex 2 Designated EHV charges'!$A:$O,11,FALSE)=0,"",VLOOKUP($A260,'Annex 2 Designated EHV charges'!$A:$O,11,FALSE)),"")</f>
        <v/>
      </c>
      <c r="H260" s="207" t="str">
        <f>IFERROR(IF(VLOOKUP($A260,'Annex 2 Designated EHV charges'!$A:$O,12,FALSE)=0,"",VLOOKUP($A260,'Annex 2 Designated EHV charges'!$A:$O,12,FALSE)),"")</f>
        <v/>
      </c>
    </row>
    <row r="261" spans="1:8" x14ac:dyDescent="0.25">
      <c r="A261" s="101" t="str" cm="1">
        <f t="array" ref="A261">IFERROR(INDEX('Annex 2 Designated EHV charges'!$A$10:$A$300, MATCH(0, IF(ISBLANK('Annex 2 Designated EHV charges'!$A$10:$A$300),1, COUNTIF(A$4:$A260, 'Annex 2 Designated EHV charges'!$A$10:$A$300)), 0)),"")</f>
        <v/>
      </c>
      <c r="B261" s="101" t="str">
        <f>IF($A261="","",VLOOKUP($A261,'Annex 2 Designated EHV charges'!$A:$O,2,0))</f>
        <v/>
      </c>
      <c r="C261" s="102" t="str">
        <f>IF($A261="","",VLOOKUP($A261,'Annex 2 Designated EHV charges'!$A:$O,3,0))</f>
        <v/>
      </c>
      <c r="D261" s="101" t="str">
        <f>IF($A261="","",VLOOKUP($A261,'Annex 2 Designated EHV charges'!$A:$O,7,0))</f>
        <v/>
      </c>
      <c r="E261" s="104" t="str">
        <f>IFERROR(IF(VLOOKUP($A261,'Annex 2 Designated EHV charges'!$A:$O,9,FALSE)=0,"",VLOOKUP($A261,'Annex 2 Designated EHV charges'!$A:$O,9,FALSE)),"")</f>
        <v/>
      </c>
      <c r="F261" s="207" t="str">
        <f>IFERROR(IF(VLOOKUP($A261,'Annex 2 Designated EHV charges'!$A:$O,10,FALSE)=0,"",VLOOKUP($A261,'Annex 2 Designated EHV charges'!$A:$O,10,FALSE)),"")</f>
        <v/>
      </c>
      <c r="G261" s="207" t="str">
        <f>IFERROR(IF(VLOOKUP($A261,'Annex 2 Designated EHV charges'!$A:$O,11,FALSE)=0,"",VLOOKUP($A261,'Annex 2 Designated EHV charges'!$A:$O,11,FALSE)),"")</f>
        <v/>
      </c>
      <c r="H261" s="207" t="str">
        <f>IFERROR(IF(VLOOKUP($A261,'Annex 2 Designated EHV charges'!$A:$O,12,FALSE)=0,"",VLOOKUP($A261,'Annex 2 Designated EHV charges'!$A:$O,12,FALSE)),"")</f>
        <v/>
      </c>
    </row>
    <row r="262" spans="1:8" x14ac:dyDescent="0.25">
      <c r="A262" s="101" t="str" cm="1">
        <f t="array" ref="A262">IFERROR(INDEX('Annex 2 Designated EHV charges'!$A$10:$A$300, MATCH(0, IF(ISBLANK('Annex 2 Designated EHV charges'!$A$10:$A$300),1, COUNTIF(A$4:$A261, 'Annex 2 Designated EHV charges'!$A$10:$A$300)), 0)),"")</f>
        <v/>
      </c>
      <c r="B262" s="101" t="str">
        <f>IF($A262="","",VLOOKUP($A262,'Annex 2 Designated EHV charges'!$A:$O,2,0))</f>
        <v/>
      </c>
      <c r="C262" s="102" t="str">
        <f>IF($A262="","",VLOOKUP($A262,'Annex 2 Designated EHV charges'!$A:$O,3,0))</f>
        <v/>
      </c>
      <c r="D262" s="101" t="str">
        <f>IF($A262="","",VLOOKUP($A262,'Annex 2 Designated EHV charges'!$A:$O,7,0))</f>
        <v/>
      </c>
      <c r="E262" s="104" t="str">
        <f>IFERROR(IF(VLOOKUP($A262,'Annex 2 Designated EHV charges'!$A:$O,9,FALSE)=0,"",VLOOKUP($A262,'Annex 2 Designated EHV charges'!$A:$O,9,FALSE)),"")</f>
        <v/>
      </c>
      <c r="F262" s="207" t="str">
        <f>IFERROR(IF(VLOOKUP($A262,'Annex 2 Designated EHV charges'!$A:$O,10,FALSE)=0,"",VLOOKUP($A262,'Annex 2 Designated EHV charges'!$A:$O,10,FALSE)),"")</f>
        <v/>
      </c>
      <c r="G262" s="207" t="str">
        <f>IFERROR(IF(VLOOKUP($A262,'Annex 2 Designated EHV charges'!$A:$O,11,FALSE)=0,"",VLOOKUP($A262,'Annex 2 Designated EHV charges'!$A:$O,11,FALSE)),"")</f>
        <v/>
      </c>
      <c r="H262" s="207" t="str">
        <f>IFERROR(IF(VLOOKUP($A262,'Annex 2 Designated EHV charges'!$A:$O,12,FALSE)=0,"",VLOOKUP($A262,'Annex 2 Designated EHV charges'!$A:$O,12,FALSE)),"")</f>
        <v/>
      </c>
    </row>
    <row r="263" spans="1:8" x14ac:dyDescent="0.25">
      <c r="A263" s="101" t="str" cm="1">
        <f t="array" ref="A263">IFERROR(INDEX('Annex 2 Designated EHV charges'!$A$10:$A$300, MATCH(0, IF(ISBLANK('Annex 2 Designated EHV charges'!$A$10:$A$300),1, COUNTIF(A$4:$A262, 'Annex 2 Designated EHV charges'!$A$10:$A$300)), 0)),"")</f>
        <v/>
      </c>
      <c r="B263" s="101" t="str">
        <f>IF($A263="","",VLOOKUP($A263,'Annex 2 Designated EHV charges'!$A:$O,2,0))</f>
        <v/>
      </c>
      <c r="C263" s="102" t="str">
        <f>IF($A263="","",VLOOKUP($A263,'Annex 2 Designated EHV charges'!$A:$O,3,0))</f>
        <v/>
      </c>
      <c r="D263" s="101" t="str">
        <f>IF($A263="","",VLOOKUP($A263,'Annex 2 Designated EHV charges'!$A:$O,7,0))</f>
        <v/>
      </c>
      <c r="E263" s="104" t="str">
        <f>IFERROR(IF(VLOOKUP($A263,'Annex 2 Designated EHV charges'!$A:$O,9,FALSE)=0,"",VLOOKUP($A263,'Annex 2 Designated EHV charges'!$A:$O,9,FALSE)),"")</f>
        <v/>
      </c>
      <c r="F263" s="207" t="str">
        <f>IFERROR(IF(VLOOKUP($A263,'Annex 2 Designated EHV charges'!$A:$O,10,FALSE)=0,"",VLOOKUP($A263,'Annex 2 Designated EHV charges'!$A:$O,10,FALSE)),"")</f>
        <v/>
      </c>
      <c r="G263" s="207" t="str">
        <f>IFERROR(IF(VLOOKUP($A263,'Annex 2 Designated EHV charges'!$A:$O,11,FALSE)=0,"",VLOOKUP($A263,'Annex 2 Designated EHV charges'!$A:$O,11,FALSE)),"")</f>
        <v/>
      </c>
      <c r="H263" s="207" t="str">
        <f>IFERROR(IF(VLOOKUP($A263,'Annex 2 Designated EHV charges'!$A:$O,12,FALSE)=0,"",VLOOKUP($A263,'Annex 2 Designated EHV charges'!$A:$O,12,FALSE)),"")</f>
        <v/>
      </c>
    </row>
    <row r="264" spans="1:8" x14ac:dyDescent="0.25">
      <c r="A264" s="101" t="str" cm="1">
        <f t="array" ref="A264">IFERROR(INDEX('Annex 2 Designated EHV charges'!$A$10:$A$300, MATCH(0, IF(ISBLANK('Annex 2 Designated EHV charges'!$A$10:$A$300),1, COUNTIF(A$4:$A263, 'Annex 2 Designated EHV charges'!$A$10:$A$300)), 0)),"")</f>
        <v/>
      </c>
      <c r="B264" s="101" t="str">
        <f>IF($A264="","",VLOOKUP($A264,'Annex 2 Designated EHV charges'!$A:$O,2,0))</f>
        <v/>
      </c>
      <c r="C264" s="102" t="str">
        <f>IF($A264="","",VLOOKUP($A264,'Annex 2 Designated EHV charges'!$A:$O,3,0))</f>
        <v/>
      </c>
      <c r="D264" s="101" t="str">
        <f>IF($A264="","",VLOOKUP($A264,'Annex 2 Designated EHV charges'!$A:$O,7,0))</f>
        <v/>
      </c>
      <c r="E264" s="104" t="str">
        <f>IFERROR(IF(VLOOKUP($A264,'Annex 2 Designated EHV charges'!$A:$O,9,FALSE)=0,"",VLOOKUP($A264,'Annex 2 Designated EHV charges'!$A:$O,9,FALSE)),"")</f>
        <v/>
      </c>
      <c r="F264" s="207" t="str">
        <f>IFERROR(IF(VLOOKUP($A264,'Annex 2 Designated EHV charges'!$A:$O,10,FALSE)=0,"",VLOOKUP($A264,'Annex 2 Designated EHV charges'!$A:$O,10,FALSE)),"")</f>
        <v/>
      </c>
      <c r="G264" s="207" t="str">
        <f>IFERROR(IF(VLOOKUP($A264,'Annex 2 Designated EHV charges'!$A:$O,11,FALSE)=0,"",VLOOKUP($A264,'Annex 2 Designated EHV charges'!$A:$O,11,FALSE)),"")</f>
        <v/>
      </c>
      <c r="H264" s="207" t="str">
        <f>IFERROR(IF(VLOOKUP($A264,'Annex 2 Designated EHV charges'!$A:$O,12,FALSE)=0,"",VLOOKUP($A264,'Annex 2 Designated EHV charges'!$A:$O,12,FALSE)),"")</f>
        <v/>
      </c>
    </row>
    <row r="265" spans="1:8" x14ac:dyDescent="0.25">
      <c r="A265" s="101" t="str" cm="1">
        <f t="array" ref="A265">IFERROR(INDEX('Annex 2 Designated EHV charges'!$A$10:$A$300, MATCH(0, IF(ISBLANK('Annex 2 Designated EHV charges'!$A$10:$A$300),1, COUNTIF(A$4:$A264, 'Annex 2 Designated EHV charges'!$A$10:$A$300)), 0)),"")</f>
        <v/>
      </c>
      <c r="B265" s="101" t="str">
        <f>IF($A265="","",VLOOKUP($A265,'Annex 2 Designated EHV charges'!$A:$O,2,0))</f>
        <v/>
      </c>
      <c r="C265" s="102" t="str">
        <f>IF($A265="","",VLOOKUP($A265,'Annex 2 Designated EHV charges'!$A:$O,3,0))</f>
        <v/>
      </c>
      <c r="D265" s="101" t="str">
        <f>IF($A265="","",VLOOKUP($A265,'Annex 2 Designated EHV charges'!$A:$O,7,0))</f>
        <v/>
      </c>
      <c r="E265" s="104" t="str">
        <f>IFERROR(IF(VLOOKUP($A265,'Annex 2 Designated EHV charges'!$A:$O,9,FALSE)=0,"",VLOOKUP($A265,'Annex 2 Designated EHV charges'!$A:$O,9,FALSE)),"")</f>
        <v/>
      </c>
      <c r="F265" s="207" t="str">
        <f>IFERROR(IF(VLOOKUP($A265,'Annex 2 Designated EHV charges'!$A:$O,10,FALSE)=0,"",VLOOKUP($A265,'Annex 2 Designated EHV charges'!$A:$O,10,FALSE)),"")</f>
        <v/>
      </c>
      <c r="G265" s="207" t="str">
        <f>IFERROR(IF(VLOOKUP($A265,'Annex 2 Designated EHV charges'!$A:$O,11,FALSE)=0,"",VLOOKUP($A265,'Annex 2 Designated EHV charges'!$A:$O,11,FALSE)),"")</f>
        <v/>
      </c>
      <c r="H265" s="207" t="str">
        <f>IFERROR(IF(VLOOKUP($A265,'Annex 2 Designated EHV charges'!$A:$O,12,FALSE)=0,"",VLOOKUP($A265,'Annex 2 Designated EHV charges'!$A:$O,12,FALSE)),"")</f>
        <v/>
      </c>
    </row>
    <row r="266" spans="1:8" x14ac:dyDescent="0.25">
      <c r="A266" s="101" t="str" cm="1">
        <f t="array" ref="A266">IFERROR(INDEX('Annex 2 Designated EHV charges'!$A$10:$A$300, MATCH(0, IF(ISBLANK('Annex 2 Designated EHV charges'!$A$10:$A$300),1, COUNTIF(A$4:$A265, 'Annex 2 Designated EHV charges'!$A$10:$A$300)), 0)),"")</f>
        <v/>
      </c>
      <c r="B266" s="101" t="str">
        <f>IF($A266="","",VLOOKUP($A266,'Annex 2 Designated EHV charges'!$A:$O,2,0))</f>
        <v/>
      </c>
      <c r="C266" s="102" t="str">
        <f>IF($A266="","",VLOOKUP($A266,'Annex 2 Designated EHV charges'!$A:$O,3,0))</f>
        <v/>
      </c>
      <c r="D266" s="101" t="str">
        <f>IF($A266="","",VLOOKUP($A266,'Annex 2 Designated EHV charges'!$A:$O,7,0))</f>
        <v/>
      </c>
      <c r="E266" s="104" t="str">
        <f>IFERROR(IF(VLOOKUP($A266,'Annex 2 Designated EHV charges'!$A:$O,9,FALSE)=0,"",VLOOKUP($A266,'Annex 2 Designated EHV charges'!$A:$O,9,FALSE)),"")</f>
        <v/>
      </c>
      <c r="F266" s="207" t="str">
        <f>IFERROR(IF(VLOOKUP($A266,'Annex 2 Designated EHV charges'!$A:$O,10,FALSE)=0,"",VLOOKUP($A266,'Annex 2 Designated EHV charges'!$A:$O,10,FALSE)),"")</f>
        <v/>
      </c>
      <c r="G266" s="207" t="str">
        <f>IFERROR(IF(VLOOKUP($A266,'Annex 2 Designated EHV charges'!$A:$O,11,FALSE)=0,"",VLOOKUP($A266,'Annex 2 Designated EHV charges'!$A:$O,11,FALSE)),"")</f>
        <v/>
      </c>
      <c r="H266" s="207" t="str">
        <f>IFERROR(IF(VLOOKUP($A266,'Annex 2 Designated EHV charges'!$A:$O,12,FALSE)=0,"",VLOOKUP($A266,'Annex 2 Designated EHV charges'!$A:$O,12,FALSE)),"")</f>
        <v/>
      </c>
    </row>
    <row r="267" spans="1:8" x14ac:dyDescent="0.25">
      <c r="A267" s="101" t="str" cm="1">
        <f t="array" ref="A267">IFERROR(INDEX('Annex 2 Designated EHV charges'!$A$10:$A$300, MATCH(0, IF(ISBLANK('Annex 2 Designated EHV charges'!$A$10:$A$300),1, COUNTIF(A$4:$A266, 'Annex 2 Designated EHV charges'!$A$10:$A$300)), 0)),"")</f>
        <v/>
      </c>
      <c r="B267" s="101" t="str">
        <f>IF($A267="","",VLOOKUP($A267,'Annex 2 Designated EHV charges'!$A:$O,2,0))</f>
        <v/>
      </c>
      <c r="C267" s="102" t="str">
        <f>IF($A267="","",VLOOKUP($A267,'Annex 2 Designated EHV charges'!$A:$O,3,0))</f>
        <v/>
      </c>
      <c r="D267" s="101" t="str">
        <f>IF($A267="","",VLOOKUP($A267,'Annex 2 Designated EHV charges'!$A:$O,7,0))</f>
        <v/>
      </c>
      <c r="E267" s="104" t="str">
        <f>IFERROR(IF(VLOOKUP($A267,'Annex 2 Designated EHV charges'!$A:$O,9,FALSE)=0,"",VLOOKUP($A267,'Annex 2 Designated EHV charges'!$A:$O,9,FALSE)),"")</f>
        <v/>
      </c>
      <c r="F267" s="207" t="str">
        <f>IFERROR(IF(VLOOKUP($A267,'Annex 2 Designated EHV charges'!$A:$O,10,FALSE)=0,"",VLOOKUP($A267,'Annex 2 Designated EHV charges'!$A:$O,10,FALSE)),"")</f>
        <v/>
      </c>
      <c r="G267" s="207" t="str">
        <f>IFERROR(IF(VLOOKUP($A267,'Annex 2 Designated EHV charges'!$A:$O,11,FALSE)=0,"",VLOOKUP($A267,'Annex 2 Designated EHV charges'!$A:$O,11,FALSE)),"")</f>
        <v/>
      </c>
      <c r="H267" s="207" t="str">
        <f>IFERROR(IF(VLOOKUP($A267,'Annex 2 Designated EHV charges'!$A:$O,12,FALSE)=0,"",VLOOKUP($A267,'Annex 2 Designated EHV charges'!$A:$O,12,FALSE)),"")</f>
        <v/>
      </c>
    </row>
    <row r="268" spans="1:8" x14ac:dyDescent="0.25">
      <c r="A268" s="101" t="str" cm="1">
        <f t="array" ref="A268">IFERROR(INDEX('Annex 2 Designated EHV charges'!$A$10:$A$300, MATCH(0, IF(ISBLANK('Annex 2 Designated EHV charges'!$A$10:$A$300),1, COUNTIF(A$4:$A267, 'Annex 2 Designated EHV charges'!$A$10:$A$300)), 0)),"")</f>
        <v/>
      </c>
      <c r="B268" s="101" t="str">
        <f>IF($A268="","",VLOOKUP($A268,'Annex 2 Designated EHV charges'!$A:$O,2,0))</f>
        <v/>
      </c>
      <c r="C268" s="102" t="str">
        <f>IF($A268="","",VLOOKUP($A268,'Annex 2 Designated EHV charges'!$A:$O,3,0))</f>
        <v/>
      </c>
      <c r="D268" s="101" t="str">
        <f>IF($A268="","",VLOOKUP($A268,'Annex 2 Designated EHV charges'!$A:$O,7,0))</f>
        <v/>
      </c>
      <c r="E268" s="104" t="str">
        <f>IFERROR(IF(VLOOKUP($A268,'Annex 2 Designated EHV charges'!$A:$O,9,FALSE)=0,"",VLOOKUP($A268,'Annex 2 Designated EHV charges'!$A:$O,9,FALSE)),"")</f>
        <v/>
      </c>
      <c r="F268" s="207" t="str">
        <f>IFERROR(IF(VLOOKUP($A268,'Annex 2 Designated EHV charges'!$A:$O,10,FALSE)=0,"",VLOOKUP($A268,'Annex 2 Designated EHV charges'!$A:$O,10,FALSE)),"")</f>
        <v/>
      </c>
      <c r="G268" s="207" t="str">
        <f>IFERROR(IF(VLOOKUP($A268,'Annex 2 Designated EHV charges'!$A:$O,11,FALSE)=0,"",VLOOKUP($A268,'Annex 2 Designated EHV charges'!$A:$O,11,FALSE)),"")</f>
        <v/>
      </c>
      <c r="H268" s="207" t="str">
        <f>IFERROR(IF(VLOOKUP($A268,'Annex 2 Designated EHV charges'!$A:$O,12,FALSE)=0,"",VLOOKUP($A268,'Annex 2 Designated EHV charges'!$A:$O,12,FALSE)),"")</f>
        <v/>
      </c>
    </row>
    <row r="269" spans="1:8" x14ac:dyDescent="0.25">
      <c r="A269" s="101" t="str" cm="1">
        <f t="array" ref="A269">IFERROR(INDEX('Annex 2 Designated EHV charges'!$A$10:$A$300, MATCH(0, IF(ISBLANK('Annex 2 Designated EHV charges'!$A$10:$A$300),1, COUNTIF(A$4:$A268, 'Annex 2 Designated EHV charges'!$A$10:$A$300)), 0)),"")</f>
        <v/>
      </c>
      <c r="B269" s="101" t="str">
        <f>IF($A269="","",VLOOKUP($A269,'Annex 2 Designated EHV charges'!$A:$O,2,0))</f>
        <v/>
      </c>
      <c r="C269" s="102" t="str">
        <f>IF($A269="","",VLOOKUP($A269,'Annex 2 Designated EHV charges'!$A:$O,3,0))</f>
        <v/>
      </c>
      <c r="D269" s="101" t="str">
        <f>IF($A269="","",VLOOKUP($A269,'Annex 2 Designated EHV charges'!$A:$O,7,0))</f>
        <v/>
      </c>
      <c r="E269" s="104" t="str">
        <f>IFERROR(IF(VLOOKUP($A269,'Annex 2 Designated EHV charges'!$A:$O,9,FALSE)=0,"",VLOOKUP($A269,'Annex 2 Designated EHV charges'!$A:$O,9,FALSE)),"")</f>
        <v/>
      </c>
      <c r="F269" s="207" t="str">
        <f>IFERROR(IF(VLOOKUP($A269,'Annex 2 Designated EHV charges'!$A:$O,10,FALSE)=0,"",VLOOKUP($A269,'Annex 2 Designated EHV charges'!$A:$O,10,FALSE)),"")</f>
        <v/>
      </c>
      <c r="G269" s="207" t="str">
        <f>IFERROR(IF(VLOOKUP($A269,'Annex 2 Designated EHV charges'!$A:$O,11,FALSE)=0,"",VLOOKUP($A269,'Annex 2 Designated EHV charges'!$A:$O,11,FALSE)),"")</f>
        <v/>
      </c>
      <c r="H269" s="207" t="str">
        <f>IFERROR(IF(VLOOKUP($A269,'Annex 2 Designated EHV charges'!$A:$O,12,FALSE)=0,"",VLOOKUP($A269,'Annex 2 Designated EHV charges'!$A:$O,12,FALSE)),"")</f>
        <v/>
      </c>
    </row>
    <row r="270" spans="1:8" x14ac:dyDescent="0.25">
      <c r="A270" s="101" t="str" cm="1">
        <f t="array" ref="A270">IFERROR(INDEX('Annex 2 Designated EHV charges'!$A$10:$A$300, MATCH(0, IF(ISBLANK('Annex 2 Designated EHV charges'!$A$10:$A$300),1, COUNTIF(A$4:$A269, 'Annex 2 Designated EHV charges'!$A$10:$A$300)), 0)),"")</f>
        <v/>
      </c>
      <c r="B270" s="101" t="str">
        <f>IF($A270="","",VLOOKUP($A270,'Annex 2 Designated EHV charges'!$A:$O,2,0))</f>
        <v/>
      </c>
      <c r="C270" s="102" t="str">
        <f>IF($A270="","",VLOOKUP($A270,'Annex 2 Designated EHV charges'!$A:$O,3,0))</f>
        <v/>
      </c>
      <c r="D270" s="101" t="str">
        <f>IF($A270="","",VLOOKUP($A270,'Annex 2 Designated EHV charges'!$A:$O,7,0))</f>
        <v/>
      </c>
      <c r="E270" s="104" t="str">
        <f>IFERROR(IF(VLOOKUP($A270,'Annex 2 Designated EHV charges'!$A:$O,9,FALSE)=0,"",VLOOKUP($A270,'Annex 2 Designated EHV charges'!$A:$O,9,FALSE)),"")</f>
        <v/>
      </c>
      <c r="F270" s="207" t="str">
        <f>IFERROR(IF(VLOOKUP($A270,'Annex 2 Designated EHV charges'!$A:$O,10,FALSE)=0,"",VLOOKUP($A270,'Annex 2 Designated EHV charges'!$A:$O,10,FALSE)),"")</f>
        <v/>
      </c>
      <c r="G270" s="207" t="str">
        <f>IFERROR(IF(VLOOKUP($A270,'Annex 2 Designated EHV charges'!$A:$O,11,FALSE)=0,"",VLOOKUP($A270,'Annex 2 Designated EHV charges'!$A:$O,11,FALSE)),"")</f>
        <v/>
      </c>
      <c r="H270" s="207" t="str">
        <f>IFERROR(IF(VLOOKUP($A270,'Annex 2 Designated EHV charges'!$A:$O,12,FALSE)=0,"",VLOOKUP($A270,'Annex 2 Designated EHV charges'!$A:$O,12,FALSE)),"")</f>
        <v/>
      </c>
    </row>
    <row r="271" spans="1:8" x14ac:dyDescent="0.25">
      <c r="A271" s="101" t="str" cm="1">
        <f t="array" ref="A271">IFERROR(INDEX('Annex 2 Designated EHV charges'!$A$10:$A$300, MATCH(0, IF(ISBLANK('Annex 2 Designated EHV charges'!$A$10:$A$300),1, COUNTIF(A$4:$A270, 'Annex 2 Designated EHV charges'!$A$10:$A$300)), 0)),"")</f>
        <v/>
      </c>
      <c r="B271" s="101" t="str">
        <f>IF($A271="","",VLOOKUP($A271,'Annex 2 Designated EHV charges'!$A:$O,2,0))</f>
        <v/>
      </c>
      <c r="C271" s="102" t="str">
        <f>IF($A271="","",VLOOKUP($A271,'Annex 2 Designated EHV charges'!$A:$O,3,0))</f>
        <v/>
      </c>
      <c r="D271" s="101" t="str">
        <f>IF($A271="","",VLOOKUP($A271,'Annex 2 Designated EHV charges'!$A:$O,7,0))</f>
        <v/>
      </c>
      <c r="E271" s="104" t="str">
        <f>IFERROR(IF(VLOOKUP($A271,'Annex 2 Designated EHV charges'!$A:$O,9,FALSE)=0,"",VLOOKUP($A271,'Annex 2 Designated EHV charges'!$A:$O,9,FALSE)),"")</f>
        <v/>
      </c>
      <c r="F271" s="207" t="str">
        <f>IFERROR(IF(VLOOKUP($A271,'Annex 2 Designated EHV charges'!$A:$O,10,FALSE)=0,"",VLOOKUP($A271,'Annex 2 Designated EHV charges'!$A:$O,10,FALSE)),"")</f>
        <v/>
      </c>
      <c r="G271" s="207" t="str">
        <f>IFERROR(IF(VLOOKUP($A271,'Annex 2 Designated EHV charges'!$A:$O,11,FALSE)=0,"",VLOOKUP($A271,'Annex 2 Designated EHV charges'!$A:$O,11,FALSE)),"")</f>
        <v/>
      </c>
      <c r="H271" s="207" t="str">
        <f>IFERROR(IF(VLOOKUP($A271,'Annex 2 Designated EHV charges'!$A:$O,12,FALSE)=0,"",VLOOKUP($A271,'Annex 2 Designated EHV charges'!$A:$O,12,FALSE)),"")</f>
        <v/>
      </c>
    </row>
    <row r="272" spans="1:8" x14ac:dyDescent="0.25">
      <c r="A272" s="101" t="str" cm="1">
        <f t="array" ref="A272">IFERROR(INDEX('Annex 2 Designated EHV charges'!$A$10:$A$300, MATCH(0, IF(ISBLANK('Annex 2 Designated EHV charges'!$A$10:$A$300),1, COUNTIF(A$4:$A271, 'Annex 2 Designated EHV charges'!$A$10:$A$300)), 0)),"")</f>
        <v/>
      </c>
      <c r="B272" s="101" t="str">
        <f>IF($A272="","",VLOOKUP($A272,'Annex 2 Designated EHV charges'!$A:$O,2,0))</f>
        <v/>
      </c>
      <c r="C272" s="102" t="str">
        <f>IF($A272="","",VLOOKUP($A272,'Annex 2 Designated EHV charges'!$A:$O,3,0))</f>
        <v/>
      </c>
      <c r="D272" s="101" t="str">
        <f>IF($A272="","",VLOOKUP($A272,'Annex 2 Designated EHV charges'!$A:$O,7,0))</f>
        <v/>
      </c>
      <c r="E272" s="104" t="str">
        <f>IFERROR(IF(VLOOKUP($A272,'Annex 2 Designated EHV charges'!$A:$O,9,FALSE)=0,"",VLOOKUP($A272,'Annex 2 Designated EHV charges'!$A:$O,9,FALSE)),"")</f>
        <v/>
      </c>
      <c r="F272" s="207" t="str">
        <f>IFERROR(IF(VLOOKUP($A272,'Annex 2 Designated EHV charges'!$A:$O,10,FALSE)=0,"",VLOOKUP($A272,'Annex 2 Designated EHV charges'!$A:$O,10,FALSE)),"")</f>
        <v/>
      </c>
      <c r="G272" s="207" t="str">
        <f>IFERROR(IF(VLOOKUP($A272,'Annex 2 Designated EHV charges'!$A:$O,11,FALSE)=0,"",VLOOKUP($A272,'Annex 2 Designated EHV charges'!$A:$O,11,FALSE)),"")</f>
        <v/>
      </c>
      <c r="H272" s="207" t="str">
        <f>IFERROR(IF(VLOOKUP($A272,'Annex 2 Designated EHV charges'!$A:$O,12,FALSE)=0,"",VLOOKUP($A272,'Annex 2 Designated EHV charges'!$A:$O,12,FALSE)),"")</f>
        <v/>
      </c>
    </row>
    <row r="273" spans="1:8" x14ac:dyDescent="0.25">
      <c r="A273" s="101" t="str" cm="1">
        <f t="array" ref="A273">IFERROR(INDEX('Annex 2 Designated EHV charges'!$A$10:$A$300, MATCH(0, IF(ISBLANK('Annex 2 Designated EHV charges'!$A$10:$A$300),1, COUNTIF(A$4:$A272, 'Annex 2 Designated EHV charges'!$A$10:$A$300)), 0)),"")</f>
        <v/>
      </c>
      <c r="B273" s="101" t="str">
        <f>IF($A273="","",VLOOKUP($A273,'Annex 2 Designated EHV charges'!$A:$O,2,0))</f>
        <v/>
      </c>
      <c r="C273" s="102" t="str">
        <f>IF($A273="","",VLOOKUP($A273,'Annex 2 Designated EHV charges'!$A:$O,3,0))</f>
        <v/>
      </c>
      <c r="D273" s="101" t="str">
        <f>IF($A273="","",VLOOKUP($A273,'Annex 2 Designated EHV charges'!$A:$O,7,0))</f>
        <v/>
      </c>
      <c r="E273" s="104" t="str">
        <f>IFERROR(IF(VLOOKUP($A273,'Annex 2 Designated EHV charges'!$A:$O,9,FALSE)=0,"",VLOOKUP($A273,'Annex 2 Designated EHV charges'!$A:$O,9,FALSE)),"")</f>
        <v/>
      </c>
      <c r="F273" s="207" t="str">
        <f>IFERROR(IF(VLOOKUP($A273,'Annex 2 Designated EHV charges'!$A:$O,10,FALSE)=0,"",VLOOKUP($A273,'Annex 2 Designated EHV charges'!$A:$O,10,FALSE)),"")</f>
        <v/>
      </c>
      <c r="G273" s="207" t="str">
        <f>IFERROR(IF(VLOOKUP($A273,'Annex 2 Designated EHV charges'!$A:$O,11,FALSE)=0,"",VLOOKUP($A273,'Annex 2 Designated EHV charges'!$A:$O,11,FALSE)),"")</f>
        <v/>
      </c>
      <c r="H273" s="207" t="str">
        <f>IFERROR(IF(VLOOKUP($A273,'Annex 2 Designated EHV charges'!$A:$O,12,FALSE)=0,"",VLOOKUP($A273,'Annex 2 Designated EHV charges'!$A:$O,12,FALSE)),"")</f>
        <v/>
      </c>
    </row>
    <row r="274" spans="1:8" x14ac:dyDescent="0.25">
      <c r="A274" s="101" t="str" cm="1">
        <f t="array" ref="A274">IFERROR(INDEX('Annex 2 Designated EHV charges'!$A$10:$A$300, MATCH(0, IF(ISBLANK('Annex 2 Designated EHV charges'!$A$10:$A$300),1, COUNTIF(A$4:$A273, 'Annex 2 Designated EHV charges'!$A$10:$A$300)), 0)),"")</f>
        <v/>
      </c>
      <c r="B274" s="101" t="str">
        <f>IF($A274="","",VLOOKUP($A274,'Annex 2 Designated EHV charges'!$A:$O,2,0))</f>
        <v/>
      </c>
      <c r="C274" s="102" t="str">
        <f>IF($A274="","",VLOOKUP($A274,'Annex 2 Designated EHV charges'!$A:$O,3,0))</f>
        <v/>
      </c>
      <c r="D274" s="101" t="str">
        <f>IF($A274="","",VLOOKUP($A274,'Annex 2 Designated EHV charges'!$A:$O,7,0))</f>
        <v/>
      </c>
      <c r="E274" s="104" t="str">
        <f>IFERROR(IF(VLOOKUP($A274,'Annex 2 Designated EHV charges'!$A:$O,9,FALSE)=0,"",VLOOKUP($A274,'Annex 2 Designated EHV charges'!$A:$O,9,FALSE)),"")</f>
        <v/>
      </c>
      <c r="F274" s="207" t="str">
        <f>IFERROR(IF(VLOOKUP($A274,'Annex 2 Designated EHV charges'!$A:$O,10,FALSE)=0,"",VLOOKUP($A274,'Annex 2 Designated EHV charges'!$A:$O,10,FALSE)),"")</f>
        <v/>
      </c>
      <c r="G274" s="207" t="str">
        <f>IFERROR(IF(VLOOKUP($A274,'Annex 2 Designated EHV charges'!$A:$O,11,FALSE)=0,"",VLOOKUP($A274,'Annex 2 Designated EHV charges'!$A:$O,11,FALSE)),"")</f>
        <v/>
      </c>
      <c r="H274" s="207" t="str">
        <f>IFERROR(IF(VLOOKUP($A274,'Annex 2 Designated EHV charges'!$A:$O,12,FALSE)=0,"",VLOOKUP($A274,'Annex 2 Designated EHV charges'!$A:$O,12,FALSE)),"")</f>
        <v/>
      </c>
    </row>
    <row r="275" spans="1:8" x14ac:dyDescent="0.25">
      <c r="A275" s="101" t="str" cm="1">
        <f t="array" ref="A275">IFERROR(INDEX('Annex 2 Designated EHV charges'!$A$10:$A$300, MATCH(0, IF(ISBLANK('Annex 2 Designated EHV charges'!$A$10:$A$300),1, COUNTIF(A$4:$A274, 'Annex 2 Designated EHV charges'!$A$10:$A$300)), 0)),"")</f>
        <v/>
      </c>
      <c r="B275" s="101" t="str">
        <f>IF($A275="","",VLOOKUP($A275,'Annex 2 Designated EHV charges'!$A:$O,2,0))</f>
        <v/>
      </c>
      <c r="C275" s="102" t="str">
        <f>IF($A275="","",VLOOKUP($A275,'Annex 2 Designated EHV charges'!$A:$O,3,0))</f>
        <v/>
      </c>
      <c r="D275" s="101" t="str">
        <f>IF($A275="","",VLOOKUP($A275,'Annex 2 Designated EHV charges'!$A:$O,7,0))</f>
        <v/>
      </c>
      <c r="E275" s="104" t="str">
        <f>IFERROR(IF(VLOOKUP($A275,'Annex 2 Designated EHV charges'!$A:$O,9,FALSE)=0,"",VLOOKUP($A275,'Annex 2 Designated EHV charges'!$A:$O,9,FALSE)),"")</f>
        <v/>
      </c>
      <c r="F275" s="207" t="str">
        <f>IFERROR(IF(VLOOKUP($A275,'Annex 2 Designated EHV charges'!$A:$O,10,FALSE)=0,"",VLOOKUP($A275,'Annex 2 Designated EHV charges'!$A:$O,10,FALSE)),"")</f>
        <v/>
      </c>
      <c r="G275" s="207" t="str">
        <f>IFERROR(IF(VLOOKUP($A275,'Annex 2 Designated EHV charges'!$A:$O,11,FALSE)=0,"",VLOOKUP($A275,'Annex 2 Designated EHV charges'!$A:$O,11,FALSE)),"")</f>
        <v/>
      </c>
      <c r="H275" s="207" t="str">
        <f>IFERROR(IF(VLOOKUP($A275,'Annex 2 Designated EHV charges'!$A:$O,12,FALSE)=0,"",VLOOKUP($A275,'Annex 2 Designated EHV charges'!$A:$O,12,FALSE)),"")</f>
        <v/>
      </c>
    </row>
    <row r="276" spans="1:8" x14ac:dyDescent="0.25">
      <c r="A276" s="101" t="str" cm="1">
        <f t="array" ref="A276">IFERROR(INDEX('Annex 2 Designated EHV charges'!$A$10:$A$300, MATCH(0, IF(ISBLANK('Annex 2 Designated EHV charges'!$A$10:$A$300),1, COUNTIF(A$4:$A275, 'Annex 2 Designated EHV charges'!$A$10:$A$300)), 0)),"")</f>
        <v/>
      </c>
      <c r="B276" s="101" t="str">
        <f>IF($A276="","",VLOOKUP($A276,'Annex 2 Designated EHV charges'!$A:$O,2,0))</f>
        <v/>
      </c>
      <c r="C276" s="102" t="str">
        <f>IF($A276="","",VLOOKUP($A276,'Annex 2 Designated EHV charges'!$A:$O,3,0))</f>
        <v/>
      </c>
      <c r="D276" s="101" t="str">
        <f>IF($A276="","",VLOOKUP($A276,'Annex 2 Designated EHV charges'!$A:$O,7,0))</f>
        <v/>
      </c>
      <c r="E276" s="104" t="str">
        <f>IFERROR(IF(VLOOKUP($A276,'Annex 2 Designated EHV charges'!$A:$O,9,FALSE)=0,"",VLOOKUP($A276,'Annex 2 Designated EHV charges'!$A:$O,9,FALSE)),"")</f>
        <v/>
      </c>
      <c r="F276" s="207" t="str">
        <f>IFERROR(IF(VLOOKUP($A276,'Annex 2 Designated EHV charges'!$A:$O,10,FALSE)=0,"",VLOOKUP($A276,'Annex 2 Designated EHV charges'!$A:$O,10,FALSE)),"")</f>
        <v/>
      </c>
      <c r="G276" s="207" t="str">
        <f>IFERROR(IF(VLOOKUP($A276,'Annex 2 Designated EHV charges'!$A:$O,11,FALSE)=0,"",VLOOKUP($A276,'Annex 2 Designated EHV charges'!$A:$O,11,FALSE)),"")</f>
        <v/>
      </c>
      <c r="H276" s="207" t="str">
        <f>IFERROR(IF(VLOOKUP($A276,'Annex 2 Designated EHV charges'!$A:$O,12,FALSE)=0,"",VLOOKUP($A276,'Annex 2 Designated EHV charges'!$A:$O,12,FALSE)),"")</f>
        <v/>
      </c>
    </row>
    <row r="277" spans="1:8" x14ac:dyDescent="0.25">
      <c r="A277" s="101" t="str" cm="1">
        <f t="array" ref="A277">IFERROR(INDEX('Annex 2 Designated EHV charges'!$A$10:$A$300, MATCH(0, IF(ISBLANK('Annex 2 Designated EHV charges'!$A$10:$A$300),1, COUNTIF(A$4:$A276, 'Annex 2 Designated EHV charges'!$A$10:$A$300)), 0)),"")</f>
        <v/>
      </c>
      <c r="B277" s="101" t="str">
        <f>IF($A277="","",VLOOKUP($A277,'Annex 2 Designated EHV charges'!$A:$O,2,0))</f>
        <v/>
      </c>
      <c r="C277" s="102" t="str">
        <f>IF($A277="","",VLOOKUP($A277,'Annex 2 Designated EHV charges'!$A:$O,3,0))</f>
        <v/>
      </c>
      <c r="D277" s="101" t="str">
        <f>IF($A277="","",VLOOKUP($A277,'Annex 2 Designated EHV charges'!$A:$O,7,0))</f>
        <v/>
      </c>
      <c r="E277" s="104" t="str">
        <f>IFERROR(IF(VLOOKUP($A277,'Annex 2 Designated EHV charges'!$A:$O,9,FALSE)=0,"",VLOOKUP($A277,'Annex 2 Designated EHV charges'!$A:$O,9,FALSE)),"")</f>
        <v/>
      </c>
      <c r="F277" s="207" t="str">
        <f>IFERROR(IF(VLOOKUP($A277,'Annex 2 Designated EHV charges'!$A:$O,10,FALSE)=0,"",VLOOKUP($A277,'Annex 2 Designated EHV charges'!$A:$O,10,FALSE)),"")</f>
        <v/>
      </c>
      <c r="G277" s="207" t="str">
        <f>IFERROR(IF(VLOOKUP($A277,'Annex 2 Designated EHV charges'!$A:$O,11,FALSE)=0,"",VLOOKUP($A277,'Annex 2 Designated EHV charges'!$A:$O,11,FALSE)),"")</f>
        <v/>
      </c>
      <c r="H277" s="207" t="str">
        <f>IFERROR(IF(VLOOKUP($A277,'Annex 2 Designated EHV charges'!$A:$O,12,FALSE)=0,"",VLOOKUP($A277,'Annex 2 Designated EHV charges'!$A:$O,12,FALSE)),"")</f>
        <v/>
      </c>
    </row>
    <row r="278" spans="1:8" x14ac:dyDescent="0.25">
      <c r="A278" s="101" t="str" cm="1">
        <f t="array" ref="A278">IFERROR(INDEX('Annex 2 Designated EHV charges'!$A$10:$A$300, MATCH(0, IF(ISBLANK('Annex 2 Designated EHV charges'!$A$10:$A$300),1, COUNTIF(A$4:$A277, 'Annex 2 Designated EHV charges'!$A$10:$A$300)), 0)),"")</f>
        <v/>
      </c>
      <c r="B278" s="101" t="str">
        <f>IF($A278="","",VLOOKUP($A278,'Annex 2 Designated EHV charges'!$A:$O,2,0))</f>
        <v/>
      </c>
      <c r="C278" s="102" t="str">
        <f>IF($A278="","",VLOOKUP($A278,'Annex 2 Designated EHV charges'!$A:$O,3,0))</f>
        <v/>
      </c>
      <c r="D278" s="101" t="str">
        <f>IF($A278="","",VLOOKUP($A278,'Annex 2 Designated EHV charges'!$A:$O,7,0))</f>
        <v/>
      </c>
      <c r="E278" s="104" t="str">
        <f>IFERROR(IF(VLOOKUP($A278,'Annex 2 Designated EHV charges'!$A:$O,9,FALSE)=0,"",VLOOKUP($A278,'Annex 2 Designated EHV charges'!$A:$O,9,FALSE)),"")</f>
        <v/>
      </c>
      <c r="F278" s="207" t="str">
        <f>IFERROR(IF(VLOOKUP($A278,'Annex 2 Designated EHV charges'!$A:$O,10,FALSE)=0,"",VLOOKUP($A278,'Annex 2 Designated EHV charges'!$A:$O,10,FALSE)),"")</f>
        <v/>
      </c>
      <c r="G278" s="207" t="str">
        <f>IFERROR(IF(VLOOKUP($A278,'Annex 2 Designated EHV charges'!$A:$O,11,FALSE)=0,"",VLOOKUP($A278,'Annex 2 Designated EHV charges'!$A:$O,11,FALSE)),"")</f>
        <v/>
      </c>
      <c r="H278" s="207" t="str">
        <f>IFERROR(IF(VLOOKUP($A278,'Annex 2 Designated EHV charges'!$A:$O,12,FALSE)=0,"",VLOOKUP($A278,'Annex 2 Designated EHV charges'!$A:$O,12,FALSE)),"")</f>
        <v/>
      </c>
    </row>
    <row r="279" spans="1:8" x14ac:dyDescent="0.25">
      <c r="A279" s="101" t="str" cm="1">
        <f t="array" ref="A279">IFERROR(INDEX('Annex 2 Designated EHV charges'!$A$10:$A$300, MATCH(0, IF(ISBLANK('Annex 2 Designated EHV charges'!$A$10:$A$300),1, COUNTIF(A$4:$A278, 'Annex 2 Designated EHV charges'!$A$10:$A$300)), 0)),"")</f>
        <v/>
      </c>
      <c r="B279" s="101" t="str">
        <f>IF($A279="","",VLOOKUP($A279,'Annex 2 Designated EHV charges'!$A:$O,2,0))</f>
        <v/>
      </c>
      <c r="C279" s="102" t="str">
        <f>IF($A279="","",VLOOKUP($A279,'Annex 2 Designated EHV charges'!$A:$O,3,0))</f>
        <v/>
      </c>
      <c r="D279" s="101" t="str">
        <f>IF($A279="","",VLOOKUP($A279,'Annex 2 Designated EHV charges'!$A:$O,7,0))</f>
        <v/>
      </c>
      <c r="E279" s="104" t="str">
        <f>IFERROR(IF(VLOOKUP($A279,'Annex 2 Designated EHV charges'!$A:$O,9,FALSE)=0,"",VLOOKUP($A279,'Annex 2 Designated EHV charges'!$A:$O,9,FALSE)),"")</f>
        <v/>
      </c>
      <c r="F279" s="207" t="str">
        <f>IFERROR(IF(VLOOKUP($A279,'Annex 2 Designated EHV charges'!$A:$O,10,FALSE)=0,"",VLOOKUP($A279,'Annex 2 Designated EHV charges'!$A:$O,10,FALSE)),"")</f>
        <v/>
      </c>
      <c r="G279" s="207" t="str">
        <f>IFERROR(IF(VLOOKUP($A279,'Annex 2 Designated EHV charges'!$A:$O,11,FALSE)=0,"",VLOOKUP($A279,'Annex 2 Designated EHV charges'!$A:$O,11,FALSE)),"")</f>
        <v/>
      </c>
      <c r="H279" s="207" t="str">
        <f>IFERROR(IF(VLOOKUP($A279,'Annex 2 Designated EHV charges'!$A:$O,12,FALSE)=0,"",VLOOKUP($A279,'Annex 2 Designated EHV charges'!$A:$O,12,FALSE)),"")</f>
        <v/>
      </c>
    </row>
    <row r="280" spans="1:8" x14ac:dyDescent="0.25">
      <c r="A280" s="101" t="str" cm="1">
        <f t="array" ref="A280">IFERROR(INDEX('Annex 2 Designated EHV charges'!$A$10:$A$300, MATCH(0, IF(ISBLANK('Annex 2 Designated EHV charges'!$A$10:$A$300),1, COUNTIF(A$4:$A279, 'Annex 2 Designated EHV charges'!$A$10:$A$300)), 0)),"")</f>
        <v/>
      </c>
      <c r="B280" s="101" t="str">
        <f>IF($A280="","",VLOOKUP($A280,'Annex 2 Designated EHV charges'!$A:$O,2,0))</f>
        <v/>
      </c>
      <c r="C280" s="102" t="str">
        <f>IF($A280="","",VLOOKUP($A280,'Annex 2 Designated EHV charges'!$A:$O,3,0))</f>
        <v/>
      </c>
      <c r="D280" s="101" t="str">
        <f>IF($A280="","",VLOOKUP($A280,'Annex 2 Designated EHV charges'!$A:$O,7,0))</f>
        <v/>
      </c>
      <c r="E280" s="104" t="str">
        <f>IFERROR(IF(VLOOKUP($A280,'Annex 2 Designated EHV charges'!$A:$O,9,FALSE)=0,"",VLOOKUP($A280,'Annex 2 Designated EHV charges'!$A:$O,9,FALSE)),"")</f>
        <v/>
      </c>
      <c r="F280" s="207" t="str">
        <f>IFERROR(IF(VLOOKUP($A280,'Annex 2 Designated EHV charges'!$A:$O,10,FALSE)=0,"",VLOOKUP($A280,'Annex 2 Designated EHV charges'!$A:$O,10,FALSE)),"")</f>
        <v/>
      </c>
      <c r="G280" s="207" t="str">
        <f>IFERROR(IF(VLOOKUP($A280,'Annex 2 Designated EHV charges'!$A:$O,11,FALSE)=0,"",VLOOKUP($A280,'Annex 2 Designated EHV charges'!$A:$O,11,FALSE)),"")</f>
        <v/>
      </c>
      <c r="H280" s="207" t="str">
        <f>IFERROR(IF(VLOOKUP($A280,'Annex 2 Designated EHV charges'!$A:$O,12,FALSE)=0,"",VLOOKUP($A280,'Annex 2 Designated EHV charges'!$A:$O,12,FALSE)),"")</f>
        <v/>
      </c>
    </row>
    <row r="281" spans="1:8" x14ac:dyDescent="0.25">
      <c r="A281" s="101" t="str" cm="1">
        <f t="array" ref="A281">IFERROR(INDEX('Annex 2 Designated EHV charges'!$A$10:$A$300, MATCH(0, IF(ISBLANK('Annex 2 Designated EHV charges'!$A$10:$A$300),1, COUNTIF(A$4:$A280, 'Annex 2 Designated EHV charges'!$A$10:$A$300)), 0)),"")</f>
        <v/>
      </c>
      <c r="B281" s="101" t="str">
        <f>IF($A281="","",VLOOKUP($A281,'Annex 2 Designated EHV charges'!$A:$O,2,0))</f>
        <v/>
      </c>
      <c r="C281" s="102" t="str">
        <f>IF($A281="","",VLOOKUP($A281,'Annex 2 Designated EHV charges'!$A:$O,3,0))</f>
        <v/>
      </c>
      <c r="D281" s="101" t="str">
        <f>IF($A281="","",VLOOKUP($A281,'Annex 2 Designated EHV charges'!$A:$O,7,0))</f>
        <v/>
      </c>
      <c r="E281" s="104" t="str">
        <f>IFERROR(IF(VLOOKUP($A281,'Annex 2 Designated EHV charges'!$A:$O,9,FALSE)=0,"",VLOOKUP($A281,'Annex 2 Designated EHV charges'!$A:$O,9,FALSE)),"")</f>
        <v/>
      </c>
      <c r="F281" s="207" t="str">
        <f>IFERROR(IF(VLOOKUP($A281,'Annex 2 Designated EHV charges'!$A:$O,10,FALSE)=0,"",VLOOKUP($A281,'Annex 2 Designated EHV charges'!$A:$O,10,FALSE)),"")</f>
        <v/>
      </c>
      <c r="G281" s="207" t="str">
        <f>IFERROR(IF(VLOOKUP($A281,'Annex 2 Designated EHV charges'!$A:$O,11,FALSE)=0,"",VLOOKUP($A281,'Annex 2 Designated EHV charges'!$A:$O,11,FALSE)),"")</f>
        <v/>
      </c>
      <c r="H281" s="207" t="str">
        <f>IFERROR(IF(VLOOKUP($A281,'Annex 2 Designated EHV charges'!$A:$O,12,FALSE)=0,"",VLOOKUP($A281,'Annex 2 Designated EHV charges'!$A:$O,12,FALSE)),"")</f>
        <v/>
      </c>
    </row>
    <row r="282" spans="1:8" x14ac:dyDescent="0.25">
      <c r="A282" s="101" t="str" cm="1">
        <f t="array" ref="A282">IFERROR(INDEX('Annex 2 Designated EHV charges'!$A$10:$A$300, MATCH(0, IF(ISBLANK('Annex 2 Designated EHV charges'!$A$10:$A$300),1, COUNTIF(A$4:$A281, 'Annex 2 Designated EHV charges'!$A$10:$A$300)), 0)),"")</f>
        <v/>
      </c>
      <c r="B282" s="101" t="str">
        <f>IF($A282="","",VLOOKUP($A282,'Annex 2 Designated EHV charges'!$A:$O,2,0))</f>
        <v/>
      </c>
      <c r="C282" s="102" t="str">
        <f>IF($A282="","",VLOOKUP($A282,'Annex 2 Designated EHV charges'!$A:$O,3,0))</f>
        <v/>
      </c>
      <c r="D282" s="101" t="str">
        <f>IF($A282="","",VLOOKUP($A282,'Annex 2 Designated EHV charges'!$A:$O,7,0))</f>
        <v/>
      </c>
      <c r="E282" s="104" t="str">
        <f>IFERROR(IF(VLOOKUP($A282,'Annex 2 Designated EHV charges'!$A:$O,9,FALSE)=0,"",VLOOKUP($A282,'Annex 2 Designated EHV charges'!$A:$O,9,FALSE)),"")</f>
        <v/>
      </c>
      <c r="F282" s="207" t="str">
        <f>IFERROR(IF(VLOOKUP($A282,'Annex 2 Designated EHV charges'!$A:$O,10,FALSE)=0,"",VLOOKUP($A282,'Annex 2 Designated EHV charges'!$A:$O,10,FALSE)),"")</f>
        <v/>
      </c>
      <c r="G282" s="207" t="str">
        <f>IFERROR(IF(VLOOKUP($A282,'Annex 2 Designated EHV charges'!$A:$O,11,FALSE)=0,"",VLOOKUP($A282,'Annex 2 Designated EHV charges'!$A:$O,11,FALSE)),"")</f>
        <v/>
      </c>
      <c r="H282" s="207" t="str">
        <f>IFERROR(IF(VLOOKUP($A282,'Annex 2 Designated EHV charges'!$A:$O,12,FALSE)=0,"",VLOOKUP($A282,'Annex 2 Designated EHV charges'!$A:$O,12,FALSE)),"")</f>
        <v/>
      </c>
    </row>
    <row r="283" spans="1:8" x14ac:dyDescent="0.25">
      <c r="A283" s="101" t="str" cm="1">
        <f t="array" ref="A283">IFERROR(INDEX('Annex 2 Designated EHV charges'!$A$10:$A$300, MATCH(0, IF(ISBLANK('Annex 2 Designated EHV charges'!$A$10:$A$300),1, COUNTIF(A$4:$A282, 'Annex 2 Designated EHV charges'!$A$10:$A$300)), 0)),"")</f>
        <v/>
      </c>
      <c r="B283" s="101" t="str">
        <f>IF($A283="","",VLOOKUP($A283,'Annex 2 Designated EHV charges'!$A:$O,2,0))</f>
        <v/>
      </c>
      <c r="C283" s="102" t="str">
        <f>IF($A283="","",VLOOKUP($A283,'Annex 2 Designated EHV charges'!$A:$O,3,0))</f>
        <v/>
      </c>
      <c r="D283" s="101" t="str">
        <f>IF($A283="","",VLOOKUP($A283,'Annex 2 Designated EHV charges'!$A:$O,7,0))</f>
        <v/>
      </c>
      <c r="E283" s="104" t="str">
        <f>IFERROR(IF(VLOOKUP($A283,'Annex 2 Designated EHV charges'!$A:$O,9,FALSE)=0,"",VLOOKUP($A283,'Annex 2 Designated EHV charges'!$A:$O,9,FALSE)),"")</f>
        <v/>
      </c>
      <c r="F283" s="207" t="str">
        <f>IFERROR(IF(VLOOKUP($A283,'Annex 2 Designated EHV charges'!$A:$O,10,FALSE)=0,"",VLOOKUP($A283,'Annex 2 Designated EHV charges'!$A:$O,10,FALSE)),"")</f>
        <v/>
      </c>
      <c r="G283" s="207" t="str">
        <f>IFERROR(IF(VLOOKUP($A283,'Annex 2 Designated EHV charges'!$A:$O,11,FALSE)=0,"",VLOOKUP($A283,'Annex 2 Designated EHV charges'!$A:$O,11,FALSE)),"")</f>
        <v/>
      </c>
      <c r="H283" s="207" t="str">
        <f>IFERROR(IF(VLOOKUP($A283,'Annex 2 Designated EHV charges'!$A:$O,12,FALSE)=0,"",VLOOKUP($A283,'Annex 2 Designated EHV charges'!$A:$O,12,FALSE)),"")</f>
        <v/>
      </c>
    </row>
    <row r="284" spans="1:8" x14ac:dyDescent="0.25">
      <c r="A284" s="101" t="str" cm="1">
        <f t="array" ref="A284">IFERROR(INDEX('Annex 2 Designated EHV charges'!$A$10:$A$300, MATCH(0, IF(ISBLANK('Annex 2 Designated EHV charges'!$A$10:$A$300),1, COUNTIF(A$4:$A283, 'Annex 2 Designated EHV charges'!$A$10:$A$300)), 0)),"")</f>
        <v/>
      </c>
      <c r="B284" s="101" t="str">
        <f>IF($A284="","",VLOOKUP($A284,'Annex 2 Designated EHV charges'!$A:$O,2,0))</f>
        <v/>
      </c>
      <c r="C284" s="102" t="str">
        <f>IF($A284="","",VLOOKUP($A284,'Annex 2 Designated EHV charges'!$A:$O,3,0))</f>
        <v/>
      </c>
      <c r="D284" s="101" t="str">
        <f>IF($A284="","",VLOOKUP($A284,'Annex 2 Designated EHV charges'!$A:$O,7,0))</f>
        <v/>
      </c>
      <c r="E284" s="104" t="str">
        <f>IFERROR(IF(VLOOKUP($A284,'Annex 2 Designated EHV charges'!$A:$O,9,FALSE)=0,"",VLOOKUP($A284,'Annex 2 Designated EHV charges'!$A:$O,9,FALSE)),"")</f>
        <v/>
      </c>
      <c r="F284" s="207" t="str">
        <f>IFERROR(IF(VLOOKUP($A284,'Annex 2 Designated EHV charges'!$A:$O,10,FALSE)=0,"",VLOOKUP($A284,'Annex 2 Designated EHV charges'!$A:$O,10,FALSE)),"")</f>
        <v/>
      </c>
      <c r="G284" s="207" t="str">
        <f>IFERROR(IF(VLOOKUP($A284,'Annex 2 Designated EHV charges'!$A:$O,11,FALSE)=0,"",VLOOKUP($A284,'Annex 2 Designated EHV charges'!$A:$O,11,FALSE)),"")</f>
        <v/>
      </c>
      <c r="H284" s="207" t="str">
        <f>IFERROR(IF(VLOOKUP($A284,'Annex 2 Designated EHV charges'!$A:$O,12,FALSE)=0,"",VLOOKUP($A284,'Annex 2 Designated EHV charges'!$A:$O,12,FALSE)),"")</f>
        <v/>
      </c>
    </row>
    <row r="285" spans="1:8" x14ac:dyDescent="0.25">
      <c r="A285" s="101" t="str" cm="1">
        <f t="array" ref="A285">IFERROR(INDEX('Annex 2 Designated EHV charges'!$A$10:$A$300, MATCH(0, IF(ISBLANK('Annex 2 Designated EHV charges'!$A$10:$A$300),1, COUNTIF(A$4:$A284, 'Annex 2 Designated EHV charges'!$A$10:$A$300)), 0)),"")</f>
        <v/>
      </c>
      <c r="B285" s="101" t="str">
        <f>IF($A285="","",VLOOKUP($A285,'Annex 2 Designated EHV charges'!$A:$O,2,0))</f>
        <v/>
      </c>
      <c r="C285" s="102" t="str">
        <f>IF($A285="","",VLOOKUP($A285,'Annex 2 Designated EHV charges'!$A:$O,3,0))</f>
        <v/>
      </c>
      <c r="D285" s="101" t="str">
        <f>IF($A285="","",VLOOKUP($A285,'Annex 2 Designated EHV charges'!$A:$O,7,0))</f>
        <v/>
      </c>
      <c r="E285" s="104" t="str">
        <f>IFERROR(IF(VLOOKUP($A285,'Annex 2 Designated EHV charges'!$A:$O,9,FALSE)=0,"",VLOOKUP($A285,'Annex 2 Designated EHV charges'!$A:$O,9,FALSE)),"")</f>
        <v/>
      </c>
      <c r="F285" s="207" t="str">
        <f>IFERROR(IF(VLOOKUP($A285,'Annex 2 Designated EHV charges'!$A:$O,10,FALSE)=0,"",VLOOKUP($A285,'Annex 2 Designated EHV charges'!$A:$O,10,FALSE)),"")</f>
        <v/>
      </c>
      <c r="G285" s="207" t="str">
        <f>IFERROR(IF(VLOOKUP($A285,'Annex 2 Designated EHV charges'!$A:$O,11,FALSE)=0,"",VLOOKUP($A285,'Annex 2 Designated EHV charges'!$A:$O,11,FALSE)),"")</f>
        <v/>
      </c>
      <c r="H285" s="207" t="str">
        <f>IFERROR(IF(VLOOKUP($A285,'Annex 2 Designated EHV charges'!$A:$O,12,FALSE)=0,"",VLOOKUP($A285,'Annex 2 Designated EHV charges'!$A:$O,12,FALSE)),"")</f>
        <v/>
      </c>
    </row>
    <row r="286" spans="1:8" x14ac:dyDescent="0.25">
      <c r="A286" s="101" t="str" cm="1">
        <f t="array" ref="A286">IFERROR(INDEX('Annex 2 Designated EHV charges'!$A$10:$A$300, MATCH(0, IF(ISBLANK('Annex 2 Designated EHV charges'!$A$10:$A$300),1, COUNTIF(A$4:$A285, 'Annex 2 Designated EHV charges'!$A$10:$A$300)), 0)),"")</f>
        <v/>
      </c>
      <c r="B286" s="101" t="str">
        <f>IF($A286="","",VLOOKUP($A286,'Annex 2 Designated EHV charges'!$A:$O,2,0))</f>
        <v/>
      </c>
      <c r="C286" s="102" t="str">
        <f>IF($A286="","",VLOOKUP($A286,'Annex 2 Designated EHV charges'!$A:$O,3,0))</f>
        <v/>
      </c>
      <c r="D286" s="101" t="str">
        <f>IF($A286="","",VLOOKUP($A286,'Annex 2 Designated EHV charges'!$A:$O,7,0))</f>
        <v/>
      </c>
      <c r="E286" s="104" t="str">
        <f>IFERROR(IF(VLOOKUP($A286,'Annex 2 Designated EHV charges'!$A:$O,9,FALSE)=0,"",VLOOKUP($A286,'Annex 2 Designated EHV charges'!$A:$O,9,FALSE)),"")</f>
        <v/>
      </c>
      <c r="F286" s="207" t="str">
        <f>IFERROR(IF(VLOOKUP($A286,'Annex 2 Designated EHV charges'!$A:$O,10,FALSE)=0,"",VLOOKUP($A286,'Annex 2 Designated EHV charges'!$A:$O,10,FALSE)),"")</f>
        <v/>
      </c>
      <c r="G286" s="207" t="str">
        <f>IFERROR(IF(VLOOKUP($A286,'Annex 2 Designated EHV charges'!$A:$O,11,FALSE)=0,"",VLOOKUP($A286,'Annex 2 Designated EHV charges'!$A:$O,11,FALSE)),"")</f>
        <v/>
      </c>
      <c r="H286" s="207" t="str">
        <f>IFERROR(IF(VLOOKUP($A286,'Annex 2 Designated EHV charges'!$A:$O,12,FALSE)=0,"",VLOOKUP($A286,'Annex 2 Designated EHV charges'!$A:$O,12,FALSE)),"")</f>
        <v/>
      </c>
    </row>
    <row r="287" spans="1:8" x14ac:dyDescent="0.25">
      <c r="A287" s="101" t="str" cm="1">
        <f t="array" ref="A287">IFERROR(INDEX('Annex 2 Designated EHV charges'!$A$10:$A$300, MATCH(0, IF(ISBLANK('Annex 2 Designated EHV charges'!$A$10:$A$300),1, COUNTIF(A$4:$A286, 'Annex 2 Designated EHV charges'!$A$10:$A$300)), 0)),"")</f>
        <v/>
      </c>
      <c r="B287" s="101" t="str">
        <f>IF($A287="","",VLOOKUP($A287,'Annex 2 Designated EHV charges'!$A:$O,2,0))</f>
        <v/>
      </c>
      <c r="C287" s="102" t="str">
        <f>IF($A287="","",VLOOKUP($A287,'Annex 2 Designated EHV charges'!$A:$O,3,0))</f>
        <v/>
      </c>
      <c r="D287" s="101" t="str">
        <f>IF($A287="","",VLOOKUP($A287,'Annex 2 Designated EHV charges'!$A:$O,7,0))</f>
        <v/>
      </c>
      <c r="E287" s="104" t="str">
        <f>IFERROR(IF(VLOOKUP($A287,'Annex 2 Designated EHV charges'!$A:$O,9,FALSE)=0,"",VLOOKUP($A287,'Annex 2 Designated EHV charges'!$A:$O,9,FALSE)),"")</f>
        <v/>
      </c>
      <c r="F287" s="207" t="str">
        <f>IFERROR(IF(VLOOKUP($A287,'Annex 2 Designated EHV charges'!$A:$O,10,FALSE)=0,"",VLOOKUP($A287,'Annex 2 Designated EHV charges'!$A:$O,10,FALSE)),"")</f>
        <v/>
      </c>
      <c r="G287" s="207" t="str">
        <f>IFERROR(IF(VLOOKUP($A287,'Annex 2 Designated EHV charges'!$A:$O,11,FALSE)=0,"",VLOOKUP($A287,'Annex 2 Designated EHV charges'!$A:$O,11,FALSE)),"")</f>
        <v/>
      </c>
      <c r="H287" s="207" t="str">
        <f>IFERROR(IF(VLOOKUP($A287,'Annex 2 Designated EHV charges'!$A:$O,12,FALSE)=0,"",VLOOKUP($A287,'Annex 2 Designated EHV charges'!$A:$O,12,FALSE)),"")</f>
        <v/>
      </c>
    </row>
    <row r="288" spans="1:8" x14ac:dyDescent="0.25">
      <c r="A288" s="101" t="str" cm="1">
        <f t="array" ref="A288">IFERROR(INDEX('Annex 2 Designated EHV charges'!$A$10:$A$300, MATCH(0, IF(ISBLANK('Annex 2 Designated EHV charges'!$A$10:$A$300),1, COUNTIF(A$4:$A287, 'Annex 2 Designated EHV charges'!$A$10:$A$300)), 0)),"")</f>
        <v/>
      </c>
      <c r="B288" s="101" t="str">
        <f>IF($A288="","",VLOOKUP($A288,'Annex 2 Designated EHV charges'!$A:$O,2,0))</f>
        <v/>
      </c>
      <c r="C288" s="102" t="str">
        <f>IF($A288="","",VLOOKUP($A288,'Annex 2 Designated EHV charges'!$A:$O,3,0))</f>
        <v/>
      </c>
      <c r="D288" s="101" t="str">
        <f>IF($A288="","",VLOOKUP($A288,'Annex 2 Designated EHV charges'!$A:$O,7,0))</f>
        <v/>
      </c>
      <c r="E288" s="104" t="str">
        <f>IFERROR(IF(VLOOKUP($A288,'Annex 2 Designated EHV charges'!$A:$O,9,FALSE)=0,"",VLOOKUP($A288,'Annex 2 Designated EHV charges'!$A:$O,9,FALSE)),"")</f>
        <v/>
      </c>
      <c r="F288" s="207" t="str">
        <f>IFERROR(IF(VLOOKUP($A288,'Annex 2 Designated EHV charges'!$A:$O,10,FALSE)=0,"",VLOOKUP($A288,'Annex 2 Designated EHV charges'!$A:$O,10,FALSE)),"")</f>
        <v/>
      </c>
      <c r="G288" s="207" t="str">
        <f>IFERROR(IF(VLOOKUP($A288,'Annex 2 Designated EHV charges'!$A:$O,11,FALSE)=0,"",VLOOKUP($A288,'Annex 2 Designated EHV charges'!$A:$O,11,FALSE)),"")</f>
        <v/>
      </c>
      <c r="H288" s="207" t="str">
        <f>IFERROR(IF(VLOOKUP($A288,'Annex 2 Designated EHV charges'!$A:$O,12,FALSE)=0,"",VLOOKUP($A288,'Annex 2 Designated EHV charges'!$A:$O,12,FALSE)),"")</f>
        <v/>
      </c>
    </row>
    <row r="289" spans="1:8" x14ac:dyDescent="0.25">
      <c r="A289" s="101" t="str" cm="1">
        <f t="array" ref="A289">IFERROR(INDEX('Annex 2 Designated EHV charges'!$A$10:$A$300, MATCH(0, IF(ISBLANK('Annex 2 Designated EHV charges'!$A$10:$A$300),1, COUNTIF(A$4:$A288, 'Annex 2 Designated EHV charges'!$A$10:$A$300)), 0)),"")</f>
        <v/>
      </c>
      <c r="B289" s="101" t="str">
        <f>IF($A289="","",VLOOKUP($A289,'Annex 2 Designated EHV charges'!$A:$O,2,0))</f>
        <v/>
      </c>
      <c r="C289" s="102" t="str">
        <f>IF($A289="","",VLOOKUP($A289,'Annex 2 Designated EHV charges'!$A:$O,3,0))</f>
        <v/>
      </c>
      <c r="D289" s="101" t="str">
        <f>IF($A289="","",VLOOKUP($A289,'Annex 2 Designated EHV charges'!$A:$O,7,0))</f>
        <v/>
      </c>
      <c r="E289" s="104" t="str">
        <f>IFERROR(IF(VLOOKUP($A289,'Annex 2 Designated EHV charges'!$A:$O,9,FALSE)=0,"",VLOOKUP($A289,'Annex 2 Designated EHV charges'!$A:$O,9,FALSE)),"")</f>
        <v/>
      </c>
      <c r="F289" s="207" t="str">
        <f>IFERROR(IF(VLOOKUP($A289,'Annex 2 Designated EHV charges'!$A:$O,10,FALSE)=0,"",VLOOKUP($A289,'Annex 2 Designated EHV charges'!$A:$O,10,FALSE)),"")</f>
        <v/>
      </c>
      <c r="G289" s="207" t="str">
        <f>IFERROR(IF(VLOOKUP($A289,'Annex 2 Designated EHV charges'!$A:$O,11,FALSE)=0,"",VLOOKUP($A289,'Annex 2 Designated EHV charges'!$A:$O,11,FALSE)),"")</f>
        <v/>
      </c>
      <c r="H289" s="207" t="str">
        <f>IFERROR(IF(VLOOKUP($A289,'Annex 2 Designated EHV charges'!$A:$O,12,FALSE)=0,"",VLOOKUP($A289,'Annex 2 Designated EHV charges'!$A:$O,12,FALSE)),"")</f>
        <v/>
      </c>
    </row>
    <row r="290" spans="1:8" x14ac:dyDescent="0.25">
      <c r="A290" s="101" t="str" cm="1">
        <f t="array" ref="A290">IFERROR(INDEX('Annex 2 Designated EHV charges'!$A$10:$A$300, MATCH(0, IF(ISBLANK('Annex 2 Designated EHV charges'!$A$10:$A$300),1, COUNTIF(A$4:$A289, 'Annex 2 Designated EHV charges'!$A$10:$A$300)), 0)),"")</f>
        <v/>
      </c>
      <c r="B290" s="101" t="str">
        <f>IF($A290="","",VLOOKUP($A290,'Annex 2 Designated EHV charges'!$A:$O,2,0))</f>
        <v/>
      </c>
      <c r="C290" s="102" t="str">
        <f>IF($A290="","",VLOOKUP($A290,'Annex 2 Designated EHV charges'!$A:$O,3,0))</f>
        <v/>
      </c>
      <c r="D290" s="101" t="str">
        <f>IF($A290="","",VLOOKUP($A290,'Annex 2 Designated EHV charges'!$A:$O,7,0))</f>
        <v/>
      </c>
      <c r="E290" s="104" t="str">
        <f>IFERROR(IF(VLOOKUP($A290,'Annex 2 Designated EHV charges'!$A:$O,9,FALSE)=0,"",VLOOKUP($A290,'Annex 2 Designated EHV charges'!$A:$O,9,FALSE)),"")</f>
        <v/>
      </c>
      <c r="F290" s="207" t="str">
        <f>IFERROR(IF(VLOOKUP($A290,'Annex 2 Designated EHV charges'!$A:$O,10,FALSE)=0,"",VLOOKUP($A290,'Annex 2 Designated EHV charges'!$A:$O,10,FALSE)),"")</f>
        <v/>
      </c>
      <c r="G290" s="207" t="str">
        <f>IFERROR(IF(VLOOKUP($A290,'Annex 2 Designated EHV charges'!$A:$O,11,FALSE)=0,"",VLOOKUP($A290,'Annex 2 Designated EHV charges'!$A:$O,11,FALSE)),"")</f>
        <v/>
      </c>
      <c r="H290" s="207" t="str">
        <f>IFERROR(IF(VLOOKUP($A290,'Annex 2 Designated EHV charges'!$A:$O,12,FALSE)=0,"",VLOOKUP($A290,'Annex 2 Designated EHV charges'!$A:$O,12,FALSE)),"")</f>
        <v/>
      </c>
    </row>
    <row r="291" spans="1:8" x14ac:dyDescent="0.25">
      <c r="A291" s="101" t="str" cm="1">
        <f t="array" ref="A291">IFERROR(INDEX('Annex 2 Designated EHV charges'!$A$10:$A$300, MATCH(0, IF(ISBLANK('Annex 2 Designated EHV charges'!$A$10:$A$300),1, COUNTIF(A$4:$A290, 'Annex 2 Designated EHV charges'!$A$10:$A$300)), 0)),"")</f>
        <v/>
      </c>
      <c r="B291" s="101" t="str">
        <f>IF($A291="","",VLOOKUP($A291,'Annex 2 Designated EHV charges'!$A:$O,2,0))</f>
        <v/>
      </c>
      <c r="C291" s="102" t="str">
        <f>IF($A291="","",VLOOKUP($A291,'Annex 2 Designated EHV charges'!$A:$O,3,0))</f>
        <v/>
      </c>
      <c r="D291" s="101" t="str">
        <f>IF($A291="","",VLOOKUP($A291,'Annex 2 Designated EHV charges'!$A:$O,7,0))</f>
        <v/>
      </c>
      <c r="E291" s="104" t="str">
        <f>IFERROR(IF(VLOOKUP($A291,'Annex 2 Designated EHV charges'!$A:$O,9,FALSE)=0,"",VLOOKUP($A291,'Annex 2 Designated EHV charges'!$A:$O,9,FALSE)),"")</f>
        <v/>
      </c>
      <c r="F291" s="207" t="str">
        <f>IFERROR(IF(VLOOKUP($A291,'Annex 2 Designated EHV charges'!$A:$O,10,FALSE)=0,"",VLOOKUP($A291,'Annex 2 Designated EHV charges'!$A:$O,10,FALSE)),"")</f>
        <v/>
      </c>
      <c r="G291" s="207" t="str">
        <f>IFERROR(IF(VLOOKUP($A291,'Annex 2 Designated EHV charges'!$A:$O,11,FALSE)=0,"",VLOOKUP($A291,'Annex 2 Designated EHV charges'!$A:$O,11,FALSE)),"")</f>
        <v/>
      </c>
      <c r="H291" s="207" t="str">
        <f>IFERROR(IF(VLOOKUP($A291,'Annex 2 Designated EHV charges'!$A:$O,12,FALSE)=0,"",VLOOKUP($A291,'Annex 2 Designated EHV charges'!$A:$O,12,FALSE)),"")</f>
        <v/>
      </c>
    </row>
    <row r="292" spans="1:8" x14ac:dyDescent="0.25">
      <c r="A292" s="101" t="str" cm="1">
        <f t="array" ref="A292">IFERROR(INDEX('Annex 2 Designated EHV charges'!$A$10:$A$300, MATCH(0, IF(ISBLANK('Annex 2 Designated EHV charges'!$A$10:$A$300),1, COUNTIF(A$4:$A291, 'Annex 2 Designated EHV charges'!$A$10:$A$300)), 0)),"")</f>
        <v/>
      </c>
      <c r="B292" s="101" t="str">
        <f>IF($A292="","",VLOOKUP($A292,'Annex 2 Designated EHV charges'!$A:$O,2,0))</f>
        <v/>
      </c>
      <c r="C292" s="102" t="str">
        <f>IF($A292="","",VLOOKUP($A292,'Annex 2 Designated EHV charges'!$A:$O,3,0))</f>
        <v/>
      </c>
      <c r="D292" s="101" t="str">
        <f>IF($A292="","",VLOOKUP($A292,'Annex 2 Designated EHV charges'!$A:$O,7,0))</f>
        <v/>
      </c>
      <c r="E292" s="104" t="str">
        <f>IFERROR(IF(VLOOKUP($A292,'Annex 2 Designated EHV charges'!$A:$O,9,FALSE)=0,"",VLOOKUP($A292,'Annex 2 Designated EHV charges'!$A:$O,9,FALSE)),"")</f>
        <v/>
      </c>
      <c r="F292" s="207" t="str">
        <f>IFERROR(IF(VLOOKUP($A292,'Annex 2 Designated EHV charges'!$A:$O,10,FALSE)=0,"",VLOOKUP($A292,'Annex 2 Designated EHV charges'!$A:$O,10,FALSE)),"")</f>
        <v/>
      </c>
      <c r="G292" s="207" t="str">
        <f>IFERROR(IF(VLOOKUP($A292,'Annex 2 Designated EHV charges'!$A:$O,11,FALSE)=0,"",VLOOKUP($A292,'Annex 2 Designated EHV charges'!$A:$O,11,FALSE)),"")</f>
        <v/>
      </c>
      <c r="H292" s="207" t="str">
        <f>IFERROR(IF(VLOOKUP($A292,'Annex 2 Designated EHV charges'!$A:$O,12,FALSE)=0,"",VLOOKUP($A292,'Annex 2 Designated EHV charges'!$A:$O,12,FALSE)),"")</f>
        <v/>
      </c>
    </row>
    <row r="293" spans="1:8" x14ac:dyDescent="0.25">
      <c r="A293" s="101" t="str" cm="1">
        <f t="array" ref="A293">IFERROR(INDEX('Annex 2 Designated EHV charges'!$A$10:$A$300, MATCH(0, IF(ISBLANK('Annex 2 Designated EHV charges'!$A$10:$A$300),1, COUNTIF(A$4:$A292, 'Annex 2 Designated EHV charges'!$A$10:$A$300)), 0)),"")</f>
        <v/>
      </c>
      <c r="B293" s="101" t="str">
        <f>IF($A293="","",VLOOKUP($A293,'Annex 2 Designated EHV charges'!$A:$O,2,0))</f>
        <v/>
      </c>
      <c r="C293" s="102" t="str">
        <f>IF($A293="","",VLOOKUP($A293,'Annex 2 Designated EHV charges'!$A:$O,3,0))</f>
        <v/>
      </c>
      <c r="D293" s="101" t="str">
        <f>IF($A293="","",VLOOKUP($A293,'Annex 2 Designated EHV charges'!$A:$O,7,0))</f>
        <v/>
      </c>
      <c r="E293" s="104" t="str">
        <f>IFERROR(IF(VLOOKUP($A293,'Annex 2 Designated EHV charges'!$A:$O,9,FALSE)=0,"",VLOOKUP($A293,'Annex 2 Designated EHV charges'!$A:$O,9,FALSE)),"")</f>
        <v/>
      </c>
      <c r="F293" s="207" t="str">
        <f>IFERROR(IF(VLOOKUP($A293,'Annex 2 Designated EHV charges'!$A:$O,10,FALSE)=0,"",VLOOKUP($A293,'Annex 2 Designated EHV charges'!$A:$O,10,FALSE)),"")</f>
        <v/>
      </c>
      <c r="G293" s="207" t="str">
        <f>IFERROR(IF(VLOOKUP($A293,'Annex 2 Designated EHV charges'!$A:$O,11,FALSE)=0,"",VLOOKUP($A293,'Annex 2 Designated EHV charges'!$A:$O,11,FALSE)),"")</f>
        <v/>
      </c>
      <c r="H293" s="207" t="str">
        <f>IFERROR(IF(VLOOKUP($A293,'Annex 2 Designated EHV charges'!$A:$O,12,FALSE)=0,"",VLOOKUP($A293,'Annex 2 Designated EHV charges'!$A:$O,12,FALSE)),"")</f>
        <v/>
      </c>
    </row>
    <row r="294" spans="1:8" x14ac:dyDescent="0.25">
      <c r="A294" s="101" t="str" cm="1">
        <f t="array" ref="A294">IFERROR(INDEX('Annex 2 Designated EHV charges'!$A$10:$A$300, MATCH(0, IF(ISBLANK('Annex 2 Designated EHV charges'!$A$10:$A$300),1, COUNTIF(A$4:$A293, 'Annex 2 Designated EHV charges'!$A$10:$A$300)), 0)),"")</f>
        <v/>
      </c>
      <c r="B294" s="101" t="str">
        <f>IF($A294="","",VLOOKUP($A294,'Annex 2 Designated EHV charges'!$A:$O,2,0))</f>
        <v/>
      </c>
      <c r="C294" s="102" t="str">
        <f>IF($A294="","",VLOOKUP($A294,'Annex 2 Designated EHV charges'!$A:$O,3,0))</f>
        <v/>
      </c>
      <c r="D294" s="101" t="str">
        <f>IF($A294="","",VLOOKUP($A294,'Annex 2 Designated EHV charges'!$A:$O,7,0))</f>
        <v/>
      </c>
      <c r="E294" s="104" t="str">
        <f>IFERROR(IF(VLOOKUP($A294,'Annex 2 Designated EHV charges'!$A:$O,9,FALSE)=0,"",VLOOKUP($A294,'Annex 2 Designated EHV charges'!$A:$O,9,FALSE)),"")</f>
        <v/>
      </c>
      <c r="F294" s="207" t="str">
        <f>IFERROR(IF(VLOOKUP($A294,'Annex 2 Designated EHV charges'!$A:$O,10,FALSE)=0,"",VLOOKUP($A294,'Annex 2 Designated EHV charges'!$A:$O,10,FALSE)),"")</f>
        <v/>
      </c>
      <c r="G294" s="207" t="str">
        <f>IFERROR(IF(VLOOKUP($A294,'Annex 2 Designated EHV charges'!$A:$O,11,FALSE)=0,"",VLOOKUP($A294,'Annex 2 Designated EHV charges'!$A:$O,11,FALSE)),"")</f>
        <v/>
      </c>
      <c r="H294" s="207" t="str">
        <f>IFERROR(IF(VLOOKUP($A294,'Annex 2 Designated EHV charges'!$A:$O,12,FALSE)=0,"",VLOOKUP($A294,'Annex 2 Designated EHV charges'!$A:$O,12,FALSE)),"")</f>
        <v/>
      </c>
    </row>
    <row r="295" spans="1:8" x14ac:dyDescent="0.25">
      <c r="A295" s="101" t="str" cm="1">
        <f t="array" ref="A295">IFERROR(INDEX('Annex 2 Designated EHV charges'!$A$10:$A$300, MATCH(0, IF(ISBLANK('Annex 2 Designated EHV charges'!$A$10:$A$300),1, COUNTIF(A$4:$A294, 'Annex 2 Designated EHV charges'!$A$10:$A$300)), 0)),"")</f>
        <v/>
      </c>
      <c r="B295" s="101" t="str">
        <f>IF($A295="","",VLOOKUP($A295,'Annex 2 Designated EHV charges'!$A:$O,2,0))</f>
        <v/>
      </c>
      <c r="C295" s="102" t="str">
        <f>IF($A295="","",VLOOKUP($A295,'Annex 2 Designated EHV charges'!$A:$O,3,0))</f>
        <v/>
      </c>
      <c r="D295" s="101" t="str">
        <f>IF($A295="","",VLOOKUP($A295,'Annex 2 Designated EHV charges'!$A:$O,7,0))</f>
        <v/>
      </c>
      <c r="E295" s="104" t="str">
        <f>IFERROR(IF(VLOOKUP($A295,'Annex 2 Designated EHV charges'!$A:$O,9,FALSE)=0,"",VLOOKUP($A295,'Annex 2 Designated EHV charges'!$A:$O,9,FALSE)),"")</f>
        <v/>
      </c>
      <c r="F295" s="207" t="str">
        <f>IFERROR(IF(VLOOKUP($A295,'Annex 2 Designated EHV charges'!$A:$O,10,FALSE)=0,"",VLOOKUP($A295,'Annex 2 Designated EHV charges'!$A:$O,10,FALSE)),"")</f>
        <v/>
      </c>
      <c r="G295" s="207" t="str">
        <f>IFERROR(IF(VLOOKUP($A295,'Annex 2 Designated EHV charges'!$A:$O,11,FALSE)=0,"",VLOOKUP($A295,'Annex 2 Designated EHV charges'!$A:$O,11,FALSE)),"")</f>
        <v/>
      </c>
      <c r="H295" s="207" t="str">
        <f>IFERROR(IF(VLOOKUP($A295,'Annex 2 Designated EHV charges'!$A:$O,12,FALSE)=0,"",VLOOKUP($A295,'Annex 2 Designated EHV charges'!$A:$O,12,FALSE)),"")</f>
        <v/>
      </c>
    </row>
  </sheetData>
  <mergeCells count="2">
    <mergeCell ref="A2:H2"/>
    <mergeCell ref="A1:H1"/>
  </mergeCells>
  <pageMargins left="0.70866141732283472" right="0.70866141732283472" top="0.94488188976377963" bottom="0.74803149606299213" header="0.31496062992125984" footer="0.31496062992125984"/>
  <pageSetup paperSize="9" scale="89"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oddFooter>
    <firstHeader>&amp;L
Annex 2a - Schedule of Import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O254"/>
  <sheetViews>
    <sheetView zoomScale="90" zoomScaleNormal="90" zoomScaleSheetLayoutView="100" workbookViewId="0">
      <selection sqref="A1:H1"/>
    </sheetView>
  </sheetViews>
  <sheetFormatPr defaultColWidth="9.109375" defaultRowHeight="13.2" x14ac:dyDescent="0.25"/>
  <cols>
    <col min="1" max="1" width="14.6640625" style="55" customWidth="1"/>
    <col min="2" max="2" width="8.6640625" style="55" customWidth="1"/>
    <col min="3" max="3" width="15.6640625" style="63" bestFit="1" customWidth="1"/>
    <col min="4" max="4" width="50.6640625" style="63" customWidth="1"/>
    <col min="5" max="5" width="14.6640625" style="64" customWidth="1"/>
    <col min="6" max="7" width="14.6640625" style="65" customWidth="1"/>
    <col min="8" max="8" width="14.6640625" style="55" customWidth="1"/>
    <col min="9" max="9" width="15.5546875" style="55" customWidth="1"/>
    <col min="10" max="16384" width="9.109375" style="55"/>
  </cols>
  <sheetData>
    <row r="1" spans="1:15" ht="66.75" customHeight="1" x14ac:dyDescent="0.25">
      <c r="A1" s="241" t="s">
        <v>71</v>
      </c>
      <c r="B1" s="241"/>
      <c r="C1" s="241"/>
      <c r="D1" s="241"/>
      <c r="E1" s="241"/>
      <c r="F1" s="241"/>
      <c r="G1" s="241"/>
      <c r="H1" s="241"/>
    </row>
    <row r="2" spans="1:15" s="56" customFormat="1" ht="25.5" customHeight="1" x14ac:dyDescent="0.25">
      <c r="A2" s="232" t="str">
        <f>Overview!B4&amp; " - Effective from "&amp;Overview!D4&amp;" - "&amp;Overview!E4&amp;" Designated EHV export charges"</f>
        <v>Fulcrum Electricity Assets Ltd - GSP_A - Effective from 1 April 2025 - Final Designated EHV export charges</v>
      </c>
      <c r="B2" s="233"/>
      <c r="C2" s="233"/>
      <c r="D2" s="233"/>
      <c r="E2" s="233"/>
      <c r="F2" s="233"/>
      <c r="G2" s="233"/>
      <c r="H2" s="234"/>
    </row>
    <row r="3" spans="1:15" s="89" customFormat="1" ht="17.399999999999999" x14ac:dyDescent="0.25">
      <c r="A3" s="93"/>
      <c r="B3" s="93"/>
      <c r="C3" s="93"/>
      <c r="D3" s="94"/>
      <c r="E3" s="95"/>
      <c r="F3" s="95"/>
      <c r="G3" s="96"/>
      <c r="H3" s="96"/>
      <c r="I3" s="88"/>
      <c r="J3" s="88"/>
      <c r="K3" s="88"/>
      <c r="L3" s="88"/>
      <c r="M3" s="88"/>
      <c r="N3" s="88"/>
      <c r="O3" s="88"/>
    </row>
    <row r="4" spans="1:15" ht="60.75" customHeight="1" x14ac:dyDescent="0.25">
      <c r="A4" s="57" t="s">
        <v>57</v>
      </c>
      <c r="B4" s="58" t="s">
        <v>40</v>
      </c>
      <c r="C4" s="57" t="s">
        <v>42</v>
      </c>
      <c r="D4" s="59" t="s">
        <v>35</v>
      </c>
      <c r="E4" s="59" t="str">
        <f>'Annex 2 Designated EHV charges'!M9</f>
        <v>Export
Super Red
unit charge
(p/kWh)</v>
      </c>
      <c r="F4" s="59" t="str">
        <f>'Annex 2 Designated EHV charges'!N9</f>
        <v>Export
fixed charge
(p/day)</v>
      </c>
      <c r="G4" s="59" t="str">
        <f>'Annex 2 Designated EHV charges'!O9</f>
        <v>Export
capacity charge
(p/kVA/day)</v>
      </c>
      <c r="H4" s="59" t="str">
        <f>'Annex 2 Designated EHV charges'!P9</f>
        <v>Export
exceeded capacity charge
(p/kVA/day)</v>
      </c>
    </row>
    <row r="5" spans="1:15" ht="12.75" customHeight="1" x14ac:dyDescent="0.25">
      <c r="A5" s="102" t="str" cm="1">
        <f t="array" ref="A5">IFERROR(INDEX('Annex 2 Designated EHV charges'!$D$10:$D$300, MATCH(0, IF(ISBLANK('Annex 2 Designated EHV charges'!$D$10:$D$300),1, COUNTIF(A$4:$A4, 'Annex 2 Designated EHV charges'!$D$10:$D$300)), 0)),"")</f>
        <v/>
      </c>
      <c r="B5" s="101" t="str">
        <f>IF($A5="","",VLOOKUP($A5,'Annex 2 Designated EHV charges'!$D:$O,2,0))</f>
        <v/>
      </c>
      <c r="C5" s="102" t="str">
        <f>IF($A5="","",VLOOKUP($A5,'Annex 2 Designated EHV charges'!$D:$O,3,0))</f>
        <v/>
      </c>
      <c r="D5" s="101" t="str">
        <f>IF($A5="","",VLOOKUP($A5,'Annex 2 Designated EHV charges'!$D:$O,4,0))</f>
        <v/>
      </c>
      <c r="E5" s="103" t="str">
        <f>IFERROR(IF(VLOOKUP($A5,'Annex 2 Designated EHV charges'!$D:$P,10,FALSE)=0,"",VLOOKUP($A5,'Annex 2 Designated EHV charges'!$D:$P,10,FALSE)),"")</f>
        <v/>
      </c>
      <c r="F5" s="208" t="str">
        <f>IFERROR(IF(VLOOKUP($A5,'Annex 2 Designated EHV charges'!$D:$P,11,FALSE)=0,"",VLOOKUP($A5,'Annex 2 Designated EHV charges'!$D:$P,11,FALSE)),"")</f>
        <v/>
      </c>
      <c r="G5" s="208" t="str">
        <f>IFERROR(IF(VLOOKUP($A5,'Annex 2 Designated EHV charges'!$D:$P,12,FALSE)=0,"",VLOOKUP($A5,'Annex 2 Designated EHV charges'!$D:$P,12,FALSE)),"")</f>
        <v/>
      </c>
      <c r="H5" s="208" t="str">
        <f>IFERROR(IF(VLOOKUP($A5,'Annex 2 Designated EHV charges'!$D:$P,13,FALSE)=0,"",VLOOKUP($A5,'Annex 2 Designated EHV charges'!$D:$P,13,FALSE)),"")</f>
        <v/>
      </c>
    </row>
    <row r="6" spans="1:15" ht="12.75" customHeight="1" x14ac:dyDescent="0.25">
      <c r="A6" s="102" t="str" cm="1">
        <f t="array" ref="A6">IFERROR(INDEX('Annex 2 Designated EHV charges'!$D$10:$D$300, MATCH(0, IF(ISBLANK('Annex 2 Designated EHV charges'!$D$10:$D$300),1, COUNTIF(A$4:$A5, 'Annex 2 Designated EHV charges'!$D$10:$D$300)), 0)),"")</f>
        <v/>
      </c>
      <c r="B6" s="101" t="str">
        <f>IF($A6="","",VLOOKUP($A6,'Annex 2 Designated EHV charges'!$D:$O,2,0))</f>
        <v/>
      </c>
      <c r="C6" s="102" t="str">
        <f>IF($A6="","",VLOOKUP($A6,'Annex 2 Designated EHV charges'!$D:$O,3,0))</f>
        <v/>
      </c>
      <c r="D6" s="101" t="str">
        <f>IF($A6="","",VLOOKUP($A6,'Annex 2 Designated EHV charges'!$D:$O,4,0))</f>
        <v/>
      </c>
      <c r="E6" s="103" t="str">
        <f>IFERROR(IF(VLOOKUP($A6,'Annex 2 Designated EHV charges'!$D:$P,10,FALSE)=0,"",VLOOKUP($A6,'Annex 2 Designated EHV charges'!$D:$P,10,FALSE)),"")</f>
        <v/>
      </c>
      <c r="F6" s="208" t="str">
        <f>IFERROR(IF(VLOOKUP($A6,'Annex 2 Designated EHV charges'!$D:$P,11,FALSE)=0,"",VLOOKUP($A6,'Annex 2 Designated EHV charges'!$D:$P,11,FALSE)),"")</f>
        <v/>
      </c>
      <c r="G6" s="208" t="str">
        <f>IFERROR(IF(VLOOKUP($A6,'Annex 2 Designated EHV charges'!$D:$P,12,FALSE)=0,"",VLOOKUP($A6,'Annex 2 Designated EHV charges'!$D:$P,12,FALSE)),"")</f>
        <v/>
      </c>
      <c r="H6" s="208" t="str">
        <f>IFERROR(IF(VLOOKUP($A6,'Annex 2 Designated EHV charges'!$D:$P,13,FALSE)=0,"",VLOOKUP($A6,'Annex 2 Designated EHV charges'!$D:$P,13,FALSE)),"")</f>
        <v/>
      </c>
    </row>
    <row r="7" spans="1:15" ht="12.75" customHeight="1" x14ac:dyDescent="0.25">
      <c r="A7" s="102" t="str" cm="1">
        <f t="array" ref="A7">IFERROR(INDEX('Annex 2 Designated EHV charges'!$D$10:$D$300, MATCH(0, IF(ISBLANK('Annex 2 Designated EHV charges'!$D$10:$D$300),1, COUNTIF(A$4:$A6, 'Annex 2 Designated EHV charges'!$D$10:$D$300)), 0)),"")</f>
        <v/>
      </c>
      <c r="B7" s="101" t="str">
        <f>IF($A7="","",VLOOKUP($A7,'Annex 2 Designated EHV charges'!$D:$O,2,0))</f>
        <v/>
      </c>
      <c r="C7" s="102" t="str">
        <f>IF($A7="","",VLOOKUP($A7,'Annex 2 Designated EHV charges'!$D:$O,3,0))</f>
        <v/>
      </c>
      <c r="D7" s="101" t="str">
        <f>IF($A7="","",VLOOKUP($A7,'Annex 2 Designated EHV charges'!$D:$O,4,0))</f>
        <v/>
      </c>
      <c r="E7" s="103" t="str">
        <f>IFERROR(IF(VLOOKUP($A7,'Annex 2 Designated EHV charges'!$D:$P,10,FALSE)=0,"",VLOOKUP($A7,'Annex 2 Designated EHV charges'!$D:$P,10,FALSE)),"")</f>
        <v/>
      </c>
      <c r="F7" s="208" t="str">
        <f>IFERROR(IF(VLOOKUP($A7,'Annex 2 Designated EHV charges'!$D:$P,11,FALSE)=0,"",VLOOKUP($A7,'Annex 2 Designated EHV charges'!$D:$P,11,FALSE)),"")</f>
        <v/>
      </c>
      <c r="G7" s="208" t="str">
        <f>IFERROR(IF(VLOOKUP($A7,'Annex 2 Designated EHV charges'!$D:$P,12,FALSE)=0,"",VLOOKUP($A7,'Annex 2 Designated EHV charges'!$D:$P,12,FALSE)),"")</f>
        <v/>
      </c>
      <c r="H7" s="208" t="str">
        <f>IFERROR(IF(VLOOKUP($A7,'Annex 2 Designated EHV charges'!$D:$P,13,FALSE)=0,"",VLOOKUP($A7,'Annex 2 Designated EHV charges'!$D:$P,13,FALSE)),"")</f>
        <v/>
      </c>
    </row>
    <row r="8" spans="1:15" ht="12.75" customHeight="1" x14ac:dyDescent="0.25">
      <c r="A8" s="102" t="str" cm="1">
        <f t="array" ref="A8">IFERROR(INDEX('Annex 2 Designated EHV charges'!$D$10:$D$300, MATCH(0, IF(ISBLANK('Annex 2 Designated EHV charges'!$D$10:$D$300),1, COUNTIF(A$4:$A7, 'Annex 2 Designated EHV charges'!$D$10:$D$300)), 0)),"")</f>
        <v/>
      </c>
      <c r="B8" s="101" t="str">
        <f>IF($A8="","",VLOOKUP($A8,'Annex 2 Designated EHV charges'!$D:$O,2,0))</f>
        <v/>
      </c>
      <c r="C8" s="102" t="str">
        <f>IF($A8="","",VLOOKUP($A8,'Annex 2 Designated EHV charges'!$D:$O,3,0))</f>
        <v/>
      </c>
      <c r="D8" s="101" t="str">
        <f>IF($A8="","",VLOOKUP($A8,'Annex 2 Designated EHV charges'!$D:$O,4,0))</f>
        <v/>
      </c>
      <c r="E8" s="103" t="str">
        <f>IFERROR(IF(VLOOKUP($A8,'Annex 2 Designated EHV charges'!$D:$P,10,FALSE)=0,"",VLOOKUP($A8,'Annex 2 Designated EHV charges'!$D:$P,10,FALSE)),"")</f>
        <v/>
      </c>
      <c r="F8" s="208" t="str">
        <f>IFERROR(IF(VLOOKUP($A8,'Annex 2 Designated EHV charges'!$D:$P,11,FALSE)=0,"",VLOOKUP($A8,'Annex 2 Designated EHV charges'!$D:$P,11,FALSE)),"")</f>
        <v/>
      </c>
      <c r="G8" s="208" t="str">
        <f>IFERROR(IF(VLOOKUP($A8,'Annex 2 Designated EHV charges'!$D:$P,12,FALSE)=0,"",VLOOKUP($A8,'Annex 2 Designated EHV charges'!$D:$P,12,FALSE)),"")</f>
        <v/>
      </c>
      <c r="H8" s="208" t="str">
        <f>IFERROR(IF(VLOOKUP($A8,'Annex 2 Designated EHV charges'!$D:$P,13,FALSE)=0,"",VLOOKUP($A8,'Annex 2 Designated EHV charges'!$D:$P,13,FALSE)),"")</f>
        <v/>
      </c>
    </row>
    <row r="9" spans="1:15" ht="12.75" customHeight="1" x14ac:dyDescent="0.25">
      <c r="A9" s="102" t="str" cm="1">
        <f t="array" ref="A9">IFERROR(INDEX('Annex 2 Designated EHV charges'!$D$10:$D$300, MATCH(0, IF(ISBLANK('Annex 2 Designated EHV charges'!$D$10:$D$300),1, COUNTIF(A$4:$A8, 'Annex 2 Designated EHV charges'!$D$10:$D$300)), 0)),"")</f>
        <v/>
      </c>
      <c r="B9" s="101" t="str">
        <f>IF($A9="","",VLOOKUP($A9,'Annex 2 Designated EHV charges'!$D:$O,2,0))</f>
        <v/>
      </c>
      <c r="C9" s="102" t="str">
        <f>IF($A9="","",VLOOKUP($A9,'Annex 2 Designated EHV charges'!$D:$O,3,0))</f>
        <v/>
      </c>
      <c r="D9" s="101" t="str">
        <f>IF($A9="","",VLOOKUP($A9,'Annex 2 Designated EHV charges'!$D:$O,4,0))</f>
        <v/>
      </c>
      <c r="E9" s="103" t="str">
        <f>IFERROR(IF(VLOOKUP($A9,'Annex 2 Designated EHV charges'!$D:$P,10,FALSE)=0,"",VLOOKUP($A9,'Annex 2 Designated EHV charges'!$D:$P,10,FALSE)),"")</f>
        <v/>
      </c>
      <c r="F9" s="208" t="str">
        <f>IFERROR(IF(VLOOKUP($A9,'Annex 2 Designated EHV charges'!$D:$P,11,FALSE)=0,"",VLOOKUP($A9,'Annex 2 Designated EHV charges'!$D:$P,11,FALSE)),"")</f>
        <v/>
      </c>
      <c r="G9" s="208" t="str">
        <f>IFERROR(IF(VLOOKUP($A9,'Annex 2 Designated EHV charges'!$D:$P,12,FALSE)=0,"",VLOOKUP($A9,'Annex 2 Designated EHV charges'!$D:$P,12,FALSE)),"")</f>
        <v/>
      </c>
      <c r="H9" s="208" t="str">
        <f>IFERROR(IF(VLOOKUP($A9,'Annex 2 Designated EHV charges'!$D:$P,13,FALSE)=0,"",VLOOKUP($A9,'Annex 2 Designated EHV charges'!$D:$P,13,FALSE)),"")</f>
        <v/>
      </c>
    </row>
    <row r="10" spans="1:15" ht="12.75" customHeight="1" x14ac:dyDescent="0.25">
      <c r="A10" s="102" t="str" cm="1">
        <f t="array" ref="A10">IFERROR(INDEX('Annex 2 Designated EHV charges'!$D$10:$D$300, MATCH(0, IF(ISBLANK('Annex 2 Designated EHV charges'!$D$10:$D$300),1, COUNTIF(A$4:$A9, 'Annex 2 Designated EHV charges'!$D$10:$D$300)), 0)),"")</f>
        <v/>
      </c>
      <c r="B10" s="101" t="str">
        <f>IF($A10="","",VLOOKUP($A10,'Annex 2 Designated EHV charges'!$D:$O,2,0))</f>
        <v/>
      </c>
      <c r="C10" s="102" t="str">
        <f>IF($A10="","",VLOOKUP($A10,'Annex 2 Designated EHV charges'!$D:$O,3,0))</f>
        <v/>
      </c>
      <c r="D10" s="101" t="str">
        <f>IF($A10="","",VLOOKUP($A10,'Annex 2 Designated EHV charges'!$D:$O,4,0))</f>
        <v/>
      </c>
      <c r="E10" s="103" t="str">
        <f>IFERROR(IF(VLOOKUP($A10,'Annex 2 Designated EHV charges'!$D:$P,10,FALSE)=0,"",VLOOKUP($A10,'Annex 2 Designated EHV charges'!$D:$P,10,FALSE)),"")</f>
        <v/>
      </c>
      <c r="F10" s="208" t="str">
        <f>IFERROR(IF(VLOOKUP($A10,'Annex 2 Designated EHV charges'!$D:$P,11,FALSE)=0,"",VLOOKUP($A10,'Annex 2 Designated EHV charges'!$D:$P,11,FALSE)),"")</f>
        <v/>
      </c>
      <c r="G10" s="208" t="str">
        <f>IFERROR(IF(VLOOKUP($A10,'Annex 2 Designated EHV charges'!$D:$P,12,FALSE)=0,"",VLOOKUP($A10,'Annex 2 Designated EHV charges'!$D:$P,12,FALSE)),"")</f>
        <v/>
      </c>
      <c r="H10" s="208" t="str">
        <f>IFERROR(IF(VLOOKUP($A10,'Annex 2 Designated EHV charges'!$D:$P,13,FALSE)=0,"",VLOOKUP($A10,'Annex 2 Designated EHV charges'!$D:$P,13,FALSE)),"")</f>
        <v/>
      </c>
    </row>
    <row r="11" spans="1:15" ht="12.75" customHeight="1" x14ac:dyDescent="0.25">
      <c r="A11" s="102" t="str" cm="1">
        <f t="array" ref="A11">IFERROR(INDEX('Annex 2 Designated EHV charges'!$D$10:$D$300, MATCH(0, IF(ISBLANK('Annex 2 Designated EHV charges'!$D$10:$D$300),1, COUNTIF(A$4:$A10, 'Annex 2 Designated EHV charges'!$D$10:$D$300)), 0)),"")</f>
        <v/>
      </c>
      <c r="B11" s="101" t="str">
        <f>IF($A11="","",VLOOKUP($A11,'Annex 2 Designated EHV charges'!$D:$O,2,0))</f>
        <v/>
      </c>
      <c r="C11" s="102" t="str">
        <f>IF($A11="","",VLOOKUP($A11,'Annex 2 Designated EHV charges'!$D:$O,3,0))</f>
        <v/>
      </c>
      <c r="D11" s="101" t="str">
        <f>IF($A11="","",VLOOKUP($A11,'Annex 2 Designated EHV charges'!$D:$O,4,0))</f>
        <v/>
      </c>
      <c r="E11" s="103" t="str">
        <f>IFERROR(IF(VLOOKUP($A11,'Annex 2 Designated EHV charges'!$D:$P,10,FALSE)=0,"",VLOOKUP($A11,'Annex 2 Designated EHV charges'!$D:$P,10,FALSE)),"")</f>
        <v/>
      </c>
      <c r="F11" s="208" t="str">
        <f>IFERROR(IF(VLOOKUP($A11,'Annex 2 Designated EHV charges'!$D:$P,11,FALSE)=0,"",VLOOKUP($A11,'Annex 2 Designated EHV charges'!$D:$P,11,FALSE)),"")</f>
        <v/>
      </c>
      <c r="G11" s="208" t="str">
        <f>IFERROR(IF(VLOOKUP($A11,'Annex 2 Designated EHV charges'!$D:$P,12,FALSE)=0,"",VLOOKUP($A11,'Annex 2 Designated EHV charges'!$D:$P,12,FALSE)),"")</f>
        <v/>
      </c>
      <c r="H11" s="208" t="str">
        <f>IFERROR(IF(VLOOKUP($A11,'Annex 2 Designated EHV charges'!$D:$P,13,FALSE)=0,"",VLOOKUP($A11,'Annex 2 Designated EHV charges'!$D:$P,13,FALSE)),"")</f>
        <v/>
      </c>
    </row>
    <row r="12" spans="1:15" ht="12.75" customHeight="1" x14ac:dyDescent="0.25">
      <c r="A12" s="102" t="str" cm="1">
        <f t="array" ref="A12">IFERROR(INDEX('Annex 2 Designated EHV charges'!$D$10:$D$300, MATCH(0, IF(ISBLANK('Annex 2 Designated EHV charges'!$D$10:$D$300),1, COUNTIF(A$4:$A11, 'Annex 2 Designated EHV charges'!$D$10:$D$300)), 0)),"")</f>
        <v/>
      </c>
      <c r="B12" s="101" t="str">
        <f>IF($A12="","",VLOOKUP($A12,'Annex 2 Designated EHV charges'!$D:$O,2,0))</f>
        <v/>
      </c>
      <c r="C12" s="102" t="str">
        <f>IF($A12="","",VLOOKUP($A12,'Annex 2 Designated EHV charges'!$D:$O,3,0))</f>
        <v/>
      </c>
      <c r="D12" s="101" t="str">
        <f>IF($A12="","",VLOOKUP($A12,'Annex 2 Designated EHV charges'!$D:$O,4,0))</f>
        <v/>
      </c>
      <c r="E12" s="103" t="str">
        <f>IFERROR(IF(VLOOKUP($A12,'Annex 2 Designated EHV charges'!$D:$P,10,FALSE)=0,"",VLOOKUP($A12,'Annex 2 Designated EHV charges'!$D:$P,10,FALSE)),"")</f>
        <v/>
      </c>
      <c r="F12" s="208" t="str">
        <f>IFERROR(IF(VLOOKUP($A12,'Annex 2 Designated EHV charges'!$D:$P,11,FALSE)=0,"",VLOOKUP($A12,'Annex 2 Designated EHV charges'!$D:$P,11,FALSE)),"")</f>
        <v/>
      </c>
      <c r="G12" s="208" t="str">
        <f>IFERROR(IF(VLOOKUP($A12,'Annex 2 Designated EHV charges'!$D:$P,12,FALSE)=0,"",VLOOKUP($A12,'Annex 2 Designated EHV charges'!$D:$P,12,FALSE)),"")</f>
        <v/>
      </c>
      <c r="H12" s="208" t="str">
        <f>IFERROR(IF(VLOOKUP($A12,'Annex 2 Designated EHV charges'!$D:$P,13,FALSE)=0,"",VLOOKUP($A12,'Annex 2 Designated EHV charges'!$D:$P,13,FALSE)),"")</f>
        <v/>
      </c>
    </row>
    <row r="13" spans="1:15" ht="12.75" customHeight="1" x14ac:dyDescent="0.25">
      <c r="A13" s="102" t="str" cm="1">
        <f t="array" ref="A13">IFERROR(INDEX('Annex 2 Designated EHV charges'!$D$10:$D$300, MATCH(0, IF(ISBLANK('Annex 2 Designated EHV charges'!$D$10:$D$300),1, COUNTIF(A$4:$A12, 'Annex 2 Designated EHV charges'!$D$10:$D$300)), 0)),"")</f>
        <v/>
      </c>
      <c r="B13" s="101" t="str">
        <f>IF($A13="","",VLOOKUP($A13,'Annex 2 Designated EHV charges'!$D:$O,2,0))</f>
        <v/>
      </c>
      <c r="C13" s="102" t="str">
        <f>IF($A13="","",VLOOKUP($A13,'Annex 2 Designated EHV charges'!$D:$O,3,0))</f>
        <v/>
      </c>
      <c r="D13" s="101" t="str">
        <f>IF($A13="","",VLOOKUP($A13,'Annex 2 Designated EHV charges'!$D:$O,4,0))</f>
        <v/>
      </c>
      <c r="E13" s="103" t="str">
        <f>IFERROR(IF(VLOOKUP($A13,'Annex 2 Designated EHV charges'!$D:$P,10,FALSE)=0,"",VLOOKUP($A13,'Annex 2 Designated EHV charges'!$D:$P,10,FALSE)),"")</f>
        <v/>
      </c>
      <c r="F13" s="208" t="str">
        <f>IFERROR(IF(VLOOKUP($A13,'Annex 2 Designated EHV charges'!$D:$P,11,FALSE)=0,"",VLOOKUP($A13,'Annex 2 Designated EHV charges'!$D:$P,11,FALSE)),"")</f>
        <v/>
      </c>
      <c r="G13" s="208" t="str">
        <f>IFERROR(IF(VLOOKUP($A13,'Annex 2 Designated EHV charges'!$D:$P,12,FALSE)=0,"",VLOOKUP($A13,'Annex 2 Designated EHV charges'!$D:$P,12,FALSE)),"")</f>
        <v/>
      </c>
      <c r="H13" s="208" t="str">
        <f>IFERROR(IF(VLOOKUP($A13,'Annex 2 Designated EHV charges'!$D:$P,13,FALSE)=0,"",VLOOKUP($A13,'Annex 2 Designated EHV charges'!$D:$P,13,FALSE)),"")</f>
        <v/>
      </c>
    </row>
    <row r="14" spans="1:15" ht="12.75" customHeight="1" x14ac:dyDescent="0.25">
      <c r="A14" s="102" t="str" cm="1">
        <f t="array" ref="A14">IFERROR(INDEX('Annex 2 Designated EHV charges'!$D$10:$D$300, MATCH(0, IF(ISBLANK('Annex 2 Designated EHV charges'!$D$10:$D$300),1, COUNTIF(A$4:$A13, 'Annex 2 Designated EHV charges'!$D$10:$D$300)), 0)),"")</f>
        <v/>
      </c>
      <c r="B14" s="101" t="str">
        <f>IF($A14="","",VLOOKUP($A14,'Annex 2 Designated EHV charges'!$D:$O,2,0))</f>
        <v/>
      </c>
      <c r="C14" s="102" t="str">
        <f>IF($A14="","",VLOOKUP($A14,'Annex 2 Designated EHV charges'!$D:$O,3,0))</f>
        <v/>
      </c>
      <c r="D14" s="101" t="str">
        <f>IF($A14="","",VLOOKUP($A14,'Annex 2 Designated EHV charges'!$D:$O,4,0))</f>
        <v/>
      </c>
      <c r="E14" s="103" t="str">
        <f>IFERROR(IF(VLOOKUP($A14,'Annex 2 Designated EHV charges'!$D:$P,10,FALSE)=0,"",VLOOKUP($A14,'Annex 2 Designated EHV charges'!$D:$P,10,FALSE)),"")</f>
        <v/>
      </c>
      <c r="F14" s="208" t="str">
        <f>IFERROR(IF(VLOOKUP($A14,'Annex 2 Designated EHV charges'!$D:$P,11,FALSE)=0,"",VLOOKUP($A14,'Annex 2 Designated EHV charges'!$D:$P,11,FALSE)),"")</f>
        <v/>
      </c>
      <c r="G14" s="208" t="str">
        <f>IFERROR(IF(VLOOKUP($A14,'Annex 2 Designated EHV charges'!$D:$P,12,FALSE)=0,"",VLOOKUP($A14,'Annex 2 Designated EHV charges'!$D:$P,12,FALSE)),"")</f>
        <v/>
      </c>
      <c r="H14" s="208" t="str">
        <f>IFERROR(IF(VLOOKUP($A14,'Annex 2 Designated EHV charges'!$D:$P,13,FALSE)=0,"",VLOOKUP($A14,'Annex 2 Designated EHV charges'!$D:$P,13,FALSE)),"")</f>
        <v/>
      </c>
    </row>
    <row r="15" spans="1:15" ht="12.75" customHeight="1" x14ac:dyDescent="0.25">
      <c r="A15" s="102" t="str" cm="1">
        <f t="array" ref="A15">IFERROR(INDEX('Annex 2 Designated EHV charges'!$D$10:$D$300, MATCH(0, IF(ISBLANK('Annex 2 Designated EHV charges'!$D$10:$D$300),1, COUNTIF(A$4:$A14, 'Annex 2 Designated EHV charges'!$D$10:$D$300)), 0)),"")</f>
        <v/>
      </c>
      <c r="B15" s="101" t="str">
        <f>IF($A15="","",VLOOKUP($A15,'Annex 2 Designated EHV charges'!$D:$O,2,0))</f>
        <v/>
      </c>
      <c r="C15" s="102" t="str">
        <f>IF($A15="","",VLOOKUP($A15,'Annex 2 Designated EHV charges'!$D:$O,3,0))</f>
        <v/>
      </c>
      <c r="D15" s="101" t="str">
        <f>IF($A15="","",VLOOKUP($A15,'Annex 2 Designated EHV charges'!$D:$O,4,0))</f>
        <v/>
      </c>
      <c r="E15" s="103" t="str">
        <f>IFERROR(IF(VLOOKUP($A15,'Annex 2 Designated EHV charges'!$D:$P,10,FALSE)=0,"",VLOOKUP($A15,'Annex 2 Designated EHV charges'!$D:$P,10,FALSE)),"")</f>
        <v/>
      </c>
      <c r="F15" s="208" t="str">
        <f>IFERROR(IF(VLOOKUP($A15,'Annex 2 Designated EHV charges'!$D:$P,11,FALSE)=0,"",VLOOKUP($A15,'Annex 2 Designated EHV charges'!$D:$P,11,FALSE)),"")</f>
        <v/>
      </c>
      <c r="G15" s="208" t="str">
        <f>IFERROR(IF(VLOOKUP($A15,'Annex 2 Designated EHV charges'!$D:$P,12,FALSE)=0,"",VLOOKUP($A15,'Annex 2 Designated EHV charges'!$D:$P,12,FALSE)),"")</f>
        <v/>
      </c>
      <c r="H15" s="208" t="str">
        <f>IFERROR(IF(VLOOKUP($A15,'Annex 2 Designated EHV charges'!$D:$P,13,FALSE)=0,"",VLOOKUP($A15,'Annex 2 Designated EHV charges'!$D:$P,13,FALSE)),"")</f>
        <v/>
      </c>
    </row>
    <row r="16" spans="1:15" ht="12.75" customHeight="1" x14ac:dyDescent="0.25">
      <c r="A16" s="102" t="str" cm="1">
        <f t="array" ref="A16">IFERROR(INDEX('Annex 2 Designated EHV charges'!$D$10:$D$300, MATCH(0, IF(ISBLANK('Annex 2 Designated EHV charges'!$D$10:$D$300),1, COUNTIF(A$4:$A15, 'Annex 2 Designated EHV charges'!$D$10:$D$300)), 0)),"")</f>
        <v/>
      </c>
      <c r="B16" s="101" t="str">
        <f>IF($A16="","",VLOOKUP($A16,'Annex 2 Designated EHV charges'!$D:$O,2,0))</f>
        <v/>
      </c>
      <c r="C16" s="102" t="str">
        <f>IF($A16="","",VLOOKUP($A16,'Annex 2 Designated EHV charges'!$D:$O,3,0))</f>
        <v/>
      </c>
      <c r="D16" s="101" t="str">
        <f>IF($A16="","",VLOOKUP($A16,'Annex 2 Designated EHV charges'!$D:$O,4,0))</f>
        <v/>
      </c>
      <c r="E16" s="103" t="str">
        <f>IFERROR(IF(VLOOKUP($A16,'Annex 2 Designated EHV charges'!$D:$P,10,FALSE)=0,"",VLOOKUP($A16,'Annex 2 Designated EHV charges'!$D:$P,10,FALSE)),"")</f>
        <v/>
      </c>
      <c r="F16" s="208" t="str">
        <f>IFERROR(IF(VLOOKUP($A16,'Annex 2 Designated EHV charges'!$D:$P,11,FALSE)=0,"",VLOOKUP($A16,'Annex 2 Designated EHV charges'!$D:$P,11,FALSE)),"")</f>
        <v/>
      </c>
      <c r="G16" s="208" t="str">
        <f>IFERROR(IF(VLOOKUP($A16,'Annex 2 Designated EHV charges'!$D:$P,12,FALSE)=0,"",VLOOKUP($A16,'Annex 2 Designated EHV charges'!$D:$P,12,FALSE)),"")</f>
        <v/>
      </c>
      <c r="H16" s="208" t="str">
        <f>IFERROR(IF(VLOOKUP($A16,'Annex 2 Designated EHV charges'!$D:$P,13,FALSE)=0,"",VLOOKUP($A16,'Annex 2 Designated EHV charges'!$D:$P,13,FALSE)),"")</f>
        <v/>
      </c>
    </row>
    <row r="17" spans="1:8" ht="12.75" customHeight="1" x14ac:dyDescent="0.25">
      <c r="A17" s="102" t="str" cm="1">
        <f t="array" ref="A17">IFERROR(INDEX('Annex 2 Designated EHV charges'!$D$10:$D$300, MATCH(0, IF(ISBLANK('Annex 2 Designated EHV charges'!$D$10:$D$300),1, COUNTIF(A$4:$A16, 'Annex 2 Designated EHV charges'!$D$10:$D$300)), 0)),"")</f>
        <v/>
      </c>
      <c r="B17" s="101" t="str">
        <f>IF($A17="","",VLOOKUP($A17,'Annex 2 Designated EHV charges'!$D:$O,2,0))</f>
        <v/>
      </c>
      <c r="C17" s="102" t="str">
        <f>IF($A17="","",VLOOKUP($A17,'Annex 2 Designated EHV charges'!$D:$O,3,0))</f>
        <v/>
      </c>
      <c r="D17" s="101" t="str">
        <f>IF($A17="","",VLOOKUP($A17,'Annex 2 Designated EHV charges'!$D:$O,4,0))</f>
        <v/>
      </c>
      <c r="E17" s="103" t="str">
        <f>IFERROR(IF(VLOOKUP($A17,'Annex 2 Designated EHV charges'!$D:$P,10,FALSE)=0,"",VLOOKUP($A17,'Annex 2 Designated EHV charges'!$D:$P,10,FALSE)),"")</f>
        <v/>
      </c>
      <c r="F17" s="208" t="str">
        <f>IFERROR(IF(VLOOKUP($A17,'Annex 2 Designated EHV charges'!$D:$P,11,FALSE)=0,"",VLOOKUP($A17,'Annex 2 Designated EHV charges'!$D:$P,11,FALSE)),"")</f>
        <v/>
      </c>
      <c r="G17" s="208" t="str">
        <f>IFERROR(IF(VLOOKUP($A17,'Annex 2 Designated EHV charges'!$D:$P,12,FALSE)=0,"",VLOOKUP($A17,'Annex 2 Designated EHV charges'!$D:$P,12,FALSE)),"")</f>
        <v/>
      </c>
      <c r="H17" s="208" t="str">
        <f>IFERROR(IF(VLOOKUP($A17,'Annex 2 Designated EHV charges'!$D:$P,13,FALSE)=0,"",VLOOKUP($A17,'Annex 2 Designated EHV charges'!$D:$P,13,FALSE)),"")</f>
        <v/>
      </c>
    </row>
    <row r="18" spans="1:8" ht="12.75" customHeight="1" x14ac:dyDescent="0.25">
      <c r="A18" s="102" t="str" cm="1">
        <f t="array" ref="A18">IFERROR(INDEX('Annex 2 Designated EHV charges'!$D$10:$D$300, MATCH(0, IF(ISBLANK('Annex 2 Designated EHV charges'!$D$10:$D$300),1, COUNTIF(A$4:$A17, 'Annex 2 Designated EHV charges'!$D$10:$D$300)), 0)),"")</f>
        <v/>
      </c>
      <c r="B18" s="101" t="str">
        <f>IF($A18="","",VLOOKUP($A18,'Annex 2 Designated EHV charges'!$D:$O,2,0))</f>
        <v/>
      </c>
      <c r="C18" s="102" t="str">
        <f>IF($A18="","",VLOOKUP($A18,'Annex 2 Designated EHV charges'!$D:$O,3,0))</f>
        <v/>
      </c>
      <c r="D18" s="101" t="str">
        <f>IF($A18="","",VLOOKUP($A18,'Annex 2 Designated EHV charges'!$D:$O,4,0))</f>
        <v/>
      </c>
      <c r="E18" s="103" t="str">
        <f>IFERROR(IF(VLOOKUP($A18,'Annex 2 Designated EHV charges'!$D:$P,10,FALSE)=0,"",VLOOKUP($A18,'Annex 2 Designated EHV charges'!$D:$P,10,FALSE)),"")</f>
        <v/>
      </c>
      <c r="F18" s="208" t="str">
        <f>IFERROR(IF(VLOOKUP($A18,'Annex 2 Designated EHV charges'!$D:$P,11,FALSE)=0,"",VLOOKUP($A18,'Annex 2 Designated EHV charges'!$D:$P,11,FALSE)),"")</f>
        <v/>
      </c>
      <c r="G18" s="208" t="str">
        <f>IFERROR(IF(VLOOKUP($A18,'Annex 2 Designated EHV charges'!$D:$P,12,FALSE)=0,"",VLOOKUP($A18,'Annex 2 Designated EHV charges'!$D:$P,12,FALSE)),"")</f>
        <v/>
      </c>
      <c r="H18" s="208" t="str">
        <f>IFERROR(IF(VLOOKUP($A18,'Annex 2 Designated EHV charges'!$D:$P,13,FALSE)=0,"",VLOOKUP($A18,'Annex 2 Designated EHV charges'!$D:$P,13,FALSE)),"")</f>
        <v/>
      </c>
    </row>
    <row r="19" spans="1:8" ht="12.75" customHeight="1" x14ac:dyDescent="0.25">
      <c r="A19" s="102" t="str" cm="1">
        <f t="array" ref="A19">IFERROR(INDEX('Annex 2 Designated EHV charges'!$D$10:$D$300, MATCH(0, IF(ISBLANK('Annex 2 Designated EHV charges'!$D$10:$D$300),1, COUNTIF(A$4:$A18, 'Annex 2 Designated EHV charges'!$D$10:$D$300)), 0)),"")</f>
        <v/>
      </c>
      <c r="B19" s="101" t="str">
        <f>IF($A19="","",VLOOKUP($A19,'Annex 2 Designated EHV charges'!$D:$O,2,0))</f>
        <v/>
      </c>
      <c r="C19" s="102" t="str">
        <f>IF($A19="","",VLOOKUP($A19,'Annex 2 Designated EHV charges'!$D:$O,3,0))</f>
        <v/>
      </c>
      <c r="D19" s="101" t="str">
        <f>IF($A19="","",VLOOKUP($A19,'Annex 2 Designated EHV charges'!$D:$O,4,0))</f>
        <v/>
      </c>
      <c r="E19" s="103" t="str">
        <f>IFERROR(IF(VLOOKUP($A19,'Annex 2 Designated EHV charges'!$D:$P,10,FALSE)=0,"",VLOOKUP($A19,'Annex 2 Designated EHV charges'!$D:$P,10,FALSE)),"")</f>
        <v/>
      </c>
      <c r="F19" s="208" t="str">
        <f>IFERROR(IF(VLOOKUP($A19,'Annex 2 Designated EHV charges'!$D:$P,11,FALSE)=0,"",VLOOKUP($A19,'Annex 2 Designated EHV charges'!$D:$P,11,FALSE)),"")</f>
        <v/>
      </c>
      <c r="G19" s="208" t="str">
        <f>IFERROR(IF(VLOOKUP($A19,'Annex 2 Designated EHV charges'!$D:$P,12,FALSE)=0,"",VLOOKUP($A19,'Annex 2 Designated EHV charges'!$D:$P,12,FALSE)),"")</f>
        <v/>
      </c>
      <c r="H19" s="208" t="str">
        <f>IFERROR(IF(VLOOKUP($A19,'Annex 2 Designated EHV charges'!$D:$P,13,FALSE)=0,"",VLOOKUP($A19,'Annex 2 Designated EHV charges'!$D:$P,13,FALSE)),"")</f>
        <v/>
      </c>
    </row>
    <row r="20" spans="1:8" ht="12.75" customHeight="1" x14ac:dyDescent="0.25">
      <c r="A20" s="102" t="str" cm="1">
        <f t="array" ref="A20">IFERROR(INDEX('Annex 2 Designated EHV charges'!$D$10:$D$300, MATCH(0, IF(ISBLANK('Annex 2 Designated EHV charges'!$D$10:$D$300),1, COUNTIF(A$4:$A19, 'Annex 2 Designated EHV charges'!$D$10:$D$300)), 0)),"")</f>
        <v/>
      </c>
      <c r="B20" s="101" t="str">
        <f>IF($A20="","",VLOOKUP($A20,'Annex 2 Designated EHV charges'!$D:$O,2,0))</f>
        <v/>
      </c>
      <c r="C20" s="102" t="str">
        <f>IF($A20="","",VLOOKUP($A20,'Annex 2 Designated EHV charges'!$D:$O,3,0))</f>
        <v/>
      </c>
      <c r="D20" s="101" t="str">
        <f>IF($A20="","",VLOOKUP($A20,'Annex 2 Designated EHV charges'!$D:$O,4,0))</f>
        <v/>
      </c>
      <c r="E20" s="103" t="str">
        <f>IFERROR(IF(VLOOKUP($A20,'Annex 2 Designated EHV charges'!$D:$P,10,FALSE)=0,"",VLOOKUP($A20,'Annex 2 Designated EHV charges'!$D:$P,10,FALSE)),"")</f>
        <v/>
      </c>
      <c r="F20" s="208" t="str">
        <f>IFERROR(IF(VLOOKUP($A20,'Annex 2 Designated EHV charges'!$D:$P,11,FALSE)=0,"",VLOOKUP($A20,'Annex 2 Designated EHV charges'!$D:$P,11,FALSE)),"")</f>
        <v/>
      </c>
      <c r="G20" s="208" t="str">
        <f>IFERROR(IF(VLOOKUP($A20,'Annex 2 Designated EHV charges'!$D:$P,12,FALSE)=0,"",VLOOKUP($A20,'Annex 2 Designated EHV charges'!$D:$P,12,FALSE)),"")</f>
        <v/>
      </c>
      <c r="H20" s="208" t="str">
        <f>IFERROR(IF(VLOOKUP($A20,'Annex 2 Designated EHV charges'!$D:$P,13,FALSE)=0,"",VLOOKUP($A20,'Annex 2 Designated EHV charges'!$D:$P,13,FALSE)),"")</f>
        <v/>
      </c>
    </row>
    <row r="21" spans="1:8" ht="12.75" customHeight="1" x14ac:dyDescent="0.25">
      <c r="A21" s="102" t="str" cm="1">
        <f t="array" ref="A21">IFERROR(INDEX('Annex 2 Designated EHV charges'!$D$10:$D$300, MATCH(0, IF(ISBLANK('Annex 2 Designated EHV charges'!$D$10:$D$300),1, COUNTIF(A$4:$A20, 'Annex 2 Designated EHV charges'!$D$10:$D$300)), 0)),"")</f>
        <v/>
      </c>
      <c r="B21" s="101" t="str">
        <f>IF($A21="","",VLOOKUP($A21,'Annex 2 Designated EHV charges'!$D:$O,2,0))</f>
        <v/>
      </c>
      <c r="C21" s="102" t="str">
        <f>IF($A21="","",VLOOKUP($A21,'Annex 2 Designated EHV charges'!$D:$O,3,0))</f>
        <v/>
      </c>
      <c r="D21" s="101" t="str">
        <f>IF($A21="","",VLOOKUP($A21,'Annex 2 Designated EHV charges'!$D:$O,4,0))</f>
        <v/>
      </c>
      <c r="E21" s="103" t="str">
        <f>IFERROR(IF(VLOOKUP($A21,'Annex 2 Designated EHV charges'!$D:$P,10,FALSE)=0,"",VLOOKUP($A21,'Annex 2 Designated EHV charges'!$D:$P,10,FALSE)),"")</f>
        <v/>
      </c>
      <c r="F21" s="208" t="str">
        <f>IFERROR(IF(VLOOKUP($A21,'Annex 2 Designated EHV charges'!$D:$P,11,FALSE)=0,"",VLOOKUP($A21,'Annex 2 Designated EHV charges'!$D:$P,11,FALSE)),"")</f>
        <v/>
      </c>
      <c r="G21" s="208" t="str">
        <f>IFERROR(IF(VLOOKUP($A21,'Annex 2 Designated EHV charges'!$D:$P,12,FALSE)=0,"",VLOOKUP($A21,'Annex 2 Designated EHV charges'!$D:$P,12,FALSE)),"")</f>
        <v/>
      </c>
      <c r="H21" s="208" t="str">
        <f>IFERROR(IF(VLOOKUP($A21,'Annex 2 Designated EHV charges'!$D:$P,13,FALSE)=0,"",VLOOKUP($A21,'Annex 2 Designated EHV charges'!$D:$P,13,FALSE)),"")</f>
        <v/>
      </c>
    </row>
    <row r="22" spans="1:8" ht="12.75" customHeight="1" x14ac:dyDescent="0.25">
      <c r="A22" s="102" t="str" cm="1">
        <f t="array" ref="A22">IFERROR(INDEX('Annex 2 Designated EHV charges'!$D$10:$D$300, MATCH(0, IF(ISBLANK('Annex 2 Designated EHV charges'!$D$10:$D$300),1, COUNTIF(A$4:$A21, 'Annex 2 Designated EHV charges'!$D$10:$D$300)), 0)),"")</f>
        <v/>
      </c>
      <c r="B22" s="101" t="str">
        <f>IF($A22="","",VLOOKUP($A22,'Annex 2 Designated EHV charges'!$D:$O,2,0))</f>
        <v/>
      </c>
      <c r="C22" s="102" t="str">
        <f>IF($A22="","",VLOOKUP($A22,'Annex 2 Designated EHV charges'!$D:$O,3,0))</f>
        <v/>
      </c>
      <c r="D22" s="101" t="str">
        <f>IF($A22="","",VLOOKUP($A22,'Annex 2 Designated EHV charges'!$D:$O,4,0))</f>
        <v/>
      </c>
      <c r="E22" s="103" t="str">
        <f>IFERROR(IF(VLOOKUP($A22,'Annex 2 Designated EHV charges'!$D:$P,10,FALSE)=0,"",VLOOKUP($A22,'Annex 2 Designated EHV charges'!$D:$P,10,FALSE)),"")</f>
        <v/>
      </c>
      <c r="F22" s="208" t="str">
        <f>IFERROR(IF(VLOOKUP($A22,'Annex 2 Designated EHV charges'!$D:$P,11,FALSE)=0,"",VLOOKUP($A22,'Annex 2 Designated EHV charges'!$D:$P,11,FALSE)),"")</f>
        <v/>
      </c>
      <c r="G22" s="208" t="str">
        <f>IFERROR(IF(VLOOKUP($A22,'Annex 2 Designated EHV charges'!$D:$P,12,FALSE)=0,"",VLOOKUP($A22,'Annex 2 Designated EHV charges'!$D:$P,12,FALSE)),"")</f>
        <v/>
      </c>
      <c r="H22" s="208" t="str">
        <f>IFERROR(IF(VLOOKUP($A22,'Annex 2 Designated EHV charges'!$D:$P,13,FALSE)=0,"",VLOOKUP($A22,'Annex 2 Designated EHV charges'!$D:$P,13,FALSE)),"")</f>
        <v/>
      </c>
    </row>
    <row r="23" spans="1:8" ht="12.75" customHeight="1" x14ac:dyDescent="0.25">
      <c r="A23" s="102" t="str" cm="1">
        <f t="array" ref="A23">IFERROR(INDEX('Annex 2 Designated EHV charges'!$D$10:$D$300, MATCH(0, IF(ISBLANK('Annex 2 Designated EHV charges'!$D$10:$D$300),1, COUNTIF(A$4:$A22, 'Annex 2 Designated EHV charges'!$D$10:$D$300)), 0)),"")</f>
        <v/>
      </c>
      <c r="B23" s="101" t="str">
        <f>IF($A23="","",VLOOKUP($A23,'Annex 2 Designated EHV charges'!$D:$O,2,0))</f>
        <v/>
      </c>
      <c r="C23" s="102" t="str">
        <f>IF($A23="","",VLOOKUP($A23,'Annex 2 Designated EHV charges'!$D:$O,3,0))</f>
        <v/>
      </c>
      <c r="D23" s="101" t="str">
        <f>IF($A23="","",VLOOKUP($A23,'Annex 2 Designated EHV charges'!$D:$O,4,0))</f>
        <v/>
      </c>
      <c r="E23" s="103" t="str">
        <f>IFERROR(IF(VLOOKUP($A23,'Annex 2 Designated EHV charges'!$D:$P,10,FALSE)=0,"",VLOOKUP($A23,'Annex 2 Designated EHV charges'!$D:$P,10,FALSE)),"")</f>
        <v/>
      </c>
      <c r="F23" s="208" t="str">
        <f>IFERROR(IF(VLOOKUP($A23,'Annex 2 Designated EHV charges'!$D:$P,11,FALSE)=0,"",VLOOKUP($A23,'Annex 2 Designated EHV charges'!$D:$P,11,FALSE)),"")</f>
        <v/>
      </c>
      <c r="G23" s="208" t="str">
        <f>IFERROR(IF(VLOOKUP($A23,'Annex 2 Designated EHV charges'!$D:$P,12,FALSE)=0,"",VLOOKUP($A23,'Annex 2 Designated EHV charges'!$D:$P,12,FALSE)),"")</f>
        <v/>
      </c>
      <c r="H23" s="208" t="str">
        <f>IFERROR(IF(VLOOKUP($A23,'Annex 2 Designated EHV charges'!$D:$P,13,FALSE)=0,"",VLOOKUP($A23,'Annex 2 Designated EHV charges'!$D:$P,13,FALSE)),"")</f>
        <v/>
      </c>
    </row>
    <row r="24" spans="1:8" ht="12.75" customHeight="1" x14ac:dyDescent="0.25">
      <c r="A24" s="102" t="str" cm="1">
        <f t="array" ref="A24">IFERROR(INDEX('Annex 2 Designated EHV charges'!$D$10:$D$300, MATCH(0, IF(ISBLANK('Annex 2 Designated EHV charges'!$D$10:$D$300),1, COUNTIF(A$4:$A23, 'Annex 2 Designated EHV charges'!$D$10:$D$300)), 0)),"")</f>
        <v/>
      </c>
      <c r="B24" s="101" t="str">
        <f>IF($A24="","",VLOOKUP($A24,'Annex 2 Designated EHV charges'!$D:$O,2,0))</f>
        <v/>
      </c>
      <c r="C24" s="102" t="str">
        <f>IF($A24="","",VLOOKUP($A24,'Annex 2 Designated EHV charges'!$D:$O,3,0))</f>
        <v/>
      </c>
      <c r="D24" s="101" t="str">
        <f>IF($A24="","",VLOOKUP($A24,'Annex 2 Designated EHV charges'!$D:$O,4,0))</f>
        <v/>
      </c>
      <c r="E24" s="103" t="str">
        <f>IFERROR(IF(VLOOKUP($A24,'Annex 2 Designated EHV charges'!$D:$P,10,FALSE)=0,"",VLOOKUP($A24,'Annex 2 Designated EHV charges'!$D:$P,10,FALSE)),"")</f>
        <v/>
      </c>
      <c r="F24" s="208" t="str">
        <f>IFERROR(IF(VLOOKUP($A24,'Annex 2 Designated EHV charges'!$D:$P,11,FALSE)=0,"",VLOOKUP($A24,'Annex 2 Designated EHV charges'!$D:$P,11,FALSE)),"")</f>
        <v/>
      </c>
      <c r="G24" s="208" t="str">
        <f>IFERROR(IF(VLOOKUP($A24,'Annex 2 Designated EHV charges'!$D:$P,12,FALSE)=0,"",VLOOKUP($A24,'Annex 2 Designated EHV charges'!$D:$P,12,FALSE)),"")</f>
        <v/>
      </c>
      <c r="H24" s="208" t="str">
        <f>IFERROR(IF(VLOOKUP($A24,'Annex 2 Designated EHV charges'!$D:$P,13,FALSE)=0,"",VLOOKUP($A24,'Annex 2 Designated EHV charges'!$D:$P,13,FALSE)),"")</f>
        <v/>
      </c>
    </row>
    <row r="25" spans="1:8" ht="12.75" customHeight="1" x14ac:dyDescent="0.25">
      <c r="A25" s="102" t="str" cm="1">
        <f t="array" ref="A25">IFERROR(INDEX('Annex 2 Designated EHV charges'!$D$10:$D$300, MATCH(0, IF(ISBLANK('Annex 2 Designated EHV charges'!$D$10:$D$300),1, COUNTIF(A$4:$A24, 'Annex 2 Designated EHV charges'!$D$10:$D$300)), 0)),"")</f>
        <v/>
      </c>
      <c r="B25" s="101" t="str">
        <f>IF($A25="","",VLOOKUP($A25,'Annex 2 Designated EHV charges'!$D:$O,2,0))</f>
        <v/>
      </c>
      <c r="C25" s="102" t="str">
        <f>IF($A25="","",VLOOKUP($A25,'Annex 2 Designated EHV charges'!$D:$O,3,0))</f>
        <v/>
      </c>
      <c r="D25" s="101" t="str">
        <f>IF($A25="","",VLOOKUP($A25,'Annex 2 Designated EHV charges'!$D:$O,4,0))</f>
        <v/>
      </c>
      <c r="E25" s="103" t="str">
        <f>IFERROR(IF(VLOOKUP($A25,'Annex 2 Designated EHV charges'!$D:$P,10,FALSE)=0,"",VLOOKUP($A25,'Annex 2 Designated EHV charges'!$D:$P,10,FALSE)),"")</f>
        <v/>
      </c>
      <c r="F25" s="208" t="str">
        <f>IFERROR(IF(VLOOKUP($A25,'Annex 2 Designated EHV charges'!$D:$P,11,FALSE)=0,"",VLOOKUP($A25,'Annex 2 Designated EHV charges'!$D:$P,11,FALSE)),"")</f>
        <v/>
      </c>
      <c r="G25" s="208" t="str">
        <f>IFERROR(IF(VLOOKUP($A25,'Annex 2 Designated EHV charges'!$D:$P,12,FALSE)=0,"",VLOOKUP($A25,'Annex 2 Designated EHV charges'!$D:$P,12,FALSE)),"")</f>
        <v/>
      </c>
      <c r="H25" s="208" t="str">
        <f>IFERROR(IF(VLOOKUP($A25,'Annex 2 Designated EHV charges'!$D:$P,13,FALSE)=0,"",VLOOKUP($A25,'Annex 2 Designated EHV charges'!$D:$P,13,FALSE)),"")</f>
        <v/>
      </c>
    </row>
    <row r="26" spans="1:8" ht="12.75" customHeight="1" x14ac:dyDescent="0.25">
      <c r="A26" s="102" t="str" cm="1">
        <f t="array" ref="A26">IFERROR(INDEX('Annex 2 Designated EHV charges'!$D$10:$D$300, MATCH(0, IF(ISBLANK('Annex 2 Designated EHV charges'!$D$10:$D$300),1, COUNTIF(A$4:$A25, 'Annex 2 Designated EHV charges'!$D$10:$D$300)), 0)),"")</f>
        <v/>
      </c>
      <c r="B26" s="101" t="str">
        <f>IF($A26="","",VLOOKUP($A26,'Annex 2 Designated EHV charges'!$D:$O,2,0))</f>
        <v/>
      </c>
      <c r="C26" s="102" t="str">
        <f>IF($A26="","",VLOOKUP($A26,'Annex 2 Designated EHV charges'!$D:$O,3,0))</f>
        <v/>
      </c>
      <c r="D26" s="101" t="str">
        <f>IF($A26="","",VLOOKUP($A26,'Annex 2 Designated EHV charges'!$D:$O,4,0))</f>
        <v/>
      </c>
      <c r="E26" s="103" t="str">
        <f>IFERROR(IF(VLOOKUP($A26,'Annex 2 Designated EHV charges'!$D:$P,10,FALSE)=0,"",VLOOKUP($A26,'Annex 2 Designated EHV charges'!$D:$P,10,FALSE)),"")</f>
        <v/>
      </c>
      <c r="F26" s="208" t="str">
        <f>IFERROR(IF(VLOOKUP($A26,'Annex 2 Designated EHV charges'!$D:$P,11,FALSE)=0,"",VLOOKUP($A26,'Annex 2 Designated EHV charges'!$D:$P,11,FALSE)),"")</f>
        <v/>
      </c>
      <c r="G26" s="208" t="str">
        <f>IFERROR(IF(VLOOKUP($A26,'Annex 2 Designated EHV charges'!$D:$P,12,FALSE)=0,"",VLOOKUP($A26,'Annex 2 Designated EHV charges'!$D:$P,12,FALSE)),"")</f>
        <v/>
      </c>
      <c r="H26" s="208" t="str">
        <f>IFERROR(IF(VLOOKUP($A26,'Annex 2 Designated EHV charges'!$D:$P,13,FALSE)=0,"",VLOOKUP($A26,'Annex 2 Designated EHV charges'!$D:$P,13,FALSE)),"")</f>
        <v/>
      </c>
    </row>
    <row r="27" spans="1:8" ht="12.75" customHeight="1" x14ac:dyDescent="0.25">
      <c r="A27" s="102" t="str" cm="1">
        <f t="array" ref="A27">IFERROR(INDEX('Annex 2 Designated EHV charges'!$D$10:$D$300, MATCH(0, IF(ISBLANK('Annex 2 Designated EHV charges'!$D$10:$D$300),1, COUNTIF(A$4:$A26, 'Annex 2 Designated EHV charges'!$D$10:$D$300)), 0)),"")</f>
        <v/>
      </c>
      <c r="B27" s="101" t="str">
        <f>IF($A27="","",VLOOKUP($A27,'Annex 2 Designated EHV charges'!$D:$O,2,0))</f>
        <v/>
      </c>
      <c r="C27" s="102" t="str">
        <f>IF($A27="","",VLOOKUP($A27,'Annex 2 Designated EHV charges'!$D:$O,3,0))</f>
        <v/>
      </c>
      <c r="D27" s="101" t="str">
        <f>IF($A27="","",VLOOKUP($A27,'Annex 2 Designated EHV charges'!$D:$O,4,0))</f>
        <v/>
      </c>
      <c r="E27" s="103" t="str">
        <f>IFERROR(IF(VLOOKUP($A27,'Annex 2 Designated EHV charges'!$D:$P,10,FALSE)=0,"",VLOOKUP($A27,'Annex 2 Designated EHV charges'!$D:$P,10,FALSE)),"")</f>
        <v/>
      </c>
      <c r="F27" s="208" t="str">
        <f>IFERROR(IF(VLOOKUP($A27,'Annex 2 Designated EHV charges'!$D:$P,11,FALSE)=0,"",VLOOKUP($A27,'Annex 2 Designated EHV charges'!$D:$P,11,FALSE)),"")</f>
        <v/>
      </c>
      <c r="G27" s="208" t="str">
        <f>IFERROR(IF(VLOOKUP($A27,'Annex 2 Designated EHV charges'!$D:$P,12,FALSE)=0,"",VLOOKUP($A27,'Annex 2 Designated EHV charges'!$D:$P,12,FALSE)),"")</f>
        <v/>
      </c>
      <c r="H27" s="208" t="str">
        <f>IFERROR(IF(VLOOKUP($A27,'Annex 2 Designated EHV charges'!$D:$P,13,FALSE)=0,"",VLOOKUP($A27,'Annex 2 Designated EHV charges'!$D:$P,13,FALSE)),"")</f>
        <v/>
      </c>
    </row>
    <row r="28" spans="1:8" ht="12.75" customHeight="1" x14ac:dyDescent="0.25">
      <c r="A28" s="102" t="str" cm="1">
        <f t="array" ref="A28">IFERROR(INDEX('Annex 2 Designated EHV charges'!$D$10:$D$300, MATCH(0, IF(ISBLANK('Annex 2 Designated EHV charges'!$D$10:$D$300),1, COUNTIF(A$4:$A27, 'Annex 2 Designated EHV charges'!$D$10:$D$300)), 0)),"")</f>
        <v/>
      </c>
      <c r="B28" s="101" t="str">
        <f>IF($A28="","",VLOOKUP($A28,'Annex 2 Designated EHV charges'!$D:$O,2,0))</f>
        <v/>
      </c>
      <c r="C28" s="102" t="str">
        <f>IF($A28="","",VLOOKUP($A28,'Annex 2 Designated EHV charges'!$D:$O,3,0))</f>
        <v/>
      </c>
      <c r="D28" s="101" t="str">
        <f>IF($A28="","",VLOOKUP($A28,'Annex 2 Designated EHV charges'!$D:$O,4,0))</f>
        <v/>
      </c>
      <c r="E28" s="103" t="str">
        <f>IFERROR(IF(VLOOKUP($A28,'Annex 2 Designated EHV charges'!$D:$P,10,FALSE)=0,"",VLOOKUP($A28,'Annex 2 Designated EHV charges'!$D:$P,10,FALSE)),"")</f>
        <v/>
      </c>
      <c r="F28" s="208" t="str">
        <f>IFERROR(IF(VLOOKUP($A28,'Annex 2 Designated EHV charges'!$D:$P,11,FALSE)=0,"",VLOOKUP($A28,'Annex 2 Designated EHV charges'!$D:$P,11,FALSE)),"")</f>
        <v/>
      </c>
      <c r="G28" s="208" t="str">
        <f>IFERROR(IF(VLOOKUP($A28,'Annex 2 Designated EHV charges'!$D:$P,12,FALSE)=0,"",VLOOKUP($A28,'Annex 2 Designated EHV charges'!$D:$P,12,FALSE)),"")</f>
        <v/>
      </c>
      <c r="H28" s="208" t="str">
        <f>IFERROR(IF(VLOOKUP($A28,'Annex 2 Designated EHV charges'!$D:$P,13,FALSE)=0,"",VLOOKUP($A28,'Annex 2 Designated EHV charges'!$D:$P,13,FALSE)),"")</f>
        <v/>
      </c>
    </row>
    <row r="29" spans="1:8" ht="12.75" customHeight="1" x14ac:dyDescent="0.25">
      <c r="A29" s="102" t="str" cm="1">
        <f t="array" ref="A29">IFERROR(INDEX('Annex 2 Designated EHV charges'!$D$10:$D$300, MATCH(0, IF(ISBLANK('Annex 2 Designated EHV charges'!$D$10:$D$300),1, COUNTIF(A$4:$A28, 'Annex 2 Designated EHV charges'!$D$10:$D$300)), 0)),"")</f>
        <v/>
      </c>
      <c r="B29" s="101" t="str">
        <f>IF($A29="","",VLOOKUP($A29,'Annex 2 Designated EHV charges'!$D:$O,2,0))</f>
        <v/>
      </c>
      <c r="C29" s="102" t="str">
        <f>IF($A29="","",VLOOKUP($A29,'Annex 2 Designated EHV charges'!$D:$O,3,0))</f>
        <v/>
      </c>
      <c r="D29" s="101" t="str">
        <f>IF($A29="","",VLOOKUP($A29,'Annex 2 Designated EHV charges'!$D:$O,4,0))</f>
        <v/>
      </c>
      <c r="E29" s="103" t="str">
        <f>IFERROR(IF(VLOOKUP($A29,'Annex 2 Designated EHV charges'!$D:$P,10,FALSE)=0,"",VLOOKUP($A29,'Annex 2 Designated EHV charges'!$D:$P,10,FALSE)),"")</f>
        <v/>
      </c>
      <c r="F29" s="208" t="str">
        <f>IFERROR(IF(VLOOKUP($A29,'Annex 2 Designated EHV charges'!$D:$P,11,FALSE)=0,"",VLOOKUP($A29,'Annex 2 Designated EHV charges'!$D:$P,11,FALSE)),"")</f>
        <v/>
      </c>
      <c r="G29" s="208" t="str">
        <f>IFERROR(IF(VLOOKUP($A29,'Annex 2 Designated EHV charges'!$D:$P,12,FALSE)=0,"",VLOOKUP($A29,'Annex 2 Designated EHV charges'!$D:$P,12,FALSE)),"")</f>
        <v/>
      </c>
      <c r="H29" s="208" t="str">
        <f>IFERROR(IF(VLOOKUP($A29,'Annex 2 Designated EHV charges'!$D:$P,13,FALSE)=0,"",VLOOKUP($A29,'Annex 2 Designated EHV charges'!$D:$P,13,FALSE)),"")</f>
        <v/>
      </c>
    </row>
    <row r="30" spans="1:8" ht="12.75" customHeight="1" x14ac:dyDescent="0.25">
      <c r="A30" s="102" t="str" cm="1">
        <f t="array" ref="A30">IFERROR(INDEX('Annex 2 Designated EHV charges'!$D$10:$D$300, MATCH(0, IF(ISBLANK('Annex 2 Designated EHV charges'!$D$10:$D$300),1, COUNTIF(A$4:$A29, 'Annex 2 Designated EHV charges'!$D$10:$D$300)), 0)),"")</f>
        <v/>
      </c>
      <c r="B30" s="101" t="str">
        <f>IF($A30="","",VLOOKUP($A30,'Annex 2 Designated EHV charges'!$D:$O,2,0))</f>
        <v/>
      </c>
      <c r="C30" s="102" t="str">
        <f>IF($A30="","",VLOOKUP($A30,'Annex 2 Designated EHV charges'!$D:$O,3,0))</f>
        <v/>
      </c>
      <c r="D30" s="101" t="str">
        <f>IF($A30="","",VLOOKUP($A30,'Annex 2 Designated EHV charges'!$D:$O,4,0))</f>
        <v/>
      </c>
      <c r="E30" s="103" t="str">
        <f>IFERROR(IF(VLOOKUP($A30,'Annex 2 Designated EHV charges'!$D:$P,10,FALSE)=0,"",VLOOKUP($A30,'Annex 2 Designated EHV charges'!$D:$P,10,FALSE)),"")</f>
        <v/>
      </c>
      <c r="F30" s="208" t="str">
        <f>IFERROR(IF(VLOOKUP($A30,'Annex 2 Designated EHV charges'!$D:$P,11,FALSE)=0,"",VLOOKUP($A30,'Annex 2 Designated EHV charges'!$D:$P,11,FALSE)),"")</f>
        <v/>
      </c>
      <c r="G30" s="208" t="str">
        <f>IFERROR(IF(VLOOKUP($A30,'Annex 2 Designated EHV charges'!$D:$P,12,FALSE)=0,"",VLOOKUP($A30,'Annex 2 Designated EHV charges'!$D:$P,12,FALSE)),"")</f>
        <v/>
      </c>
      <c r="H30" s="208" t="str">
        <f>IFERROR(IF(VLOOKUP($A30,'Annex 2 Designated EHV charges'!$D:$P,13,FALSE)=0,"",VLOOKUP($A30,'Annex 2 Designated EHV charges'!$D:$P,13,FALSE)),"")</f>
        <v/>
      </c>
    </row>
    <row r="31" spans="1:8" ht="12.75" customHeight="1" x14ac:dyDescent="0.25">
      <c r="A31" s="102" t="str" cm="1">
        <f t="array" ref="A31">IFERROR(INDEX('Annex 2 Designated EHV charges'!$D$10:$D$300, MATCH(0, IF(ISBLANK('Annex 2 Designated EHV charges'!$D$10:$D$300),1, COUNTIF(A$4:$A30, 'Annex 2 Designated EHV charges'!$D$10:$D$300)), 0)),"")</f>
        <v/>
      </c>
      <c r="B31" s="101" t="str">
        <f>IF($A31="","",VLOOKUP($A31,'Annex 2 Designated EHV charges'!$D:$O,2,0))</f>
        <v/>
      </c>
      <c r="C31" s="102" t="str">
        <f>IF($A31="","",VLOOKUP($A31,'Annex 2 Designated EHV charges'!$D:$O,3,0))</f>
        <v/>
      </c>
      <c r="D31" s="101" t="str">
        <f>IF($A31="","",VLOOKUP($A31,'Annex 2 Designated EHV charges'!$D:$O,4,0))</f>
        <v/>
      </c>
      <c r="E31" s="103" t="str">
        <f>IFERROR(IF(VLOOKUP($A31,'Annex 2 Designated EHV charges'!$D:$P,10,FALSE)=0,"",VLOOKUP($A31,'Annex 2 Designated EHV charges'!$D:$P,10,FALSE)),"")</f>
        <v/>
      </c>
      <c r="F31" s="208" t="str">
        <f>IFERROR(IF(VLOOKUP($A31,'Annex 2 Designated EHV charges'!$D:$P,11,FALSE)=0,"",VLOOKUP($A31,'Annex 2 Designated EHV charges'!$D:$P,11,FALSE)),"")</f>
        <v/>
      </c>
      <c r="G31" s="208" t="str">
        <f>IFERROR(IF(VLOOKUP($A31,'Annex 2 Designated EHV charges'!$D:$P,12,FALSE)=0,"",VLOOKUP($A31,'Annex 2 Designated EHV charges'!$D:$P,12,FALSE)),"")</f>
        <v/>
      </c>
      <c r="H31" s="208" t="str">
        <f>IFERROR(IF(VLOOKUP($A31,'Annex 2 Designated EHV charges'!$D:$P,13,FALSE)=0,"",VLOOKUP($A31,'Annex 2 Designated EHV charges'!$D:$P,13,FALSE)),"")</f>
        <v/>
      </c>
    </row>
    <row r="32" spans="1:8" ht="12.75" customHeight="1" x14ac:dyDescent="0.25">
      <c r="A32" s="102" t="str" cm="1">
        <f t="array" ref="A32">IFERROR(INDEX('Annex 2 Designated EHV charges'!$D$10:$D$300, MATCH(0, IF(ISBLANK('Annex 2 Designated EHV charges'!$D$10:$D$300),1, COUNTIF(A$4:$A31, 'Annex 2 Designated EHV charges'!$D$10:$D$300)), 0)),"")</f>
        <v/>
      </c>
      <c r="B32" s="101" t="str">
        <f>IF($A32="","",VLOOKUP($A32,'Annex 2 Designated EHV charges'!$D:$O,2,0))</f>
        <v/>
      </c>
      <c r="C32" s="102" t="str">
        <f>IF($A32="","",VLOOKUP($A32,'Annex 2 Designated EHV charges'!$D:$O,3,0))</f>
        <v/>
      </c>
      <c r="D32" s="101" t="str">
        <f>IF($A32="","",VLOOKUP($A32,'Annex 2 Designated EHV charges'!$D:$O,4,0))</f>
        <v/>
      </c>
      <c r="E32" s="103" t="str">
        <f>IFERROR(IF(VLOOKUP($A32,'Annex 2 Designated EHV charges'!$D:$P,10,FALSE)=0,"",VLOOKUP($A32,'Annex 2 Designated EHV charges'!$D:$P,10,FALSE)),"")</f>
        <v/>
      </c>
      <c r="F32" s="208" t="str">
        <f>IFERROR(IF(VLOOKUP($A32,'Annex 2 Designated EHV charges'!$D:$P,11,FALSE)=0,"",VLOOKUP($A32,'Annex 2 Designated EHV charges'!$D:$P,11,FALSE)),"")</f>
        <v/>
      </c>
      <c r="G32" s="208" t="str">
        <f>IFERROR(IF(VLOOKUP($A32,'Annex 2 Designated EHV charges'!$D:$P,12,FALSE)=0,"",VLOOKUP($A32,'Annex 2 Designated EHV charges'!$D:$P,12,FALSE)),"")</f>
        <v/>
      </c>
      <c r="H32" s="208" t="str">
        <f>IFERROR(IF(VLOOKUP($A32,'Annex 2 Designated EHV charges'!$D:$P,13,FALSE)=0,"",VLOOKUP($A32,'Annex 2 Designated EHV charges'!$D:$P,13,FALSE)),"")</f>
        <v/>
      </c>
    </row>
    <row r="33" spans="1:8" ht="12.75" customHeight="1" x14ac:dyDescent="0.25">
      <c r="A33" s="102" t="str" cm="1">
        <f t="array" ref="A33">IFERROR(INDEX('Annex 2 Designated EHV charges'!$D$10:$D$300, MATCH(0, IF(ISBLANK('Annex 2 Designated EHV charges'!$D$10:$D$300),1, COUNTIF(A$4:$A32, 'Annex 2 Designated EHV charges'!$D$10:$D$300)), 0)),"")</f>
        <v/>
      </c>
      <c r="B33" s="101" t="str">
        <f>IF($A33="","",VLOOKUP($A33,'Annex 2 Designated EHV charges'!$D:$O,2,0))</f>
        <v/>
      </c>
      <c r="C33" s="102" t="str">
        <f>IF($A33="","",VLOOKUP($A33,'Annex 2 Designated EHV charges'!$D:$O,3,0))</f>
        <v/>
      </c>
      <c r="D33" s="101" t="str">
        <f>IF($A33="","",VLOOKUP($A33,'Annex 2 Designated EHV charges'!$D:$O,4,0))</f>
        <v/>
      </c>
      <c r="E33" s="103" t="str">
        <f>IFERROR(IF(VLOOKUP($A33,'Annex 2 Designated EHV charges'!$D:$P,10,FALSE)=0,"",VLOOKUP($A33,'Annex 2 Designated EHV charges'!$D:$P,10,FALSE)),"")</f>
        <v/>
      </c>
      <c r="F33" s="208" t="str">
        <f>IFERROR(IF(VLOOKUP($A33,'Annex 2 Designated EHV charges'!$D:$P,11,FALSE)=0,"",VLOOKUP($A33,'Annex 2 Designated EHV charges'!$D:$P,11,FALSE)),"")</f>
        <v/>
      </c>
      <c r="G33" s="208" t="str">
        <f>IFERROR(IF(VLOOKUP($A33,'Annex 2 Designated EHV charges'!$D:$P,12,FALSE)=0,"",VLOOKUP($A33,'Annex 2 Designated EHV charges'!$D:$P,12,FALSE)),"")</f>
        <v/>
      </c>
      <c r="H33" s="208" t="str">
        <f>IFERROR(IF(VLOOKUP($A33,'Annex 2 Designated EHV charges'!$D:$P,13,FALSE)=0,"",VLOOKUP($A33,'Annex 2 Designated EHV charges'!$D:$P,13,FALSE)),"")</f>
        <v/>
      </c>
    </row>
    <row r="34" spans="1:8" ht="12.75" customHeight="1" x14ac:dyDescent="0.25">
      <c r="A34" s="102" t="str" cm="1">
        <f t="array" ref="A34">IFERROR(INDEX('Annex 2 Designated EHV charges'!$D$10:$D$300, MATCH(0, IF(ISBLANK('Annex 2 Designated EHV charges'!$D$10:$D$300),1, COUNTIF(A$4:$A33, 'Annex 2 Designated EHV charges'!$D$10:$D$300)), 0)),"")</f>
        <v/>
      </c>
      <c r="B34" s="101" t="str">
        <f>IF($A34="","",VLOOKUP($A34,'Annex 2 Designated EHV charges'!$D:$O,2,0))</f>
        <v/>
      </c>
      <c r="C34" s="102" t="str">
        <f>IF($A34="","",VLOOKUP($A34,'Annex 2 Designated EHV charges'!$D:$O,3,0))</f>
        <v/>
      </c>
      <c r="D34" s="101" t="str">
        <f>IF($A34="","",VLOOKUP($A34,'Annex 2 Designated EHV charges'!$D:$O,4,0))</f>
        <v/>
      </c>
      <c r="E34" s="103" t="str">
        <f>IFERROR(IF(VLOOKUP($A34,'Annex 2 Designated EHV charges'!$D:$P,10,FALSE)=0,"",VLOOKUP($A34,'Annex 2 Designated EHV charges'!$D:$P,10,FALSE)),"")</f>
        <v/>
      </c>
      <c r="F34" s="208" t="str">
        <f>IFERROR(IF(VLOOKUP($A34,'Annex 2 Designated EHV charges'!$D:$P,11,FALSE)=0,"",VLOOKUP($A34,'Annex 2 Designated EHV charges'!$D:$P,11,FALSE)),"")</f>
        <v/>
      </c>
      <c r="G34" s="208" t="str">
        <f>IFERROR(IF(VLOOKUP($A34,'Annex 2 Designated EHV charges'!$D:$P,12,FALSE)=0,"",VLOOKUP($A34,'Annex 2 Designated EHV charges'!$D:$P,12,FALSE)),"")</f>
        <v/>
      </c>
      <c r="H34" s="208" t="str">
        <f>IFERROR(IF(VLOOKUP($A34,'Annex 2 Designated EHV charges'!$D:$P,13,FALSE)=0,"",VLOOKUP($A34,'Annex 2 Designated EHV charges'!$D:$P,13,FALSE)),"")</f>
        <v/>
      </c>
    </row>
    <row r="35" spans="1:8" ht="12.75" customHeight="1" x14ac:dyDescent="0.25">
      <c r="A35" s="102" t="str" cm="1">
        <f t="array" ref="A35">IFERROR(INDEX('Annex 2 Designated EHV charges'!$D$10:$D$300, MATCH(0, IF(ISBLANK('Annex 2 Designated EHV charges'!$D$10:$D$300),1, COUNTIF(A$4:$A34, 'Annex 2 Designated EHV charges'!$D$10:$D$300)), 0)),"")</f>
        <v/>
      </c>
      <c r="B35" s="101" t="str">
        <f>IF($A35="","",VLOOKUP($A35,'Annex 2 Designated EHV charges'!$D:$O,2,0))</f>
        <v/>
      </c>
      <c r="C35" s="102" t="str">
        <f>IF($A35="","",VLOOKUP($A35,'Annex 2 Designated EHV charges'!$D:$O,3,0))</f>
        <v/>
      </c>
      <c r="D35" s="101" t="str">
        <f>IF($A35="","",VLOOKUP($A35,'Annex 2 Designated EHV charges'!$D:$O,4,0))</f>
        <v/>
      </c>
      <c r="E35" s="103" t="str">
        <f>IFERROR(IF(VLOOKUP($A35,'Annex 2 Designated EHV charges'!$D:$P,10,FALSE)=0,"",VLOOKUP($A35,'Annex 2 Designated EHV charges'!$D:$P,10,FALSE)),"")</f>
        <v/>
      </c>
      <c r="F35" s="208" t="str">
        <f>IFERROR(IF(VLOOKUP($A35,'Annex 2 Designated EHV charges'!$D:$P,11,FALSE)=0,"",VLOOKUP($A35,'Annex 2 Designated EHV charges'!$D:$P,11,FALSE)),"")</f>
        <v/>
      </c>
      <c r="G35" s="208" t="str">
        <f>IFERROR(IF(VLOOKUP($A35,'Annex 2 Designated EHV charges'!$D:$P,12,FALSE)=0,"",VLOOKUP($A35,'Annex 2 Designated EHV charges'!$D:$P,12,FALSE)),"")</f>
        <v/>
      </c>
      <c r="H35" s="208" t="str">
        <f>IFERROR(IF(VLOOKUP($A35,'Annex 2 Designated EHV charges'!$D:$P,13,FALSE)=0,"",VLOOKUP($A35,'Annex 2 Designated EHV charges'!$D:$P,13,FALSE)),"")</f>
        <v/>
      </c>
    </row>
    <row r="36" spans="1:8" ht="12.75" customHeight="1" x14ac:dyDescent="0.25">
      <c r="A36" s="102" t="str" cm="1">
        <f t="array" ref="A36">IFERROR(INDEX('Annex 2 Designated EHV charges'!$D$10:$D$300, MATCH(0, IF(ISBLANK('Annex 2 Designated EHV charges'!$D$10:$D$300),1, COUNTIF(A$4:$A35, 'Annex 2 Designated EHV charges'!$D$10:$D$300)), 0)),"")</f>
        <v/>
      </c>
      <c r="B36" s="101" t="str">
        <f>IF($A36="","",VLOOKUP($A36,'Annex 2 Designated EHV charges'!$D:$O,2,0))</f>
        <v/>
      </c>
      <c r="C36" s="102" t="str">
        <f>IF($A36="","",VLOOKUP($A36,'Annex 2 Designated EHV charges'!$D:$O,3,0))</f>
        <v/>
      </c>
      <c r="D36" s="101" t="str">
        <f>IF($A36="","",VLOOKUP($A36,'Annex 2 Designated EHV charges'!$D:$O,4,0))</f>
        <v/>
      </c>
      <c r="E36" s="103" t="str">
        <f>IFERROR(IF(VLOOKUP($A36,'Annex 2 Designated EHV charges'!$D:$P,10,FALSE)=0,"",VLOOKUP($A36,'Annex 2 Designated EHV charges'!$D:$P,10,FALSE)),"")</f>
        <v/>
      </c>
      <c r="F36" s="208" t="str">
        <f>IFERROR(IF(VLOOKUP($A36,'Annex 2 Designated EHV charges'!$D:$P,11,FALSE)=0,"",VLOOKUP($A36,'Annex 2 Designated EHV charges'!$D:$P,11,FALSE)),"")</f>
        <v/>
      </c>
      <c r="G36" s="208" t="str">
        <f>IFERROR(IF(VLOOKUP($A36,'Annex 2 Designated EHV charges'!$D:$P,12,FALSE)=0,"",VLOOKUP($A36,'Annex 2 Designated EHV charges'!$D:$P,12,FALSE)),"")</f>
        <v/>
      </c>
      <c r="H36" s="208" t="str">
        <f>IFERROR(IF(VLOOKUP($A36,'Annex 2 Designated EHV charges'!$D:$P,13,FALSE)=0,"",VLOOKUP($A36,'Annex 2 Designated EHV charges'!$D:$P,13,FALSE)),"")</f>
        <v/>
      </c>
    </row>
    <row r="37" spans="1:8" ht="12.75" customHeight="1" x14ac:dyDescent="0.25">
      <c r="A37" s="102" t="str" cm="1">
        <f t="array" ref="A37">IFERROR(INDEX('Annex 2 Designated EHV charges'!$D$10:$D$300, MATCH(0, IF(ISBLANK('Annex 2 Designated EHV charges'!$D$10:$D$300),1, COUNTIF(A$4:$A36, 'Annex 2 Designated EHV charges'!$D$10:$D$300)), 0)),"")</f>
        <v/>
      </c>
      <c r="B37" s="101" t="str">
        <f>IF($A37="","",VLOOKUP($A37,'Annex 2 Designated EHV charges'!$D:$O,2,0))</f>
        <v/>
      </c>
      <c r="C37" s="102" t="str">
        <f>IF($A37="","",VLOOKUP($A37,'Annex 2 Designated EHV charges'!$D:$O,3,0))</f>
        <v/>
      </c>
      <c r="D37" s="101" t="str">
        <f>IF($A37="","",VLOOKUP($A37,'Annex 2 Designated EHV charges'!$D:$O,4,0))</f>
        <v/>
      </c>
      <c r="E37" s="103" t="str">
        <f>IFERROR(IF(VLOOKUP($A37,'Annex 2 Designated EHV charges'!$D:$P,10,FALSE)=0,"",VLOOKUP($A37,'Annex 2 Designated EHV charges'!$D:$P,10,FALSE)),"")</f>
        <v/>
      </c>
      <c r="F37" s="208" t="str">
        <f>IFERROR(IF(VLOOKUP($A37,'Annex 2 Designated EHV charges'!$D:$P,11,FALSE)=0,"",VLOOKUP($A37,'Annex 2 Designated EHV charges'!$D:$P,11,FALSE)),"")</f>
        <v/>
      </c>
      <c r="G37" s="208" t="str">
        <f>IFERROR(IF(VLOOKUP($A37,'Annex 2 Designated EHV charges'!$D:$P,12,FALSE)=0,"",VLOOKUP($A37,'Annex 2 Designated EHV charges'!$D:$P,12,FALSE)),"")</f>
        <v/>
      </c>
      <c r="H37" s="208" t="str">
        <f>IFERROR(IF(VLOOKUP($A37,'Annex 2 Designated EHV charges'!$D:$P,13,FALSE)=0,"",VLOOKUP($A37,'Annex 2 Designated EHV charges'!$D:$P,13,FALSE)),"")</f>
        <v/>
      </c>
    </row>
    <row r="38" spans="1:8" ht="12.75" customHeight="1" x14ac:dyDescent="0.25">
      <c r="A38" s="102" t="str" cm="1">
        <f t="array" ref="A38">IFERROR(INDEX('Annex 2 Designated EHV charges'!$D$10:$D$300, MATCH(0, IF(ISBLANK('Annex 2 Designated EHV charges'!$D$10:$D$300),1, COUNTIF(A$4:$A37, 'Annex 2 Designated EHV charges'!$D$10:$D$300)), 0)),"")</f>
        <v/>
      </c>
      <c r="B38" s="101" t="str">
        <f>IF($A38="","",VLOOKUP($A38,'Annex 2 Designated EHV charges'!$D:$O,2,0))</f>
        <v/>
      </c>
      <c r="C38" s="102" t="str">
        <f>IF($A38="","",VLOOKUP($A38,'Annex 2 Designated EHV charges'!$D:$O,3,0))</f>
        <v/>
      </c>
      <c r="D38" s="101" t="str">
        <f>IF($A38="","",VLOOKUP($A38,'Annex 2 Designated EHV charges'!$D:$O,4,0))</f>
        <v/>
      </c>
      <c r="E38" s="103" t="str">
        <f>IFERROR(IF(VLOOKUP($A38,'Annex 2 Designated EHV charges'!$D:$P,10,FALSE)=0,"",VLOOKUP($A38,'Annex 2 Designated EHV charges'!$D:$P,10,FALSE)),"")</f>
        <v/>
      </c>
      <c r="F38" s="208" t="str">
        <f>IFERROR(IF(VLOOKUP($A38,'Annex 2 Designated EHV charges'!$D:$P,11,FALSE)=0,"",VLOOKUP($A38,'Annex 2 Designated EHV charges'!$D:$P,11,FALSE)),"")</f>
        <v/>
      </c>
      <c r="G38" s="208" t="str">
        <f>IFERROR(IF(VLOOKUP($A38,'Annex 2 Designated EHV charges'!$D:$P,12,FALSE)=0,"",VLOOKUP($A38,'Annex 2 Designated EHV charges'!$D:$P,12,FALSE)),"")</f>
        <v/>
      </c>
      <c r="H38" s="208" t="str">
        <f>IFERROR(IF(VLOOKUP($A38,'Annex 2 Designated EHV charges'!$D:$P,13,FALSE)=0,"",VLOOKUP($A38,'Annex 2 Designated EHV charges'!$D:$P,13,FALSE)),"")</f>
        <v/>
      </c>
    </row>
    <row r="39" spans="1:8" ht="12.75" customHeight="1" x14ac:dyDescent="0.25">
      <c r="A39" s="102" t="str" cm="1">
        <f t="array" ref="A39">IFERROR(INDEX('Annex 2 Designated EHV charges'!$D$10:$D$300, MATCH(0, IF(ISBLANK('Annex 2 Designated EHV charges'!$D$10:$D$300),1, COUNTIF(A$4:$A38, 'Annex 2 Designated EHV charges'!$D$10:$D$300)), 0)),"")</f>
        <v/>
      </c>
      <c r="B39" s="101" t="str">
        <f>IF($A39="","",VLOOKUP($A39,'Annex 2 Designated EHV charges'!$D:$O,2,0))</f>
        <v/>
      </c>
      <c r="C39" s="102" t="str">
        <f>IF($A39="","",VLOOKUP($A39,'Annex 2 Designated EHV charges'!$D:$O,3,0))</f>
        <v/>
      </c>
      <c r="D39" s="101" t="str">
        <f>IF($A39="","",VLOOKUP($A39,'Annex 2 Designated EHV charges'!$D:$O,4,0))</f>
        <v/>
      </c>
      <c r="E39" s="103" t="str">
        <f>IFERROR(IF(VLOOKUP($A39,'Annex 2 Designated EHV charges'!$D:$P,10,FALSE)=0,"",VLOOKUP($A39,'Annex 2 Designated EHV charges'!$D:$P,10,FALSE)),"")</f>
        <v/>
      </c>
      <c r="F39" s="208" t="str">
        <f>IFERROR(IF(VLOOKUP($A39,'Annex 2 Designated EHV charges'!$D:$P,11,FALSE)=0,"",VLOOKUP($A39,'Annex 2 Designated EHV charges'!$D:$P,11,FALSE)),"")</f>
        <v/>
      </c>
      <c r="G39" s="208" t="str">
        <f>IFERROR(IF(VLOOKUP($A39,'Annex 2 Designated EHV charges'!$D:$P,12,FALSE)=0,"",VLOOKUP($A39,'Annex 2 Designated EHV charges'!$D:$P,12,FALSE)),"")</f>
        <v/>
      </c>
      <c r="H39" s="208" t="str">
        <f>IFERROR(IF(VLOOKUP($A39,'Annex 2 Designated EHV charges'!$D:$P,13,FALSE)=0,"",VLOOKUP($A39,'Annex 2 Designated EHV charges'!$D:$P,13,FALSE)),"")</f>
        <v/>
      </c>
    </row>
    <row r="40" spans="1:8" ht="12.75" customHeight="1" x14ac:dyDescent="0.25">
      <c r="A40" s="102" t="str" cm="1">
        <f t="array" ref="A40">IFERROR(INDEX('Annex 2 Designated EHV charges'!$D$10:$D$300, MATCH(0, IF(ISBLANK('Annex 2 Designated EHV charges'!$D$10:$D$300),1, COUNTIF(A$4:$A39, 'Annex 2 Designated EHV charges'!$D$10:$D$300)), 0)),"")</f>
        <v/>
      </c>
      <c r="B40" s="101" t="str">
        <f>IF($A40="","",VLOOKUP($A40,'Annex 2 Designated EHV charges'!$D:$O,2,0))</f>
        <v/>
      </c>
      <c r="C40" s="102" t="str">
        <f>IF($A40="","",VLOOKUP($A40,'Annex 2 Designated EHV charges'!$D:$O,3,0))</f>
        <v/>
      </c>
      <c r="D40" s="101" t="str">
        <f>IF($A40="","",VLOOKUP($A40,'Annex 2 Designated EHV charges'!$D:$O,4,0))</f>
        <v/>
      </c>
      <c r="E40" s="103" t="str">
        <f>IFERROR(IF(VLOOKUP($A40,'Annex 2 Designated EHV charges'!$D:$P,10,FALSE)=0,"",VLOOKUP($A40,'Annex 2 Designated EHV charges'!$D:$P,10,FALSE)),"")</f>
        <v/>
      </c>
      <c r="F40" s="208" t="str">
        <f>IFERROR(IF(VLOOKUP($A40,'Annex 2 Designated EHV charges'!$D:$P,11,FALSE)=0,"",VLOOKUP($A40,'Annex 2 Designated EHV charges'!$D:$P,11,FALSE)),"")</f>
        <v/>
      </c>
      <c r="G40" s="208" t="str">
        <f>IFERROR(IF(VLOOKUP($A40,'Annex 2 Designated EHV charges'!$D:$P,12,FALSE)=0,"",VLOOKUP($A40,'Annex 2 Designated EHV charges'!$D:$P,12,FALSE)),"")</f>
        <v/>
      </c>
      <c r="H40" s="208" t="str">
        <f>IFERROR(IF(VLOOKUP($A40,'Annex 2 Designated EHV charges'!$D:$P,13,FALSE)=0,"",VLOOKUP($A40,'Annex 2 Designated EHV charges'!$D:$P,13,FALSE)),"")</f>
        <v/>
      </c>
    </row>
    <row r="41" spans="1:8" ht="12.75" customHeight="1" x14ac:dyDescent="0.25">
      <c r="A41" s="102" t="str" cm="1">
        <f t="array" ref="A41">IFERROR(INDEX('Annex 2 Designated EHV charges'!$D$10:$D$300, MATCH(0, IF(ISBLANK('Annex 2 Designated EHV charges'!$D$10:$D$300),1, COUNTIF(A$4:$A40, 'Annex 2 Designated EHV charges'!$D$10:$D$300)), 0)),"")</f>
        <v/>
      </c>
      <c r="B41" s="101" t="str">
        <f>IF($A41="","",VLOOKUP($A41,'Annex 2 Designated EHV charges'!$D:$O,2,0))</f>
        <v/>
      </c>
      <c r="C41" s="102" t="str">
        <f>IF($A41="","",VLOOKUP($A41,'Annex 2 Designated EHV charges'!$D:$O,3,0))</f>
        <v/>
      </c>
      <c r="D41" s="101" t="str">
        <f>IF($A41="","",VLOOKUP($A41,'Annex 2 Designated EHV charges'!$D:$O,4,0))</f>
        <v/>
      </c>
      <c r="E41" s="103" t="str">
        <f>IFERROR(IF(VLOOKUP($A41,'Annex 2 Designated EHV charges'!$D:$P,10,FALSE)=0,"",VLOOKUP($A41,'Annex 2 Designated EHV charges'!$D:$P,10,FALSE)),"")</f>
        <v/>
      </c>
      <c r="F41" s="208" t="str">
        <f>IFERROR(IF(VLOOKUP($A41,'Annex 2 Designated EHV charges'!$D:$P,11,FALSE)=0,"",VLOOKUP($A41,'Annex 2 Designated EHV charges'!$D:$P,11,FALSE)),"")</f>
        <v/>
      </c>
      <c r="G41" s="208" t="str">
        <f>IFERROR(IF(VLOOKUP($A41,'Annex 2 Designated EHV charges'!$D:$P,12,FALSE)=0,"",VLOOKUP($A41,'Annex 2 Designated EHV charges'!$D:$P,12,FALSE)),"")</f>
        <v/>
      </c>
      <c r="H41" s="208" t="str">
        <f>IFERROR(IF(VLOOKUP($A41,'Annex 2 Designated EHV charges'!$D:$P,13,FALSE)=0,"",VLOOKUP($A41,'Annex 2 Designated EHV charges'!$D:$P,13,FALSE)),"")</f>
        <v/>
      </c>
    </row>
    <row r="42" spans="1:8" ht="12.75" customHeight="1" x14ac:dyDescent="0.25">
      <c r="A42" s="102" t="str" cm="1">
        <f t="array" ref="A42">IFERROR(INDEX('Annex 2 Designated EHV charges'!$D$10:$D$300, MATCH(0, IF(ISBLANK('Annex 2 Designated EHV charges'!$D$10:$D$300),1, COUNTIF(A$4:$A41, 'Annex 2 Designated EHV charges'!$D$10:$D$300)), 0)),"")</f>
        <v/>
      </c>
      <c r="B42" s="101" t="str">
        <f>IF($A42="","",VLOOKUP($A42,'Annex 2 Designated EHV charges'!$D:$O,2,0))</f>
        <v/>
      </c>
      <c r="C42" s="102" t="str">
        <f>IF($A42="","",VLOOKUP($A42,'Annex 2 Designated EHV charges'!$D:$O,3,0))</f>
        <v/>
      </c>
      <c r="D42" s="101" t="str">
        <f>IF($A42="","",VLOOKUP($A42,'Annex 2 Designated EHV charges'!$D:$O,4,0))</f>
        <v/>
      </c>
      <c r="E42" s="103" t="str">
        <f>IFERROR(IF(VLOOKUP($A42,'Annex 2 Designated EHV charges'!$D:$P,10,FALSE)=0,"",VLOOKUP($A42,'Annex 2 Designated EHV charges'!$D:$P,10,FALSE)),"")</f>
        <v/>
      </c>
      <c r="F42" s="208" t="str">
        <f>IFERROR(IF(VLOOKUP($A42,'Annex 2 Designated EHV charges'!$D:$P,11,FALSE)=0,"",VLOOKUP($A42,'Annex 2 Designated EHV charges'!$D:$P,11,FALSE)),"")</f>
        <v/>
      </c>
      <c r="G42" s="208" t="str">
        <f>IFERROR(IF(VLOOKUP($A42,'Annex 2 Designated EHV charges'!$D:$P,12,FALSE)=0,"",VLOOKUP($A42,'Annex 2 Designated EHV charges'!$D:$P,12,FALSE)),"")</f>
        <v/>
      </c>
      <c r="H42" s="208" t="str">
        <f>IFERROR(IF(VLOOKUP($A42,'Annex 2 Designated EHV charges'!$D:$P,13,FALSE)=0,"",VLOOKUP($A42,'Annex 2 Designated EHV charges'!$D:$P,13,FALSE)),"")</f>
        <v/>
      </c>
    </row>
    <row r="43" spans="1:8" ht="12.75" customHeight="1" x14ac:dyDescent="0.25">
      <c r="A43" s="102" t="str" cm="1">
        <f t="array" ref="A43">IFERROR(INDEX('Annex 2 Designated EHV charges'!$D$10:$D$300, MATCH(0, IF(ISBLANK('Annex 2 Designated EHV charges'!$D$10:$D$300),1, COUNTIF(A$4:$A42, 'Annex 2 Designated EHV charges'!$D$10:$D$300)), 0)),"")</f>
        <v/>
      </c>
      <c r="B43" s="101" t="str">
        <f>IF($A43="","",VLOOKUP($A43,'Annex 2 Designated EHV charges'!$D:$O,2,0))</f>
        <v/>
      </c>
      <c r="C43" s="102" t="str">
        <f>IF($A43="","",VLOOKUP($A43,'Annex 2 Designated EHV charges'!$D:$O,3,0))</f>
        <v/>
      </c>
      <c r="D43" s="101" t="str">
        <f>IF($A43="","",VLOOKUP($A43,'Annex 2 Designated EHV charges'!$D:$O,4,0))</f>
        <v/>
      </c>
      <c r="E43" s="103" t="str">
        <f>IFERROR(IF(VLOOKUP($A43,'Annex 2 Designated EHV charges'!$D:$P,10,FALSE)=0,"",VLOOKUP($A43,'Annex 2 Designated EHV charges'!$D:$P,10,FALSE)),"")</f>
        <v/>
      </c>
      <c r="F43" s="208" t="str">
        <f>IFERROR(IF(VLOOKUP($A43,'Annex 2 Designated EHV charges'!$D:$P,11,FALSE)=0,"",VLOOKUP($A43,'Annex 2 Designated EHV charges'!$D:$P,11,FALSE)),"")</f>
        <v/>
      </c>
      <c r="G43" s="208" t="str">
        <f>IFERROR(IF(VLOOKUP($A43,'Annex 2 Designated EHV charges'!$D:$P,12,FALSE)=0,"",VLOOKUP($A43,'Annex 2 Designated EHV charges'!$D:$P,12,FALSE)),"")</f>
        <v/>
      </c>
      <c r="H43" s="208" t="str">
        <f>IFERROR(IF(VLOOKUP($A43,'Annex 2 Designated EHV charges'!$D:$P,13,FALSE)=0,"",VLOOKUP($A43,'Annex 2 Designated EHV charges'!$D:$P,13,FALSE)),"")</f>
        <v/>
      </c>
    </row>
    <row r="44" spans="1:8" ht="12.75" customHeight="1" x14ac:dyDescent="0.25">
      <c r="A44" s="102" t="str" cm="1">
        <f t="array" ref="A44">IFERROR(INDEX('Annex 2 Designated EHV charges'!$D$10:$D$300, MATCH(0, IF(ISBLANK('Annex 2 Designated EHV charges'!$D$10:$D$300),1, COUNTIF(A$4:$A43, 'Annex 2 Designated EHV charges'!$D$10:$D$300)), 0)),"")</f>
        <v/>
      </c>
      <c r="B44" s="101" t="str">
        <f>IF($A44="","",VLOOKUP($A44,'Annex 2 Designated EHV charges'!$D:$O,2,0))</f>
        <v/>
      </c>
      <c r="C44" s="102" t="str">
        <f>IF($A44="","",VLOOKUP($A44,'Annex 2 Designated EHV charges'!$D:$O,3,0))</f>
        <v/>
      </c>
      <c r="D44" s="101" t="str">
        <f>IF($A44="","",VLOOKUP($A44,'Annex 2 Designated EHV charges'!$D:$O,4,0))</f>
        <v/>
      </c>
      <c r="E44" s="103" t="str">
        <f>IFERROR(IF(VLOOKUP($A44,'Annex 2 Designated EHV charges'!$D:$P,10,FALSE)=0,"",VLOOKUP($A44,'Annex 2 Designated EHV charges'!$D:$P,10,FALSE)),"")</f>
        <v/>
      </c>
      <c r="F44" s="208" t="str">
        <f>IFERROR(IF(VLOOKUP($A44,'Annex 2 Designated EHV charges'!$D:$P,11,FALSE)=0,"",VLOOKUP($A44,'Annex 2 Designated EHV charges'!$D:$P,11,FALSE)),"")</f>
        <v/>
      </c>
      <c r="G44" s="208" t="str">
        <f>IFERROR(IF(VLOOKUP($A44,'Annex 2 Designated EHV charges'!$D:$P,12,FALSE)=0,"",VLOOKUP($A44,'Annex 2 Designated EHV charges'!$D:$P,12,FALSE)),"")</f>
        <v/>
      </c>
      <c r="H44" s="208" t="str">
        <f>IFERROR(IF(VLOOKUP($A44,'Annex 2 Designated EHV charges'!$D:$P,13,FALSE)=0,"",VLOOKUP($A44,'Annex 2 Designated EHV charges'!$D:$P,13,FALSE)),"")</f>
        <v/>
      </c>
    </row>
    <row r="45" spans="1:8" ht="12.75" customHeight="1" x14ac:dyDescent="0.25">
      <c r="A45" s="102" t="str" cm="1">
        <f t="array" ref="A45">IFERROR(INDEX('Annex 2 Designated EHV charges'!$D$10:$D$300, MATCH(0, IF(ISBLANK('Annex 2 Designated EHV charges'!$D$10:$D$300),1, COUNTIF(A$4:$A44, 'Annex 2 Designated EHV charges'!$D$10:$D$300)), 0)),"")</f>
        <v/>
      </c>
      <c r="B45" s="101" t="str">
        <f>IF($A45="","",VLOOKUP($A45,'Annex 2 Designated EHV charges'!$D:$O,2,0))</f>
        <v/>
      </c>
      <c r="C45" s="102" t="str">
        <f>IF($A45="","",VLOOKUP($A45,'Annex 2 Designated EHV charges'!$D:$O,3,0))</f>
        <v/>
      </c>
      <c r="D45" s="101" t="str">
        <f>IF($A45="","",VLOOKUP($A45,'Annex 2 Designated EHV charges'!$D:$O,4,0))</f>
        <v/>
      </c>
      <c r="E45" s="103" t="str">
        <f>IFERROR(IF(VLOOKUP($A45,'Annex 2 Designated EHV charges'!$D:$P,10,FALSE)=0,"",VLOOKUP($A45,'Annex 2 Designated EHV charges'!$D:$P,10,FALSE)),"")</f>
        <v/>
      </c>
      <c r="F45" s="208" t="str">
        <f>IFERROR(IF(VLOOKUP($A45,'Annex 2 Designated EHV charges'!$D:$P,11,FALSE)=0,"",VLOOKUP($A45,'Annex 2 Designated EHV charges'!$D:$P,11,FALSE)),"")</f>
        <v/>
      </c>
      <c r="G45" s="208" t="str">
        <f>IFERROR(IF(VLOOKUP($A45,'Annex 2 Designated EHV charges'!$D:$P,12,FALSE)=0,"",VLOOKUP($A45,'Annex 2 Designated EHV charges'!$D:$P,12,FALSE)),"")</f>
        <v/>
      </c>
      <c r="H45" s="208" t="str">
        <f>IFERROR(IF(VLOOKUP($A45,'Annex 2 Designated EHV charges'!$D:$P,13,FALSE)=0,"",VLOOKUP($A45,'Annex 2 Designated EHV charges'!$D:$P,13,FALSE)),"")</f>
        <v/>
      </c>
    </row>
    <row r="46" spans="1:8" ht="12.75" customHeight="1" x14ac:dyDescent="0.25">
      <c r="A46" s="102" t="str" cm="1">
        <f t="array" ref="A46">IFERROR(INDEX('Annex 2 Designated EHV charges'!$D$10:$D$300, MATCH(0, IF(ISBLANK('Annex 2 Designated EHV charges'!$D$10:$D$300),1, COUNTIF(A$4:$A45, 'Annex 2 Designated EHV charges'!$D$10:$D$300)), 0)),"")</f>
        <v/>
      </c>
      <c r="B46" s="101" t="str">
        <f>IF($A46="","",VLOOKUP($A46,'Annex 2 Designated EHV charges'!$D:$O,2,0))</f>
        <v/>
      </c>
      <c r="C46" s="102" t="str">
        <f>IF($A46="","",VLOOKUP($A46,'Annex 2 Designated EHV charges'!$D:$O,3,0))</f>
        <v/>
      </c>
      <c r="D46" s="101" t="str">
        <f>IF($A46="","",VLOOKUP($A46,'Annex 2 Designated EHV charges'!$D:$O,4,0))</f>
        <v/>
      </c>
      <c r="E46" s="103" t="str">
        <f>IFERROR(IF(VLOOKUP($A46,'Annex 2 Designated EHV charges'!$D:$P,10,FALSE)=0,"",VLOOKUP($A46,'Annex 2 Designated EHV charges'!$D:$P,10,FALSE)),"")</f>
        <v/>
      </c>
      <c r="F46" s="208" t="str">
        <f>IFERROR(IF(VLOOKUP($A46,'Annex 2 Designated EHV charges'!$D:$P,11,FALSE)=0,"",VLOOKUP($A46,'Annex 2 Designated EHV charges'!$D:$P,11,FALSE)),"")</f>
        <v/>
      </c>
      <c r="G46" s="208" t="str">
        <f>IFERROR(IF(VLOOKUP($A46,'Annex 2 Designated EHV charges'!$D:$P,12,FALSE)=0,"",VLOOKUP($A46,'Annex 2 Designated EHV charges'!$D:$P,12,FALSE)),"")</f>
        <v/>
      </c>
      <c r="H46" s="208" t="str">
        <f>IFERROR(IF(VLOOKUP($A46,'Annex 2 Designated EHV charges'!$D:$P,13,FALSE)=0,"",VLOOKUP($A46,'Annex 2 Designated EHV charges'!$D:$P,13,FALSE)),"")</f>
        <v/>
      </c>
    </row>
    <row r="47" spans="1:8" ht="12.75" customHeight="1" x14ac:dyDescent="0.25">
      <c r="A47" s="102" t="str" cm="1">
        <f t="array" ref="A47">IFERROR(INDEX('Annex 2 Designated EHV charges'!$D$10:$D$300, MATCH(0, IF(ISBLANK('Annex 2 Designated EHV charges'!$D$10:$D$300),1, COUNTIF(A$4:$A46, 'Annex 2 Designated EHV charges'!$D$10:$D$300)), 0)),"")</f>
        <v/>
      </c>
      <c r="B47" s="101" t="str">
        <f>IF($A47="","",VLOOKUP($A47,'Annex 2 Designated EHV charges'!$D:$O,2,0))</f>
        <v/>
      </c>
      <c r="C47" s="102" t="str">
        <f>IF($A47="","",VLOOKUP($A47,'Annex 2 Designated EHV charges'!$D:$O,3,0))</f>
        <v/>
      </c>
      <c r="D47" s="101" t="str">
        <f>IF($A47="","",VLOOKUP($A47,'Annex 2 Designated EHV charges'!$D:$O,4,0))</f>
        <v/>
      </c>
      <c r="E47" s="103" t="str">
        <f>IFERROR(IF(VLOOKUP($A47,'Annex 2 Designated EHV charges'!$D:$P,10,FALSE)=0,"",VLOOKUP($A47,'Annex 2 Designated EHV charges'!$D:$P,10,FALSE)),"")</f>
        <v/>
      </c>
      <c r="F47" s="208" t="str">
        <f>IFERROR(IF(VLOOKUP($A47,'Annex 2 Designated EHV charges'!$D:$P,11,FALSE)=0,"",VLOOKUP($A47,'Annex 2 Designated EHV charges'!$D:$P,11,FALSE)),"")</f>
        <v/>
      </c>
      <c r="G47" s="208" t="str">
        <f>IFERROR(IF(VLOOKUP($A47,'Annex 2 Designated EHV charges'!$D:$P,12,FALSE)=0,"",VLOOKUP($A47,'Annex 2 Designated EHV charges'!$D:$P,12,FALSE)),"")</f>
        <v/>
      </c>
      <c r="H47" s="208" t="str">
        <f>IFERROR(IF(VLOOKUP($A47,'Annex 2 Designated EHV charges'!$D:$P,13,FALSE)=0,"",VLOOKUP($A47,'Annex 2 Designated EHV charges'!$D:$P,13,FALSE)),"")</f>
        <v/>
      </c>
    </row>
    <row r="48" spans="1:8" ht="12.75" customHeight="1" x14ac:dyDescent="0.25">
      <c r="A48" s="102" t="str" cm="1">
        <f t="array" ref="A48">IFERROR(INDEX('Annex 2 Designated EHV charges'!$D$10:$D$300, MATCH(0, IF(ISBLANK('Annex 2 Designated EHV charges'!$D$10:$D$300),1, COUNTIF(A$4:$A47, 'Annex 2 Designated EHV charges'!$D$10:$D$300)), 0)),"")</f>
        <v/>
      </c>
      <c r="B48" s="101" t="str">
        <f>IF($A48="","",VLOOKUP($A48,'Annex 2 Designated EHV charges'!$D:$O,2,0))</f>
        <v/>
      </c>
      <c r="C48" s="102" t="str">
        <f>IF($A48="","",VLOOKUP($A48,'Annex 2 Designated EHV charges'!$D:$O,3,0))</f>
        <v/>
      </c>
      <c r="D48" s="101" t="str">
        <f>IF($A48="","",VLOOKUP($A48,'Annex 2 Designated EHV charges'!$D:$O,4,0))</f>
        <v/>
      </c>
      <c r="E48" s="103" t="str">
        <f>IFERROR(IF(VLOOKUP($A48,'Annex 2 Designated EHV charges'!$D:$P,10,FALSE)=0,"",VLOOKUP($A48,'Annex 2 Designated EHV charges'!$D:$P,10,FALSE)),"")</f>
        <v/>
      </c>
      <c r="F48" s="208" t="str">
        <f>IFERROR(IF(VLOOKUP($A48,'Annex 2 Designated EHV charges'!$D:$P,11,FALSE)=0,"",VLOOKUP($A48,'Annex 2 Designated EHV charges'!$D:$P,11,FALSE)),"")</f>
        <v/>
      </c>
      <c r="G48" s="208" t="str">
        <f>IFERROR(IF(VLOOKUP($A48,'Annex 2 Designated EHV charges'!$D:$P,12,FALSE)=0,"",VLOOKUP($A48,'Annex 2 Designated EHV charges'!$D:$P,12,FALSE)),"")</f>
        <v/>
      </c>
      <c r="H48" s="208" t="str">
        <f>IFERROR(IF(VLOOKUP($A48,'Annex 2 Designated EHV charges'!$D:$P,13,FALSE)=0,"",VLOOKUP($A48,'Annex 2 Designated EHV charges'!$D:$P,13,FALSE)),"")</f>
        <v/>
      </c>
    </row>
    <row r="49" spans="1:8" ht="12.75" customHeight="1" x14ac:dyDescent="0.25">
      <c r="A49" s="102" t="str" cm="1">
        <f t="array" ref="A49">IFERROR(INDEX('Annex 2 Designated EHV charges'!$D$10:$D$300, MATCH(0, IF(ISBLANK('Annex 2 Designated EHV charges'!$D$10:$D$300),1, COUNTIF(A$4:$A48, 'Annex 2 Designated EHV charges'!$D$10:$D$300)), 0)),"")</f>
        <v/>
      </c>
      <c r="B49" s="101" t="str">
        <f>IF($A49="","",VLOOKUP($A49,'Annex 2 Designated EHV charges'!$D:$O,2,0))</f>
        <v/>
      </c>
      <c r="C49" s="102" t="str">
        <f>IF($A49="","",VLOOKUP($A49,'Annex 2 Designated EHV charges'!$D:$O,3,0))</f>
        <v/>
      </c>
      <c r="D49" s="101" t="str">
        <f>IF($A49="","",VLOOKUP($A49,'Annex 2 Designated EHV charges'!$D:$O,4,0))</f>
        <v/>
      </c>
      <c r="E49" s="103" t="str">
        <f>IFERROR(IF(VLOOKUP($A49,'Annex 2 Designated EHV charges'!$D:$P,10,FALSE)=0,"",VLOOKUP($A49,'Annex 2 Designated EHV charges'!$D:$P,10,FALSE)),"")</f>
        <v/>
      </c>
      <c r="F49" s="208" t="str">
        <f>IFERROR(IF(VLOOKUP($A49,'Annex 2 Designated EHV charges'!$D:$P,11,FALSE)=0,"",VLOOKUP($A49,'Annex 2 Designated EHV charges'!$D:$P,11,FALSE)),"")</f>
        <v/>
      </c>
      <c r="G49" s="208" t="str">
        <f>IFERROR(IF(VLOOKUP($A49,'Annex 2 Designated EHV charges'!$D:$P,12,FALSE)=0,"",VLOOKUP($A49,'Annex 2 Designated EHV charges'!$D:$P,12,FALSE)),"")</f>
        <v/>
      </c>
      <c r="H49" s="208" t="str">
        <f>IFERROR(IF(VLOOKUP($A49,'Annex 2 Designated EHV charges'!$D:$P,13,FALSE)=0,"",VLOOKUP($A49,'Annex 2 Designated EHV charges'!$D:$P,13,FALSE)),"")</f>
        <v/>
      </c>
    </row>
    <row r="50" spans="1:8" ht="12.75" customHeight="1" x14ac:dyDescent="0.25">
      <c r="A50" s="102" t="str" cm="1">
        <f t="array" ref="A50">IFERROR(INDEX('Annex 2 Designated EHV charges'!$D$10:$D$300, MATCH(0, IF(ISBLANK('Annex 2 Designated EHV charges'!$D$10:$D$300),1, COUNTIF(A$4:$A49, 'Annex 2 Designated EHV charges'!$D$10:$D$300)), 0)),"")</f>
        <v/>
      </c>
      <c r="B50" s="101" t="str">
        <f>IF($A50="","",VLOOKUP($A50,'Annex 2 Designated EHV charges'!$D:$O,2,0))</f>
        <v/>
      </c>
      <c r="C50" s="102" t="str">
        <f>IF($A50="","",VLOOKUP($A50,'Annex 2 Designated EHV charges'!$D:$O,3,0))</f>
        <v/>
      </c>
      <c r="D50" s="101" t="str">
        <f>IF($A50="","",VLOOKUP($A50,'Annex 2 Designated EHV charges'!$D:$O,4,0))</f>
        <v/>
      </c>
      <c r="E50" s="103" t="str">
        <f>IFERROR(IF(VLOOKUP($A50,'Annex 2 Designated EHV charges'!$D:$P,10,FALSE)=0,"",VLOOKUP($A50,'Annex 2 Designated EHV charges'!$D:$P,10,FALSE)),"")</f>
        <v/>
      </c>
      <c r="F50" s="208" t="str">
        <f>IFERROR(IF(VLOOKUP($A50,'Annex 2 Designated EHV charges'!$D:$P,11,FALSE)=0,"",VLOOKUP($A50,'Annex 2 Designated EHV charges'!$D:$P,11,FALSE)),"")</f>
        <v/>
      </c>
      <c r="G50" s="208" t="str">
        <f>IFERROR(IF(VLOOKUP($A50,'Annex 2 Designated EHV charges'!$D:$P,12,FALSE)=0,"",VLOOKUP($A50,'Annex 2 Designated EHV charges'!$D:$P,12,FALSE)),"")</f>
        <v/>
      </c>
      <c r="H50" s="208" t="str">
        <f>IFERROR(IF(VLOOKUP($A50,'Annex 2 Designated EHV charges'!$D:$P,13,FALSE)=0,"",VLOOKUP($A50,'Annex 2 Designated EHV charges'!$D:$P,13,FALSE)),"")</f>
        <v/>
      </c>
    </row>
    <row r="51" spans="1:8" ht="12.75" customHeight="1" x14ac:dyDescent="0.25">
      <c r="A51" s="102" t="str" cm="1">
        <f t="array" ref="A51">IFERROR(INDEX('Annex 2 Designated EHV charges'!$D$10:$D$300, MATCH(0, IF(ISBLANK('Annex 2 Designated EHV charges'!$D$10:$D$300),1, COUNTIF(A$4:$A50, 'Annex 2 Designated EHV charges'!$D$10:$D$300)), 0)),"")</f>
        <v/>
      </c>
      <c r="B51" s="101" t="str">
        <f>IF($A51="","",VLOOKUP($A51,'Annex 2 Designated EHV charges'!$D:$O,2,0))</f>
        <v/>
      </c>
      <c r="C51" s="102" t="str">
        <f>IF($A51="","",VLOOKUP($A51,'Annex 2 Designated EHV charges'!$D:$O,3,0))</f>
        <v/>
      </c>
      <c r="D51" s="101" t="str">
        <f>IF($A51="","",VLOOKUP($A51,'Annex 2 Designated EHV charges'!$D:$O,4,0))</f>
        <v/>
      </c>
      <c r="E51" s="103" t="str">
        <f>IFERROR(IF(VLOOKUP($A51,'Annex 2 Designated EHV charges'!$D:$P,10,FALSE)=0,"",VLOOKUP($A51,'Annex 2 Designated EHV charges'!$D:$P,10,FALSE)),"")</f>
        <v/>
      </c>
      <c r="F51" s="208" t="str">
        <f>IFERROR(IF(VLOOKUP($A51,'Annex 2 Designated EHV charges'!$D:$P,11,FALSE)=0,"",VLOOKUP($A51,'Annex 2 Designated EHV charges'!$D:$P,11,FALSE)),"")</f>
        <v/>
      </c>
      <c r="G51" s="208" t="str">
        <f>IFERROR(IF(VLOOKUP($A51,'Annex 2 Designated EHV charges'!$D:$P,12,FALSE)=0,"",VLOOKUP($A51,'Annex 2 Designated EHV charges'!$D:$P,12,FALSE)),"")</f>
        <v/>
      </c>
      <c r="H51" s="208" t="str">
        <f>IFERROR(IF(VLOOKUP($A51,'Annex 2 Designated EHV charges'!$D:$P,13,FALSE)=0,"",VLOOKUP($A51,'Annex 2 Designated EHV charges'!$D:$P,13,FALSE)),"")</f>
        <v/>
      </c>
    </row>
    <row r="52" spans="1:8" ht="12.75" customHeight="1" x14ac:dyDescent="0.25">
      <c r="A52" s="102" t="str" cm="1">
        <f t="array" ref="A52">IFERROR(INDEX('Annex 2 Designated EHV charges'!$D$10:$D$300, MATCH(0, IF(ISBLANK('Annex 2 Designated EHV charges'!$D$10:$D$300),1, COUNTIF(A$4:$A51, 'Annex 2 Designated EHV charges'!$D$10:$D$300)), 0)),"")</f>
        <v/>
      </c>
      <c r="B52" s="101" t="str">
        <f>IF($A52="","",VLOOKUP($A52,'Annex 2 Designated EHV charges'!$D:$O,2,0))</f>
        <v/>
      </c>
      <c r="C52" s="102" t="str">
        <f>IF($A52="","",VLOOKUP($A52,'Annex 2 Designated EHV charges'!$D:$O,3,0))</f>
        <v/>
      </c>
      <c r="D52" s="101" t="str">
        <f>IF($A52="","",VLOOKUP($A52,'Annex 2 Designated EHV charges'!$D:$O,4,0))</f>
        <v/>
      </c>
      <c r="E52" s="103" t="str">
        <f>IFERROR(IF(VLOOKUP($A52,'Annex 2 Designated EHV charges'!$D:$P,10,FALSE)=0,"",VLOOKUP($A52,'Annex 2 Designated EHV charges'!$D:$P,10,FALSE)),"")</f>
        <v/>
      </c>
      <c r="F52" s="208" t="str">
        <f>IFERROR(IF(VLOOKUP($A52,'Annex 2 Designated EHV charges'!$D:$P,11,FALSE)=0,"",VLOOKUP($A52,'Annex 2 Designated EHV charges'!$D:$P,11,FALSE)),"")</f>
        <v/>
      </c>
      <c r="G52" s="208" t="str">
        <f>IFERROR(IF(VLOOKUP($A52,'Annex 2 Designated EHV charges'!$D:$P,12,FALSE)=0,"",VLOOKUP($A52,'Annex 2 Designated EHV charges'!$D:$P,12,FALSE)),"")</f>
        <v/>
      </c>
      <c r="H52" s="208" t="str">
        <f>IFERROR(IF(VLOOKUP($A52,'Annex 2 Designated EHV charges'!$D:$P,13,FALSE)=0,"",VLOOKUP($A52,'Annex 2 Designated EHV charges'!$D:$P,13,FALSE)),"")</f>
        <v/>
      </c>
    </row>
    <row r="53" spans="1:8" ht="12.75" customHeight="1" x14ac:dyDescent="0.25">
      <c r="A53" s="102" t="str" cm="1">
        <f t="array" ref="A53">IFERROR(INDEX('Annex 2 Designated EHV charges'!$D$10:$D$300, MATCH(0, IF(ISBLANK('Annex 2 Designated EHV charges'!$D$10:$D$300),1, COUNTIF(A$4:$A52, 'Annex 2 Designated EHV charges'!$D$10:$D$300)), 0)),"")</f>
        <v/>
      </c>
      <c r="B53" s="101" t="str">
        <f>IF($A53="","",VLOOKUP($A53,'Annex 2 Designated EHV charges'!$D:$O,2,0))</f>
        <v/>
      </c>
      <c r="C53" s="102" t="str">
        <f>IF($A53="","",VLOOKUP($A53,'Annex 2 Designated EHV charges'!$D:$O,3,0))</f>
        <v/>
      </c>
      <c r="D53" s="101" t="str">
        <f>IF($A53="","",VLOOKUP($A53,'Annex 2 Designated EHV charges'!$D:$O,4,0))</f>
        <v/>
      </c>
      <c r="E53" s="103" t="str">
        <f>IFERROR(IF(VLOOKUP($A53,'Annex 2 Designated EHV charges'!$D:$P,10,FALSE)=0,"",VLOOKUP($A53,'Annex 2 Designated EHV charges'!$D:$P,10,FALSE)),"")</f>
        <v/>
      </c>
      <c r="F53" s="208" t="str">
        <f>IFERROR(IF(VLOOKUP($A53,'Annex 2 Designated EHV charges'!$D:$P,11,FALSE)=0,"",VLOOKUP($A53,'Annex 2 Designated EHV charges'!$D:$P,11,FALSE)),"")</f>
        <v/>
      </c>
      <c r="G53" s="208" t="str">
        <f>IFERROR(IF(VLOOKUP($A53,'Annex 2 Designated EHV charges'!$D:$P,12,FALSE)=0,"",VLOOKUP($A53,'Annex 2 Designated EHV charges'!$D:$P,12,FALSE)),"")</f>
        <v/>
      </c>
      <c r="H53" s="208" t="str">
        <f>IFERROR(IF(VLOOKUP($A53,'Annex 2 Designated EHV charges'!$D:$P,13,FALSE)=0,"",VLOOKUP($A53,'Annex 2 Designated EHV charges'!$D:$P,13,FALSE)),"")</f>
        <v/>
      </c>
    </row>
    <row r="54" spans="1:8" ht="12.75" customHeight="1" x14ac:dyDescent="0.25">
      <c r="A54" s="102" t="str" cm="1">
        <f t="array" ref="A54">IFERROR(INDEX('Annex 2 Designated EHV charges'!$D$10:$D$300, MATCH(0, IF(ISBLANK('Annex 2 Designated EHV charges'!$D$10:$D$300),1, COUNTIF(A$4:$A53, 'Annex 2 Designated EHV charges'!$D$10:$D$300)), 0)),"")</f>
        <v/>
      </c>
      <c r="B54" s="101" t="str">
        <f>IF($A54="","",VLOOKUP($A54,'Annex 2 Designated EHV charges'!$D:$O,2,0))</f>
        <v/>
      </c>
      <c r="C54" s="102" t="str">
        <f>IF($A54="","",VLOOKUP($A54,'Annex 2 Designated EHV charges'!$D:$O,3,0))</f>
        <v/>
      </c>
      <c r="D54" s="101" t="str">
        <f>IF($A54="","",VLOOKUP($A54,'Annex 2 Designated EHV charges'!$D:$O,4,0))</f>
        <v/>
      </c>
      <c r="E54" s="103" t="str">
        <f>IFERROR(IF(VLOOKUP($A54,'Annex 2 Designated EHV charges'!$D:$P,10,FALSE)=0,"",VLOOKUP($A54,'Annex 2 Designated EHV charges'!$D:$P,10,FALSE)),"")</f>
        <v/>
      </c>
      <c r="F54" s="208" t="str">
        <f>IFERROR(IF(VLOOKUP($A54,'Annex 2 Designated EHV charges'!$D:$P,11,FALSE)=0,"",VLOOKUP($A54,'Annex 2 Designated EHV charges'!$D:$P,11,FALSE)),"")</f>
        <v/>
      </c>
      <c r="G54" s="208" t="str">
        <f>IFERROR(IF(VLOOKUP($A54,'Annex 2 Designated EHV charges'!$D:$P,12,FALSE)=0,"",VLOOKUP($A54,'Annex 2 Designated EHV charges'!$D:$P,12,FALSE)),"")</f>
        <v/>
      </c>
      <c r="H54" s="208" t="str">
        <f>IFERROR(IF(VLOOKUP($A54,'Annex 2 Designated EHV charges'!$D:$P,13,FALSE)=0,"",VLOOKUP($A54,'Annex 2 Designated EHV charges'!$D:$P,13,FALSE)),"")</f>
        <v/>
      </c>
    </row>
    <row r="55" spans="1:8" ht="12.75" customHeight="1" x14ac:dyDescent="0.25">
      <c r="A55" s="102" t="str" cm="1">
        <f t="array" ref="A55">IFERROR(INDEX('Annex 2 Designated EHV charges'!$D$10:$D$300, MATCH(0, IF(ISBLANK('Annex 2 Designated EHV charges'!$D$10:$D$300),1, COUNTIF(A$4:$A54, 'Annex 2 Designated EHV charges'!$D$10:$D$300)), 0)),"")</f>
        <v/>
      </c>
      <c r="B55" s="101" t="str">
        <f>IF($A55="","",VLOOKUP($A55,'Annex 2 Designated EHV charges'!$D:$O,2,0))</f>
        <v/>
      </c>
      <c r="C55" s="102" t="str">
        <f>IF($A55="","",VLOOKUP($A55,'Annex 2 Designated EHV charges'!$D:$O,3,0))</f>
        <v/>
      </c>
      <c r="D55" s="101" t="str">
        <f>IF($A55="","",VLOOKUP($A55,'Annex 2 Designated EHV charges'!$D:$O,4,0))</f>
        <v/>
      </c>
      <c r="E55" s="103" t="str">
        <f>IFERROR(IF(VLOOKUP($A55,'Annex 2 Designated EHV charges'!$D:$P,10,FALSE)=0,"",VLOOKUP($A55,'Annex 2 Designated EHV charges'!$D:$P,10,FALSE)),"")</f>
        <v/>
      </c>
      <c r="F55" s="208" t="str">
        <f>IFERROR(IF(VLOOKUP($A55,'Annex 2 Designated EHV charges'!$D:$P,11,FALSE)=0,"",VLOOKUP($A55,'Annex 2 Designated EHV charges'!$D:$P,11,FALSE)),"")</f>
        <v/>
      </c>
      <c r="G55" s="208" t="str">
        <f>IFERROR(IF(VLOOKUP($A55,'Annex 2 Designated EHV charges'!$D:$P,12,FALSE)=0,"",VLOOKUP($A55,'Annex 2 Designated EHV charges'!$D:$P,12,FALSE)),"")</f>
        <v/>
      </c>
      <c r="H55" s="208" t="str">
        <f>IFERROR(IF(VLOOKUP($A55,'Annex 2 Designated EHV charges'!$D:$P,13,FALSE)=0,"",VLOOKUP($A55,'Annex 2 Designated EHV charges'!$D:$P,13,FALSE)),"")</f>
        <v/>
      </c>
    </row>
    <row r="56" spans="1:8" ht="12.75" customHeight="1" x14ac:dyDescent="0.25">
      <c r="A56" s="102" t="str" cm="1">
        <f t="array" ref="A56">IFERROR(INDEX('Annex 2 Designated EHV charges'!$D$10:$D$300, MATCH(0, IF(ISBLANK('Annex 2 Designated EHV charges'!$D$10:$D$300),1, COUNTIF(A$4:$A55, 'Annex 2 Designated EHV charges'!$D$10:$D$300)), 0)),"")</f>
        <v/>
      </c>
      <c r="B56" s="101" t="str">
        <f>IF($A56="","",VLOOKUP($A56,'Annex 2 Designated EHV charges'!$D:$O,2,0))</f>
        <v/>
      </c>
      <c r="C56" s="102" t="str">
        <f>IF($A56="","",VLOOKUP($A56,'Annex 2 Designated EHV charges'!$D:$O,3,0))</f>
        <v/>
      </c>
      <c r="D56" s="101" t="str">
        <f>IF($A56="","",VLOOKUP($A56,'Annex 2 Designated EHV charges'!$D:$O,4,0))</f>
        <v/>
      </c>
      <c r="E56" s="103" t="str">
        <f>IFERROR(IF(VLOOKUP($A56,'Annex 2 Designated EHV charges'!$D:$P,10,FALSE)=0,"",VLOOKUP($A56,'Annex 2 Designated EHV charges'!$D:$P,10,FALSE)),"")</f>
        <v/>
      </c>
      <c r="F56" s="208" t="str">
        <f>IFERROR(IF(VLOOKUP($A56,'Annex 2 Designated EHV charges'!$D:$P,11,FALSE)=0,"",VLOOKUP($A56,'Annex 2 Designated EHV charges'!$D:$P,11,FALSE)),"")</f>
        <v/>
      </c>
      <c r="G56" s="208" t="str">
        <f>IFERROR(IF(VLOOKUP($A56,'Annex 2 Designated EHV charges'!$D:$P,12,FALSE)=0,"",VLOOKUP($A56,'Annex 2 Designated EHV charges'!$D:$P,12,FALSE)),"")</f>
        <v/>
      </c>
      <c r="H56" s="208" t="str">
        <f>IFERROR(IF(VLOOKUP($A56,'Annex 2 Designated EHV charges'!$D:$P,13,FALSE)=0,"",VLOOKUP($A56,'Annex 2 Designated EHV charges'!$D:$P,13,FALSE)),"")</f>
        <v/>
      </c>
    </row>
    <row r="57" spans="1:8" ht="12.75" customHeight="1" x14ac:dyDescent="0.25">
      <c r="A57" s="102" t="str" cm="1">
        <f t="array" ref="A57">IFERROR(INDEX('Annex 2 Designated EHV charges'!$D$10:$D$300, MATCH(0, IF(ISBLANK('Annex 2 Designated EHV charges'!$D$10:$D$300),1, COUNTIF(A$4:$A56, 'Annex 2 Designated EHV charges'!$D$10:$D$300)), 0)),"")</f>
        <v/>
      </c>
      <c r="B57" s="101" t="str">
        <f>IF($A57="","",VLOOKUP($A57,'Annex 2 Designated EHV charges'!$D:$O,2,0))</f>
        <v/>
      </c>
      <c r="C57" s="102" t="str">
        <f>IF($A57="","",VLOOKUP($A57,'Annex 2 Designated EHV charges'!$D:$O,3,0))</f>
        <v/>
      </c>
      <c r="D57" s="101" t="str">
        <f>IF($A57="","",VLOOKUP($A57,'Annex 2 Designated EHV charges'!$D:$O,4,0))</f>
        <v/>
      </c>
      <c r="E57" s="103" t="str">
        <f>IFERROR(IF(VLOOKUP($A57,'Annex 2 Designated EHV charges'!$D:$P,10,FALSE)=0,"",VLOOKUP($A57,'Annex 2 Designated EHV charges'!$D:$P,10,FALSE)),"")</f>
        <v/>
      </c>
      <c r="F57" s="208" t="str">
        <f>IFERROR(IF(VLOOKUP($A57,'Annex 2 Designated EHV charges'!$D:$P,11,FALSE)=0,"",VLOOKUP($A57,'Annex 2 Designated EHV charges'!$D:$P,11,FALSE)),"")</f>
        <v/>
      </c>
      <c r="G57" s="208" t="str">
        <f>IFERROR(IF(VLOOKUP($A57,'Annex 2 Designated EHV charges'!$D:$P,12,FALSE)=0,"",VLOOKUP($A57,'Annex 2 Designated EHV charges'!$D:$P,12,FALSE)),"")</f>
        <v/>
      </c>
      <c r="H57" s="208" t="str">
        <f>IFERROR(IF(VLOOKUP($A57,'Annex 2 Designated EHV charges'!$D:$P,13,FALSE)=0,"",VLOOKUP($A57,'Annex 2 Designated EHV charges'!$D:$P,13,FALSE)),"")</f>
        <v/>
      </c>
    </row>
    <row r="58" spans="1:8" ht="12.75" customHeight="1" x14ac:dyDescent="0.25">
      <c r="A58" s="102" t="str" cm="1">
        <f t="array" ref="A58">IFERROR(INDEX('Annex 2 Designated EHV charges'!$D$10:$D$300, MATCH(0, IF(ISBLANK('Annex 2 Designated EHV charges'!$D$10:$D$300),1, COUNTIF(A$4:$A57, 'Annex 2 Designated EHV charges'!$D$10:$D$300)), 0)),"")</f>
        <v/>
      </c>
      <c r="B58" s="101" t="str">
        <f>IF($A58="","",VLOOKUP($A58,'Annex 2 Designated EHV charges'!$D:$O,2,0))</f>
        <v/>
      </c>
      <c r="C58" s="102" t="str">
        <f>IF($A58="","",VLOOKUP($A58,'Annex 2 Designated EHV charges'!$D:$O,3,0))</f>
        <v/>
      </c>
      <c r="D58" s="101" t="str">
        <f>IF($A58="","",VLOOKUP($A58,'Annex 2 Designated EHV charges'!$D:$O,4,0))</f>
        <v/>
      </c>
      <c r="E58" s="103" t="str">
        <f>IFERROR(IF(VLOOKUP($A58,'Annex 2 Designated EHV charges'!$D:$P,10,FALSE)=0,"",VLOOKUP($A58,'Annex 2 Designated EHV charges'!$D:$P,10,FALSE)),"")</f>
        <v/>
      </c>
      <c r="F58" s="208" t="str">
        <f>IFERROR(IF(VLOOKUP($A58,'Annex 2 Designated EHV charges'!$D:$P,11,FALSE)=0,"",VLOOKUP($A58,'Annex 2 Designated EHV charges'!$D:$P,11,FALSE)),"")</f>
        <v/>
      </c>
      <c r="G58" s="208" t="str">
        <f>IFERROR(IF(VLOOKUP($A58,'Annex 2 Designated EHV charges'!$D:$P,12,FALSE)=0,"",VLOOKUP($A58,'Annex 2 Designated EHV charges'!$D:$P,12,FALSE)),"")</f>
        <v/>
      </c>
      <c r="H58" s="208" t="str">
        <f>IFERROR(IF(VLOOKUP($A58,'Annex 2 Designated EHV charges'!$D:$P,13,FALSE)=0,"",VLOOKUP($A58,'Annex 2 Designated EHV charges'!$D:$P,13,FALSE)),"")</f>
        <v/>
      </c>
    </row>
    <row r="59" spans="1:8" ht="12.75" customHeight="1" x14ac:dyDescent="0.25">
      <c r="A59" s="102" t="str" cm="1">
        <f t="array" ref="A59">IFERROR(INDEX('Annex 2 Designated EHV charges'!$D$10:$D$300, MATCH(0, IF(ISBLANK('Annex 2 Designated EHV charges'!$D$10:$D$300),1, COUNTIF(A$4:$A58, 'Annex 2 Designated EHV charges'!$D$10:$D$300)), 0)),"")</f>
        <v/>
      </c>
      <c r="B59" s="101" t="str">
        <f>IF($A59="","",VLOOKUP($A59,'Annex 2 Designated EHV charges'!$D:$O,2,0))</f>
        <v/>
      </c>
      <c r="C59" s="102" t="str">
        <f>IF($A59="","",VLOOKUP($A59,'Annex 2 Designated EHV charges'!$D:$O,3,0))</f>
        <v/>
      </c>
      <c r="D59" s="101" t="str">
        <f>IF($A59="","",VLOOKUP($A59,'Annex 2 Designated EHV charges'!$D:$O,4,0))</f>
        <v/>
      </c>
      <c r="E59" s="103" t="str">
        <f>IFERROR(IF(VLOOKUP($A59,'Annex 2 Designated EHV charges'!$D:$P,10,FALSE)=0,"",VLOOKUP($A59,'Annex 2 Designated EHV charges'!$D:$P,10,FALSE)),"")</f>
        <v/>
      </c>
      <c r="F59" s="208" t="str">
        <f>IFERROR(IF(VLOOKUP($A59,'Annex 2 Designated EHV charges'!$D:$P,11,FALSE)=0,"",VLOOKUP($A59,'Annex 2 Designated EHV charges'!$D:$P,11,FALSE)),"")</f>
        <v/>
      </c>
      <c r="G59" s="208" t="str">
        <f>IFERROR(IF(VLOOKUP($A59,'Annex 2 Designated EHV charges'!$D:$P,12,FALSE)=0,"",VLOOKUP($A59,'Annex 2 Designated EHV charges'!$D:$P,12,FALSE)),"")</f>
        <v/>
      </c>
      <c r="H59" s="208" t="str">
        <f>IFERROR(IF(VLOOKUP($A59,'Annex 2 Designated EHV charges'!$D:$P,13,FALSE)=0,"",VLOOKUP($A59,'Annex 2 Designated EHV charges'!$D:$P,13,FALSE)),"")</f>
        <v/>
      </c>
    </row>
    <row r="60" spans="1:8" ht="12.75" customHeight="1" x14ac:dyDescent="0.25">
      <c r="A60" s="102" t="str" cm="1">
        <f t="array" ref="A60">IFERROR(INDEX('Annex 2 Designated EHV charges'!$D$10:$D$300, MATCH(0, IF(ISBLANK('Annex 2 Designated EHV charges'!$D$10:$D$300),1, COUNTIF(A$4:$A59, 'Annex 2 Designated EHV charges'!$D$10:$D$300)), 0)),"")</f>
        <v/>
      </c>
      <c r="B60" s="101" t="str">
        <f>IF($A60="","",VLOOKUP($A60,'Annex 2 Designated EHV charges'!$D:$O,2,0))</f>
        <v/>
      </c>
      <c r="C60" s="102" t="str">
        <f>IF($A60="","",VLOOKUP($A60,'Annex 2 Designated EHV charges'!$D:$O,3,0))</f>
        <v/>
      </c>
      <c r="D60" s="101" t="str">
        <f>IF($A60="","",VLOOKUP($A60,'Annex 2 Designated EHV charges'!$D:$O,4,0))</f>
        <v/>
      </c>
      <c r="E60" s="103" t="str">
        <f>IFERROR(IF(VLOOKUP($A60,'Annex 2 Designated EHV charges'!$D:$P,10,FALSE)=0,"",VLOOKUP($A60,'Annex 2 Designated EHV charges'!$D:$P,10,FALSE)),"")</f>
        <v/>
      </c>
      <c r="F60" s="208" t="str">
        <f>IFERROR(IF(VLOOKUP($A60,'Annex 2 Designated EHV charges'!$D:$P,11,FALSE)=0,"",VLOOKUP($A60,'Annex 2 Designated EHV charges'!$D:$P,11,FALSE)),"")</f>
        <v/>
      </c>
      <c r="G60" s="208" t="str">
        <f>IFERROR(IF(VLOOKUP($A60,'Annex 2 Designated EHV charges'!$D:$P,12,FALSE)=0,"",VLOOKUP($A60,'Annex 2 Designated EHV charges'!$D:$P,12,FALSE)),"")</f>
        <v/>
      </c>
      <c r="H60" s="208" t="str">
        <f>IFERROR(IF(VLOOKUP($A60,'Annex 2 Designated EHV charges'!$D:$P,13,FALSE)=0,"",VLOOKUP($A60,'Annex 2 Designated EHV charges'!$D:$P,13,FALSE)),"")</f>
        <v/>
      </c>
    </row>
    <row r="61" spans="1:8" ht="12.75" customHeight="1" x14ac:dyDescent="0.25">
      <c r="A61" s="102" t="str" cm="1">
        <f t="array" ref="A61">IFERROR(INDEX('Annex 2 Designated EHV charges'!$D$10:$D$300, MATCH(0, IF(ISBLANK('Annex 2 Designated EHV charges'!$D$10:$D$300),1, COUNTIF(A$4:$A60, 'Annex 2 Designated EHV charges'!$D$10:$D$300)), 0)),"")</f>
        <v/>
      </c>
      <c r="B61" s="101" t="str">
        <f>IF($A61="","",VLOOKUP($A61,'Annex 2 Designated EHV charges'!$D:$O,2,0))</f>
        <v/>
      </c>
      <c r="C61" s="102" t="str">
        <f>IF($A61="","",VLOOKUP($A61,'Annex 2 Designated EHV charges'!$D:$O,3,0))</f>
        <v/>
      </c>
      <c r="D61" s="101" t="str">
        <f>IF($A61="","",VLOOKUP($A61,'Annex 2 Designated EHV charges'!$D:$O,4,0))</f>
        <v/>
      </c>
      <c r="E61" s="103" t="str">
        <f>IFERROR(IF(VLOOKUP($A61,'Annex 2 Designated EHV charges'!$D:$P,10,FALSE)=0,"",VLOOKUP($A61,'Annex 2 Designated EHV charges'!$D:$P,10,FALSE)),"")</f>
        <v/>
      </c>
      <c r="F61" s="208" t="str">
        <f>IFERROR(IF(VLOOKUP($A61,'Annex 2 Designated EHV charges'!$D:$P,11,FALSE)=0,"",VLOOKUP($A61,'Annex 2 Designated EHV charges'!$D:$P,11,FALSE)),"")</f>
        <v/>
      </c>
      <c r="G61" s="208" t="str">
        <f>IFERROR(IF(VLOOKUP($A61,'Annex 2 Designated EHV charges'!$D:$P,12,FALSE)=0,"",VLOOKUP($A61,'Annex 2 Designated EHV charges'!$D:$P,12,FALSE)),"")</f>
        <v/>
      </c>
      <c r="H61" s="208" t="str">
        <f>IFERROR(IF(VLOOKUP($A61,'Annex 2 Designated EHV charges'!$D:$P,13,FALSE)=0,"",VLOOKUP($A61,'Annex 2 Designated EHV charges'!$D:$P,13,FALSE)),"")</f>
        <v/>
      </c>
    </row>
    <row r="62" spans="1:8" ht="12.75" customHeight="1" x14ac:dyDescent="0.25">
      <c r="A62" s="102" t="str" cm="1">
        <f t="array" ref="A62">IFERROR(INDEX('Annex 2 Designated EHV charges'!$D$10:$D$300, MATCH(0, IF(ISBLANK('Annex 2 Designated EHV charges'!$D$10:$D$300),1, COUNTIF(A$4:$A61, 'Annex 2 Designated EHV charges'!$D$10:$D$300)), 0)),"")</f>
        <v/>
      </c>
      <c r="B62" s="101" t="str">
        <f>IF($A62="","",VLOOKUP($A62,'Annex 2 Designated EHV charges'!$D:$O,2,0))</f>
        <v/>
      </c>
      <c r="C62" s="102" t="str">
        <f>IF($A62="","",VLOOKUP($A62,'Annex 2 Designated EHV charges'!$D:$O,3,0))</f>
        <v/>
      </c>
      <c r="D62" s="101" t="str">
        <f>IF($A62="","",VLOOKUP($A62,'Annex 2 Designated EHV charges'!$D:$O,4,0))</f>
        <v/>
      </c>
      <c r="E62" s="103" t="str">
        <f>IFERROR(IF(VLOOKUP($A62,'Annex 2 Designated EHV charges'!$D:$P,10,FALSE)=0,"",VLOOKUP($A62,'Annex 2 Designated EHV charges'!$D:$P,10,FALSE)),"")</f>
        <v/>
      </c>
      <c r="F62" s="208" t="str">
        <f>IFERROR(IF(VLOOKUP($A62,'Annex 2 Designated EHV charges'!$D:$P,11,FALSE)=0,"",VLOOKUP($A62,'Annex 2 Designated EHV charges'!$D:$P,11,FALSE)),"")</f>
        <v/>
      </c>
      <c r="G62" s="208" t="str">
        <f>IFERROR(IF(VLOOKUP($A62,'Annex 2 Designated EHV charges'!$D:$P,12,FALSE)=0,"",VLOOKUP($A62,'Annex 2 Designated EHV charges'!$D:$P,12,FALSE)),"")</f>
        <v/>
      </c>
      <c r="H62" s="208" t="str">
        <f>IFERROR(IF(VLOOKUP($A62,'Annex 2 Designated EHV charges'!$D:$P,13,FALSE)=0,"",VLOOKUP($A62,'Annex 2 Designated EHV charges'!$D:$P,13,FALSE)),"")</f>
        <v/>
      </c>
    </row>
    <row r="63" spans="1:8" ht="12.75" customHeight="1" x14ac:dyDescent="0.25">
      <c r="A63" s="102" t="str" cm="1">
        <f t="array" ref="A63">IFERROR(INDEX('Annex 2 Designated EHV charges'!$D$10:$D$300, MATCH(0, IF(ISBLANK('Annex 2 Designated EHV charges'!$D$10:$D$300),1, COUNTIF(A$4:$A62, 'Annex 2 Designated EHV charges'!$D$10:$D$300)), 0)),"")</f>
        <v/>
      </c>
      <c r="B63" s="101" t="str">
        <f>IF($A63="","",VLOOKUP($A63,'Annex 2 Designated EHV charges'!$D:$O,2,0))</f>
        <v/>
      </c>
      <c r="C63" s="102" t="str">
        <f>IF($A63="","",VLOOKUP($A63,'Annex 2 Designated EHV charges'!$D:$O,3,0))</f>
        <v/>
      </c>
      <c r="D63" s="101" t="str">
        <f>IF($A63="","",VLOOKUP($A63,'Annex 2 Designated EHV charges'!$D:$O,4,0))</f>
        <v/>
      </c>
      <c r="E63" s="103" t="str">
        <f>IFERROR(IF(VLOOKUP($A63,'Annex 2 Designated EHV charges'!$D:$P,10,FALSE)=0,"",VLOOKUP($A63,'Annex 2 Designated EHV charges'!$D:$P,10,FALSE)),"")</f>
        <v/>
      </c>
      <c r="F63" s="208" t="str">
        <f>IFERROR(IF(VLOOKUP($A63,'Annex 2 Designated EHV charges'!$D:$P,11,FALSE)=0,"",VLOOKUP($A63,'Annex 2 Designated EHV charges'!$D:$P,11,FALSE)),"")</f>
        <v/>
      </c>
      <c r="G63" s="208" t="str">
        <f>IFERROR(IF(VLOOKUP($A63,'Annex 2 Designated EHV charges'!$D:$P,12,FALSE)=0,"",VLOOKUP($A63,'Annex 2 Designated EHV charges'!$D:$P,12,FALSE)),"")</f>
        <v/>
      </c>
      <c r="H63" s="208" t="str">
        <f>IFERROR(IF(VLOOKUP($A63,'Annex 2 Designated EHV charges'!$D:$P,13,FALSE)=0,"",VLOOKUP($A63,'Annex 2 Designated EHV charges'!$D:$P,13,FALSE)),"")</f>
        <v/>
      </c>
    </row>
    <row r="64" spans="1:8" ht="12.75" customHeight="1" x14ac:dyDescent="0.25">
      <c r="A64" s="102" t="str" cm="1">
        <f t="array" ref="A64">IFERROR(INDEX('Annex 2 Designated EHV charges'!$D$10:$D$300, MATCH(0, IF(ISBLANK('Annex 2 Designated EHV charges'!$D$10:$D$300),1, COUNTIF(A$4:$A63, 'Annex 2 Designated EHV charges'!$D$10:$D$300)), 0)),"")</f>
        <v/>
      </c>
      <c r="B64" s="101" t="str">
        <f>IF($A64="","",VLOOKUP($A64,'Annex 2 Designated EHV charges'!$D:$O,2,0))</f>
        <v/>
      </c>
      <c r="C64" s="102" t="str">
        <f>IF($A64="","",VLOOKUP($A64,'Annex 2 Designated EHV charges'!$D:$O,3,0))</f>
        <v/>
      </c>
      <c r="D64" s="101" t="str">
        <f>IF($A64="","",VLOOKUP($A64,'Annex 2 Designated EHV charges'!$D:$O,4,0))</f>
        <v/>
      </c>
      <c r="E64" s="103" t="str">
        <f>IFERROR(IF(VLOOKUP($A64,'Annex 2 Designated EHV charges'!$D:$P,10,FALSE)=0,"",VLOOKUP($A64,'Annex 2 Designated EHV charges'!$D:$P,10,FALSE)),"")</f>
        <v/>
      </c>
      <c r="F64" s="208" t="str">
        <f>IFERROR(IF(VLOOKUP($A64,'Annex 2 Designated EHV charges'!$D:$P,11,FALSE)=0,"",VLOOKUP($A64,'Annex 2 Designated EHV charges'!$D:$P,11,FALSE)),"")</f>
        <v/>
      </c>
      <c r="G64" s="208" t="str">
        <f>IFERROR(IF(VLOOKUP($A64,'Annex 2 Designated EHV charges'!$D:$P,12,FALSE)=0,"",VLOOKUP($A64,'Annex 2 Designated EHV charges'!$D:$P,12,FALSE)),"")</f>
        <v/>
      </c>
      <c r="H64" s="208" t="str">
        <f>IFERROR(IF(VLOOKUP($A64,'Annex 2 Designated EHV charges'!$D:$P,13,FALSE)=0,"",VLOOKUP($A64,'Annex 2 Designated EHV charges'!$D:$P,13,FALSE)),"")</f>
        <v/>
      </c>
    </row>
    <row r="65" spans="1:8" ht="12.75" customHeight="1" x14ac:dyDescent="0.25">
      <c r="A65" s="102" t="str" cm="1">
        <f t="array" ref="A65">IFERROR(INDEX('Annex 2 Designated EHV charges'!$D$10:$D$300, MATCH(0, IF(ISBLANK('Annex 2 Designated EHV charges'!$D$10:$D$300),1, COUNTIF(A$4:$A64, 'Annex 2 Designated EHV charges'!$D$10:$D$300)), 0)),"")</f>
        <v/>
      </c>
      <c r="B65" s="101" t="str">
        <f>IF($A65="","",VLOOKUP($A65,'Annex 2 Designated EHV charges'!$D:$O,2,0))</f>
        <v/>
      </c>
      <c r="C65" s="102" t="str">
        <f>IF($A65="","",VLOOKUP($A65,'Annex 2 Designated EHV charges'!$D:$O,3,0))</f>
        <v/>
      </c>
      <c r="D65" s="101" t="str">
        <f>IF($A65="","",VLOOKUP($A65,'Annex 2 Designated EHV charges'!$D:$O,4,0))</f>
        <v/>
      </c>
      <c r="E65" s="103" t="str">
        <f>IFERROR(IF(VLOOKUP($A65,'Annex 2 Designated EHV charges'!$D:$P,10,FALSE)=0,"",VLOOKUP($A65,'Annex 2 Designated EHV charges'!$D:$P,10,FALSE)),"")</f>
        <v/>
      </c>
      <c r="F65" s="208" t="str">
        <f>IFERROR(IF(VLOOKUP($A65,'Annex 2 Designated EHV charges'!$D:$P,11,FALSE)=0,"",VLOOKUP($A65,'Annex 2 Designated EHV charges'!$D:$P,11,FALSE)),"")</f>
        <v/>
      </c>
      <c r="G65" s="208" t="str">
        <f>IFERROR(IF(VLOOKUP($A65,'Annex 2 Designated EHV charges'!$D:$P,12,FALSE)=0,"",VLOOKUP($A65,'Annex 2 Designated EHV charges'!$D:$P,12,FALSE)),"")</f>
        <v/>
      </c>
      <c r="H65" s="208" t="str">
        <f>IFERROR(IF(VLOOKUP($A65,'Annex 2 Designated EHV charges'!$D:$P,13,FALSE)=0,"",VLOOKUP($A65,'Annex 2 Designated EHV charges'!$D:$P,13,FALSE)),"")</f>
        <v/>
      </c>
    </row>
    <row r="66" spans="1:8" ht="12.75" customHeight="1" x14ac:dyDescent="0.25">
      <c r="A66" s="102" t="str" cm="1">
        <f t="array" ref="A66">IFERROR(INDEX('Annex 2 Designated EHV charges'!$D$10:$D$300, MATCH(0, IF(ISBLANK('Annex 2 Designated EHV charges'!$D$10:$D$300),1, COUNTIF(A$4:$A65, 'Annex 2 Designated EHV charges'!$D$10:$D$300)), 0)),"")</f>
        <v/>
      </c>
      <c r="B66" s="101" t="str">
        <f>IF($A66="","",VLOOKUP($A66,'Annex 2 Designated EHV charges'!$D:$O,2,0))</f>
        <v/>
      </c>
      <c r="C66" s="102" t="str">
        <f>IF($A66="","",VLOOKUP($A66,'Annex 2 Designated EHV charges'!$D:$O,3,0))</f>
        <v/>
      </c>
      <c r="D66" s="101" t="str">
        <f>IF($A66="","",VLOOKUP($A66,'Annex 2 Designated EHV charges'!$D:$O,4,0))</f>
        <v/>
      </c>
      <c r="E66" s="103" t="str">
        <f>IFERROR(IF(VLOOKUP($A66,'Annex 2 Designated EHV charges'!$D:$P,10,FALSE)=0,"",VLOOKUP($A66,'Annex 2 Designated EHV charges'!$D:$P,10,FALSE)),"")</f>
        <v/>
      </c>
      <c r="F66" s="208" t="str">
        <f>IFERROR(IF(VLOOKUP($A66,'Annex 2 Designated EHV charges'!$D:$P,11,FALSE)=0,"",VLOOKUP($A66,'Annex 2 Designated EHV charges'!$D:$P,11,FALSE)),"")</f>
        <v/>
      </c>
      <c r="G66" s="208" t="str">
        <f>IFERROR(IF(VLOOKUP($A66,'Annex 2 Designated EHV charges'!$D:$P,12,FALSE)=0,"",VLOOKUP($A66,'Annex 2 Designated EHV charges'!$D:$P,12,FALSE)),"")</f>
        <v/>
      </c>
      <c r="H66" s="208" t="str">
        <f>IFERROR(IF(VLOOKUP($A66,'Annex 2 Designated EHV charges'!$D:$P,13,FALSE)=0,"",VLOOKUP($A66,'Annex 2 Designated EHV charges'!$D:$P,13,FALSE)),"")</f>
        <v/>
      </c>
    </row>
    <row r="67" spans="1:8" ht="12.75" customHeight="1" x14ac:dyDescent="0.25">
      <c r="A67" s="102" t="str" cm="1">
        <f t="array" ref="A67">IFERROR(INDEX('Annex 2 Designated EHV charges'!$D$10:$D$300, MATCH(0, IF(ISBLANK('Annex 2 Designated EHV charges'!$D$10:$D$300),1, COUNTIF(A$4:$A66, 'Annex 2 Designated EHV charges'!$D$10:$D$300)), 0)),"")</f>
        <v/>
      </c>
      <c r="B67" s="101" t="str">
        <f>IF($A67="","",VLOOKUP($A67,'Annex 2 Designated EHV charges'!$D:$O,2,0))</f>
        <v/>
      </c>
      <c r="C67" s="102" t="str">
        <f>IF($A67="","",VLOOKUP($A67,'Annex 2 Designated EHV charges'!$D:$O,3,0))</f>
        <v/>
      </c>
      <c r="D67" s="101" t="str">
        <f>IF($A67="","",VLOOKUP($A67,'Annex 2 Designated EHV charges'!$D:$O,4,0))</f>
        <v/>
      </c>
      <c r="E67" s="103" t="str">
        <f>IFERROR(IF(VLOOKUP($A67,'Annex 2 Designated EHV charges'!$D:$P,10,FALSE)=0,"",VLOOKUP($A67,'Annex 2 Designated EHV charges'!$D:$P,10,FALSE)),"")</f>
        <v/>
      </c>
      <c r="F67" s="208" t="str">
        <f>IFERROR(IF(VLOOKUP($A67,'Annex 2 Designated EHV charges'!$D:$P,11,FALSE)=0,"",VLOOKUP($A67,'Annex 2 Designated EHV charges'!$D:$P,11,FALSE)),"")</f>
        <v/>
      </c>
      <c r="G67" s="208" t="str">
        <f>IFERROR(IF(VLOOKUP($A67,'Annex 2 Designated EHV charges'!$D:$P,12,FALSE)=0,"",VLOOKUP($A67,'Annex 2 Designated EHV charges'!$D:$P,12,FALSE)),"")</f>
        <v/>
      </c>
      <c r="H67" s="208" t="str">
        <f>IFERROR(IF(VLOOKUP($A67,'Annex 2 Designated EHV charges'!$D:$P,13,FALSE)=0,"",VLOOKUP($A67,'Annex 2 Designated EHV charges'!$D:$P,13,FALSE)),"")</f>
        <v/>
      </c>
    </row>
    <row r="68" spans="1:8" ht="12.75" customHeight="1" x14ac:dyDescent="0.25">
      <c r="A68" s="102" t="str" cm="1">
        <f t="array" ref="A68">IFERROR(INDEX('Annex 2 Designated EHV charges'!$D$10:$D$300, MATCH(0, IF(ISBLANK('Annex 2 Designated EHV charges'!$D$10:$D$300),1, COUNTIF(A$4:$A67, 'Annex 2 Designated EHV charges'!$D$10:$D$300)), 0)),"")</f>
        <v/>
      </c>
      <c r="B68" s="101" t="str">
        <f>IF($A68="","",VLOOKUP($A68,'Annex 2 Designated EHV charges'!$D:$O,2,0))</f>
        <v/>
      </c>
      <c r="C68" s="102" t="str">
        <f>IF($A68="","",VLOOKUP($A68,'Annex 2 Designated EHV charges'!$D:$O,3,0))</f>
        <v/>
      </c>
      <c r="D68" s="101" t="str">
        <f>IF($A68="","",VLOOKUP($A68,'Annex 2 Designated EHV charges'!$D:$O,4,0))</f>
        <v/>
      </c>
      <c r="E68" s="103" t="str">
        <f>IFERROR(IF(VLOOKUP($A68,'Annex 2 Designated EHV charges'!$D:$P,10,FALSE)=0,"",VLOOKUP($A68,'Annex 2 Designated EHV charges'!$D:$P,10,FALSE)),"")</f>
        <v/>
      </c>
      <c r="F68" s="208" t="str">
        <f>IFERROR(IF(VLOOKUP($A68,'Annex 2 Designated EHV charges'!$D:$P,11,FALSE)=0,"",VLOOKUP($A68,'Annex 2 Designated EHV charges'!$D:$P,11,FALSE)),"")</f>
        <v/>
      </c>
      <c r="G68" s="208" t="str">
        <f>IFERROR(IF(VLOOKUP($A68,'Annex 2 Designated EHV charges'!$D:$P,12,FALSE)=0,"",VLOOKUP($A68,'Annex 2 Designated EHV charges'!$D:$P,12,FALSE)),"")</f>
        <v/>
      </c>
      <c r="H68" s="208" t="str">
        <f>IFERROR(IF(VLOOKUP($A68,'Annex 2 Designated EHV charges'!$D:$P,13,FALSE)=0,"",VLOOKUP($A68,'Annex 2 Designated EHV charges'!$D:$P,13,FALSE)),"")</f>
        <v/>
      </c>
    </row>
    <row r="69" spans="1:8" ht="12.75" customHeight="1" x14ac:dyDescent="0.25">
      <c r="A69" s="102" t="str" cm="1">
        <f t="array" ref="A69">IFERROR(INDEX('Annex 2 Designated EHV charges'!$D$10:$D$300, MATCH(0, IF(ISBLANK('Annex 2 Designated EHV charges'!$D$10:$D$300),1, COUNTIF(A$4:$A68, 'Annex 2 Designated EHV charges'!$D$10:$D$300)), 0)),"")</f>
        <v/>
      </c>
      <c r="B69" s="101" t="str">
        <f>IF($A69="","",VLOOKUP($A69,'Annex 2 Designated EHV charges'!$D:$O,2,0))</f>
        <v/>
      </c>
      <c r="C69" s="102" t="str">
        <f>IF($A69="","",VLOOKUP($A69,'Annex 2 Designated EHV charges'!$D:$O,3,0))</f>
        <v/>
      </c>
      <c r="D69" s="101" t="str">
        <f>IF($A69="","",VLOOKUP($A69,'Annex 2 Designated EHV charges'!$D:$O,4,0))</f>
        <v/>
      </c>
      <c r="E69" s="103" t="str">
        <f>IFERROR(IF(VLOOKUP($A69,'Annex 2 Designated EHV charges'!$D:$P,10,FALSE)=0,"",VLOOKUP($A69,'Annex 2 Designated EHV charges'!$D:$P,10,FALSE)),"")</f>
        <v/>
      </c>
      <c r="F69" s="208" t="str">
        <f>IFERROR(IF(VLOOKUP($A69,'Annex 2 Designated EHV charges'!$D:$P,11,FALSE)=0,"",VLOOKUP($A69,'Annex 2 Designated EHV charges'!$D:$P,11,FALSE)),"")</f>
        <v/>
      </c>
      <c r="G69" s="208" t="str">
        <f>IFERROR(IF(VLOOKUP($A69,'Annex 2 Designated EHV charges'!$D:$P,12,FALSE)=0,"",VLOOKUP($A69,'Annex 2 Designated EHV charges'!$D:$P,12,FALSE)),"")</f>
        <v/>
      </c>
      <c r="H69" s="208" t="str">
        <f>IFERROR(IF(VLOOKUP($A69,'Annex 2 Designated EHV charges'!$D:$P,13,FALSE)=0,"",VLOOKUP($A69,'Annex 2 Designated EHV charges'!$D:$P,13,FALSE)),"")</f>
        <v/>
      </c>
    </row>
    <row r="70" spans="1:8" ht="12.75" customHeight="1" x14ac:dyDescent="0.25">
      <c r="A70" s="102" t="str" cm="1">
        <f t="array" ref="A70">IFERROR(INDEX('Annex 2 Designated EHV charges'!$D$10:$D$300, MATCH(0, IF(ISBLANK('Annex 2 Designated EHV charges'!$D$10:$D$300),1, COUNTIF(A$4:$A69, 'Annex 2 Designated EHV charges'!$D$10:$D$300)), 0)),"")</f>
        <v/>
      </c>
      <c r="B70" s="101" t="str">
        <f>IF($A70="","",VLOOKUP($A70,'Annex 2 Designated EHV charges'!$D:$O,2,0))</f>
        <v/>
      </c>
      <c r="C70" s="102" t="str">
        <f>IF($A70="","",VLOOKUP($A70,'Annex 2 Designated EHV charges'!$D:$O,3,0))</f>
        <v/>
      </c>
      <c r="D70" s="101" t="str">
        <f>IF($A70="","",VLOOKUP($A70,'Annex 2 Designated EHV charges'!$D:$O,4,0))</f>
        <v/>
      </c>
      <c r="E70" s="103" t="str">
        <f>IFERROR(IF(VLOOKUP($A70,'Annex 2 Designated EHV charges'!$D:$P,10,FALSE)=0,"",VLOOKUP($A70,'Annex 2 Designated EHV charges'!$D:$P,10,FALSE)),"")</f>
        <v/>
      </c>
      <c r="F70" s="208" t="str">
        <f>IFERROR(IF(VLOOKUP($A70,'Annex 2 Designated EHV charges'!$D:$P,11,FALSE)=0,"",VLOOKUP($A70,'Annex 2 Designated EHV charges'!$D:$P,11,FALSE)),"")</f>
        <v/>
      </c>
      <c r="G70" s="208" t="str">
        <f>IFERROR(IF(VLOOKUP($A70,'Annex 2 Designated EHV charges'!$D:$P,12,FALSE)=0,"",VLOOKUP($A70,'Annex 2 Designated EHV charges'!$D:$P,12,FALSE)),"")</f>
        <v/>
      </c>
      <c r="H70" s="208" t="str">
        <f>IFERROR(IF(VLOOKUP($A70,'Annex 2 Designated EHV charges'!$D:$P,13,FALSE)=0,"",VLOOKUP($A70,'Annex 2 Designated EHV charges'!$D:$P,13,FALSE)),"")</f>
        <v/>
      </c>
    </row>
    <row r="71" spans="1:8" ht="12.75" customHeight="1" x14ac:dyDescent="0.25">
      <c r="A71" s="102" t="str" cm="1">
        <f t="array" ref="A71">IFERROR(INDEX('Annex 2 Designated EHV charges'!$D$10:$D$300, MATCH(0, IF(ISBLANK('Annex 2 Designated EHV charges'!$D$10:$D$300),1, COUNTIF(A$4:$A70, 'Annex 2 Designated EHV charges'!$D$10:$D$300)), 0)),"")</f>
        <v/>
      </c>
      <c r="B71" s="101" t="str">
        <f>IF($A71="","",VLOOKUP($A71,'Annex 2 Designated EHV charges'!$D:$O,2,0))</f>
        <v/>
      </c>
      <c r="C71" s="102" t="str">
        <f>IF($A71="","",VLOOKUP($A71,'Annex 2 Designated EHV charges'!$D:$O,3,0))</f>
        <v/>
      </c>
      <c r="D71" s="101" t="str">
        <f>IF($A71="","",VLOOKUP($A71,'Annex 2 Designated EHV charges'!$D:$O,4,0))</f>
        <v/>
      </c>
      <c r="E71" s="103" t="str">
        <f>IFERROR(IF(VLOOKUP($A71,'Annex 2 Designated EHV charges'!$D:$P,10,FALSE)=0,"",VLOOKUP($A71,'Annex 2 Designated EHV charges'!$D:$P,10,FALSE)),"")</f>
        <v/>
      </c>
      <c r="F71" s="208" t="str">
        <f>IFERROR(IF(VLOOKUP($A71,'Annex 2 Designated EHV charges'!$D:$P,11,FALSE)=0,"",VLOOKUP($A71,'Annex 2 Designated EHV charges'!$D:$P,11,FALSE)),"")</f>
        <v/>
      </c>
      <c r="G71" s="208" t="str">
        <f>IFERROR(IF(VLOOKUP($A71,'Annex 2 Designated EHV charges'!$D:$P,12,FALSE)=0,"",VLOOKUP($A71,'Annex 2 Designated EHV charges'!$D:$P,12,FALSE)),"")</f>
        <v/>
      </c>
      <c r="H71" s="208" t="str">
        <f>IFERROR(IF(VLOOKUP($A71,'Annex 2 Designated EHV charges'!$D:$P,13,FALSE)=0,"",VLOOKUP($A71,'Annex 2 Designated EHV charges'!$D:$P,13,FALSE)),"")</f>
        <v/>
      </c>
    </row>
    <row r="72" spans="1:8" ht="12.75" customHeight="1" x14ac:dyDescent="0.25">
      <c r="A72" s="102" t="str" cm="1">
        <f t="array" ref="A72">IFERROR(INDEX('Annex 2 Designated EHV charges'!$D$10:$D$300, MATCH(0, IF(ISBLANK('Annex 2 Designated EHV charges'!$D$10:$D$300),1, COUNTIF(A$4:$A71, 'Annex 2 Designated EHV charges'!$D$10:$D$300)), 0)),"")</f>
        <v/>
      </c>
      <c r="B72" s="101" t="str">
        <f>IF($A72="","",VLOOKUP($A72,'Annex 2 Designated EHV charges'!$D:$O,2,0))</f>
        <v/>
      </c>
      <c r="C72" s="102" t="str">
        <f>IF($A72="","",VLOOKUP($A72,'Annex 2 Designated EHV charges'!$D:$O,3,0))</f>
        <v/>
      </c>
      <c r="D72" s="101" t="str">
        <f>IF($A72="","",VLOOKUP($A72,'Annex 2 Designated EHV charges'!$D:$O,4,0))</f>
        <v/>
      </c>
      <c r="E72" s="103" t="str">
        <f>IFERROR(IF(VLOOKUP($A72,'Annex 2 Designated EHV charges'!$D:$P,10,FALSE)=0,"",VLOOKUP($A72,'Annex 2 Designated EHV charges'!$D:$P,10,FALSE)),"")</f>
        <v/>
      </c>
      <c r="F72" s="208" t="str">
        <f>IFERROR(IF(VLOOKUP($A72,'Annex 2 Designated EHV charges'!$D:$P,11,FALSE)=0,"",VLOOKUP($A72,'Annex 2 Designated EHV charges'!$D:$P,11,FALSE)),"")</f>
        <v/>
      </c>
      <c r="G72" s="208" t="str">
        <f>IFERROR(IF(VLOOKUP($A72,'Annex 2 Designated EHV charges'!$D:$P,12,FALSE)=0,"",VLOOKUP($A72,'Annex 2 Designated EHV charges'!$D:$P,12,FALSE)),"")</f>
        <v/>
      </c>
      <c r="H72" s="208" t="str">
        <f>IFERROR(IF(VLOOKUP($A72,'Annex 2 Designated EHV charges'!$D:$P,13,FALSE)=0,"",VLOOKUP($A72,'Annex 2 Designated EHV charges'!$D:$P,13,FALSE)),"")</f>
        <v/>
      </c>
    </row>
    <row r="73" spans="1:8" ht="12.75" customHeight="1" x14ac:dyDescent="0.25">
      <c r="A73" s="102" t="str" cm="1">
        <f t="array" ref="A73">IFERROR(INDEX('Annex 2 Designated EHV charges'!$D$10:$D$300, MATCH(0, IF(ISBLANK('Annex 2 Designated EHV charges'!$D$10:$D$300),1, COUNTIF(A$4:$A72, 'Annex 2 Designated EHV charges'!$D$10:$D$300)), 0)),"")</f>
        <v/>
      </c>
      <c r="B73" s="101" t="str">
        <f>IF($A73="","",VLOOKUP($A73,'Annex 2 Designated EHV charges'!$D:$O,2,0))</f>
        <v/>
      </c>
      <c r="C73" s="102" t="str">
        <f>IF($A73="","",VLOOKUP($A73,'Annex 2 Designated EHV charges'!$D:$O,3,0))</f>
        <v/>
      </c>
      <c r="D73" s="101" t="str">
        <f>IF($A73="","",VLOOKUP($A73,'Annex 2 Designated EHV charges'!$D:$O,4,0))</f>
        <v/>
      </c>
      <c r="E73" s="103" t="str">
        <f>IFERROR(IF(VLOOKUP($A73,'Annex 2 Designated EHV charges'!$D:$P,10,FALSE)=0,"",VLOOKUP($A73,'Annex 2 Designated EHV charges'!$D:$P,10,FALSE)),"")</f>
        <v/>
      </c>
      <c r="F73" s="208" t="str">
        <f>IFERROR(IF(VLOOKUP($A73,'Annex 2 Designated EHV charges'!$D:$P,11,FALSE)=0,"",VLOOKUP($A73,'Annex 2 Designated EHV charges'!$D:$P,11,FALSE)),"")</f>
        <v/>
      </c>
      <c r="G73" s="208" t="str">
        <f>IFERROR(IF(VLOOKUP($A73,'Annex 2 Designated EHV charges'!$D:$P,12,FALSE)=0,"",VLOOKUP($A73,'Annex 2 Designated EHV charges'!$D:$P,12,FALSE)),"")</f>
        <v/>
      </c>
      <c r="H73" s="208" t="str">
        <f>IFERROR(IF(VLOOKUP($A73,'Annex 2 Designated EHV charges'!$D:$P,13,FALSE)=0,"",VLOOKUP($A73,'Annex 2 Designated EHV charges'!$D:$P,13,FALSE)),"")</f>
        <v/>
      </c>
    </row>
    <row r="74" spans="1:8" ht="12.75" customHeight="1" x14ac:dyDescent="0.25">
      <c r="A74" s="102" t="str" cm="1">
        <f t="array" ref="A74">IFERROR(INDEX('Annex 2 Designated EHV charges'!$D$10:$D$300, MATCH(0, IF(ISBLANK('Annex 2 Designated EHV charges'!$D$10:$D$300),1, COUNTIF(A$4:$A73, 'Annex 2 Designated EHV charges'!$D$10:$D$300)), 0)),"")</f>
        <v/>
      </c>
      <c r="B74" s="101" t="str">
        <f>IF($A74="","",VLOOKUP($A74,'Annex 2 Designated EHV charges'!$D:$O,2,0))</f>
        <v/>
      </c>
      <c r="C74" s="102" t="str">
        <f>IF($A74="","",VLOOKUP($A74,'Annex 2 Designated EHV charges'!$D:$O,3,0))</f>
        <v/>
      </c>
      <c r="D74" s="101" t="str">
        <f>IF($A74="","",VLOOKUP($A74,'Annex 2 Designated EHV charges'!$D:$O,4,0))</f>
        <v/>
      </c>
      <c r="E74" s="103" t="str">
        <f>IFERROR(IF(VLOOKUP($A74,'Annex 2 Designated EHV charges'!$D:$P,10,FALSE)=0,"",VLOOKUP($A74,'Annex 2 Designated EHV charges'!$D:$P,10,FALSE)),"")</f>
        <v/>
      </c>
      <c r="F74" s="208" t="str">
        <f>IFERROR(IF(VLOOKUP($A74,'Annex 2 Designated EHV charges'!$D:$P,11,FALSE)=0,"",VLOOKUP($A74,'Annex 2 Designated EHV charges'!$D:$P,11,FALSE)),"")</f>
        <v/>
      </c>
      <c r="G74" s="208" t="str">
        <f>IFERROR(IF(VLOOKUP($A74,'Annex 2 Designated EHV charges'!$D:$P,12,FALSE)=0,"",VLOOKUP($A74,'Annex 2 Designated EHV charges'!$D:$P,12,FALSE)),"")</f>
        <v/>
      </c>
      <c r="H74" s="208" t="str">
        <f>IFERROR(IF(VLOOKUP($A74,'Annex 2 Designated EHV charges'!$D:$P,13,FALSE)=0,"",VLOOKUP($A74,'Annex 2 Designated EHV charges'!$D:$P,13,FALSE)),"")</f>
        <v/>
      </c>
    </row>
    <row r="75" spans="1:8" ht="12.75" customHeight="1" x14ac:dyDescent="0.25">
      <c r="A75" s="102" t="str" cm="1">
        <f t="array" ref="A75">IFERROR(INDEX('Annex 2 Designated EHV charges'!$D$10:$D$300, MATCH(0, IF(ISBLANK('Annex 2 Designated EHV charges'!$D$10:$D$300),1, COUNTIF(A$4:$A74, 'Annex 2 Designated EHV charges'!$D$10:$D$300)), 0)),"")</f>
        <v/>
      </c>
      <c r="B75" s="101" t="str">
        <f>IF($A75="","",VLOOKUP($A75,'Annex 2 Designated EHV charges'!$D:$O,2,0))</f>
        <v/>
      </c>
      <c r="C75" s="102" t="str">
        <f>IF($A75="","",VLOOKUP($A75,'Annex 2 Designated EHV charges'!$D:$O,3,0))</f>
        <v/>
      </c>
      <c r="D75" s="101" t="str">
        <f>IF($A75="","",VLOOKUP($A75,'Annex 2 Designated EHV charges'!$D:$O,4,0))</f>
        <v/>
      </c>
      <c r="E75" s="103" t="str">
        <f>IFERROR(IF(VLOOKUP($A75,'Annex 2 Designated EHV charges'!$D:$P,10,FALSE)=0,"",VLOOKUP($A75,'Annex 2 Designated EHV charges'!$D:$P,10,FALSE)),"")</f>
        <v/>
      </c>
      <c r="F75" s="208" t="str">
        <f>IFERROR(IF(VLOOKUP($A75,'Annex 2 Designated EHV charges'!$D:$P,11,FALSE)=0,"",VLOOKUP($A75,'Annex 2 Designated EHV charges'!$D:$P,11,FALSE)),"")</f>
        <v/>
      </c>
      <c r="G75" s="208" t="str">
        <f>IFERROR(IF(VLOOKUP($A75,'Annex 2 Designated EHV charges'!$D:$P,12,FALSE)=0,"",VLOOKUP($A75,'Annex 2 Designated EHV charges'!$D:$P,12,FALSE)),"")</f>
        <v/>
      </c>
      <c r="H75" s="208" t="str">
        <f>IFERROR(IF(VLOOKUP($A75,'Annex 2 Designated EHV charges'!$D:$P,13,FALSE)=0,"",VLOOKUP($A75,'Annex 2 Designated EHV charges'!$D:$P,13,FALSE)),"")</f>
        <v/>
      </c>
    </row>
    <row r="76" spans="1:8" ht="12.75" customHeight="1" x14ac:dyDescent="0.25">
      <c r="A76" s="102" t="str" cm="1">
        <f t="array" ref="A76">IFERROR(INDEX('Annex 2 Designated EHV charges'!$D$10:$D$300, MATCH(0, IF(ISBLANK('Annex 2 Designated EHV charges'!$D$10:$D$300),1, COUNTIF(A$4:$A75, 'Annex 2 Designated EHV charges'!$D$10:$D$300)), 0)),"")</f>
        <v/>
      </c>
      <c r="B76" s="101" t="str">
        <f>IF($A76="","",VLOOKUP($A76,'Annex 2 Designated EHV charges'!$D:$O,2,0))</f>
        <v/>
      </c>
      <c r="C76" s="102" t="str">
        <f>IF($A76="","",VLOOKUP($A76,'Annex 2 Designated EHV charges'!$D:$O,3,0))</f>
        <v/>
      </c>
      <c r="D76" s="101" t="str">
        <f>IF($A76="","",VLOOKUP($A76,'Annex 2 Designated EHV charges'!$D:$O,4,0))</f>
        <v/>
      </c>
      <c r="E76" s="103" t="str">
        <f>IFERROR(IF(VLOOKUP($A76,'Annex 2 Designated EHV charges'!$D:$P,10,FALSE)=0,"",VLOOKUP($A76,'Annex 2 Designated EHV charges'!$D:$P,10,FALSE)),"")</f>
        <v/>
      </c>
      <c r="F76" s="208" t="str">
        <f>IFERROR(IF(VLOOKUP($A76,'Annex 2 Designated EHV charges'!$D:$P,11,FALSE)=0,"",VLOOKUP($A76,'Annex 2 Designated EHV charges'!$D:$P,11,FALSE)),"")</f>
        <v/>
      </c>
      <c r="G76" s="208" t="str">
        <f>IFERROR(IF(VLOOKUP($A76,'Annex 2 Designated EHV charges'!$D:$P,12,FALSE)=0,"",VLOOKUP($A76,'Annex 2 Designated EHV charges'!$D:$P,12,FALSE)),"")</f>
        <v/>
      </c>
      <c r="H76" s="208" t="str">
        <f>IFERROR(IF(VLOOKUP($A76,'Annex 2 Designated EHV charges'!$D:$P,13,FALSE)=0,"",VLOOKUP($A76,'Annex 2 Designated EHV charges'!$D:$P,13,FALSE)),"")</f>
        <v/>
      </c>
    </row>
    <row r="77" spans="1:8" ht="12.75" customHeight="1" x14ac:dyDescent="0.25">
      <c r="A77" s="102" t="str" cm="1">
        <f t="array" ref="A77">IFERROR(INDEX('Annex 2 Designated EHV charges'!$D$10:$D$300, MATCH(0, IF(ISBLANK('Annex 2 Designated EHV charges'!$D$10:$D$300),1, COUNTIF(A$4:$A76, 'Annex 2 Designated EHV charges'!$D$10:$D$300)), 0)),"")</f>
        <v/>
      </c>
      <c r="B77" s="101" t="str">
        <f>IF($A77="","",VLOOKUP($A77,'Annex 2 Designated EHV charges'!$D:$O,2,0))</f>
        <v/>
      </c>
      <c r="C77" s="102" t="str">
        <f>IF($A77="","",VLOOKUP($A77,'Annex 2 Designated EHV charges'!$D:$O,3,0))</f>
        <v/>
      </c>
      <c r="D77" s="101" t="str">
        <f>IF($A77="","",VLOOKUP($A77,'Annex 2 Designated EHV charges'!$D:$O,4,0))</f>
        <v/>
      </c>
      <c r="E77" s="103" t="str">
        <f>IFERROR(IF(VLOOKUP($A77,'Annex 2 Designated EHV charges'!$D:$P,10,FALSE)=0,"",VLOOKUP($A77,'Annex 2 Designated EHV charges'!$D:$P,10,FALSE)),"")</f>
        <v/>
      </c>
      <c r="F77" s="208" t="str">
        <f>IFERROR(IF(VLOOKUP($A77,'Annex 2 Designated EHV charges'!$D:$P,11,FALSE)=0,"",VLOOKUP($A77,'Annex 2 Designated EHV charges'!$D:$P,11,FALSE)),"")</f>
        <v/>
      </c>
      <c r="G77" s="208" t="str">
        <f>IFERROR(IF(VLOOKUP($A77,'Annex 2 Designated EHV charges'!$D:$P,12,FALSE)=0,"",VLOOKUP($A77,'Annex 2 Designated EHV charges'!$D:$P,12,FALSE)),"")</f>
        <v/>
      </c>
      <c r="H77" s="208" t="str">
        <f>IFERROR(IF(VLOOKUP($A77,'Annex 2 Designated EHV charges'!$D:$P,13,FALSE)=0,"",VLOOKUP($A77,'Annex 2 Designated EHV charges'!$D:$P,13,FALSE)),"")</f>
        <v/>
      </c>
    </row>
    <row r="78" spans="1:8" ht="12.75" customHeight="1" x14ac:dyDescent="0.25">
      <c r="A78" s="102" t="str" cm="1">
        <f t="array" ref="A78">IFERROR(INDEX('Annex 2 Designated EHV charges'!$D$10:$D$300, MATCH(0, IF(ISBLANK('Annex 2 Designated EHV charges'!$D$10:$D$300),1, COUNTIF(A$4:$A77, 'Annex 2 Designated EHV charges'!$D$10:$D$300)), 0)),"")</f>
        <v/>
      </c>
      <c r="B78" s="101" t="str">
        <f>IF($A78="","",VLOOKUP($A78,'Annex 2 Designated EHV charges'!$D:$O,2,0))</f>
        <v/>
      </c>
      <c r="C78" s="102" t="str">
        <f>IF($A78="","",VLOOKUP($A78,'Annex 2 Designated EHV charges'!$D:$O,3,0))</f>
        <v/>
      </c>
      <c r="D78" s="101" t="str">
        <f>IF($A78="","",VLOOKUP($A78,'Annex 2 Designated EHV charges'!$D:$O,4,0))</f>
        <v/>
      </c>
      <c r="E78" s="103" t="str">
        <f>IFERROR(IF(VLOOKUP($A78,'Annex 2 Designated EHV charges'!$D:$P,10,FALSE)=0,"",VLOOKUP($A78,'Annex 2 Designated EHV charges'!$D:$P,10,FALSE)),"")</f>
        <v/>
      </c>
      <c r="F78" s="208" t="str">
        <f>IFERROR(IF(VLOOKUP($A78,'Annex 2 Designated EHV charges'!$D:$P,11,FALSE)=0,"",VLOOKUP($A78,'Annex 2 Designated EHV charges'!$D:$P,11,FALSE)),"")</f>
        <v/>
      </c>
      <c r="G78" s="208" t="str">
        <f>IFERROR(IF(VLOOKUP($A78,'Annex 2 Designated EHV charges'!$D:$P,12,FALSE)=0,"",VLOOKUP($A78,'Annex 2 Designated EHV charges'!$D:$P,12,FALSE)),"")</f>
        <v/>
      </c>
      <c r="H78" s="208" t="str">
        <f>IFERROR(IF(VLOOKUP($A78,'Annex 2 Designated EHV charges'!$D:$P,13,FALSE)=0,"",VLOOKUP($A78,'Annex 2 Designated EHV charges'!$D:$P,13,FALSE)),"")</f>
        <v/>
      </c>
    </row>
    <row r="79" spans="1:8" ht="12.75" customHeight="1" x14ac:dyDescent="0.25">
      <c r="A79" s="102" t="str" cm="1">
        <f t="array" ref="A79">IFERROR(INDEX('Annex 2 Designated EHV charges'!$D$10:$D$300, MATCH(0, IF(ISBLANK('Annex 2 Designated EHV charges'!$D$10:$D$300),1, COUNTIF(A$4:$A78, 'Annex 2 Designated EHV charges'!$D$10:$D$300)), 0)),"")</f>
        <v/>
      </c>
      <c r="B79" s="101" t="str">
        <f>IF($A79="","",VLOOKUP($A79,'Annex 2 Designated EHV charges'!$D:$O,2,0))</f>
        <v/>
      </c>
      <c r="C79" s="102" t="str">
        <f>IF($A79="","",VLOOKUP($A79,'Annex 2 Designated EHV charges'!$D:$O,3,0))</f>
        <v/>
      </c>
      <c r="D79" s="101" t="str">
        <f>IF($A79="","",VLOOKUP($A79,'Annex 2 Designated EHV charges'!$D:$O,4,0))</f>
        <v/>
      </c>
      <c r="E79" s="103" t="str">
        <f>IFERROR(IF(VLOOKUP($A79,'Annex 2 Designated EHV charges'!$D:$P,10,FALSE)=0,"",VLOOKUP($A79,'Annex 2 Designated EHV charges'!$D:$P,10,FALSE)),"")</f>
        <v/>
      </c>
      <c r="F79" s="208" t="str">
        <f>IFERROR(IF(VLOOKUP($A79,'Annex 2 Designated EHV charges'!$D:$P,11,FALSE)=0,"",VLOOKUP($A79,'Annex 2 Designated EHV charges'!$D:$P,11,FALSE)),"")</f>
        <v/>
      </c>
      <c r="G79" s="208" t="str">
        <f>IFERROR(IF(VLOOKUP($A79,'Annex 2 Designated EHV charges'!$D:$P,12,FALSE)=0,"",VLOOKUP($A79,'Annex 2 Designated EHV charges'!$D:$P,12,FALSE)),"")</f>
        <v/>
      </c>
      <c r="H79" s="208" t="str">
        <f>IFERROR(IF(VLOOKUP($A79,'Annex 2 Designated EHV charges'!$D:$P,13,FALSE)=0,"",VLOOKUP($A79,'Annex 2 Designated EHV charges'!$D:$P,13,FALSE)),"")</f>
        <v/>
      </c>
    </row>
    <row r="80" spans="1:8" ht="12.75" customHeight="1" x14ac:dyDescent="0.25">
      <c r="A80" s="102" t="str" cm="1">
        <f t="array" ref="A80">IFERROR(INDEX('Annex 2 Designated EHV charges'!$D$10:$D$300, MATCH(0, IF(ISBLANK('Annex 2 Designated EHV charges'!$D$10:$D$300),1, COUNTIF(A$4:$A79, 'Annex 2 Designated EHV charges'!$D$10:$D$300)), 0)),"")</f>
        <v/>
      </c>
      <c r="B80" s="101" t="str">
        <f>IF($A80="","",VLOOKUP($A80,'Annex 2 Designated EHV charges'!$D:$O,2,0))</f>
        <v/>
      </c>
      <c r="C80" s="102" t="str">
        <f>IF($A80="","",VLOOKUP($A80,'Annex 2 Designated EHV charges'!$D:$O,3,0))</f>
        <v/>
      </c>
      <c r="D80" s="101" t="str">
        <f>IF($A80="","",VLOOKUP($A80,'Annex 2 Designated EHV charges'!$D:$O,4,0))</f>
        <v/>
      </c>
      <c r="E80" s="103" t="str">
        <f>IFERROR(IF(VLOOKUP($A80,'Annex 2 Designated EHV charges'!$D:$P,10,FALSE)=0,"",VLOOKUP($A80,'Annex 2 Designated EHV charges'!$D:$P,10,FALSE)),"")</f>
        <v/>
      </c>
      <c r="F80" s="208" t="str">
        <f>IFERROR(IF(VLOOKUP($A80,'Annex 2 Designated EHV charges'!$D:$P,11,FALSE)=0,"",VLOOKUP($A80,'Annex 2 Designated EHV charges'!$D:$P,11,FALSE)),"")</f>
        <v/>
      </c>
      <c r="G80" s="208" t="str">
        <f>IFERROR(IF(VLOOKUP($A80,'Annex 2 Designated EHV charges'!$D:$P,12,FALSE)=0,"",VLOOKUP($A80,'Annex 2 Designated EHV charges'!$D:$P,12,FALSE)),"")</f>
        <v/>
      </c>
      <c r="H80" s="208" t="str">
        <f>IFERROR(IF(VLOOKUP($A80,'Annex 2 Designated EHV charges'!$D:$P,13,FALSE)=0,"",VLOOKUP($A80,'Annex 2 Designated EHV charges'!$D:$P,13,FALSE)),"")</f>
        <v/>
      </c>
    </row>
    <row r="81" spans="1:8" ht="12.75" customHeight="1" x14ac:dyDescent="0.25">
      <c r="A81" s="102" t="str" cm="1">
        <f t="array" ref="A81">IFERROR(INDEX('Annex 2 Designated EHV charges'!$D$10:$D$300, MATCH(0, IF(ISBLANK('Annex 2 Designated EHV charges'!$D$10:$D$300),1, COUNTIF(A$4:$A80, 'Annex 2 Designated EHV charges'!$D$10:$D$300)), 0)),"")</f>
        <v/>
      </c>
      <c r="B81" s="101" t="str">
        <f>IF($A81="","",VLOOKUP($A81,'Annex 2 Designated EHV charges'!$D:$O,2,0))</f>
        <v/>
      </c>
      <c r="C81" s="102" t="str">
        <f>IF($A81="","",VLOOKUP($A81,'Annex 2 Designated EHV charges'!$D:$O,3,0))</f>
        <v/>
      </c>
      <c r="D81" s="101" t="str">
        <f>IF($A81="","",VLOOKUP($A81,'Annex 2 Designated EHV charges'!$D:$O,4,0))</f>
        <v/>
      </c>
      <c r="E81" s="103" t="str">
        <f>IFERROR(IF(VLOOKUP($A81,'Annex 2 Designated EHV charges'!$D:$P,10,FALSE)=0,"",VLOOKUP($A81,'Annex 2 Designated EHV charges'!$D:$P,10,FALSE)),"")</f>
        <v/>
      </c>
      <c r="F81" s="208" t="str">
        <f>IFERROR(IF(VLOOKUP($A81,'Annex 2 Designated EHV charges'!$D:$P,11,FALSE)=0,"",VLOOKUP($A81,'Annex 2 Designated EHV charges'!$D:$P,11,FALSE)),"")</f>
        <v/>
      </c>
      <c r="G81" s="208" t="str">
        <f>IFERROR(IF(VLOOKUP($A81,'Annex 2 Designated EHV charges'!$D:$P,12,FALSE)=0,"",VLOOKUP($A81,'Annex 2 Designated EHV charges'!$D:$P,12,FALSE)),"")</f>
        <v/>
      </c>
      <c r="H81" s="208" t="str">
        <f>IFERROR(IF(VLOOKUP($A81,'Annex 2 Designated EHV charges'!$D:$P,13,FALSE)=0,"",VLOOKUP($A81,'Annex 2 Designated EHV charges'!$D:$P,13,FALSE)),"")</f>
        <v/>
      </c>
    </row>
    <row r="82" spans="1:8" ht="12.75" customHeight="1" x14ac:dyDescent="0.25">
      <c r="A82" s="102" t="str" cm="1">
        <f t="array" ref="A82">IFERROR(INDEX('Annex 2 Designated EHV charges'!$D$10:$D$300, MATCH(0, IF(ISBLANK('Annex 2 Designated EHV charges'!$D$10:$D$300),1, COUNTIF(A$4:$A81, 'Annex 2 Designated EHV charges'!$D$10:$D$300)), 0)),"")</f>
        <v/>
      </c>
      <c r="B82" s="101" t="str">
        <f>IF($A82="","",VLOOKUP($A82,'Annex 2 Designated EHV charges'!$D:$O,2,0))</f>
        <v/>
      </c>
      <c r="C82" s="102" t="str">
        <f>IF($A82="","",VLOOKUP($A82,'Annex 2 Designated EHV charges'!$D:$O,3,0))</f>
        <v/>
      </c>
      <c r="D82" s="101" t="str">
        <f>IF($A82="","",VLOOKUP($A82,'Annex 2 Designated EHV charges'!$D:$O,4,0))</f>
        <v/>
      </c>
      <c r="E82" s="103" t="str">
        <f>IFERROR(IF(VLOOKUP($A82,'Annex 2 Designated EHV charges'!$D:$P,10,FALSE)=0,"",VLOOKUP($A82,'Annex 2 Designated EHV charges'!$D:$P,10,FALSE)),"")</f>
        <v/>
      </c>
      <c r="F82" s="208" t="str">
        <f>IFERROR(IF(VLOOKUP($A82,'Annex 2 Designated EHV charges'!$D:$P,11,FALSE)=0,"",VLOOKUP($A82,'Annex 2 Designated EHV charges'!$D:$P,11,FALSE)),"")</f>
        <v/>
      </c>
      <c r="G82" s="208" t="str">
        <f>IFERROR(IF(VLOOKUP($A82,'Annex 2 Designated EHV charges'!$D:$P,12,FALSE)=0,"",VLOOKUP($A82,'Annex 2 Designated EHV charges'!$D:$P,12,FALSE)),"")</f>
        <v/>
      </c>
      <c r="H82" s="208" t="str">
        <f>IFERROR(IF(VLOOKUP($A82,'Annex 2 Designated EHV charges'!$D:$P,13,FALSE)=0,"",VLOOKUP($A82,'Annex 2 Designated EHV charges'!$D:$P,13,FALSE)),"")</f>
        <v/>
      </c>
    </row>
    <row r="83" spans="1:8" ht="12.75" customHeight="1" x14ac:dyDescent="0.25">
      <c r="A83" s="102" t="str" cm="1">
        <f t="array" ref="A83">IFERROR(INDEX('Annex 2 Designated EHV charges'!$D$10:$D$300, MATCH(0, IF(ISBLANK('Annex 2 Designated EHV charges'!$D$10:$D$300),1, COUNTIF(A$4:$A82, 'Annex 2 Designated EHV charges'!$D$10:$D$300)), 0)),"")</f>
        <v/>
      </c>
      <c r="B83" s="101" t="str">
        <f>IF($A83="","",VLOOKUP($A83,'Annex 2 Designated EHV charges'!$D:$O,2,0))</f>
        <v/>
      </c>
      <c r="C83" s="102" t="str">
        <f>IF($A83="","",VLOOKUP($A83,'Annex 2 Designated EHV charges'!$D:$O,3,0))</f>
        <v/>
      </c>
      <c r="D83" s="101" t="str">
        <f>IF($A83="","",VLOOKUP($A83,'Annex 2 Designated EHV charges'!$D:$O,4,0))</f>
        <v/>
      </c>
      <c r="E83" s="103" t="str">
        <f>IFERROR(IF(VLOOKUP($A83,'Annex 2 Designated EHV charges'!$D:$P,10,FALSE)=0,"",VLOOKUP($A83,'Annex 2 Designated EHV charges'!$D:$P,10,FALSE)),"")</f>
        <v/>
      </c>
      <c r="F83" s="208" t="str">
        <f>IFERROR(IF(VLOOKUP($A83,'Annex 2 Designated EHV charges'!$D:$P,11,FALSE)=0,"",VLOOKUP($A83,'Annex 2 Designated EHV charges'!$D:$P,11,FALSE)),"")</f>
        <v/>
      </c>
      <c r="G83" s="208" t="str">
        <f>IFERROR(IF(VLOOKUP($A83,'Annex 2 Designated EHV charges'!$D:$P,12,FALSE)=0,"",VLOOKUP($A83,'Annex 2 Designated EHV charges'!$D:$P,12,FALSE)),"")</f>
        <v/>
      </c>
      <c r="H83" s="208" t="str">
        <f>IFERROR(IF(VLOOKUP($A83,'Annex 2 Designated EHV charges'!$D:$P,13,FALSE)=0,"",VLOOKUP($A83,'Annex 2 Designated EHV charges'!$D:$P,13,FALSE)),"")</f>
        <v/>
      </c>
    </row>
    <row r="84" spans="1:8" ht="12.75" customHeight="1" x14ac:dyDescent="0.25">
      <c r="A84" s="102" t="str" cm="1">
        <f t="array" ref="A84">IFERROR(INDEX('Annex 2 Designated EHV charges'!$D$10:$D$300, MATCH(0, IF(ISBLANK('Annex 2 Designated EHV charges'!$D$10:$D$300),1, COUNTIF(A$4:$A83, 'Annex 2 Designated EHV charges'!$D$10:$D$300)), 0)),"")</f>
        <v/>
      </c>
      <c r="B84" s="101" t="str">
        <f>IF($A84="","",VLOOKUP($A84,'Annex 2 Designated EHV charges'!$D:$O,2,0))</f>
        <v/>
      </c>
      <c r="C84" s="102" t="str">
        <f>IF($A84="","",VLOOKUP($A84,'Annex 2 Designated EHV charges'!$D:$O,3,0))</f>
        <v/>
      </c>
      <c r="D84" s="101" t="str">
        <f>IF($A84="","",VLOOKUP($A84,'Annex 2 Designated EHV charges'!$D:$O,4,0))</f>
        <v/>
      </c>
      <c r="E84" s="103" t="str">
        <f>IFERROR(IF(VLOOKUP($A84,'Annex 2 Designated EHV charges'!$D:$P,10,FALSE)=0,"",VLOOKUP($A84,'Annex 2 Designated EHV charges'!$D:$P,10,FALSE)),"")</f>
        <v/>
      </c>
      <c r="F84" s="208" t="str">
        <f>IFERROR(IF(VLOOKUP($A84,'Annex 2 Designated EHV charges'!$D:$P,11,FALSE)=0,"",VLOOKUP($A84,'Annex 2 Designated EHV charges'!$D:$P,11,FALSE)),"")</f>
        <v/>
      </c>
      <c r="G84" s="208" t="str">
        <f>IFERROR(IF(VLOOKUP($A84,'Annex 2 Designated EHV charges'!$D:$P,12,FALSE)=0,"",VLOOKUP($A84,'Annex 2 Designated EHV charges'!$D:$P,12,FALSE)),"")</f>
        <v/>
      </c>
      <c r="H84" s="208" t="str">
        <f>IFERROR(IF(VLOOKUP($A84,'Annex 2 Designated EHV charges'!$D:$P,13,FALSE)=0,"",VLOOKUP($A84,'Annex 2 Designated EHV charges'!$D:$P,13,FALSE)),"")</f>
        <v/>
      </c>
    </row>
    <row r="85" spans="1:8" ht="12.75" customHeight="1" x14ac:dyDescent="0.25">
      <c r="A85" s="102" t="str" cm="1">
        <f t="array" ref="A85">IFERROR(INDEX('Annex 2 Designated EHV charges'!$D$10:$D$300, MATCH(0, IF(ISBLANK('Annex 2 Designated EHV charges'!$D$10:$D$300),1, COUNTIF(A$4:$A84, 'Annex 2 Designated EHV charges'!$D$10:$D$300)), 0)),"")</f>
        <v/>
      </c>
      <c r="B85" s="101" t="str">
        <f>IF($A85="","",VLOOKUP($A85,'Annex 2 Designated EHV charges'!$D:$O,2,0))</f>
        <v/>
      </c>
      <c r="C85" s="102" t="str">
        <f>IF($A85="","",VLOOKUP($A85,'Annex 2 Designated EHV charges'!$D:$O,3,0))</f>
        <v/>
      </c>
      <c r="D85" s="101" t="str">
        <f>IF($A85="","",VLOOKUP($A85,'Annex 2 Designated EHV charges'!$D:$O,4,0))</f>
        <v/>
      </c>
      <c r="E85" s="103" t="str">
        <f>IFERROR(IF(VLOOKUP($A85,'Annex 2 Designated EHV charges'!$D:$P,10,FALSE)=0,"",VLOOKUP($A85,'Annex 2 Designated EHV charges'!$D:$P,10,FALSE)),"")</f>
        <v/>
      </c>
      <c r="F85" s="208" t="str">
        <f>IFERROR(IF(VLOOKUP($A85,'Annex 2 Designated EHV charges'!$D:$P,11,FALSE)=0,"",VLOOKUP($A85,'Annex 2 Designated EHV charges'!$D:$P,11,FALSE)),"")</f>
        <v/>
      </c>
      <c r="G85" s="208" t="str">
        <f>IFERROR(IF(VLOOKUP($A85,'Annex 2 Designated EHV charges'!$D:$P,12,FALSE)=0,"",VLOOKUP($A85,'Annex 2 Designated EHV charges'!$D:$P,12,FALSE)),"")</f>
        <v/>
      </c>
      <c r="H85" s="208" t="str">
        <f>IFERROR(IF(VLOOKUP($A85,'Annex 2 Designated EHV charges'!$D:$P,13,FALSE)=0,"",VLOOKUP($A85,'Annex 2 Designated EHV charges'!$D:$P,13,FALSE)),"")</f>
        <v/>
      </c>
    </row>
    <row r="86" spans="1:8" ht="12.75" customHeight="1" x14ac:dyDescent="0.25">
      <c r="A86" s="102" t="str" cm="1">
        <f t="array" ref="A86">IFERROR(INDEX('Annex 2 Designated EHV charges'!$D$10:$D$300, MATCH(0, IF(ISBLANK('Annex 2 Designated EHV charges'!$D$10:$D$300),1, COUNTIF(A$4:$A85, 'Annex 2 Designated EHV charges'!$D$10:$D$300)), 0)),"")</f>
        <v/>
      </c>
      <c r="B86" s="101" t="str">
        <f>IF($A86="","",VLOOKUP($A86,'Annex 2 Designated EHV charges'!$D:$O,2,0))</f>
        <v/>
      </c>
      <c r="C86" s="102" t="str">
        <f>IF($A86="","",VLOOKUP($A86,'Annex 2 Designated EHV charges'!$D:$O,3,0))</f>
        <v/>
      </c>
      <c r="D86" s="101" t="str">
        <f>IF($A86="","",VLOOKUP($A86,'Annex 2 Designated EHV charges'!$D:$O,4,0))</f>
        <v/>
      </c>
      <c r="E86" s="103" t="str">
        <f>IFERROR(IF(VLOOKUP($A86,'Annex 2 Designated EHV charges'!$D:$P,10,FALSE)=0,"",VLOOKUP($A86,'Annex 2 Designated EHV charges'!$D:$P,10,FALSE)),"")</f>
        <v/>
      </c>
      <c r="F86" s="208" t="str">
        <f>IFERROR(IF(VLOOKUP($A86,'Annex 2 Designated EHV charges'!$D:$P,11,FALSE)=0,"",VLOOKUP($A86,'Annex 2 Designated EHV charges'!$D:$P,11,FALSE)),"")</f>
        <v/>
      </c>
      <c r="G86" s="208" t="str">
        <f>IFERROR(IF(VLOOKUP($A86,'Annex 2 Designated EHV charges'!$D:$P,12,FALSE)=0,"",VLOOKUP($A86,'Annex 2 Designated EHV charges'!$D:$P,12,FALSE)),"")</f>
        <v/>
      </c>
      <c r="H86" s="208" t="str">
        <f>IFERROR(IF(VLOOKUP($A86,'Annex 2 Designated EHV charges'!$D:$P,13,FALSE)=0,"",VLOOKUP($A86,'Annex 2 Designated EHV charges'!$D:$P,13,FALSE)),"")</f>
        <v/>
      </c>
    </row>
    <row r="87" spans="1:8" ht="12.75" customHeight="1" x14ac:dyDescent="0.25">
      <c r="A87" s="102" t="str" cm="1">
        <f t="array" ref="A87">IFERROR(INDEX('Annex 2 Designated EHV charges'!$D$10:$D$300, MATCH(0, IF(ISBLANK('Annex 2 Designated EHV charges'!$D$10:$D$300),1, COUNTIF(A$4:$A86, 'Annex 2 Designated EHV charges'!$D$10:$D$300)), 0)),"")</f>
        <v/>
      </c>
      <c r="B87" s="101" t="str">
        <f>IF($A87="","",VLOOKUP($A87,'Annex 2 Designated EHV charges'!$D:$O,2,0))</f>
        <v/>
      </c>
      <c r="C87" s="102" t="str">
        <f>IF($A87="","",VLOOKUP($A87,'Annex 2 Designated EHV charges'!$D:$O,3,0))</f>
        <v/>
      </c>
      <c r="D87" s="101" t="str">
        <f>IF($A87="","",VLOOKUP($A87,'Annex 2 Designated EHV charges'!$D:$O,4,0))</f>
        <v/>
      </c>
      <c r="E87" s="103" t="str">
        <f>IFERROR(IF(VLOOKUP($A87,'Annex 2 Designated EHV charges'!$D:$P,10,FALSE)=0,"",VLOOKUP($A87,'Annex 2 Designated EHV charges'!$D:$P,10,FALSE)),"")</f>
        <v/>
      </c>
      <c r="F87" s="208" t="str">
        <f>IFERROR(IF(VLOOKUP($A87,'Annex 2 Designated EHV charges'!$D:$P,11,FALSE)=0,"",VLOOKUP($A87,'Annex 2 Designated EHV charges'!$D:$P,11,FALSE)),"")</f>
        <v/>
      </c>
      <c r="G87" s="208" t="str">
        <f>IFERROR(IF(VLOOKUP($A87,'Annex 2 Designated EHV charges'!$D:$P,12,FALSE)=0,"",VLOOKUP($A87,'Annex 2 Designated EHV charges'!$D:$P,12,FALSE)),"")</f>
        <v/>
      </c>
      <c r="H87" s="208" t="str">
        <f>IFERROR(IF(VLOOKUP($A87,'Annex 2 Designated EHV charges'!$D:$P,13,FALSE)=0,"",VLOOKUP($A87,'Annex 2 Designated EHV charges'!$D:$P,13,FALSE)),"")</f>
        <v/>
      </c>
    </row>
    <row r="88" spans="1:8" ht="12.75" customHeight="1" x14ac:dyDescent="0.25">
      <c r="A88" s="102" t="str" cm="1">
        <f t="array" ref="A88">IFERROR(INDEX('Annex 2 Designated EHV charges'!$D$10:$D$300, MATCH(0, IF(ISBLANK('Annex 2 Designated EHV charges'!$D$10:$D$300),1, COUNTIF(A$4:$A87, 'Annex 2 Designated EHV charges'!$D$10:$D$300)), 0)),"")</f>
        <v/>
      </c>
      <c r="B88" s="101" t="str">
        <f>IF($A88="","",VLOOKUP($A88,'Annex 2 Designated EHV charges'!$D:$O,2,0))</f>
        <v/>
      </c>
      <c r="C88" s="102" t="str">
        <f>IF($A88="","",VLOOKUP($A88,'Annex 2 Designated EHV charges'!$D:$O,3,0))</f>
        <v/>
      </c>
      <c r="D88" s="101" t="str">
        <f>IF($A88="","",VLOOKUP($A88,'Annex 2 Designated EHV charges'!$D:$O,4,0))</f>
        <v/>
      </c>
      <c r="E88" s="103" t="str">
        <f>IFERROR(IF(VLOOKUP($A88,'Annex 2 Designated EHV charges'!$D:$P,10,FALSE)=0,"",VLOOKUP($A88,'Annex 2 Designated EHV charges'!$D:$P,10,FALSE)),"")</f>
        <v/>
      </c>
      <c r="F88" s="208" t="str">
        <f>IFERROR(IF(VLOOKUP($A88,'Annex 2 Designated EHV charges'!$D:$P,11,FALSE)=0,"",VLOOKUP($A88,'Annex 2 Designated EHV charges'!$D:$P,11,FALSE)),"")</f>
        <v/>
      </c>
      <c r="G88" s="208" t="str">
        <f>IFERROR(IF(VLOOKUP($A88,'Annex 2 Designated EHV charges'!$D:$P,12,FALSE)=0,"",VLOOKUP($A88,'Annex 2 Designated EHV charges'!$D:$P,12,FALSE)),"")</f>
        <v/>
      </c>
      <c r="H88" s="208" t="str">
        <f>IFERROR(IF(VLOOKUP($A88,'Annex 2 Designated EHV charges'!$D:$P,13,FALSE)=0,"",VLOOKUP($A88,'Annex 2 Designated EHV charges'!$D:$P,13,FALSE)),"")</f>
        <v/>
      </c>
    </row>
    <row r="89" spans="1:8" ht="12.75" customHeight="1" x14ac:dyDescent="0.25">
      <c r="A89" s="102" t="str" cm="1">
        <f t="array" ref="A89">IFERROR(INDEX('Annex 2 Designated EHV charges'!$D$10:$D$300, MATCH(0, IF(ISBLANK('Annex 2 Designated EHV charges'!$D$10:$D$300),1, COUNTIF(A$4:$A88, 'Annex 2 Designated EHV charges'!$D$10:$D$300)), 0)),"")</f>
        <v/>
      </c>
      <c r="B89" s="101" t="str">
        <f>IF($A89="","",VLOOKUP($A89,'Annex 2 Designated EHV charges'!$D:$O,2,0))</f>
        <v/>
      </c>
      <c r="C89" s="102" t="str">
        <f>IF($A89="","",VLOOKUP($A89,'Annex 2 Designated EHV charges'!$D:$O,3,0))</f>
        <v/>
      </c>
      <c r="D89" s="101" t="str">
        <f>IF($A89="","",VLOOKUP($A89,'Annex 2 Designated EHV charges'!$D:$O,4,0))</f>
        <v/>
      </c>
      <c r="E89" s="103" t="str">
        <f>IFERROR(IF(VLOOKUP($A89,'Annex 2 Designated EHV charges'!$D:$P,10,FALSE)=0,"",VLOOKUP($A89,'Annex 2 Designated EHV charges'!$D:$P,10,FALSE)),"")</f>
        <v/>
      </c>
      <c r="F89" s="208" t="str">
        <f>IFERROR(IF(VLOOKUP($A89,'Annex 2 Designated EHV charges'!$D:$P,11,FALSE)=0,"",VLOOKUP($A89,'Annex 2 Designated EHV charges'!$D:$P,11,FALSE)),"")</f>
        <v/>
      </c>
      <c r="G89" s="208" t="str">
        <f>IFERROR(IF(VLOOKUP($A89,'Annex 2 Designated EHV charges'!$D:$P,12,FALSE)=0,"",VLOOKUP($A89,'Annex 2 Designated EHV charges'!$D:$P,12,FALSE)),"")</f>
        <v/>
      </c>
      <c r="H89" s="208" t="str">
        <f>IFERROR(IF(VLOOKUP($A89,'Annex 2 Designated EHV charges'!$D:$P,13,FALSE)=0,"",VLOOKUP($A89,'Annex 2 Designated EHV charges'!$D:$P,13,FALSE)),"")</f>
        <v/>
      </c>
    </row>
    <row r="90" spans="1:8" ht="12.75" customHeight="1" x14ac:dyDescent="0.25">
      <c r="A90" s="102" t="str" cm="1">
        <f t="array" ref="A90">IFERROR(INDEX('Annex 2 Designated EHV charges'!$D$10:$D$300, MATCH(0, IF(ISBLANK('Annex 2 Designated EHV charges'!$D$10:$D$300),1, COUNTIF(A$4:$A89, 'Annex 2 Designated EHV charges'!$D$10:$D$300)), 0)),"")</f>
        <v/>
      </c>
      <c r="B90" s="101" t="str">
        <f>IF($A90="","",VLOOKUP($A90,'Annex 2 Designated EHV charges'!$D:$O,2,0))</f>
        <v/>
      </c>
      <c r="C90" s="102" t="str">
        <f>IF($A90="","",VLOOKUP($A90,'Annex 2 Designated EHV charges'!$D:$O,3,0))</f>
        <v/>
      </c>
      <c r="D90" s="101" t="str">
        <f>IF($A90="","",VLOOKUP($A90,'Annex 2 Designated EHV charges'!$D:$O,4,0))</f>
        <v/>
      </c>
      <c r="E90" s="103" t="str">
        <f>IFERROR(IF(VLOOKUP($A90,'Annex 2 Designated EHV charges'!$D:$P,10,FALSE)=0,"",VLOOKUP($A90,'Annex 2 Designated EHV charges'!$D:$P,10,FALSE)),"")</f>
        <v/>
      </c>
      <c r="F90" s="208" t="str">
        <f>IFERROR(IF(VLOOKUP($A90,'Annex 2 Designated EHV charges'!$D:$P,11,FALSE)=0,"",VLOOKUP($A90,'Annex 2 Designated EHV charges'!$D:$P,11,FALSE)),"")</f>
        <v/>
      </c>
      <c r="G90" s="208" t="str">
        <f>IFERROR(IF(VLOOKUP($A90,'Annex 2 Designated EHV charges'!$D:$P,12,FALSE)=0,"",VLOOKUP($A90,'Annex 2 Designated EHV charges'!$D:$P,12,FALSE)),"")</f>
        <v/>
      </c>
      <c r="H90" s="208" t="str">
        <f>IFERROR(IF(VLOOKUP($A90,'Annex 2 Designated EHV charges'!$D:$P,13,FALSE)=0,"",VLOOKUP($A90,'Annex 2 Designated EHV charges'!$D:$P,13,FALSE)),"")</f>
        <v/>
      </c>
    </row>
    <row r="91" spans="1:8" ht="12.75" customHeight="1" x14ac:dyDescent="0.25">
      <c r="A91" s="102" t="str" cm="1">
        <f t="array" ref="A91">IFERROR(INDEX('Annex 2 Designated EHV charges'!$D$10:$D$300, MATCH(0, IF(ISBLANK('Annex 2 Designated EHV charges'!$D$10:$D$300),1, COUNTIF(A$4:$A90, 'Annex 2 Designated EHV charges'!$D$10:$D$300)), 0)),"")</f>
        <v/>
      </c>
      <c r="B91" s="101" t="str">
        <f>IF($A91="","",VLOOKUP($A91,'Annex 2 Designated EHV charges'!$D:$O,2,0))</f>
        <v/>
      </c>
      <c r="C91" s="102" t="str">
        <f>IF($A91="","",VLOOKUP($A91,'Annex 2 Designated EHV charges'!$D:$O,3,0))</f>
        <v/>
      </c>
      <c r="D91" s="101" t="str">
        <f>IF($A91="","",VLOOKUP($A91,'Annex 2 Designated EHV charges'!$D:$O,4,0))</f>
        <v/>
      </c>
      <c r="E91" s="103" t="str">
        <f>IFERROR(IF(VLOOKUP($A91,'Annex 2 Designated EHV charges'!$D:$P,10,FALSE)=0,"",VLOOKUP($A91,'Annex 2 Designated EHV charges'!$D:$P,10,FALSE)),"")</f>
        <v/>
      </c>
      <c r="F91" s="208" t="str">
        <f>IFERROR(IF(VLOOKUP($A91,'Annex 2 Designated EHV charges'!$D:$P,11,FALSE)=0,"",VLOOKUP($A91,'Annex 2 Designated EHV charges'!$D:$P,11,FALSE)),"")</f>
        <v/>
      </c>
      <c r="G91" s="208" t="str">
        <f>IFERROR(IF(VLOOKUP($A91,'Annex 2 Designated EHV charges'!$D:$P,12,FALSE)=0,"",VLOOKUP($A91,'Annex 2 Designated EHV charges'!$D:$P,12,FALSE)),"")</f>
        <v/>
      </c>
      <c r="H91" s="208" t="str">
        <f>IFERROR(IF(VLOOKUP($A91,'Annex 2 Designated EHV charges'!$D:$P,13,FALSE)=0,"",VLOOKUP($A91,'Annex 2 Designated EHV charges'!$D:$P,13,FALSE)),"")</f>
        <v/>
      </c>
    </row>
    <row r="92" spans="1:8" ht="12.75" customHeight="1" x14ac:dyDescent="0.25">
      <c r="A92" s="102" t="str" cm="1">
        <f t="array" ref="A92">IFERROR(INDEX('Annex 2 Designated EHV charges'!$D$10:$D$300, MATCH(0, IF(ISBLANK('Annex 2 Designated EHV charges'!$D$10:$D$300),1, COUNTIF(A$4:$A91, 'Annex 2 Designated EHV charges'!$D$10:$D$300)), 0)),"")</f>
        <v/>
      </c>
      <c r="B92" s="101" t="str">
        <f>IF($A92="","",VLOOKUP($A92,'Annex 2 Designated EHV charges'!$D:$O,2,0))</f>
        <v/>
      </c>
      <c r="C92" s="102" t="str">
        <f>IF($A92="","",VLOOKUP($A92,'Annex 2 Designated EHV charges'!$D:$O,3,0))</f>
        <v/>
      </c>
      <c r="D92" s="101" t="str">
        <f>IF($A92="","",VLOOKUP($A92,'Annex 2 Designated EHV charges'!$D:$O,4,0))</f>
        <v/>
      </c>
      <c r="E92" s="103" t="str">
        <f>IFERROR(IF(VLOOKUP($A92,'Annex 2 Designated EHV charges'!$D:$P,10,FALSE)=0,"",VLOOKUP($A92,'Annex 2 Designated EHV charges'!$D:$P,10,FALSE)),"")</f>
        <v/>
      </c>
      <c r="F92" s="208" t="str">
        <f>IFERROR(IF(VLOOKUP($A92,'Annex 2 Designated EHV charges'!$D:$P,11,FALSE)=0,"",VLOOKUP($A92,'Annex 2 Designated EHV charges'!$D:$P,11,FALSE)),"")</f>
        <v/>
      </c>
      <c r="G92" s="208" t="str">
        <f>IFERROR(IF(VLOOKUP($A92,'Annex 2 Designated EHV charges'!$D:$P,12,FALSE)=0,"",VLOOKUP($A92,'Annex 2 Designated EHV charges'!$D:$P,12,FALSE)),"")</f>
        <v/>
      </c>
      <c r="H92" s="208" t="str">
        <f>IFERROR(IF(VLOOKUP($A92,'Annex 2 Designated EHV charges'!$D:$P,13,FALSE)=0,"",VLOOKUP($A92,'Annex 2 Designated EHV charges'!$D:$P,13,FALSE)),"")</f>
        <v/>
      </c>
    </row>
    <row r="93" spans="1:8" ht="12.75" customHeight="1" x14ac:dyDescent="0.25">
      <c r="A93" s="102" t="str" cm="1">
        <f t="array" ref="A93">IFERROR(INDEX('Annex 2 Designated EHV charges'!$D$10:$D$300, MATCH(0, IF(ISBLANK('Annex 2 Designated EHV charges'!$D$10:$D$300),1, COUNTIF(A$4:$A92, 'Annex 2 Designated EHV charges'!$D$10:$D$300)), 0)),"")</f>
        <v/>
      </c>
      <c r="B93" s="101" t="str">
        <f>IF($A93="","",VLOOKUP($A93,'Annex 2 Designated EHV charges'!$D:$O,2,0))</f>
        <v/>
      </c>
      <c r="C93" s="102" t="str">
        <f>IF($A93="","",VLOOKUP($A93,'Annex 2 Designated EHV charges'!$D:$O,3,0))</f>
        <v/>
      </c>
      <c r="D93" s="101" t="str">
        <f>IF($A93="","",VLOOKUP($A93,'Annex 2 Designated EHV charges'!$D:$O,4,0))</f>
        <v/>
      </c>
      <c r="E93" s="103" t="str">
        <f>IFERROR(IF(VLOOKUP($A93,'Annex 2 Designated EHV charges'!$D:$P,10,FALSE)=0,"",VLOOKUP($A93,'Annex 2 Designated EHV charges'!$D:$P,10,FALSE)),"")</f>
        <v/>
      </c>
      <c r="F93" s="208" t="str">
        <f>IFERROR(IF(VLOOKUP($A93,'Annex 2 Designated EHV charges'!$D:$P,11,FALSE)=0,"",VLOOKUP($A93,'Annex 2 Designated EHV charges'!$D:$P,11,FALSE)),"")</f>
        <v/>
      </c>
      <c r="G93" s="208" t="str">
        <f>IFERROR(IF(VLOOKUP($A93,'Annex 2 Designated EHV charges'!$D:$P,12,FALSE)=0,"",VLOOKUP($A93,'Annex 2 Designated EHV charges'!$D:$P,12,FALSE)),"")</f>
        <v/>
      </c>
      <c r="H93" s="208" t="str">
        <f>IFERROR(IF(VLOOKUP($A93,'Annex 2 Designated EHV charges'!$D:$P,13,FALSE)=0,"",VLOOKUP($A93,'Annex 2 Designated EHV charges'!$D:$P,13,FALSE)),"")</f>
        <v/>
      </c>
    </row>
    <row r="94" spans="1:8" ht="12.75" customHeight="1" x14ac:dyDescent="0.25">
      <c r="A94" s="102" t="str" cm="1">
        <f t="array" ref="A94">IFERROR(INDEX('Annex 2 Designated EHV charges'!$D$10:$D$300, MATCH(0, IF(ISBLANK('Annex 2 Designated EHV charges'!$D$10:$D$300),1, COUNTIF(A$4:$A93, 'Annex 2 Designated EHV charges'!$D$10:$D$300)), 0)),"")</f>
        <v/>
      </c>
      <c r="B94" s="101" t="str">
        <f>IF($A94="","",VLOOKUP($A94,'Annex 2 Designated EHV charges'!$D:$O,2,0))</f>
        <v/>
      </c>
      <c r="C94" s="102" t="str">
        <f>IF($A94="","",VLOOKUP($A94,'Annex 2 Designated EHV charges'!$D:$O,3,0))</f>
        <v/>
      </c>
      <c r="D94" s="101" t="str">
        <f>IF($A94="","",VLOOKUP($A94,'Annex 2 Designated EHV charges'!$D:$O,4,0))</f>
        <v/>
      </c>
      <c r="E94" s="103" t="str">
        <f>IFERROR(IF(VLOOKUP($A94,'Annex 2 Designated EHV charges'!$D:$P,10,FALSE)=0,"",VLOOKUP($A94,'Annex 2 Designated EHV charges'!$D:$P,10,FALSE)),"")</f>
        <v/>
      </c>
      <c r="F94" s="208" t="str">
        <f>IFERROR(IF(VLOOKUP($A94,'Annex 2 Designated EHV charges'!$D:$P,11,FALSE)=0,"",VLOOKUP($A94,'Annex 2 Designated EHV charges'!$D:$P,11,FALSE)),"")</f>
        <v/>
      </c>
      <c r="G94" s="208" t="str">
        <f>IFERROR(IF(VLOOKUP($A94,'Annex 2 Designated EHV charges'!$D:$P,12,FALSE)=0,"",VLOOKUP($A94,'Annex 2 Designated EHV charges'!$D:$P,12,FALSE)),"")</f>
        <v/>
      </c>
      <c r="H94" s="208" t="str">
        <f>IFERROR(IF(VLOOKUP($A94,'Annex 2 Designated EHV charges'!$D:$P,13,FALSE)=0,"",VLOOKUP($A94,'Annex 2 Designated EHV charges'!$D:$P,13,FALSE)),"")</f>
        <v/>
      </c>
    </row>
    <row r="95" spans="1:8" ht="12.75" customHeight="1" x14ac:dyDescent="0.25">
      <c r="A95" s="102" t="str" cm="1">
        <f t="array" ref="A95">IFERROR(INDEX('Annex 2 Designated EHV charges'!$D$10:$D$300, MATCH(0, IF(ISBLANK('Annex 2 Designated EHV charges'!$D$10:$D$300),1, COUNTIF(A$4:$A94, 'Annex 2 Designated EHV charges'!$D$10:$D$300)), 0)),"")</f>
        <v/>
      </c>
      <c r="B95" s="101" t="str">
        <f>IF($A95="","",VLOOKUP($A95,'Annex 2 Designated EHV charges'!$D:$O,2,0))</f>
        <v/>
      </c>
      <c r="C95" s="102" t="str">
        <f>IF($A95="","",VLOOKUP($A95,'Annex 2 Designated EHV charges'!$D:$O,3,0))</f>
        <v/>
      </c>
      <c r="D95" s="101" t="str">
        <f>IF($A95="","",VLOOKUP($A95,'Annex 2 Designated EHV charges'!$D:$O,4,0))</f>
        <v/>
      </c>
      <c r="E95" s="103" t="str">
        <f>IFERROR(IF(VLOOKUP($A95,'Annex 2 Designated EHV charges'!$D:$P,10,FALSE)=0,"",VLOOKUP($A95,'Annex 2 Designated EHV charges'!$D:$P,10,FALSE)),"")</f>
        <v/>
      </c>
      <c r="F95" s="208" t="str">
        <f>IFERROR(IF(VLOOKUP($A95,'Annex 2 Designated EHV charges'!$D:$P,11,FALSE)=0,"",VLOOKUP($A95,'Annex 2 Designated EHV charges'!$D:$P,11,FALSE)),"")</f>
        <v/>
      </c>
      <c r="G95" s="208" t="str">
        <f>IFERROR(IF(VLOOKUP($A95,'Annex 2 Designated EHV charges'!$D:$P,12,FALSE)=0,"",VLOOKUP($A95,'Annex 2 Designated EHV charges'!$D:$P,12,FALSE)),"")</f>
        <v/>
      </c>
      <c r="H95" s="208" t="str">
        <f>IFERROR(IF(VLOOKUP($A95,'Annex 2 Designated EHV charges'!$D:$P,13,FALSE)=0,"",VLOOKUP($A95,'Annex 2 Designated EHV charges'!$D:$P,13,FALSE)),"")</f>
        <v/>
      </c>
    </row>
    <row r="96" spans="1:8" ht="12.75" customHeight="1" x14ac:dyDescent="0.25">
      <c r="A96" s="102" t="str" cm="1">
        <f t="array" ref="A96">IFERROR(INDEX('Annex 2 Designated EHV charges'!$D$10:$D$300, MATCH(0, IF(ISBLANK('Annex 2 Designated EHV charges'!$D$10:$D$300),1, COUNTIF(A$4:$A95, 'Annex 2 Designated EHV charges'!$D$10:$D$300)), 0)),"")</f>
        <v/>
      </c>
      <c r="B96" s="101" t="str">
        <f>IF($A96="","",VLOOKUP($A96,'Annex 2 Designated EHV charges'!$D:$O,2,0))</f>
        <v/>
      </c>
      <c r="C96" s="102" t="str">
        <f>IF($A96="","",VLOOKUP($A96,'Annex 2 Designated EHV charges'!$D:$O,3,0))</f>
        <v/>
      </c>
      <c r="D96" s="101" t="str">
        <f>IF($A96="","",VLOOKUP($A96,'Annex 2 Designated EHV charges'!$D:$O,4,0))</f>
        <v/>
      </c>
      <c r="E96" s="103" t="str">
        <f>IFERROR(IF(VLOOKUP($A96,'Annex 2 Designated EHV charges'!$D:$P,10,FALSE)=0,"",VLOOKUP($A96,'Annex 2 Designated EHV charges'!$D:$P,10,FALSE)),"")</f>
        <v/>
      </c>
      <c r="F96" s="208" t="str">
        <f>IFERROR(IF(VLOOKUP($A96,'Annex 2 Designated EHV charges'!$D:$P,11,FALSE)=0,"",VLOOKUP($A96,'Annex 2 Designated EHV charges'!$D:$P,11,FALSE)),"")</f>
        <v/>
      </c>
      <c r="G96" s="208" t="str">
        <f>IFERROR(IF(VLOOKUP($A96,'Annex 2 Designated EHV charges'!$D:$P,12,FALSE)=0,"",VLOOKUP($A96,'Annex 2 Designated EHV charges'!$D:$P,12,FALSE)),"")</f>
        <v/>
      </c>
      <c r="H96" s="208" t="str">
        <f>IFERROR(IF(VLOOKUP($A96,'Annex 2 Designated EHV charges'!$D:$P,13,FALSE)=0,"",VLOOKUP($A96,'Annex 2 Designated EHV charges'!$D:$P,13,FALSE)),"")</f>
        <v/>
      </c>
    </row>
    <row r="97" spans="1:8" ht="12.75" customHeight="1" x14ac:dyDescent="0.25">
      <c r="A97" s="102" t="str" cm="1">
        <f t="array" ref="A97">IFERROR(INDEX('Annex 2 Designated EHV charges'!$D$10:$D$300, MATCH(0, IF(ISBLANK('Annex 2 Designated EHV charges'!$D$10:$D$300),1, COUNTIF(A$4:$A96, 'Annex 2 Designated EHV charges'!$D$10:$D$300)), 0)),"")</f>
        <v/>
      </c>
      <c r="B97" s="101" t="str">
        <f>IF($A97="","",VLOOKUP($A97,'Annex 2 Designated EHV charges'!$D:$O,2,0))</f>
        <v/>
      </c>
      <c r="C97" s="102" t="str">
        <f>IF($A97="","",VLOOKUP($A97,'Annex 2 Designated EHV charges'!$D:$O,3,0))</f>
        <v/>
      </c>
      <c r="D97" s="101" t="str">
        <f>IF($A97="","",VLOOKUP($A97,'Annex 2 Designated EHV charges'!$D:$O,4,0))</f>
        <v/>
      </c>
      <c r="E97" s="103" t="str">
        <f>IFERROR(IF(VLOOKUP($A97,'Annex 2 Designated EHV charges'!$D:$P,10,FALSE)=0,"",VLOOKUP($A97,'Annex 2 Designated EHV charges'!$D:$P,10,FALSE)),"")</f>
        <v/>
      </c>
      <c r="F97" s="208" t="str">
        <f>IFERROR(IF(VLOOKUP($A97,'Annex 2 Designated EHV charges'!$D:$P,11,FALSE)=0,"",VLOOKUP($A97,'Annex 2 Designated EHV charges'!$D:$P,11,FALSE)),"")</f>
        <v/>
      </c>
      <c r="G97" s="208" t="str">
        <f>IFERROR(IF(VLOOKUP($A97,'Annex 2 Designated EHV charges'!$D:$P,12,FALSE)=0,"",VLOOKUP($A97,'Annex 2 Designated EHV charges'!$D:$P,12,FALSE)),"")</f>
        <v/>
      </c>
      <c r="H97" s="208" t="str">
        <f>IFERROR(IF(VLOOKUP($A97,'Annex 2 Designated EHV charges'!$D:$P,13,FALSE)=0,"",VLOOKUP($A97,'Annex 2 Designated EHV charges'!$D:$P,13,FALSE)),"")</f>
        <v/>
      </c>
    </row>
    <row r="98" spans="1:8" ht="12.75" customHeight="1" x14ac:dyDescent="0.25">
      <c r="A98" s="102" t="str" cm="1">
        <f t="array" ref="A98">IFERROR(INDEX('Annex 2 Designated EHV charges'!$D$10:$D$300, MATCH(0, IF(ISBLANK('Annex 2 Designated EHV charges'!$D$10:$D$300),1, COUNTIF(A$4:$A97, 'Annex 2 Designated EHV charges'!$D$10:$D$300)), 0)),"")</f>
        <v/>
      </c>
      <c r="B98" s="101" t="str">
        <f>IF($A98="","",VLOOKUP($A98,'Annex 2 Designated EHV charges'!$D:$O,2,0))</f>
        <v/>
      </c>
      <c r="C98" s="102" t="str">
        <f>IF($A98="","",VLOOKUP($A98,'Annex 2 Designated EHV charges'!$D:$O,3,0))</f>
        <v/>
      </c>
      <c r="D98" s="101" t="str">
        <f>IF($A98="","",VLOOKUP($A98,'Annex 2 Designated EHV charges'!$D:$O,4,0))</f>
        <v/>
      </c>
      <c r="E98" s="103" t="str">
        <f>IFERROR(IF(VLOOKUP($A98,'Annex 2 Designated EHV charges'!$D:$P,10,FALSE)=0,"",VLOOKUP($A98,'Annex 2 Designated EHV charges'!$D:$P,10,FALSE)),"")</f>
        <v/>
      </c>
      <c r="F98" s="208" t="str">
        <f>IFERROR(IF(VLOOKUP($A98,'Annex 2 Designated EHV charges'!$D:$P,11,FALSE)=0,"",VLOOKUP($A98,'Annex 2 Designated EHV charges'!$D:$P,11,FALSE)),"")</f>
        <v/>
      </c>
      <c r="G98" s="208" t="str">
        <f>IFERROR(IF(VLOOKUP($A98,'Annex 2 Designated EHV charges'!$D:$P,12,FALSE)=0,"",VLOOKUP($A98,'Annex 2 Designated EHV charges'!$D:$P,12,FALSE)),"")</f>
        <v/>
      </c>
      <c r="H98" s="208" t="str">
        <f>IFERROR(IF(VLOOKUP($A98,'Annex 2 Designated EHV charges'!$D:$P,13,FALSE)=0,"",VLOOKUP($A98,'Annex 2 Designated EHV charges'!$D:$P,13,FALSE)),"")</f>
        <v/>
      </c>
    </row>
    <row r="99" spans="1:8" ht="12.75" customHeight="1" x14ac:dyDescent="0.25">
      <c r="A99" s="102" t="str" cm="1">
        <f t="array" ref="A99">IFERROR(INDEX('Annex 2 Designated EHV charges'!$D$10:$D$300, MATCH(0, IF(ISBLANK('Annex 2 Designated EHV charges'!$D$10:$D$300),1, COUNTIF(A$4:$A98, 'Annex 2 Designated EHV charges'!$D$10:$D$300)), 0)),"")</f>
        <v/>
      </c>
      <c r="B99" s="101" t="str">
        <f>IF($A99="","",VLOOKUP($A99,'Annex 2 Designated EHV charges'!$D:$O,2,0))</f>
        <v/>
      </c>
      <c r="C99" s="102" t="str">
        <f>IF($A99="","",VLOOKUP($A99,'Annex 2 Designated EHV charges'!$D:$O,3,0))</f>
        <v/>
      </c>
      <c r="D99" s="101" t="str">
        <f>IF($A99="","",VLOOKUP($A99,'Annex 2 Designated EHV charges'!$D:$O,4,0))</f>
        <v/>
      </c>
      <c r="E99" s="103" t="str">
        <f>IFERROR(IF(VLOOKUP($A99,'Annex 2 Designated EHV charges'!$D:$P,10,FALSE)=0,"",VLOOKUP($A99,'Annex 2 Designated EHV charges'!$D:$P,10,FALSE)),"")</f>
        <v/>
      </c>
      <c r="F99" s="208" t="str">
        <f>IFERROR(IF(VLOOKUP($A99,'Annex 2 Designated EHV charges'!$D:$P,11,FALSE)=0,"",VLOOKUP($A99,'Annex 2 Designated EHV charges'!$D:$P,11,FALSE)),"")</f>
        <v/>
      </c>
      <c r="G99" s="208" t="str">
        <f>IFERROR(IF(VLOOKUP($A99,'Annex 2 Designated EHV charges'!$D:$P,12,FALSE)=0,"",VLOOKUP($A99,'Annex 2 Designated EHV charges'!$D:$P,12,FALSE)),"")</f>
        <v/>
      </c>
      <c r="H99" s="208" t="str">
        <f>IFERROR(IF(VLOOKUP($A99,'Annex 2 Designated EHV charges'!$D:$P,13,FALSE)=0,"",VLOOKUP($A99,'Annex 2 Designated EHV charges'!$D:$P,13,FALSE)),"")</f>
        <v/>
      </c>
    </row>
    <row r="100" spans="1:8" ht="12.75" customHeight="1" x14ac:dyDescent="0.25">
      <c r="A100" s="102" t="str" cm="1">
        <f t="array" ref="A100">IFERROR(INDEX('Annex 2 Designated EHV charges'!$D$10:$D$300, MATCH(0, IF(ISBLANK('Annex 2 Designated EHV charges'!$D$10:$D$300),1, COUNTIF(A$4:$A99, 'Annex 2 Designated EHV charges'!$D$10:$D$300)), 0)),"")</f>
        <v/>
      </c>
      <c r="B100" s="101" t="str">
        <f>IF($A100="","",VLOOKUP($A100,'Annex 2 Designated EHV charges'!$D:$O,2,0))</f>
        <v/>
      </c>
      <c r="C100" s="102" t="str">
        <f>IF($A100="","",VLOOKUP($A100,'Annex 2 Designated EHV charges'!$D:$O,3,0))</f>
        <v/>
      </c>
      <c r="D100" s="101" t="str">
        <f>IF($A100="","",VLOOKUP($A100,'Annex 2 Designated EHV charges'!$D:$O,4,0))</f>
        <v/>
      </c>
      <c r="E100" s="103" t="str">
        <f>IFERROR(IF(VLOOKUP($A100,'Annex 2 Designated EHV charges'!$D:$P,10,FALSE)=0,"",VLOOKUP($A100,'Annex 2 Designated EHV charges'!$D:$P,10,FALSE)),"")</f>
        <v/>
      </c>
      <c r="F100" s="208" t="str">
        <f>IFERROR(IF(VLOOKUP($A100,'Annex 2 Designated EHV charges'!$D:$P,11,FALSE)=0,"",VLOOKUP($A100,'Annex 2 Designated EHV charges'!$D:$P,11,FALSE)),"")</f>
        <v/>
      </c>
      <c r="G100" s="208" t="str">
        <f>IFERROR(IF(VLOOKUP($A100,'Annex 2 Designated EHV charges'!$D:$P,12,FALSE)=0,"",VLOOKUP($A100,'Annex 2 Designated EHV charges'!$D:$P,12,FALSE)),"")</f>
        <v/>
      </c>
      <c r="H100" s="208" t="str">
        <f>IFERROR(IF(VLOOKUP($A100,'Annex 2 Designated EHV charges'!$D:$P,13,FALSE)=0,"",VLOOKUP($A100,'Annex 2 Designated EHV charges'!$D:$P,13,FALSE)),"")</f>
        <v/>
      </c>
    </row>
    <row r="101" spans="1:8" ht="12.75" customHeight="1" x14ac:dyDescent="0.25">
      <c r="A101" s="102" t="str" cm="1">
        <f t="array" ref="A101">IFERROR(INDEX('Annex 2 Designated EHV charges'!$D$10:$D$300, MATCH(0, IF(ISBLANK('Annex 2 Designated EHV charges'!$D$10:$D$300),1, COUNTIF(A$4:$A100, 'Annex 2 Designated EHV charges'!$D$10:$D$300)), 0)),"")</f>
        <v/>
      </c>
      <c r="B101" s="101" t="str">
        <f>IF($A101="","",VLOOKUP($A101,'Annex 2 Designated EHV charges'!$D:$O,2,0))</f>
        <v/>
      </c>
      <c r="C101" s="102" t="str">
        <f>IF($A101="","",VLOOKUP($A101,'Annex 2 Designated EHV charges'!$D:$O,3,0))</f>
        <v/>
      </c>
      <c r="D101" s="101" t="str">
        <f>IF($A101="","",VLOOKUP($A101,'Annex 2 Designated EHV charges'!$D:$O,4,0))</f>
        <v/>
      </c>
      <c r="E101" s="103" t="str">
        <f>IFERROR(IF(VLOOKUP($A101,'Annex 2 Designated EHV charges'!$D:$P,10,FALSE)=0,"",VLOOKUP($A101,'Annex 2 Designated EHV charges'!$D:$P,10,FALSE)),"")</f>
        <v/>
      </c>
      <c r="F101" s="208" t="str">
        <f>IFERROR(IF(VLOOKUP($A101,'Annex 2 Designated EHV charges'!$D:$P,11,FALSE)=0,"",VLOOKUP($A101,'Annex 2 Designated EHV charges'!$D:$P,11,FALSE)),"")</f>
        <v/>
      </c>
      <c r="G101" s="208" t="str">
        <f>IFERROR(IF(VLOOKUP($A101,'Annex 2 Designated EHV charges'!$D:$P,12,FALSE)=0,"",VLOOKUP($A101,'Annex 2 Designated EHV charges'!$D:$P,12,FALSE)),"")</f>
        <v/>
      </c>
      <c r="H101" s="208" t="str">
        <f>IFERROR(IF(VLOOKUP($A101,'Annex 2 Designated EHV charges'!$D:$P,13,FALSE)=0,"",VLOOKUP($A101,'Annex 2 Designated EHV charges'!$D:$P,13,FALSE)),"")</f>
        <v/>
      </c>
    </row>
    <row r="102" spans="1:8" ht="12.75" customHeight="1" x14ac:dyDescent="0.25">
      <c r="A102" s="102" t="str" cm="1">
        <f t="array" ref="A102">IFERROR(INDEX('Annex 2 Designated EHV charges'!$D$10:$D$300, MATCH(0, IF(ISBLANK('Annex 2 Designated EHV charges'!$D$10:$D$300),1, COUNTIF(A$4:$A101, 'Annex 2 Designated EHV charges'!$D$10:$D$300)), 0)),"")</f>
        <v/>
      </c>
      <c r="B102" s="101" t="str">
        <f>IF($A102="","",VLOOKUP($A102,'Annex 2 Designated EHV charges'!$D:$O,2,0))</f>
        <v/>
      </c>
      <c r="C102" s="102" t="str">
        <f>IF($A102="","",VLOOKUP($A102,'Annex 2 Designated EHV charges'!$D:$O,3,0))</f>
        <v/>
      </c>
      <c r="D102" s="101" t="str">
        <f>IF($A102="","",VLOOKUP($A102,'Annex 2 Designated EHV charges'!$D:$O,4,0))</f>
        <v/>
      </c>
      <c r="E102" s="103" t="str">
        <f>IFERROR(IF(VLOOKUP($A102,'Annex 2 Designated EHV charges'!$D:$P,10,FALSE)=0,"",VLOOKUP($A102,'Annex 2 Designated EHV charges'!$D:$P,10,FALSE)),"")</f>
        <v/>
      </c>
      <c r="F102" s="208" t="str">
        <f>IFERROR(IF(VLOOKUP($A102,'Annex 2 Designated EHV charges'!$D:$P,11,FALSE)=0,"",VLOOKUP($A102,'Annex 2 Designated EHV charges'!$D:$P,11,FALSE)),"")</f>
        <v/>
      </c>
      <c r="G102" s="208" t="str">
        <f>IFERROR(IF(VLOOKUP($A102,'Annex 2 Designated EHV charges'!$D:$P,12,FALSE)=0,"",VLOOKUP($A102,'Annex 2 Designated EHV charges'!$D:$P,12,FALSE)),"")</f>
        <v/>
      </c>
      <c r="H102" s="208" t="str">
        <f>IFERROR(IF(VLOOKUP($A102,'Annex 2 Designated EHV charges'!$D:$P,13,FALSE)=0,"",VLOOKUP($A102,'Annex 2 Designated EHV charges'!$D:$P,13,FALSE)),"")</f>
        <v/>
      </c>
    </row>
    <row r="103" spans="1:8" ht="12.75" customHeight="1" x14ac:dyDescent="0.25">
      <c r="A103" s="102" t="str" cm="1">
        <f t="array" ref="A103">IFERROR(INDEX('Annex 2 Designated EHV charges'!$D$10:$D$300, MATCH(0, IF(ISBLANK('Annex 2 Designated EHV charges'!$D$10:$D$300),1, COUNTIF(A$4:$A102, 'Annex 2 Designated EHV charges'!$D$10:$D$300)), 0)),"")</f>
        <v/>
      </c>
      <c r="B103" s="101" t="str">
        <f>IF($A103="","",VLOOKUP($A103,'Annex 2 Designated EHV charges'!$D:$O,2,0))</f>
        <v/>
      </c>
      <c r="C103" s="102" t="str">
        <f>IF($A103="","",VLOOKUP($A103,'Annex 2 Designated EHV charges'!$D:$O,3,0))</f>
        <v/>
      </c>
      <c r="D103" s="101" t="str">
        <f>IF($A103="","",VLOOKUP($A103,'Annex 2 Designated EHV charges'!$D:$O,4,0))</f>
        <v/>
      </c>
      <c r="E103" s="103" t="str">
        <f>IFERROR(IF(VLOOKUP($A103,'Annex 2 Designated EHV charges'!$D:$P,10,FALSE)=0,"",VLOOKUP($A103,'Annex 2 Designated EHV charges'!$D:$P,10,FALSE)),"")</f>
        <v/>
      </c>
      <c r="F103" s="208" t="str">
        <f>IFERROR(IF(VLOOKUP($A103,'Annex 2 Designated EHV charges'!$D:$P,11,FALSE)=0,"",VLOOKUP($A103,'Annex 2 Designated EHV charges'!$D:$P,11,FALSE)),"")</f>
        <v/>
      </c>
      <c r="G103" s="208" t="str">
        <f>IFERROR(IF(VLOOKUP($A103,'Annex 2 Designated EHV charges'!$D:$P,12,FALSE)=0,"",VLOOKUP($A103,'Annex 2 Designated EHV charges'!$D:$P,12,FALSE)),"")</f>
        <v/>
      </c>
      <c r="H103" s="208" t="str">
        <f>IFERROR(IF(VLOOKUP($A103,'Annex 2 Designated EHV charges'!$D:$P,13,FALSE)=0,"",VLOOKUP($A103,'Annex 2 Designated EHV charges'!$D:$P,13,FALSE)),"")</f>
        <v/>
      </c>
    </row>
    <row r="104" spans="1:8" ht="12.75" customHeight="1" x14ac:dyDescent="0.25">
      <c r="A104" s="102" t="str" cm="1">
        <f t="array" ref="A104">IFERROR(INDEX('Annex 2 Designated EHV charges'!$D$10:$D$300, MATCH(0, IF(ISBLANK('Annex 2 Designated EHV charges'!$D$10:$D$300),1, COUNTIF(A$4:$A103, 'Annex 2 Designated EHV charges'!$D$10:$D$300)), 0)),"")</f>
        <v/>
      </c>
      <c r="B104" s="101" t="str">
        <f>IF($A104="","",VLOOKUP($A104,'Annex 2 Designated EHV charges'!$D:$O,2,0))</f>
        <v/>
      </c>
      <c r="C104" s="102" t="str">
        <f>IF($A104="","",VLOOKUP($A104,'Annex 2 Designated EHV charges'!$D:$O,3,0))</f>
        <v/>
      </c>
      <c r="D104" s="101" t="str">
        <f>IF($A104="","",VLOOKUP($A104,'Annex 2 Designated EHV charges'!$D:$O,4,0))</f>
        <v/>
      </c>
      <c r="E104" s="103" t="str">
        <f>IFERROR(IF(VLOOKUP($A104,'Annex 2 Designated EHV charges'!$D:$P,10,FALSE)=0,"",VLOOKUP($A104,'Annex 2 Designated EHV charges'!$D:$P,10,FALSE)),"")</f>
        <v/>
      </c>
      <c r="F104" s="208" t="str">
        <f>IFERROR(IF(VLOOKUP($A104,'Annex 2 Designated EHV charges'!$D:$P,11,FALSE)=0,"",VLOOKUP($A104,'Annex 2 Designated EHV charges'!$D:$P,11,FALSE)),"")</f>
        <v/>
      </c>
      <c r="G104" s="208" t="str">
        <f>IFERROR(IF(VLOOKUP($A104,'Annex 2 Designated EHV charges'!$D:$P,12,FALSE)=0,"",VLOOKUP($A104,'Annex 2 Designated EHV charges'!$D:$P,12,FALSE)),"")</f>
        <v/>
      </c>
      <c r="H104" s="208" t="str">
        <f>IFERROR(IF(VLOOKUP($A104,'Annex 2 Designated EHV charges'!$D:$P,13,FALSE)=0,"",VLOOKUP($A104,'Annex 2 Designated EHV charges'!$D:$P,13,FALSE)),"")</f>
        <v/>
      </c>
    </row>
    <row r="105" spans="1:8" ht="12.75" customHeight="1" x14ac:dyDescent="0.25">
      <c r="A105" s="102" t="str" cm="1">
        <f t="array" ref="A105">IFERROR(INDEX('Annex 2 Designated EHV charges'!$D$10:$D$300, MATCH(0, IF(ISBLANK('Annex 2 Designated EHV charges'!$D$10:$D$300),1, COUNTIF(A$4:$A104, 'Annex 2 Designated EHV charges'!$D$10:$D$300)), 0)),"")</f>
        <v/>
      </c>
      <c r="B105" s="101" t="str">
        <f>IF($A105="","",VLOOKUP($A105,'Annex 2 Designated EHV charges'!$D:$O,2,0))</f>
        <v/>
      </c>
      <c r="C105" s="102" t="str">
        <f>IF($A105="","",VLOOKUP($A105,'Annex 2 Designated EHV charges'!$D:$O,3,0))</f>
        <v/>
      </c>
      <c r="D105" s="101" t="str">
        <f>IF($A105="","",VLOOKUP($A105,'Annex 2 Designated EHV charges'!$D:$O,4,0))</f>
        <v/>
      </c>
      <c r="E105" s="103" t="str">
        <f>IFERROR(IF(VLOOKUP($A105,'Annex 2 Designated EHV charges'!$D:$P,10,FALSE)=0,"",VLOOKUP($A105,'Annex 2 Designated EHV charges'!$D:$P,10,FALSE)),"")</f>
        <v/>
      </c>
      <c r="F105" s="208" t="str">
        <f>IFERROR(IF(VLOOKUP($A105,'Annex 2 Designated EHV charges'!$D:$P,11,FALSE)=0,"",VLOOKUP($A105,'Annex 2 Designated EHV charges'!$D:$P,11,FALSE)),"")</f>
        <v/>
      </c>
      <c r="G105" s="208" t="str">
        <f>IFERROR(IF(VLOOKUP($A105,'Annex 2 Designated EHV charges'!$D:$P,12,FALSE)=0,"",VLOOKUP($A105,'Annex 2 Designated EHV charges'!$D:$P,12,FALSE)),"")</f>
        <v/>
      </c>
      <c r="H105" s="208" t="str">
        <f>IFERROR(IF(VLOOKUP($A105,'Annex 2 Designated EHV charges'!$D:$P,13,FALSE)=0,"",VLOOKUP($A105,'Annex 2 Designated EHV charges'!$D:$P,13,FALSE)),"")</f>
        <v/>
      </c>
    </row>
    <row r="106" spans="1:8" ht="12.75" customHeight="1" x14ac:dyDescent="0.25">
      <c r="A106" s="102" t="str" cm="1">
        <f t="array" ref="A106">IFERROR(INDEX('Annex 2 Designated EHV charges'!$D$10:$D$300, MATCH(0, IF(ISBLANK('Annex 2 Designated EHV charges'!$D$10:$D$300),1, COUNTIF(A$4:$A105, 'Annex 2 Designated EHV charges'!$D$10:$D$300)), 0)),"")</f>
        <v/>
      </c>
      <c r="B106" s="101" t="str">
        <f>IF($A106="","",VLOOKUP($A106,'Annex 2 Designated EHV charges'!$D:$O,2,0))</f>
        <v/>
      </c>
      <c r="C106" s="102" t="str">
        <f>IF($A106="","",VLOOKUP($A106,'Annex 2 Designated EHV charges'!$D:$O,3,0))</f>
        <v/>
      </c>
      <c r="D106" s="101" t="str">
        <f>IF($A106="","",VLOOKUP($A106,'Annex 2 Designated EHV charges'!$D:$O,4,0))</f>
        <v/>
      </c>
      <c r="E106" s="103" t="str">
        <f>IFERROR(IF(VLOOKUP($A106,'Annex 2 Designated EHV charges'!$D:$P,10,FALSE)=0,"",VLOOKUP($A106,'Annex 2 Designated EHV charges'!$D:$P,10,FALSE)),"")</f>
        <v/>
      </c>
      <c r="F106" s="208" t="str">
        <f>IFERROR(IF(VLOOKUP($A106,'Annex 2 Designated EHV charges'!$D:$P,11,FALSE)=0,"",VLOOKUP($A106,'Annex 2 Designated EHV charges'!$D:$P,11,FALSE)),"")</f>
        <v/>
      </c>
      <c r="G106" s="208" t="str">
        <f>IFERROR(IF(VLOOKUP($A106,'Annex 2 Designated EHV charges'!$D:$P,12,FALSE)=0,"",VLOOKUP($A106,'Annex 2 Designated EHV charges'!$D:$P,12,FALSE)),"")</f>
        <v/>
      </c>
      <c r="H106" s="208" t="str">
        <f>IFERROR(IF(VLOOKUP($A106,'Annex 2 Designated EHV charges'!$D:$P,13,FALSE)=0,"",VLOOKUP($A106,'Annex 2 Designated EHV charges'!$D:$P,13,FALSE)),"")</f>
        <v/>
      </c>
    </row>
    <row r="107" spans="1:8" ht="12.75" customHeight="1" x14ac:dyDescent="0.25">
      <c r="A107" s="102" t="str" cm="1">
        <f t="array" ref="A107">IFERROR(INDEX('Annex 2 Designated EHV charges'!$D$10:$D$300, MATCH(0, IF(ISBLANK('Annex 2 Designated EHV charges'!$D$10:$D$300),1, COUNTIF(A$4:$A106, 'Annex 2 Designated EHV charges'!$D$10:$D$300)), 0)),"")</f>
        <v/>
      </c>
      <c r="B107" s="101" t="str">
        <f>IF($A107="","",VLOOKUP($A107,'Annex 2 Designated EHV charges'!$D:$O,2,0))</f>
        <v/>
      </c>
      <c r="C107" s="102" t="str">
        <f>IF($A107="","",VLOOKUP($A107,'Annex 2 Designated EHV charges'!$D:$O,3,0))</f>
        <v/>
      </c>
      <c r="D107" s="101" t="str">
        <f>IF($A107="","",VLOOKUP($A107,'Annex 2 Designated EHV charges'!$D:$O,4,0))</f>
        <v/>
      </c>
      <c r="E107" s="103" t="str">
        <f>IFERROR(IF(VLOOKUP($A107,'Annex 2 Designated EHV charges'!$D:$P,10,FALSE)=0,"",VLOOKUP($A107,'Annex 2 Designated EHV charges'!$D:$P,10,FALSE)),"")</f>
        <v/>
      </c>
      <c r="F107" s="208" t="str">
        <f>IFERROR(IF(VLOOKUP($A107,'Annex 2 Designated EHV charges'!$D:$P,11,FALSE)=0,"",VLOOKUP($A107,'Annex 2 Designated EHV charges'!$D:$P,11,FALSE)),"")</f>
        <v/>
      </c>
      <c r="G107" s="208" t="str">
        <f>IFERROR(IF(VLOOKUP($A107,'Annex 2 Designated EHV charges'!$D:$P,12,FALSE)=0,"",VLOOKUP($A107,'Annex 2 Designated EHV charges'!$D:$P,12,FALSE)),"")</f>
        <v/>
      </c>
      <c r="H107" s="208" t="str">
        <f>IFERROR(IF(VLOOKUP($A107,'Annex 2 Designated EHV charges'!$D:$P,13,FALSE)=0,"",VLOOKUP($A107,'Annex 2 Designated EHV charges'!$D:$P,13,FALSE)),"")</f>
        <v/>
      </c>
    </row>
    <row r="108" spans="1:8" ht="12.75" customHeight="1" x14ac:dyDescent="0.25">
      <c r="A108" s="102" t="str" cm="1">
        <f t="array" ref="A108">IFERROR(INDEX('Annex 2 Designated EHV charges'!$D$10:$D$300, MATCH(0, IF(ISBLANK('Annex 2 Designated EHV charges'!$D$10:$D$300),1, COUNTIF(A$4:$A107, 'Annex 2 Designated EHV charges'!$D$10:$D$300)), 0)),"")</f>
        <v/>
      </c>
      <c r="B108" s="101" t="str">
        <f>IF($A108="","",VLOOKUP($A108,'Annex 2 Designated EHV charges'!$D:$O,2,0))</f>
        <v/>
      </c>
      <c r="C108" s="102" t="str">
        <f>IF($A108="","",VLOOKUP($A108,'Annex 2 Designated EHV charges'!$D:$O,3,0))</f>
        <v/>
      </c>
      <c r="D108" s="101" t="str">
        <f>IF($A108="","",VLOOKUP($A108,'Annex 2 Designated EHV charges'!$D:$O,4,0))</f>
        <v/>
      </c>
      <c r="E108" s="103" t="str">
        <f>IFERROR(IF(VLOOKUP($A108,'Annex 2 Designated EHV charges'!$D:$P,10,FALSE)=0,"",VLOOKUP($A108,'Annex 2 Designated EHV charges'!$D:$P,10,FALSE)),"")</f>
        <v/>
      </c>
      <c r="F108" s="208" t="str">
        <f>IFERROR(IF(VLOOKUP($A108,'Annex 2 Designated EHV charges'!$D:$P,11,FALSE)=0,"",VLOOKUP($A108,'Annex 2 Designated EHV charges'!$D:$P,11,FALSE)),"")</f>
        <v/>
      </c>
      <c r="G108" s="208" t="str">
        <f>IFERROR(IF(VLOOKUP($A108,'Annex 2 Designated EHV charges'!$D:$P,12,FALSE)=0,"",VLOOKUP($A108,'Annex 2 Designated EHV charges'!$D:$P,12,FALSE)),"")</f>
        <v/>
      </c>
      <c r="H108" s="208" t="str">
        <f>IFERROR(IF(VLOOKUP($A108,'Annex 2 Designated EHV charges'!$D:$P,13,FALSE)=0,"",VLOOKUP($A108,'Annex 2 Designated EHV charges'!$D:$P,13,FALSE)),"")</f>
        <v/>
      </c>
    </row>
    <row r="109" spans="1:8" ht="12.75" customHeight="1" x14ac:dyDescent="0.25">
      <c r="A109" s="102" t="str" cm="1">
        <f t="array" ref="A109">IFERROR(INDEX('Annex 2 Designated EHV charges'!$D$10:$D$300, MATCH(0, IF(ISBLANK('Annex 2 Designated EHV charges'!$D$10:$D$300),1, COUNTIF(A$4:$A108, 'Annex 2 Designated EHV charges'!$D$10:$D$300)), 0)),"")</f>
        <v/>
      </c>
      <c r="B109" s="101" t="str">
        <f>IF($A109="","",VLOOKUP($A109,'Annex 2 Designated EHV charges'!$D:$O,2,0))</f>
        <v/>
      </c>
      <c r="C109" s="102" t="str">
        <f>IF($A109="","",VLOOKUP($A109,'Annex 2 Designated EHV charges'!$D:$O,3,0))</f>
        <v/>
      </c>
      <c r="D109" s="101" t="str">
        <f>IF($A109="","",VLOOKUP($A109,'Annex 2 Designated EHV charges'!$D:$O,4,0))</f>
        <v/>
      </c>
      <c r="E109" s="103" t="str">
        <f>IFERROR(IF(VLOOKUP($A109,'Annex 2 Designated EHV charges'!$D:$P,10,FALSE)=0,"",VLOOKUP($A109,'Annex 2 Designated EHV charges'!$D:$P,10,FALSE)),"")</f>
        <v/>
      </c>
      <c r="F109" s="208" t="str">
        <f>IFERROR(IF(VLOOKUP($A109,'Annex 2 Designated EHV charges'!$D:$P,11,FALSE)=0,"",VLOOKUP($A109,'Annex 2 Designated EHV charges'!$D:$P,11,FALSE)),"")</f>
        <v/>
      </c>
      <c r="G109" s="208" t="str">
        <f>IFERROR(IF(VLOOKUP($A109,'Annex 2 Designated EHV charges'!$D:$P,12,FALSE)=0,"",VLOOKUP($A109,'Annex 2 Designated EHV charges'!$D:$P,12,FALSE)),"")</f>
        <v/>
      </c>
      <c r="H109" s="208" t="str">
        <f>IFERROR(IF(VLOOKUP($A109,'Annex 2 Designated EHV charges'!$D:$P,13,FALSE)=0,"",VLOOKUP($A109,'Annex 2 Designated EHV charges'!$D:$P,13,FALSE)),"")</f>
        <v/>
      </c>
    </row>
    <row r="110" spans="1:8" ht="12.75" customHeight="1" x14ac:dyDescent="0.25">
      <c r="A110" s="102" t="str" cm="1">
        <f t="array" ref="A110">IFERROR(INDEX('Annex 2 Designated EHV charges'!$D$10:$D$300, MATCH(0, IF(ISBLANK('Annex 2 Designated EHV charges'!$D$10:$D$300),1, COUNTIF(A$4:$A109, 'Annex 2 Designated EHV charges'!$D$10:$D$300)), 0)),"")</f>
        <v/>
      </c>
      <c r="B110" s="101" t="str">
        <f>IF($A110="","",VLOOKUP($A110,'Annex 2 Designated EHV charges'!$D:$O,2,0))</f>
        <v/>
      </c>
      <c r="C110" s="102" t="str">
        <f>IF($A110="","",VLOOKUP($A110,'Annex 2 Designated EHV charges'!$D:$O,3,0))</f>
        <v/>
      </c>
      <c r="D110" s="101" t="str">
        <f>IF($A110="","",VLOOKUP($A110,'Annex 2 Designated EHV charges'!$D:$O,4,0))</f>
        <v/>
      </c>
      <c r="E110" s="103" t="str">
        <f>IFERROR(IF(VLOOKUP($A110,'Annex 2 Designated EHV charges'!$D:$P,10,FALSE)=0,"",VLOOKUP($A110,'Annex 2 Designated EHV charges'!$D:$P,10,FALSE)),"")</f>
        <v/>
      </c>
      <c r="F110" s="208" t="str">
        <f>IFERROR(IF(VLOOKUP($A110,'Annex 2 Designated EHV charges'!$D:$P,11,FALSE)=0,"",VLOOKUP($A110,'Annex 2 Designated EHV charges'!$D:$P,11,FALSE)),"")</f>
        <v/>
      </c>
      <c r="G110" s="208" t="str">
        <f>IFERROR(IF(VLOOKUP($A110,'Annex 2 Designated EHV charges'!$D:$P,12,FALSE)=0,"",VLOOKUP($A110,'Annex 2 Designated EHV charges'!$D:$P,12,FALSE)),"")</f>
        <v/>
      </c>
      <c r="H110" s="208" t="str">
        <f>IFERROR(IF(VLOOKUP($A110,'Annex 2 Designated EHV charges'!$D:$P,13,FALSE)=0,"",VLOOKUP($A110,'Annex 2 Designated EHV charges'!$D:$P,13,FALSE)),"")</f>
        <v/>
      </c>
    </row>
    <row r="111" spans="1:8" ht="12.75" customHeight="1" x14ac:dyDescent="0.25">
      <c r="A111" s="102" t="str" cm="1">
        <f t="array" ref="A111">IFERROR(INDEX('Annex 2 Designated EHV charges'!$D$10:$D$300, MATCH(0, IF(ISBLANK('Annex 2 Designated EHV charges'!$D$10:$D$300),1, COUNTIF(A$4:$A110, 'Annex 2 Designated EHV charges'!$D$10:$D$300)), 0)),"")</f>
        <v/>
      </c>
      <c r="B111" s="101" t="str">
        <f>IF($A111="","",VLOOKUP($A111,'Annex 2 Designated EHV charges'!$D:$O,2,0))</f>
        <v/>
      </c>
      <c r="C111" s="102" t="str">
        <f>IF($A111="","",VLOOKUP($A111,'Annex 2 Designated EHV charges'!$D:$O,3,0))</f>
        <v/>
      </c>
      <c r="D111" s="101" t="str">
        <f>IF($A111="","",VLOOKUP($A111,'Annex 2 Designated EHV charges'!$D:$O,4,0))</f>
        <v/>
      </c>
      <c r="E111" s="103" t="str">
        <f>IFERROR(IF(VLOOKUP($A111,'Annex 2 Designated EHV charges'!$D:$P,10,FALSE)=0,"",VLOOKUP($A111,'Annex 2 Designated EHV charges'!$D:$P,10,FALSE)),"")</f>
        <v/>
      </c>
      <c r="F111" s="208" t="str">
        <f>IFERROR(IF(VLOOKUP($A111,'Annex 2 Designated EHV charges'!$D:$P,11,FALSE)=0,"",VLOOKUP($A111,'Annex 2 Designated EHV charges'!$D:$P,11,FALSE)),"")</f>
        <v/>
      </c>
      <c r="G111" s="208" t="str">
        <f>IFERROR(IF(VLOOKUP($A111,'Annex 2 Designated EHV charges'!$D:$P,12,FALSE)=0,"",VLOOKUP($A111,'Annex 2 Designated EHV charges'!$D:$P,12,FALSE)),"")</f>
        <v/>
      </c>
      <c r="H111" s="208" t="str">
        <f>IFERROR(IF(VLOOKUP($A111,'Annex 2 Designated EHV charges'!$D:$P,13,FALSE)=0,"",VLOOKUP($A111,'Annex 2 Designated EHV charges'!$D:$P,13,FALSE)),"")</f>
        <v/>
      </c>
    </row>
    <row r="112" spans="1:8" ht="12.75" customHeight="1" x14ac:dyDescent="0.25">
      <c r="A112" s="102" t="str" cm="1">
        <f t="array" ref="A112">IFERROR(INDEX('Annex 2 Designated EHV charges'!$D$10:$D$300, MATCH(0, IF(ISBLANK('Annex 2 Designated EHV charges'!$D$10:$D$300),1, COUNTIF(A$4:$A111, 'Annex 2 Designated EHV charges'!$D$10:$D$300)), 0)),"")</f>
        <v/>
      </c>
      <c r="B112" s="101" t="str">
        <f>IF($A112="","",VLOOKUP($A112,'Annex 2 Designated EHV charges'!$D:$O,2,0))</f>
        <v/>
      </c>
      <c r="C112" s="102" t="str">
        <f>IF($A112="","",VLOOKUP($A112,'Annex 2 Designated EHV charges'!$D:$O,3,0))</f>
        <v/>
      </c>
      <c r="D112" s="101" t="str">
        <f>IF($A112="","",VLOOKUP($A112,'Annex 2 Designated EHV charges'!$D:$O,4,0))</f>
        <v/>
      </c>
      <c r="E112" s="103" t="str">
        <f>IFERROR(IF(VLOOKUP($A112,'Annex 2 Designated EHV charges'!$D:$P,10,FALSE)=0,"",VLOOKUP($A112,'Annex 2 Designated EHV charges'!$D:$P,10,FALSE)),"")</f>
        <v/>
      </c>
      <c r="F112" s="208" t="str">
        <f>IFERROR(IF(VLOOKUP($A112,'Annex 2 Designated EHV charges'!$D:$P,11,FALSE)=0,"",VLOOKUP($A112,'Annex 2 Designated EHV charges'!$D:$P,11,FALSE)),"")</f>
        <v/>
      </c>
      <c r="G112" s="208" t="str">
        <f>IFERROR(IF(VLOOKUP($A112,'Annex 2 Designated EHV charges'!$D:$P,12,FALSE)=0,"",VLOOKUP($A112,'Annex 2 Designated EHV charges'!$D:$P,12,FALSE)),"")</f>
        <v/>
      </c>
      <c r="H112" s="208" t="str">
        <f>IFERROR(IF(VLOOKUP($A112,'Annex 2 Designated EHV charges'!$D:$P,13,FALSE)=0,"",VLOOKUP($A112,'Annex 2 Designated EHV charges'!$D:$P,13,FALSE)),"")</f>
        <v/>
      </c>
    </row>
    <row r="113" spans="1:8" ht="12.75" customHeight="1" x14ac:dyDescent="0.25">
      <c r="A113" s="102" t="str" cm="1">
        <f t="array" ref="A113">IFERROR(INDEX('Annex 2 Designated EHV charges'!$D$10:$D$300, MATCH(0, IF(ISBLANK('Annex 2 Designated EHV charges'!$D$10:$D$300),1, COUNTIF(A$4:$A112, 'Annex 2 Designated EHV charges'!$D$10:$D$300)), 0)),"")</f>
        <v/>
      </c>
      <c r="B113" s="101" t="str">
        <f>IF($A113="","",VLOOKUP($A113,'Annex 2 Designated EHV charges'!$D:$O,2,0))</f>
        <v/>
      </c>
      <c r="C113" s="102" t="str">
        <f>IF($A113="","",VLOOKUP($A113,'Annex 2 Designated EHV charges'!$D:$O,3,0))</f>
        <v/>
      </c>
      <c r="D113" s="101" t="str">
        <f>IF($A113="","",VLOOKUP($A113,'Annex 2 Designated EHV charges'!$D:$O,4,0))</f>
        <v/>
      </c>
      <c r="E113" s="103" t="str">
        <f>IFERROR(IF(VLOOKUP($A113,'Annex 2 Designated EHV charges'!$D:$P,10,FALSE)=0,"",VLOOKUP($A113,'Annex 2 Designated EHV charges'!$D:$P,10,FALSE)),"")</f>
        <v/>
      </c>
      <c r="F113" s="208" t="str">
        <f>IFERROR(IF(VLOOKUP($A113,'Annex 2 Designated EHV charges'!$D:$P,11,FALSE)=0,"",VLOOKUP($A113,'Annex 2 Designated EHV charges'!$D:$P,11,FALSE)),"")</f>
        <v/>
      </c>
      <c r="G113" s="208" t="str">
        <f>IFERROR(IF(VLOOKUP($A113,'Annex 2 Designated EHV charges'!$D:$P,12,FALSE)=0,"",VLOOKUP($A113,'Annex 2 Designated EHV charges'!$D:$P,12,FALSE)),"")</f>
        <v/>
      </c>
      <c r="H113" s="208" t="str">
        <f>IFERROR(IF(VLOOKUP($A113,'Annex 2 Designated EHV charges'!$D:$P,13,FALSE)=0,"",VLOOKUP($A113,'Annex 2 Designated EHV charges'!$D:$P,13,FALSE)),"")</f>
        <v/>
      </c>
    </row>
    <row r="114" spans="1:8" ht="12.75" customHeight="1" x14ac:dyDescent="0.25">
      <c r="A114" s="102" t="str" cm="1">
        <f t="array" ref="A114">IFERROR(INDEX('Annex 2 Designated EHV charges'!$D$10:$D$300, MATCH(0, IF(ISBLANK('Annex 2 Designated EHV charges'!$D$10:$D$300),1, COUNTIF(A$4:$A113, 'Annex 2 Designated EHV charges'!$D$10:$D$300)), 0)),"")</f>
        <v/>
      </c>
      <c r="B114" s="101" t="str">
        <f>IF($A114="","",VLOOKUP($A114,'Annex 2 Designated EHV charges'!$D:$O,2,0))</f>
        <v/>
      </c>
      <c r="C114" s="102" t="str">
        <f>IF($A114="","",VLOOKUP($A114,'Annex 2 Designated EHV charges'!$D:$O,3,0))</f>
        <v/>
      </c>
      <c r="D114" s="101" t="str">
        <f>IF($A114="","",VLOOKUP($A114,'Annex 2 Designated EHV charges'!$D:$O,4,0))</f>
        <v/>
      </c>
      <c r="E114" s="103" t="str">
        <f>IFERROR(IF(VLOOKUP($A114,'Annex 2 Designated EHV charges'!$D:$P,10,FALSE)=0,"",VLOOKUP($A114,'Annex 2 Designated EHV charges'!$D:$P,10,FALSE)),"")</f>
        <v/>
      </c>
      <c r="F114" s="208" t="str">
        <f>IFERROR(IF(VLOOKUP($A114,'Annex 2 Designated EHV charges'!$D:$P,11,FALSE)=0,"",VLOOKUP($A114,'Annex 2 Designated EHV charges'!$D:$P,11,FALSE)),"")</f>
        <v/>
      </c>
      <c r="G114" s="208" t="str">
        <f>IFERROR(IF(VLOOKUP($A114,'Annex 2 Designated EHV charges'!$D:$P,12,FALSE)=0,"",VLOOKUP($A114,'Annex 2 Designated EHV charges'!$D:$P,12,FALSE)),"")</f>
        <v/>
      </c>
      <c r="H114" s="208" t="str">
        <f>IFERROR(IF(VLOOKUP($A114,'Annex 2 Designated EHV charges'!$D:$P,13,FALSE)=0,"",VLOOKUP($A114,'Annex 2 Designated EHV charges'!$D:$P,13,FALSE)),"")</f>
        <v/>
      </c>
    </row>
    <row r="115" spans="1:8" ht="12.75" customHeight="1" x14ac:dyDescent="0.25">
      <c r="A115" s="102" t="str" cm="1">
        <f t="array" ref="A115">IFERROR(INDEX('Annex 2 Designated EHV charges'!$D$10:$D$300, MATCH(0, IF(ISBLANK('Annex 2 Designated EHV charges'!$D$10:$D$300),1, COUNTIF(A$4:$A114, 'Annex 2 Designated EHV charges'!$D$10:$D$300)), 0)),"")</f>
        <v/>
      </c>
      <c r="B115" s="101" t="str">
        <f>IF($A115="","",VLOOKUP($A115,'Annex 2 Designated EHV charges'!$D:$O,2,0))</f>
        <v/>
      </c>
      <c r="C115" s="102" t="str">
        <f>IF($A115="","",VLOOKUP($A115,'Annex 2 Designated EHV charges'!$D:$O,3,0))</f>
        <v/>
      </c>
      <c r="D115" s="101" t="str">
        <f>IF($A115="","",VLOOKUP($A115,'Annex 2 Designated EHV charges'!$D:$O,4,0))</f>
        <v/>
      </c>
      <c r="E115" s="103" t="str">
        <f>IFERROR(IF(VLOOKUP($A115,'Annex 2 Designated EHV charges'!$D:$P,10,FALSE)=0,"",VLOOKUP($A115,'Annex 2 Designated EHV charges'!$D:$P,10,FALSE)),"")</f>
        <v/>
      </c>
      <c r="F115" s="208" t="str">
        <f>IFERROR(IF(VLOOKUP($A115,'Annex 2 Designated EHV charges'!$D:$P,11,FALSE)=0,"",VLOOKUP($A115,'Annex 2 Designated EHV charges'!$D:$P,11,FALSE)),"")</f>
        <v/>
      </c>
      <c r="G115" s="208" t="str">
        <f>IFERROR(IF(VLOOKUP($A115,'Annex 2 Designated EHV charges'!$D:$P,12,FALSE)=0,"",VLOOKUP($A115,'Annex 2 Designated EHV charges'!$D:$P,12,FALSE)),"")</f>
        <v/>
      </c>
      <c r="H115" s="208" t="str">
        <f>IFERROR(IF(VLOOKUP($A115,'Annex 2 Designated EHV charges'!$D:$P,13,FALSE)=0,"",VLOOKUP($A115,'Annex 2 Designated EHV charges'!$D:$P,13,FALSE)),"")</f>
        <v/>
      </c>
    </row>
    <row r="116" spans="1:8" ht="12.75" customHeight="1" x14ac:dyDescent="0.25">
      <c r="A116" s="102" t="str" cm="1">
        <f t="array" ref="A116">IFERROR(INDEX('Annex 2 Designated EHV charges'!$D$10:$D$300, MATCH(0, IF(ISBLANK('Annex 2 Designated EHV charges'!$D$10:$D$300),1, COUNTIF(A$4:$A115, 'Annex 2 Designated EHV charges'!$D$10:$D$300)), 0)),"")</f>
        <v/>
      </c>
      <c r="B116" s="101" t="str">
        <f>IF($A116="","",VLOOKUP($A116,'Annex 2 Designated EHV charges'!$D:$O,2,0))</f>
        <v/>
      </c>
      <c r="C116" s="102" t="str">
        <f>IF($A116="","",VLOOKUP($A116,'Annex 2 Designated EHV charges'!$D:$O,3,0))</f>
        <v/>
      </c>
      <c r="D116" s="101" t="str">
        <f>IF($A116="","",VLOOKUP($A116,'Annex 2 Designated EHV charges'!$D:$O,4,0))</f>
        <v/>
      </c>
      <c r="E116" s="103" t="str">
        <f>IFERROR(IF(VLOOKUP($A116,'Annex 2 Designated EHV charges'!$D:$P,10,FALSE)=0,"",VLOOKUP($A116,'Annex 2 Designated EHV charges'!$D:$P,10,FALSE)),"")</f>
        <v/>
      </c>
      <c r="F116" s="208" t="str">
        <f>IFERROR(IF(VLOOKUP($A116,'Annex 2 Designated EHV charges'!$D:$P,11,FALSE)=0,"",VLOOKUP($A116,'Annex 2 Designated EHV charges'!$D:$P,11,FALSE)),"")</f>
        <v/>
      </c>
      <c r="G116" s="208" t="str">
        <f>IFERROR(IF(VLOOKUP($A116,'Annex 2 Designated EHV charges'!$D:$P,12,FALSE)=0,"",VLOOKUP($A116,'Annex 2 Designated EHV charges'!$D:$P,12,FALSE)),"")</f>
        <v/>
      </c>
      <c r="H116" s="208" t="str">
        <f>IFERROR(IF(VLOOKUP($A116,'Annex 2 Designated EHV charges'!$D:$P,13,FALSE)=0,"",VLOOKUP($A116,'Annex 2 Designated EHV charges'!$D:$P,13,FALSE)),"")</f>
        <v/>
      </c>
    </row>
    <row r="117" spans="1:8" ht="12.75" customHeight="1" x14ac:dyDescent="0.25">
      <c r="A117" s="102" t="str" cm="1">
        <f t="array" ref="A117">IFERROR(INDEX('Annex 2 Designated EHV charges'!$D$10:$D$300, MATCH(0, IF(ISBLANK('Annex 2 Designated EHV charges'!$D$10:$D$300),1, COUNTIF(A$4:$A116, 'Annex 2 Designated EHV charges'!$D$10:$D$300)), 0)),"")</f>
        <v/>
      </c>
      <c r="B117" s="101" t="str">
        <f>IF($A117="","",VLOOKUP($A117,'Annex 2 Designated EHV charges'!$D:$O,2,0))</f>
        <v/>
      </c>
      <c r="C117" s="102" t="str">
        <f>IF($A117="","",VLOOKUP($A117,'Annex 2 Designated EHV charges'!$D:$O,3,0))</f>
        <v/>
      </c>
      <c r="D117" s="101" t="str">
        <f>IF($A117="","",VLOOKUP($A117,'Annex 2 Designated EHV charges'!$D:$O,4,0))</f>
        <v/>
      </c>
      <c r="E117" s="103" t="str">
        <f>IFERROR(IF(VLOOKUP($A117,'Annex 2 Designated EHV charges'!$D:$P,10,FALSE)=0,"",VLOOKUP($A117,'Annex 2 Designated EHV charges'!$D:$P,10,FALSE)),"")</f>
        <v/>
      </c>
      <c r="F117" s="208" t="str">
        <f>IFERROR(IF(VLOOKUP($A117,'Annex 2 Designated EHV charges'!$D:$P,11,FALSE)=0,"",VLOOKUP($A117,'Annex 2 Designated EHV charges'!$D:$P,11,FALSE)),"")</f>
        <v/>
      </c>
      <c r="G117" s="208" t="str">
        <f>IFERROR(IF(VLOOKUP($A117,'Annex 2 Designated EHV charges'!$D:$P,12,FALSE)=0,"",VLOOKUP($A117,'Annex 2 Designated EHV charges'!$D:$P,12,FALSE)),"")</f>
        <v/>
      </c>
      <c r="H117" s="208" t="str">
        <f>IFERROR(IF(VLOOKUP($A117,'Annex 2 Designated EHV charges'!$D:$P,13,FALSE)=0,"",VLOOKUP($A117,'Annex 2 Designated EHV charges'!$D:$P,13,FALSE)),"")</f>
        <v/>
      </c>
    </row>
    <row r="118" spans="1:8" ht="12.75" customHeight="1" x14ac:dyDescent="0.25">
      <c r="A118" s="102" t="str" cm="1">
        <f t="array" ref="A118">IFERROR(INDEX('Annex 2 Designated EHV charges'!$D$10:$D$300, MATCH(0, IF(ISBLANK('Annex 2 Designated EHV charges'!$D$10:$D$300),1, COUNTIF(A$4:$A117, 'Annex 2 Designated EHV charges'!$D$10:$D$300)), 0)),"")</f>
        <v/>
      </c>
      <c r="B118" s="101" t="str">
        <f>IF($A118="","",VLOOKUP($A118,'Annex 2 Designated EHV charges'!$D:$O,2,0))</f>
        <v/>
      </c>
      <c r="C118" s="102" t="str">
        <f>IF($A118="","",VLOOKUP($A118,'Annex 2 Designated EHV charges'!$D:$O,3,0))</f>
        <v/>
      </c>
      <c r="D118" s="101" t="str">
        <f>IF($A118="","",VLOOKUP($A118,'Annex 2 Designated EHV charges'!$D:$O,4,0))</f>
        <v/>
      </c>
      <c r="E118" s="103" t="str">
        <f>IFERROR(IF(VLOOKUP($A118,'Annex 2 Designated EHV charges'!$D:$P,10,FALSE)=0,"",VLOOKUP($A118,'Annex 2 Designated EHV charges'!$D:$P,10,FALSE)),"")</f>
        <v/>
      </c>
      <c r="F118" s="208" t="str">
        <f>IFERROR(IF(VLOOKUP($A118,'Annex 2 Designated EHV charges'!$D:$P,11,FALSE)=0,"",VLOOKUP($A118,'Annex 2 Designated EHV charges'!$D:$P,11,FALSE)),"")</f>
        <v/>
      </c>
      <c r="G118" s="208" t="str">
        <f>IFERROR(IF(VLOOKUP($A118,'Annex 2 Designated EHV charges'!$D:$P,12,FALSE)=0,"",VLOOKUP($A118,'Annex 2 Designated EHV charges'!$D:$P,12,FALSE)),"")</f>
        <v/>
      </c>
      <c r="H118" s="208" t="str">
        <f>IFERROR(IF(VLOOKUP($A118,'Annex 2 Designated EHV charges'!$D:$P,13,FALSE)=0,"",VLOOKUP($A118,'Annex 2 Designated EHV charges'!$D:$P,13,FALSE)),"")</f>
        <v/>
      </c>
    </row>
    <row r="119" spans="1:8" ht="12.75" customHeight="1" x14ac:dyDescent="0.25">
      <c r="A119" s="102" t="str" cm="1">
        <f t="array" ref="A119">IFERROR(INDEX('Annex 2 Designated EHV charges'!$D$10:$D$300, MATCH(0, IF(ISBLANK('Annex 2 Designated EHV charges'!$D$10:$D$300),1, COUNTIF(A$4:$A118, 'Annex 2 Designated EHV charges'!$D$10:$D$300)), 0)),"")</f>
        <v/>
      </c>
      <c r="B119" s="101" t="str">
        <f>IF($A119="","",VLOOKUP($A119,'Annex 2 Designated EHV charges'!$D:$O,2,0))</f>
        <v/>
      </c>
      <c r="C119" s="102" t="str">
        <f>IF($A119="","",VLOOKUP($A119,'Annex 2 Designated EHV charges'!$D:$O,3,0))</f>
        <v/>
      </c>
      <c r="D119" s="101" t="str">
        <f>IF($A119="","",VLOOKUP($A119,'Annex 2 Designated EHV charges'!$D:$O,4,0))</f>
        <v/>
      </c>
      <c r="E119" s="103" t="str">
        <f>IFERROR(IF(VLOOKUP($A119,'Annex 2 Designated EHV charges'!$D:$P,10,FALSE)=0,"",VLOOKUP($A119,'Annex 2 Designated EHV charges'!$D:$P,10,FALSE)),"")</f>
        <v/>
      </c>
      <c r="F119" s="208" t="str">
        <f>IFERROR(IF(VLOOKUP($A119,'Annex 2 Designated EHV charges'!$D:$P,11,FALSE)=0,"",VLOOKUP($A119,'Annex 2 Designated EHV charges'!$D:$P,11,FALSE)),"")</f>
        <v/>
      </c>
      <c r="G119" s="208" t="str">
        <f>IFERROR(IF(VLOOKUP($A119,'Annex 2 Designated EHV charges'!$D:$P,12,FALSE)=0,"",VLOOKUP($A119,'Annex 2 Designated EHV charges'!$D:$P,12,FALSE)),"")</f>
        <v/>
      </c>
      <c r="H119" s="208" t="str">
        <f>IFERROR(IF(VLOOKUP($A119,'Annex 2 Designated EHV charges'!$D:$P,13,FALSE)=0,"",VLOOKUP($A119,'Annex 2 Designated EHV charges'!$D:$P,13,FALSE)),"")</f>
        <v/>
      </c>
    </row>
    <row r="120" spans="1:8" ht="12.75" customHeight="1" x14ac:dyDescent="0.25">
      <c r="A120" s="102" t="str" cm="1">
        <f t="array" ref="A120">IFERROR(INDEX('Annex 2 Designated EHV charges'!$D$10:$D$300, MATCH(0, IF(ISBLANK('Annex 2 Designated EHV charges'!$D$10:$D$300),1, COUNTIF(A$4:$A119, 'Annex 2 Designated EHV charges'!$D$10:$D$300)), 0)),"")</f>
        <v/>
      </c>
      <c r="B120" s="101" t="str">
        <f>IF($A120="","",VLOOKUP($A120,'Annex 2 Designated EHV charges'!$D:$O,2,0))</f>
        <v/>
      </c>
      <c r="C120" s="102" t="str">
        <f>IF($A120="","",VLOOKUP($A120,'Annex 2 Designated EHV charges'!$D:$O,3,0))</f>
        <v/>
      </c>
      <c r="D120" s="101" t="str">
        <f>IF($A120="","",VLOOKUP($A120,'Annex 2 Designated EHV charges'!$D:$O,4,0))</f>
        <v/>
      </c>
      <c r="E120" s="103" t="str">
        <f>IFERROR(IF(VLOOKUP($A120,'Annex 2 Designated EHV charges'!$D:$P,10,FALSE)=0,"",VLOOKUP($A120,'Annex 2 Designated EHV charges'!$D:$P,10,FALSE)),"")</f>
        <v/>
      </c>
      <c r="F120" s="208" t="str">
        <f>IFERROR(IF(VLOOKUP($A120,'Annex 2 Designated EHV charges'!$D:$P,11,FALSE)=0,"",VLOOKUP($A120,'Annex 2 Designated EHV charges'!$D:$P,11,FALSE)),"")</f>
        <v/>
      </c>
      <c r="G120" s="208" t="str">
        <f>IFERROR(IF(VLOOKUP($A120,'Annex 2 Designated EHV charges'!$D:$P,12,FALSE)=0,"",VLOOKUP($A120,'Annex 2 Designated EHV charges'!$D:$P,12,FALSE)),"")</f>
        <v/>
      </c>
      <c r="H120" s="208" t="str">
        <f>IFERROR(IF(VLOOKUP($A120,'Annex 2 Designated EHV charges'!$D:$P,13,FALSE)=0,"",VLOOKUP($A120,'Annex 2 Designated EHV charges'!$D:$P,13,FALSE)),"")</f>
        <v/>
      </c>
    </row>
    <row r="121" spans="1:8" ht="12.75" customHeight="1" x14ac:dyDescent="0.25">
      <c r="A121" s="102" t="str" cm="1">
        <f t="array" ref="A121">IFERROR(INDEX('Annex 2 Designated EHV charges'!$D$10:$D$300, MATCH(0, IF(ISBLANK('Annex 2 Designated EHV charges'!$D$10:$D$300),1, COUNTIF(A$4:$A120, 'Annex 2 Designated EHV charges'!$D$10:$D$300)), 0)),"")</f>
        <v/>
      </c>
      <c r="B121" s="101" t="str">
        <f>IF($A121="","",VLOOKUP($A121,'Annex 2 Designated EHV charges'!$D:$O,2,0))</f>
        <v/>
      </c>
      <c r="C121" s="102" t="str">
        <f>IF($A121="","",VLOOKUP($A121,'Annex 2 Designated EHV charges'!$D:$O,3,0))</f>
        <v/>
      </c>
      <c r="D121" s="101" t="str">
        <f>IF($A121="","",VLOOKUP($A121,'Annex 2 Designated EHV charges'!$D:$O,4,0))</f>
        <v/>
      </c>
      <c r="E121" s="103" t="str">
        <f>IFERROR(IF(VLOOKUP($A121,'Annex 2 Designated EHV charges'!$D:$P,10,FALSE)=0,"",VLOOKUP($A121,'Annex 2 Designated EHV charges'!$D:$P,10,FALSE)),"")</f>
        <v/>
      </c>
      <c r="F121" s="208" t="str">
        <f>IFERROR(IF(VLOOKUP($A121,'Annex 2 Designated EHV charges'!$D:$P,11,FALSE)=0,"",VLOOKUP($A121,'Annex 2 Designated EHV charges'!$D:$P,11,FALSE)),"")</f>
        <v/>
      </c>
      <c r="G121" s="208" t="str">
        <f>IFERROR(IF(VLOOKUP($A121,'Annex 2 Designated EHV charges'!$D:$P,12,FALSE)=0,"",VLOOKUP($A121,'Annex 2 Designated EHV charges'!$D:$P,12,FALSE)),"")</f>
        <v/>
      </c>
      <c r="H121" s="208" t="str">
        <f>IFERROR(IF(VLOOKUP($A121,'Annex 2 Designated EHV charges'!$D:$P,13,FALSE)=0,"",VLOOKUP($A121,'Annex 2 Designated EHV charges'!$D:$P,13,FALSE)),"")</f>
        <v/>
      </c>
    </row>
    <row r="122" spans="1:8" ht="12.75" customHeight="1" x14ac:dyDescent="0.25">
      <c r="A122" s="102" t="str" cm="1">
        <f t="array" ref="A122">IFERROR(INDEX('Annex 2 Designated EHV charges'!$D$10:$D$300, MATCH(0, IF(ISBLANK('Annex 2 Designated EHV charges'!$D$10:$D$300),1, COUNTIF(A$4:$A121, 'Annex 2 Designated EHV charges'!$D$10:$D$300)), 0)),"")</f>
        <v/>
      </c>
      <c r="B122" s="101" t="str">
        <f>IF($A122="","",VLOOKUP($A122,'Annex 2 Designated EHV charges'!$D:$O,2,0))</f>
        <v/>
      </c>
      <c r="C122" s="102" t="str">
        <f>IF($A122="","",VLOOKUP($A122,'Annex 2 Designated EHV charges'!$D:$O,3,0))</f>
        <v/>
      </c>
      <c r="D122" s="101" t="str">
        <f>IF($A122="","",VLOOKUP($A122,'Annex 2 Designated EHV charges'!$D:$O,4,0))</f>
        <v/>
      </c>
      <c r="E122" s="103" t="str">
        <f>IFERROR(IF(VLOOKUP($A122,'Annex 2 Designated EHV charges'!$D:$P,10,FALSE)=0,"",VLOOKUP($A122,'Annex 2 Designated EHV charges'!$D:$P,10,FALSE)),"")</f>
        <v/>
      </c>
      <c r="F122" s="208" t="str">
        <f>IFERROR(IF(VLOOKUP($A122,'Annex 2 Designated EHV charges'!$D:$P,11,FALSE)=0,"",VLOOKUP($A122,'Annex 2 Designated EHV charges'!$D:$P,11,FALSE)),"")</f>
        <v/>
      </c>
      <c r="G122" s="208" t="str">
        <f>IFERROR(IF(VLOOKUP($A122,'Annex 2 Designated EHV charges'!$D:$P,12,FALSE)=0,"",VLOOKUP($A122,'Annex 2 Designated EHV charges'!$D:$P,12,FALSE)),"")</f>
        <v/>
      </c>
      <c r="H122" s="208" t="str">
        <f>IFERROR(IF(VLOOKUP($A122,'Annex 2 Designated EHV charges'!$D:$P,13,FALSE)=0,"",VLOOKUP($A122,'Annex 2 Designated EHV charges'!$D:$P,13,FALSE)),"")</f>
        <v/>
      </c>
    </row>
    <row r="123" spans="1:8" ht="12.75" customHeight="1" x14ac:dyDescent="0.25">
      <c r="A123" s="102" t="str" cm="1">
        <f t="array" ref="A123">IFERROR(INDEX('Annex 2 Designated EHV charges'!$D$10:$D$300, MATCH(0, IF(ISBLANK('Annex 2 Designated EHV charges'!$D$10:$D$300),1, COUNTIF(A$4:$A122, 'Annex 2 Designated EHV charges'!$D$10:$D$300)), 0)),"")</f>
        <v/>
      </c>
      <c r="B123" s="101" t="str">
        <f>IF($A123="","",VLOOKUP($A123,'Annex 2 Designated EHV charges'!$D:$O,2,0))</f>
        <v/>
      </c>
      <c r="C123" s="102" t="str">
        <f>IF($A123="","",VLOOKUP($A123,'Annex 2 Designated EHV charges'!$D:$O,3,0))</f>
        <v/>
      </c>
      <c r="D123" s="101" t="str">
        <f>IF($A123="","",VLOOKUP($A123,'Annex 2 Designated EHV charges'!$D:$O,4,0))</f>
        <v/>
      </c>
      <c r="E123" s="103" t="str">
        <f>IFERROR(IF(VLOOKUP($A123,'Annex 2 Designated EHV charges'!$D:$P,10,FALSE)=0,"",VLOOKUP($A123,'Annex 2 Designated EHV charges'!$D:$P,10,FALSE)),"")</f>
        <v/>
      </c>
      <c r="F123" s="208" t="str">
        <f>IFERROR(IF(VLOOKUP($A123,'Annex 2 Designated EHV charges'!$D:$P,11,FALSE)=0,"",VLOOKUP($A123,'Annex 2 Designated EHV charges'!$D:$P,11,FALSE)),"")</f>
        <v/>
      </c>
      <c r="G123" s="208" t="str">
        <f>IFERROR(IF(VLOOKUP($A123,'Annex 2 Designated EHV charges'!$D:$P,12,FALSE)=0,"",VLOOKUP($A123,'Annex 2 Designated EHV charges'!$D:$P,12,FALSE)),"")</f>
        <v/>
      </c>
      <c r="H123" s="208" t="str">
        <f>IFERROR(IF(VLOOKUP($A123,'Annex 2 Designated EHV charges'!$D:$P,13,FALSE)=0,"",VLOOKUP($A123,'Annex 2 Designated EHV charges'!$D:$P,13,FALSE)),"")</f>
        <v/>
      </c>
    </row>
    <row r="124" spans="1:8" ht="12.75" customHeight="1" x14ac:dyDescent="0.25">
      <c r="A124" s="102" t="str" cm="1">
        <f t="array" ref="A124">IFERROR(INDEX('Annex 2 Designated EHV charges'!$D$10:$D$300, MATCH(0, IF(ISBLANK('Annex 2 Designated EHV charges'!$D$10:$D$300),1, COUNTIF(A$4:$A123, 'Annex 2 Designated EHV charges'!$D$10:$D$300)), 0)),"")</f>
        <v/>
      </c>
      <c r="B124" s="101" t="str">
        <f>IF($A124="","",VLOOKUP($A124,'Annex 2 Designated EHV charges'!$D:$O,2,0))</f>
        <v/>
      </c>
      <c r="C124" s="102" t="str">
        <f>IF($A124="","",VLOOKUP($A124,'Annex 2 Designated EHV charges'!$D:$O,3,0))</f>
        <v/>
      </c>
      <c r="D124" s="101" t="str">
        <f>IF($A124="","",VLOOKUP($A124,'Annex 2 Designated EHV charges'!$D:$O,4,0))</f>
        <v/>
      </c>
      <c r="E124" s="103" t="str">
        <f>IFERROR(IF(VLOOKUP($A124,'Annex 2 Designated EHV charges'!$D:$P,10,FALSE)=0,"",VLOOKUP($A124,'Annex 2 Designated EHV charges'!$D:$P,10,FALSE)),"")</f>
        <v/>
      </c>
      <c r="F124" s="208" t="str">
        <f>IFERROR(IF(VLOOKUP($A124,'Annex 2 Designated EHV charges'!$D:$P,11,FALSE)=0,"",VLOOKUP($A124,'Annex 2 Designated EHV charges'!$D:$P,11,FALSE)),"")</f>
        <v/>
      </c>
      <c r="G124" s="208" t="str">
        <f>IFERROR(IF(VLOOKUP($A124,'Annex 2 Designated EHV charges'!$D:$P,12,FALSE)=0,"",VLOOKUP($A124,'Annex 2 Designated EHV charges'!$D:$P,12,FALSE)),"")</f>
        <v/>
      </c>
      <c r="H124" s="208" t="str">
        <f>IFERROR(IF(VLOOKUP($A124,'Annex 2 Designated EHV charges'!$D:$P,13,FALSE)=0,"",VLOOKUP($A124,'Annex 2 Designated EHV charges'!$D:$P,13,FALSE)),"")</f>
        <v/>
      </c>
    </row>
    <row r="125" spans="1:8" ht="12.75" customHeight="1" x14ac:dyDescent="0.25">
      <c r="A125" s="102" t="str" cm="1">
        <f t="array" ref="A125">IFERROR(INDEX('Annex 2 Designated EHV charges'!$D$10:$D$300, MATCH(0, IF(ISBLANK('Annex 2 Designated EHV charges'!$D$10:$D$300),1, COUNTIF(A$4:$A124, 'Annex 2 Designated EHV charges'!$D$10:$D$300)), 0)),"")</f>
        <v/>
      </c>
      <c r="B125" s="101" t="str">
        <f>IF($A125="","",VLOOKUP($A125,'Annex 2 Designated EHV charges'!$D:$O,2,0))</f>
        <v/>
      </c>
      <c r="C125" s="102" t="str">
        <f>IF($A125="","",VLOOKUP($A125,'Annex 2 Designated EHV charges'!$D:$O,3,0))</f>
        <v/>
      </c>
      <c r="D125" s="101" t="str">
        <f>IF($A125="","",VLOOKUP($A125,'Annex 2 Designated EHV charges'!$D:$O,4,0))</f>
        <v/>
      </c>
      <c r="E125" s="103" t="str">
        <f>IFERROR(IF(VLOOKUP($A125,'Annex 2 Designated EHV charges'!$D:$P,10,FALSE)=0,"",VLOOKUP($A125,'Annex 2 Designated EHV charges'!$D:$P,10,FALSE)),"")</f>
        <v/>
      </c>
      <c r="F125" s="208" t="str">
        <f>IFERROR(IF(VLOOKUP($A125,'Annex 2 Designated EHV charges'!$D:$P,11,FALSE)=0,"",VLOOKUP($A125,'Annex 2 Designated EHV charges'!$D:$P,11,FALSE)),"")</f>
        <v/>
      </c>
      <c r="G125" s="208" t="str">
        <f>IFERROR(IF(VLOOKUP($A125,'Annex 2 Designated EHV charges'!$D:$P,12,FALSE)=0,"",VLOOKUP($A125,'Annex 2 Designated EHV charges'!$D:$P,12,FALSE)),"")</f>
        <v/>
      </c>
      <c r="H125" s="208" t="str">
        <f>IFERROR(IF(VLOOKUP($A125,'Annex 2 Designated EHV charges'!$D:$P,13,FALSE)=0,"",VLOOKUP($A125,'Annex 2 Designated EHV charges'!$D:$P,13,FALSE)),"")</f>
        <v/>
      </c>
    </row>
    <row r="126" spans="1:8" ht="12.75" customHeight="1" x14ac:dyDescent="0.25">
      <c r="A126" s="102" t="str" cm="1">
        <f t="array" ref="A126">IFERROR(INDEX('Annex 2 Designated EHV charges'!$D$10:$D$300, MATCH(0, IF(ISBLANK('Annex 2 Designated EHV charges'!$D$10:$D$300),1, COUNTIF(A$4:$A125, 'Annex 2 Designated EHV charges'!$D$10:$D$300)), 0)),"")</f>
        <v/>
      </c>
      <c r="B126" s="101" t="str">
        <f>IF($A126="","",VLOOKUP($A126,'Annex 2 Designated EHV charges'!$D:$O,2,0))</f>
        <v/>
      </c>
      <c r="C126" s="102" t="str">
        <f>IF($A126="","",VLOOKUP($A126,'Annex 2 Designated EHV charges'!$D:$O,3,0))</f>
        <v/>
      </c>
      <c r="D126" s="101" t="str">
        <f>IF($A126="","",VLOOKUP($A126,'Annex 2 Designated EHV charges'!$D:$O,4,0))</f>
        <v/>
      </c>
      <c r="E126" s="103" t="str">
        <f>IFERROR(IF(VLOOKUP($A126,'Annex 2 Designated EHV charges'!$D:$P,10,FALSE)=0,"",VLOOKUP($A126,'Annex 2 Designated EHV charges'!$D:$P,10,FALSE)),"")</f>
        <v/>
      </c>
      <c r="F126" s="208" t="str">
        <f>IFERROR(IF(VLOOKUP($A126,'Annex 2 Designated EHV charges'!$D:$P,11,FALSE)=0,"",VLOOKUP($A126,'Annex 2 Designated EHV charges'!$D:$P,11,FALSE)),"")</f>
        <v/>
      </c>
      <c r="G126" s="208" t="str">
        <f>IFERROR(IF(VLOOKUP($A126,'Annex 2 Designated EHV charges'!$D:$P,12,FALSE)=0,"",VLOOKUP($A126,'Annex 2 Designated EHV charges'!$D:$P,12,FALSE)),"")</f>
        <v/>
      </c>
      <c r="H126" s="208" t="str">
        <f>IFERROR(IF(VLOOKUP($A126,'Annex 2 Designated EHV charges'!$D:$P,13,FALSE)=0,"",VLOOKUP($A126,'Annex 2 Designated EHV charges'!$D:$P,13,FALSE)),"")</f>
        <v/>
      </c>
    </row>
    <row r="127" spans="1:8" ht="12.75" customHeight="1" x14ac:dyDescent="0.25">
      <c r="A127" s="102" t="str" cm="1">
        <f t="array" ref="A127">IFERROR(INDEX('Annex 2 Designated EHV charges'!$D$10:$D$300, MATCH(0, IF(ISBLANK('Annex 2 Designated EHV charges'!$D$10:$D$300),1, COUNTIF(A$4:$A126, 'Annex 2 Designated EHV charges'!$D$10:$D$300)), 0)),"")</f>
        <v/>
      </c>
      <c r="B127" s="101" t="str">
        <f>IF($A127="","",VLOOKUP($A127,'Annex 2 Designated EHV charges'!$D:$O,2,0))</f>
        <v/>
      </c>
      <c r="C127" s="102" t="str">
        <f>IF($A127="","",VLOOKUP($A127,'Annex 2 Designated EHV charges'!$D:$O,3,0))</f>
        <v/>
      </c>
      <c r="D127" s="101" t="str">
        <f>IF($A127="","",VLOOKUP($A127,'Annex 2 Designated EHV charges'!$D:$O,4,0))</f>
        <v/>
      </c>
      <c r="E127" s="103" t="str">
        <f>IFERROR(IF(VLOOKUP($A127,'Annex 2 Designated EHV charges'!$D:$P,10,FALSE)=0,"",VLOOKUP($A127,'Annex 2 Designated EHV charges'!$D:$P,10,FALSE)),"")</f>
        <v/>
      </c>
      <c r="F127" s="208" t="str">
        <f>IFERROR(IF(VLOOKUP($A127,'Annex 2 Designated EHV charges'!$D:$P,11,FALSE)=0,"",VLOOKUP($A127,'Annex 2 Designated EHV charges'!$D:$P,11,FALSE)),"")</f>
        <v/>
      </c>
      <c r="G127" s="208" t="str">
        <f>IFERROR(IF(VLOOKUP($A127,'Annex 2 Designated EHV charges'!$D:$P,12,FALSE)=0,"",VLOOKUP($A127,'Annex 2 Designated EHV charges'!$D:$P,12,FALSE)),"")</f>
        <v/>
      </c>
      <c r="H127" s="208" t="str">
        <f>IFERROR(IF(VLOOKUP($A127,'Annex 2 Designated EHV charges'!$D:$P,13,FALSE)=0,"",VLOOKUP($A127,'Annex 2 Designated EHV charges'!$D:$P,13,FALSE)),"")</f>
        <v/>
      </c>
    </row>
    <row r="128" spans="1:8" ht="12.75" customHeight="1" x14ac:dyDescent="0.25">
      <c r="A128" s="102" t="str" cm="1">
        <f t="array" ref="A128">IFERROR(INDEX('Annex 2 Designated EHV charges'!$D$10:$D$300, MATCH(0, IF(ISBLANK('Annex 2 Designated EHV charges'!$D$10:$D$300),1, COUNTIF(A$4:$A127, 'Annex 2 Designated EHV charges'!$D$10:$D$300)), 0)),"")</f>
        <v/>
      </c>
      <c r="B128" s="101" t="str">
        <f>IF($A128="","",VLOOKUP($A128,'Annex 2 Designated EHV charges'!$D:$O,2,0))</f>
        <v/>
      </c>
      <c r="C128" s="102" t="str">
        <f>IF($A128="","",VLOOKUP($A128,'Annex 2 Designated EHV charges'!$D:$O,3,0))</f>
        <v/>
      </c>
      <c r="D128" s="101" t="str">
        <f>IF($A128="","",VLOOKUP($A128,'Annex 2 Designated EHV charges'!$D:$O,4,0))</f>
        <v/>
      </c>
      <c r="E128" s="103" t="str">
        <f>IFERROR(IF(VLOOKUP($A128,'Annex 2 Designated EHV charges'!$D:$P,10,FALSE)=0,"",VLOOKUP($A128,'Annex 2 Designated EHV charges'!$D:$P,10,FALSE)),"")</f>
        <v/>
      </c>
      <c r="F128" s="208" t="str">
        <f>IFERROR(IF(VLOOKUP($A128,'Annex 2 Designated EHV charges'!$D:$P,11,FALSE)=0,"",VLOOKUP($A128,'Annex 2 Designated EHV charges'!$D:$P,11,FALSE)),"")</f>
        <v/>
      </c>
      <c r="G128" s="208" t="str">
        <f>IFERROR(IF(VLOOKUP($A128,'Annex 2 Designated EHV charges'!$D:$P,12,FALSE)=0,"",VLOOKUP($A128,'Annex 2 Designated EHV charges'!$D:$P,12,FALSE)),"")</f>
        <v/>
      </c>
      <c r="H128" s="208" t="str">
        <f>IFERROR(IF(VLOOKUP($A128,'Annex 2 Designated EHV charges'!$D:$P,13,FALSE)=0,"",VLOOKUP($A128,'Annex 2 Designated EHV charges'!$D:$P,13,FALSE)),"")</f>
        <v/>
      </c>
    </row>
    <row r="129" spans="1:8" ht="12.75" customHeight="1" x14ac:dyDescent="0.25">
      <c r="A129" s="102" t="str" cm="1">
        <f t="array" ref="A129">IFERROR(INDEX('Annex 2 Designated EHV charges'!$D$10:$D$300, MATCH(0, IF(ISBLANK('Annex 2 Designated EHV charges'!$D$10:$D$300),1, COUNTIF(A$4:$A128, 'Annex 2 Designated EHV charges'!$D$10:$D$300)), 0)),"")</f>
        <v/>
      </c>
      <c r="B129" s="101" t="str">
        <f>IF($A129="","",VLOOKUP($A129,'Annex 2 Designated EHV charges'!$D:$O,2,0))</f>
        <v/>
      </c>
      <c r="C129" s="102" t="str">
        <f>IF($A129="","",VLOOKUP($A129,'Annex 2 Designated EHV charges'!$D:$O,3,0))</f>
        <v/>
      </c>
      <c r="D129" s="101" t="str">
        <f>IF($A129="","",VLOOKUP($A129,'Annex 2 Designated EHV charges'!$D:$O,4,0))</f>
        <v/>
      </c>
      <c r="E129" s="103" t="str">
        <f>IFERROR(IF(VLOOKUP($A129,'Annex 2 Designated EHV charges'!$D:$P,10,FALSE)=0,"",VLOOKUP($A129,'Annex 2 Designated EHV charges'!$D:$P,10,FALSE)),"")</f>
        <v/>
      </c>
      <c r="F129" s="208" t="str">
        <f>IFERROR(IF(VLOOKUP($A129,'Annex 2 Designated EHV charges'!$D:$P,11,FALSE)=0,"",VLOOKUP($A129,'Annex 2 Designated EHV charges'!$D:$P,11,FALSE)),"")</f>
        <v/>
      </c>
      <c r="G129" s="208" t="str">
        <f>IFERROR(IF(VLOOKUP($A129,'Annex 2 Designated EHV charges'!$D:$P,12,FALSE)=0,"",VLOOKUP($A129,'Annex 2 Designated EHV charges'!$D:$P,12,FALSE)),"")</f>
        <v/>
      </c>
      <c r="H129" s="208" t="str">
        <f>IFERROR(IF(VLOOKUP($A129,'Annex 2 Designated EHV charges'!$D:$P,13,FALSE)=0,"",VLOOKUP($A129,'Annex 2 Designated EHV charges'!$D:$P,13,FALSE)),"")</f>
        <v/>
      </c>
    </row>
    <row r="130" spans="1:8" ht="12.75" customHeight="1" x14ac:dyDescent="0.25">
      <c r="A130" s="102" t="str" cm="1">
        <f t="array" ref="A130">IFERROR(INDEX('Annex 2 Designated EHV charges'!$D$10:$D$300, MATCH(0, IF(ISBLANK('Annex 2 Designated EHV charges'!$D$10:$D$300),1, COUNTIF(A$4:$A129, 'Annex 2 Designated EHV charges'!$D$10:$D$300)), 0)),"")</f>
        <v/>
      </c>
      <c r="B130" s="101" t="str">
        <f>IF($A130="","",VLOOKUP($A130,'Annex 2 Designated EHV charges'!$D:$O,2,0))</f>
        <v/>
      </c>
      <c r="C130" s="102" t="str">
        <f>IF($A130="","",VLOOKUP($A130,'Annex 2 Designated EHV charges'!$D:$O,3,0))</f>
        <v/>
      </c>
      <c r="D130" s="101" t="str">
        <f>IF($A130="","",VLOOKUP($A130,'Annex 2 Designated EHV charges'!$D:$O,4,0))</f>
        <v/>
      </c>
      <c r="E130" s="103" t="str">
        <f>IFERROR(IF(VLOOKUP($A130,'Annex 2 Designated EHV charges'!$D:$P,10,FALSE)=0,"",VLOOKUP($A130,'Annex 2 Designated EHV charges'!$D:$P,10,FALSE)),"")</f>
        <v/>
      </c>
      <c r="F130" s="208" t="str">
        <f>IFERROR(IF(VLOOKUP($A130,'Annex 2 Designated EHV charges'!$D:$P,11,FALSE)=0,"",VLOOKUP($A130,'Annex 2 Designated EHV charges'!$D:$P,11,FALSE)),"")</f>
        <v/>
      </c>
      <c r="G130" s="208" t="str">
        <f>IFERROR(IF(VLOOKUP($A130,'Annex 2 Designated EHV charges'!$D:$P,12,FALSE)=0,"",VLOOKUP($A130,'Annex 2 Designated EHV charges'!$D:$P,12,FALSE)),"")</f>
        <v/>
      </c>
      <c r="H130" s="208" t="str">
        <f>IFERROR(IF(VLOOKUP($A130,'Annex 2 Designated EHV charges'!$D:$P,13,FALSE)=0,"",VLOOKUP($A130,'Annex 2 Designated EHV charges'!$D:$P,13,FALSE)),"")</f>
        <v/>
      </c>
    </row>
    <row r="131" spans="1:8" ht="12.75" customHeight="1" x14ac:dyDescent="0.25">
      <c r="A131" s="102" t="str" cm="1">
        <f t="array" ref="A131">IFERROR(INDEX('Annex 2 Designated EHV charges'!$D$10:$D$300, MATCH(0, IF(ISBLANK('Annex 2 Designated EHV charges'!$D$10:$D$300),1, COUNTIF(A$4:$A130, 'Annex 2 Designated EHV charges'!$D$10:$D$300)), 0)),"")</f>
        <v/>
      </c>
      <c r="B131" s="101" t="str">
        <f>IF($A131="","",VLOOKUP($A131,'Annex 2 Designated EHV charges'!$D:$O,2,0))</f>
        <v/>
      </c>
      <c r="C131" s="102" t="str">
        <f>IF($A131="","",VLOOKUP($A131,'Annex 2 Designated EHV charges'!$D:$O,3,0))</f>
        <v/>
      </c>
      <c r="D131" s="101" t="str">
        <f>IF($A131="","",VLOOKUP($A131,'Annex 2 Designated EHV charges'!$D:$O,4,0))</f>
        <v/>
      </c>
      <c r="E131" s="103" t="str">
        <f>IFERROR(IF(VLOOKUP($A131,'Annex 2 Designated EHV charges'!$D:$P,10,FALSE)=0,"",VLOOKUP($A131,'Annex 2 Designated EHV charges'!$D:$P,10,FALSE)),"")</f>
        <v/>
      </c>
      <c r="F131" s="208" t="str">
        <f>IFERROR(IF(VLOOKUP($A131,'Annex 2 Designated EHV charges'!$D:$P,11,FALSE)=0,"",VLOOKUP($A131,'Annex 2 Designated EHV charges'!$D:$P,11,FALSE)),"")</f>
        <v/>
      </c>
      <c r="G131" s="208" t="str">
        <f>IFERROR(IF(VLOOKUP($A131,'Annex 2 Designated EHV charges'!$D:$P,12,FALSE)=0,"",VLOOKUP($A131,'Annex 2 Designated EHV charges'!$D:$P,12,FALSE)),"")</f>
        <v/>
      </c>
      <c r="H131" s="208" t="str">
        <f>IFERROR(IF(VLOOKUP($A131,'Annex 2 Designated EHV charges'!$D:$P,13,FALSE)=0,"",VLOOKUP($A131,'Annex 2 Designated EHV charges'!$D:$P,13,FALSE)),"")</f>
        <v/>
      </c>
    </row>
    <row r="132" spans="1:8" ht="12.75" customHeight="1" x14ac:dyDescent="0.25">
      <c r="A132" s="102" t="str" cm="1">
        <f t="array" ref="A132">IFERROR(INDEX('Annex 2 Designated EHV charges'!$D$10:$D$300, MATCH(0, IF(ISBLANK('Annex 2 Designated EHV charges'!$D$10:$D$300),1, COUNTIF(A$4:$A131, 'Annex 2 Designated EHV charges'!$D$10:$D$300)), 0)),"")</f>
        <v/>
      </c>
      <c r="B132" s="101" t="str">
        <f>IF($A132="","",VLOOKUP($A132,'Annex 2 Designated EHV charges'!$D:$O,2,0))</f>
        <v/>
      </c>
      <c r="C132" s="102" t="str">
        <f>IF($A132="","",VLOOKUP($A132,'Annex 2 Designated EHV charges'!$D:$O,3,0))</f>
        <v/>
      </c>
      <c r="D132" s="101" t="str">
        <f>IF($A132="","",VLOOKUP($A132,'Annex 2 Designated EHV charges'!$D:$O,4,0))</f>
        <v/>
      </c>
      <c r="E132" s="103" t="str">
        <f>IFERROR(IF(VLOOKUP($A132,'Annex 2 Designated EHV charges'!$D:$P,10,FALSE)=0,"",VLOOKUP($A132,'Annex 2 Designated EHV charges'!$D:$P,10,FALSE)),"")</f>
        <v/>
      </c>
      <c r="F132" s="208" t="str">
        <f>IFERROR(IF(VLOOKUP($A132,'Annex 2 Designated EHV charges'!$D:$P,11,FALSE)=0,"",VLOOKUP($A132,'Annex 2 Designated EHV charges'!$D:$P,11,FALSE)),"")</f>
        <v/>
      </c>
      <c r="G132" s="208" t="str">
        <f>IFERROR(IF(VLOOKUP($A132,'Annex 2 Designated EHV charges'!$D:$P,12,FALSE)=0,"",VLOOKUP($A132,'Annex 2 Designated EHV charges'!$D:$P,12,FALSE)),"")</f>
        <v/>
      </c>
      <c r="H132" s="208" t="str">
        <f>IFERROR(IF(VLOOKUP($A132,'Annex 2 Designated EHV charges'!$D:$P,13,FALSE)=0,"",VLOOKUP($A132,'Annex 2 Designated EHV charges'!$D:$P,13,FALSE)),"")</f>
        <v/>
      </c>
    </row>
    <row r="133" spans="1:8" ht="12.75" customHeight="1" x14ac:dyDescent="0.25">
      <c r="A133" s="102" t="str" cm="1">
        <f t="array" ref="A133">IFERROR(INDEX('Annex 2 Designated EHV charges'!$D$10:$D$300, MATCH(0, IF(ISBLANK('Annex 2 Designated EHV charges'!$D$10:$D$300),1, COUNTIF(A$4:$A132, 'Annex 2 Designated EHV charges'!$D$10:$D$300)), 0)),"")</f>
        <v/>
      </c>
      <c r="B133" s="101" t="str">
        <f>IF($A133="","",VLOOKUP($A133,'Annex 2 Designated EHV charges'!$D:$O,2,0))</f>
        <v/>
      </c>
      <c r="C133" s="102" t="str">
        <f>IF($A133="","",VLOOKUP($A133,'Annex 2 Designated EHV charges'!$D:$O,3,0))</f>
        <v/>
      </c>
      <c r="D133" s="101" t="str">
        <f>IF($A133="","",VLOOKUP($A133,'Annex 2 Designated EHV charges'!$D:$O,4,0))</f>
        <v/>
      </c>
      <c r="E133" s="103" t="str">
        <f>IFERROR(IF(VLOOKUP($A133,'Annex 2 Designated EHV charges'!$D:$P,10,FALSE)=0,"",VLOOKUP($A133,'Annex 2 Designated EHV charges'!$D:$P,10,FALSE)),"")</f>
        <v/>
      </c>
      <c r="F133" s="208" t="str">
        <f>IFERROR(IF(VLOOKUP($A133,'Annex 2 Designated EHV charges'!$D:$P,11,FALSE)=0,"",VLOOKUP($A133,'Annex 2 Designated EHV charges'!$D:$P,11,FALSE)),"")</f>
        <v/>
      </c>
      <c r="G133" s="208" t="str">
        <f>IFERROR(IF(VLOOKUP($A133,'Annex 2 Designated EHV charges'!$D:$P,12,FALSE)=0,"",VLOOKUP($A133,'Annex 2 Designated EHV charges'!$D:$P,12,FALSE)),"")</f>
        <v/>
      </c>
      <c r="H133" s="208" t="str">
        <f>IFERROR(IF(VLOOKUP($A133,'Annex 2 Designated EHV charges'!$D:$P,13,FALSE)=0,"",VLOOKUP($A133,'Annex 2 Designated EHV charges'!$D:$P,13,FALSE)),"")</f>
        <v/>
      </c>
    </row>
    <row r="134" spans="1:8" ht="12.75" customHeight="1" x14ac:dyDescent="0.25">
      <c r="A134" s="102" t="str" cm="1">
        <f t="array" ref="A134">IFERROR(INDEX('Annex 2 Designated EHV charges'!$D$10:$D$300, MATCH(0, IF(ISBLANK('Annex 2 Designated EHV charges'!$D$10:$D$300),1, COUNTIF(A$4:$A133, 'Annex 2 Designated EHV charges'!$D$10:$D$300)), 0)),"")</f>
        <v/>
      </c>
      <c r="B134" s="101" t="str">
        <f>IF($A134="","",VLOOKUP($A134,'Annex 2 Designated EHV charges'!$D:$O,2,0))</f>
        <v/>
      </c>
      <c r="C134" s="102" t="str">
        <f>IF($A134="","",VLOOKUP($A134,'Annex 2 Designated EHV charges'!$D:$O,3,0))</f>
        <v/>
      </c>
      <c r="D134" s="101" t="str">
        <f>IF($A134="","",VLOOKUP($A134,'Annex 2 Designated EHV charges'!$D:$O,4,0))</f>
        <v/>
      </c>
      <c r="E134" s="103" t="str">
        <f>IFERROR(IF(VLOOKUP($A134,'Annex 2 Designated EHV charges'!$D:$P,10,FALSE)=0,"",VLOOKUP($A134,'Annex 2 Designated EHV charges'!$D:$P,10,FALSE)),"")</f>
        <v/>
      </c>
      <c r="F134" s="208" t="str">
        <f>IFERROR(IF(VLOOKUP($A134,'Annex 2 Designated EHV charges'!$D:$P,11,FALSE)=0,"",VLOOKUP($A134,'Annex 2 Designated EHV charges'!$D:$P,11,FALSE)),"")</f>
        <v/>
      </c>
      <c r="G134" s="208" t="str">
        <f>IFERROR(IF(VLOOKUP($A134,'Annex 2 Designated EHV charges'!$D:$P,12,FALSE)=0,"",VLOOKUP($A134,'Annex 2 Designated EHV charges'!$D:$P,12,FALSE)),"")</f>
        <v/>
      </c>
      <c r="H134" s="208" t="str">
        <f>IFERROR(IF(VLOOKUP($A134,'Annex 2 Designated EHV charges'!$D:$P,13,FALSE)=0,"",VLOOKUP($A134,'Annex 2 Designated EHV charges'!$D:$P,13,FALSE)),"")</f>
        <v/>
      </c>
    </row>
    <row r="135" spans="1:8" ht="12.75" customHeight="1" x14ac:dyDescent="0.25">
      <c r="A135" s="102" t="str" cm="1">
        <f t="array" ref="A135">IFERROR(INDEX('Annex 2 Designated EHV charges'!$D$10:$D$300, MATCH(0, IF(ISBLANK('Annex 2 Designated EHV charges'!$D$10:$D$300),1, COUNTIF(A$4:$A134, 'Annex 2 Designated EHV charges'!$D$10:$D$300)), 0)),"")</f>
        <v/>
      </c>
      <c r="B135" s="101" t="str">
        <f>IF($A135="","",VLOOKUP($A135,'Annex 2 Designated EHV charges'!$D:$O,2,0))</f>
        <v/>
      </c>
      <c r="C135" s="102" t="str">
        <f>IF($A135="","",VLOOKUP($A135,'Annex 2 Designated EHV charges'!$D:$O,3,0))</f>
        <v/>
      </c>
      <c r="D135" s="101" t="str">
        <f>IF($A135="","",VLOOKUP($A135,'Annex 2 Designated EHV charges'!$D:$O,4,0))</f>
        <v/>
      </c>
      <c r="E135" s="103" t="str">
        <f>IFERROR(IF(VLOOKUP($A135,'Annex 2 Designated EHV charges'!$D:$P,10,FALSE)=0,"",VLOOKUP($A135,'Annex 2 Designated EHV charges'!$D:$P,10,FALSE)),"")</f>
        <v/>
      </c>
      <c r="F135" s="208" t="str">
        <f>IFERROR(IF(VLOOKUP($A135,'Annex 2 Designated EHV charges'!$D:$P,11,FALSE)=0,"",VLOOKUP($A135,'Annex 2 Designated EHV charges'!$D:$P,11,FALSE)),"")</f>
        <v/>
      </c>
      <c r="G135" s="208" t="str">
        <f>IFERROR(IF(VLOOKUP($A135,'Annex 2 Designated EHV charges'!$D:$P,12,FALSE)=0,"",VLOOKUP($A135,'Annex 2 Designated EHV charges'!$D:$P,12,FALSE)),"")</f>
        <v/>
      </c>
      <c r="H135" s="208" t="str">
        <f>IFERROR(IF(VLOOKUP($A135,'Annex 2 Designated EHV charges'!$D:$P,13,FALSE)=0,"",VLOOKUP($A135,'Annex 2 Designated EHV charges'!$D:$P,13,FALSE)),"")</f>
        <v/>
      </c>
    </row>
    <row r="136" spans="1:8" ht="12.75" customHeight="1" x14ac:dyDescent="0.25">
      <c r="A136" s="102" t="str" cm="1">
        <f t="array" ref="A136">IFERROR(INDEX('Annex 2 Designated EHV charges'!$D$10:$D$300, MATCH(0, IF(ISBLANK('Annex 2 Designated EHV charges'!$D$10:$D$300),1, COUNTIF(A$4:$A135, 'Annex 2 Designated EHV charges'!$D$10:$D$300)), 0)),"")</f>
        <v/>
      </c>
      <c r="B136" s="101" t="str">
        <f>IF($A136="","",VLOOKUP($A136,'Annex 2 Designated EHV charges'!$D:$O,2,0))</f>
        <v/>
      </c>
      <c r="C136" s="102" t="str">
        <f>IF($A136="","",VLOOKUP($A136,'Annex 2 Designated EHV charges'!$D:$O,3,0))</f>
        <v/>
      </c>
      <c r="D136" s="101" t="str">
        <f>IF($A136="","",VLOOKUP($A136,'Annex 2 Designated EHV charges'!$D:$O,4,0))</f>
        <v/>
      </c>
      <c r="E136" s="103" t="str">
        <f>IFERROR(IF(VLOOKUP($A136,'Annex 2 Designated EHV charges'!$D:$P,10,FALSE)=0,"",VLOOKUP($A136,'Annex 2 Designated EHV charges'!$D:$P,10,FALSE)),"")</f>
        <v/>
      </c>
      <c r="F136" s="208" t="str">
        <f>IFERROR(IF(VLOOKUP($A136,'Annex 2 Designated EHV charges'!$D:$P,11,FALSE)=0,"",VLOOKUP($A136,'Annex 2 Designated EHV charges'!$D:$P,11,FALSE)),"")</f>
        <v/>
      </c>
      <c r="G136" s="208" t="str">
        <f>IFERROR(IF(VLOOKUP($A136,'Annex 2 Designated EHV charges'!$D:$P,12,FALSE)=0,"",VLOOKUP($A136,'Annex 2 Designated EHV charges'!$D:$P,12,FALSE)),"")</f>
        <v/>
      </c>
      <c r="H136" s="208" t="str">
        <f>IFERROR(IF(VLOOKUP($A136,'Annex 2 Designated EHV charges'!$D:$P,13,FALSE)=0,"",VLOOKUP($A136,'Annex 2 Designated EHV charges'!$D:$P,13,FALSE)),"")</f>
        <v/>
      </c>
    </row>
    <row r="137" spans="1:8" ht="12.75" customHeight="1" x14ac:dyDescent="0.25">
      <c r="A137" s="102" t="str" cm="1">
        <f t="array" ref="A137">IFERROR(INDEX('Annex 2 Designated EHV charges'!$D$10:$D$300, MATCH(0, IF(ISBLANK('Annex 2 Designated EHV charges'!$D$10:$D$300),1, COUNTIF(A$4:$A136, 'Annex 2 Designated EHV charges'!$D$10:$D$300)), 0)),"")</f>
        <v/>
      </c>
      <c r="B137" s="101" t="str">
        <f>IF($A137="","",VLOOKUP($A137,'Annex 2 Designated EHV charges'!$D:$O,2,0))</f>
        <v/>
      </c>
      <c r="C137" s="102" t="str">
        <f>IF($A137="","",VLOOKUP($A137,'Annex 2 Designated EHV charges'!$D:$O,3,0))</f>
        <v/>
      </c>
      <c r="D137" s="101" t="str">
        <f>IF($A137="","",VLOOKUP($A137,'Annex 2 Designated EHV charges'!$D:$O,4,0))</f>
        <v/>
      </c>
      <c r="E137" s="103" t="str">
        <f>IFERROR(IF(VLOOKUP($A137,'Annex 2 Designated EHV charges'!$D:$P,10,FALSE)=0,"",VLOOKUP($A137,'Annex 2 Designated EHV charges'!$D:$P,10,FALSE)),"")</f>
        <v/>
      </c>
      <c r="F137" s="208" t="str">
        <f>IFERROR(IF(VLOOKUP($A137,'Annex 2 Designated EHV charges'!$D:$P,11,FALSE)=0,"",VLOOKUP($A137,'Annex 2 Designated EHV charges'!$D:$P,11,FALSE)),"")</f>
        <v/>
      </c>
      <c r="G137" s="208" t="str">
        <f>IFERROR(IF(VLOOKUP($A137,'Annex 2 Designated EHV charges'!$D:$P,12,FALSE)=0,"",VLOOKUP($A137,'Annex 2 Designated EHV charges'!$D:$P,12,FALSE)),"")</f>
        <v/>
      </c>
      <c r="H137" s="208" t="str">
        <f>IFERROR(IF(VLOOKUP($A137,'Annex 2 Designated EHV charges'!$D:$P,13,FALSE)=0,"",VLOOKUP($A137,'Annex 2 Designated EHV charges'!$D:$P,13,FALSE)),"")</f>
        <v/>
      </c>
    </row>
    <row r="138" spans="1:8" ht="12.75" customHeight="1" x14ac:dyDescent="0.25">
      <c r="A138" s="102" t="str" cm="1">
        <f t="array" ref="A138">IFERROR(INDEX('Annex 2 Designated EHV charges'!$D$10:$D$300, MATCH(0, IF(ISBLANK('Annex 2 Designated EHV charges'!$D$10:$D$300),1, COUNTIF(A$4:$A137, 'Annex 2 Designated EHV charges'!$D$10:$D$300)), 0)),"")</f>
        <v/>
      </c>
      <c r="B138" s="101" t="str">
        <f>IF($A138="","",VLOOKUP($A138,'Annex 2 Designated EHV charges'!$D:$O,2,0))</f>
        <v/>
      </c>
      <c r="C138" s="102" t="str">
        <f>IF($A138="","",VLOOKUP($A138,'Annex 2 Designated EHV charges'!$D:$O,3,0))</f>
        <v/>
      </c>
      <c r="D138" s="101" t="str">
        <f>IF($A138="","",VLOOKUP($A138,'Annex 2 Designated EHV charges'!$D:$O,4,0))</f>
        <v/>
      </c>
      <c r="E138" s="103" t="str">
        <f>IFERROR(IF(VLOOKUP($A138,'Annex 2 Designated EHV charges'!$D:$P,10,FALSE)=0,"",VLOOKUP($A138,'Annex 2 Designated EHV charges'!$D:$P,10,FALSE)),"")</f>
        <v/>
      </c>
      <c r="F138" s="208" t="str">
        <f>IFERROR(IF(VLOOKUP($A138,'Annex 2 Designated EHV charges'!$D:$P,11,FALSE)=0,"",VLOOKUP($A138,'Annex 2 Designated EHV charges'!$D:$P,11,FALSE)),"")</f>
        <v/>
      </c>
      <c r="G138" s="208" t="str">
        <f>IFERROR(IF(VLOOKUP($A138,'Annex 2 Designated EHV charges'!$D:$P,12,FALSE)=0,"",VLOOKUP($A138,'Annex 2 Designated EHV charges'!$D:$P,12,FALSE)),"")</f>
        <v/>
      </c>
      <c r="H138" s="208" t="str">
        <f>IFERROR(IF(VLOOKUP($A138,'Annex 2 Designated EHV charges'!$D:$P,13,FALSE)=0,"",VLOOKUP($A138,'Annex 2 Designated EHV charges'!$D:$P,13,FALSE)),"")</f>
        <v/>
      </c>
    </row>
    <row r="139" spans="1:8" ht="12.75" customHeight="1" x14ac:dyDescent="0.25">
      <c r="A139" s="102" t="str" cm="1">
        <f t="array" ref="A139">IFERROR(INDEX('Annex 2 Designated EHV charges'!$D$10:$D$300, MATCH(0, IF(ISBLANK('Annex 2 Designated EHV charges'!$D$10:$D$300),1, COUNTIF(A$4:$A138, 'Annex 2 Designated EHV charges'!$D$10:$D$300)), 0)),"")</f>
        <v/>
      </c>
      <c r="B139" s="101" t="str">
        <f>IF($A139="","",VLOOKUP($A139,'Annex 2 Designated EHV charges'!$D:$O,2,0))</f>
        <v/>
      </c>
      <c r="C139" s="102" t="str">
        <f>IF($A139="","",VLOOKUP($A139,'Annex 2 Designated EHV charges'!$D:$O,3,0))</f>
        <v/>
      </c>
      <c r="D139" s="101" t="str">
        <f>IF($A139="","",VLOOKUP($A139,'Annex 2 Designated EHV charges'!$D:$O,4,0))</f>
        <v/>
      </c>
      <c r="E139" s="103" t="str">
        <f>IFERROR(IF(VLOOKUP($A139,'Annex 2 Designated EHV charges'!$D:$P,10,FALSE)=0,"",VLOOKUP($A139,'Annex 2 Designated EHV charges'!$D:$P,10,FALSE)),"")</f>
        <v/>
      </c>
      <c r="F139" s="208" t="str">
        <f>IFERROR(IF(VLOOKUP($A139,'Annex 2 Designated EHV charges'!$D:$P,11,FALSE)=0,"",VLOOKUP($A139,'Annex 2 Designated EHV charges'!$D:$P,11,FALSE)),"")</f>
        <v/>
      </c>
      <c r="G139" s="208" t="str">
        <f>IFERROR(IF(VLOOKUP($A139,'Annex 2 Designated EHV charges'!$D:$P,12,FALSE)=0,"",VLOOKUP($A139,'Annex 2 Designated EHV charges'!$D:$P,12,FALSE)),"")</f>
        <v/>
      </c>
      <c r="H139" s="208" t="str">
        <f>IFERROR(IF(VLOOKUP($A139,'Annex 2 Designated EHV charges'!$D:$P,13,FALSE)=0,"",VLOOKUP($A139,'Annex 2 Designated EHV charges'!$D:$P,13,FALSE)),"")</f>
        <v/>
      </c>
    </row>
    <row r="140" spans="1:8" ht="12.75" customHeight="1" x14ac:dyDescent="0.25">
      <c r="A140" s="102" t="str" cm="1">
        <f t="array" ref="A140">IFERROR(INDEX('Annex 2 Designated EHV charges'!$D$10:$D$300, MATCH(0, IF(ISBLANK('Annex 2 Designated EHV charges'!$D$10:$D$300),1, COUNTIF(A$4:$A139, 'Annex 2 Designated EHV charges'!$D$10:$D$300)), 0)),"")</f>
        <v/>
      </c>
      <c r="B140" s="101" t="str">
        <f>IF($A140="","",VLOOKUP($A140,'Annex 2 Designated EHV charges'!$D:$O,2,0))</f>
        <v/>
      </c>
      <c r="C140" s="102" t="str">
        <f>IF($A140="","",VLOOKUP($A140,'Annex 2 Designated EHV charges'!$D:$O,3,0))</f>
        <v/>
      </c>
      <c r="D140" s="101" t="str">
        <f>IF($A140="","",VLOOKUP($A140,'Annex 2 Designated EHV charges'!$D:$O,4,0))</f>
        <v/>
      </c>
      <c r="E140" s="103" t="str">
        <f>IFERROR(IF(VLOOKUP($A140,'Annex 2 Designated EHV charges'!$D:$P,10,FALSE)=0,"",VLOOKUP($A140,'Annex 2 Designated EHV charges'!$D:$P,10,FALSE)),"")</f>
        <v/>
      </c>
      <c r="F140" s="208" t="str">
        <f>IFERROR(IF(VLOOKUP($A140,'Annex 2 Designated EHV charges'!$D:$P,11,FALSE)=0,"",VLOOKUP($A140,'Annex 2 Designated EHV charges'!$D:$P,11,FALSE)),"")</f>
        <v/>
      </c>
      <c r="G140" s="208" t="str">
        <f>IFERROR(IF(VLOOKUP($A140,'Annex 2 Designated EHV charges'!$D:$P,12,FALSE)=0,"",VLOOKUP($A140,'Annex 2 Designated EHV charges'!$D:$P,12,FALSE)),"")</f>
        <v/>
      </c>
      <c r="H140" s="208" t="str">
        <f>IFERROR(IF(VLOOKUP($A140,'Annex 2 Designated EHV charges'!$D:$P,13,FALSE)=0,"",VLOOKUP($A140,'Annex 2 Designated EHV charges'!$D:$P,13,FALSE)),"")</f>
        <v/>
      </c>
    </row>
    <row r="141" spans="1:8" ht="12.75" customHeight="1" x14ac:dyDescent="0.25">
      <c r="A141" s="102" t="str" cm="1">
        <f t="array" ref="A141">IFERROR(INDEX('Annex 2 Designated EHV charges'!$D$10:$D$300, MATCH(0, IF(ISBLANK('Annex 2 Designated EHV charges'!$D$10:$D$300),1, COUNTIF(A$4:$A140, 'Annex 2 Designated EHV charges'!$D$10:$D$300)), 0)),"")</f>
        <v/>
      </c>
      <c r="B141" s="101" t="str">
        <f>IF($A141="","",VLOOKUP($A141,'Annex 2 Designated EHV charges'!$D:$O,2,0))</f>
        <v/>
      </c>
      <c r="C141" s="102" t="str">
        <f>IF($A141="","",VLOOKUP($A141,'Annex 2 Designated EHV charges'!$D:$O,3,0))</f>
        <v/>
      </c>
      <c r="D141" s="101" t="str">
        <f>IF($A141="","",VLOOKUP($A141,'Annex 2 Designated EHV charges'!$D:$O,4,0))</f>
        <v/>
      </c>
      <c r="E141" s="103" t="str">
        <f>IFERROR(IF(VLOOKUP($A141,'Annex 2 Designated EHV charges'!$D:$P,10,FALSE)=0,"",VLOOKUP($A141,'Annex 2 Designated EHV charges'!$D:$P,10,FALSE)),"")</f>
        <v/>
      </c>
      <c r="F141" s="208" t="str">
        <f>IFERROR(IF(VLOOKUP($A141,'Annex 2 Designated EHV charges'!$D:$P,11,FALSE)=0,"",VLOOKUP($A141,'Annex 2 Designated EHV charges'!$D:$P,11,FALSE)),"")</f>
        <v/>
      </c>
      <c r="G141" s="208" t="str">
        <f>IFERROR(IF(VLOOKUP($A141,'Annex 2 Designated EHV charges'!$D:$P,12,FALSE)=0,"",VLOOKUP($A141,'Annex 2 Designated EHV charges'!$D:$P,12,FALSE)),"")</f>
        <v/>
      </c>
      <c r="H141" s="208" t="str">
        <f>IFERROR(IF(VLOOKUP($A141,'Annex 2 Designated EHV charges'!$D:$P,13,FALSE)=0,"",VLOOKUP($A141,'Annex 2 Designated EHV charges'!$D:$P,13,FALSE)),"")</f>
        <v/>
      </c>
    </row>
    <row r="142" spans="1:8" ht="12.75" customHeight="1" x14ac:dyDescent="0.25">
      <c r="A142" s="102" t="str" cm="1">
        <f t="array" ref="A142">IFERROR(INDEX('Annex 2 Designated EHV charges'!$D$10:$D$300, MATCH(0, IF(ISBLANK('Annex 2 Designated EHV charges'!$D$10:$D$300),1, COUNTIF(A$4:$A141, 'Annex 2 Designated EHV charges'!$D$10:$D$300)), 0)),"")</f>
        <v/>
      </c>
      <c r="B142" s="101" t="str">
        <f>IF($A142="","",VLOOKUP($A142,'Annex 2 Designated EHV charges'!$D:$O,2,0))</f>
        <v/>
      </c>
      <c r="C142" s="102" t="str">
        <f>IF($A142="","",VLOOKUP($A142,'Annex 2 Designated EHV charges'!$D:$O,3,0))</f>
        <v/>
      </c>
      <c r="D142" s="101" t="str">
        <f>IF($A142="","",VLOOKUP($A142,'Annex 2 Designated EHV charges'!$D:$O,4,0))</f>
        <v/>
      </c>
      <c r="E142" s="103" t="str">
        <f>IFERROR(IF(VLOOKUP($A142,'Annex 2 Designated EHV charges'!$D:$P,10,FALSE)=0,"",VLOOKUP($A142,'Annex 2 Designated EHV charges'!$D:$P,10,FALSE)),"")</f>
        <v/>
      </c>
      <c r="F142" s="208" t="str">
        <f>IFERROR(IF(VLOOKUP($A142,'Annex 2 Designated EHV charges'!$D:$P,11,FALSE)=0,"",VLOOKUP($A142,'Annex 2 Designated EHV charges'!$D:$P,11,FALSE)),"")</f>
        <v/>
      </c>
      <c r="G142" s="208" t="str">
        <f>IFERROR(IF(VLOOKUP($A142,'Annex 2 Designated EHV charges'!$D:$P,12,FALSE)=0,"",VLOOKUP($A142,'Annex 2 Designated EHV charges'!$D:$P,12,FALSE)),"")</f>
        <v/>
      </c>
      <c r="H142" s="208" t="str">
        <f>IFERROR(IF(VLOOKUP($A142,'Annex 2 Designated EHV charges'!$D:$P,13,FALSE)=0,"",VLOOKUP($A142,'Annex 2 Designated EHV charges'!$D:$P,13,FALSE)),"")</f>
        <v/>
      </c>
    </row>
    <row r="143" spans="1:8" ht="12.75" customHeight="1" x14ac:dyDescent="0.25">
      <c r="A143" s="102" t="str" cm="1">
        <f t="array" ref="A143">IFERROR(INDEX('Annex 2 Designated EHV charges'!$D$10:$D$300, MATCH(0, IF(ISBLANK('Annex 2 Designated EHV charges'!$D$10:$D$300),1, COUNTIF(A$4:$A142, 'Annex 2 Designated EHV charges'!$D$10:$D$300)), 0)),"")</f>
        <v/>
      </c>
      <c r="B143" s="101" t="str">
        <f>IF($A143="","",VLOOKUP($A143,'Annex 2 Designated EHV charges'!$D:$O,2,0))</f>
        <v/>
      </c>
      <c r="C143" s="102" t="str">
        <f>IF($A143="","",VLOOKUP($A143,'Annex 2 Designated EHV charges'!$D:$O,3,0))</f>
        <v/>
      </c>
      <c r="D143" s="101" t="str">
        <f>IF($A143="","",VLOOKUP($A143,'Annex 2 Designated EHV charges'!$D:$O,4,0))</f>
        <v/>
      </c>
      <c r="E143" s="103" t="str">
        <f>IFERROR(IF(VLOOKUP($A143,'Annex 2 Designated EHV charges'!$D:$P,10,FALSE)=0,"",VLOOKUP($A143,'Annex 2 Designated EHV charges'!$D:$P,10,FALSE)),"")</f>
        <v/>
      </c>
      <c r="F143" s="208" t="str">
        <f>IFERROR(IF(VLOOKUP($A143,'Annex 2 Designated EHV charges'!$D:$P,11,FALSE)=0,"",VLOOKUP($A143,'Annex 2 Designated EHV charges'!$D:$P,11,FALSE)),"")</f>
        <v/>
      </c>
      <c r="G143" s="208" t="str">
        <f>IFERROR(IF(VLOOKUP($A143,'Annex 2 Designated EHV charges'!$D:$P,12,FALSE)=0,"",VLOOKUP($A143,'Annex 2 Designated EHV charges'!$D:$P,12,FALSE)),"")</f>
        <v/>
      </c>
      <c r="H143" s="208" t="str">
        <f>IFERROR(IF(VLOOKUP($A143,'Annex 2 Designated EHV charges'!$D:$P,13,FALSE)=0,"",VLOOKUP($A143,'Annex 2 Designated EHV charges'!$D:$P,13,FALSE)),"")</f>
        <v/>
      </c>
    </row>
    <row r="144" spans="1:8" ht="12.75" customHeight="1" x14ac:dyDescent="0.25">
      <c r="A144" s="102" t="str" cm="1">
        <f t="array" ref="A144">IFERROR(INDEX('Annex 2 Designated EHV charges'!$D$10:$D$300, MATCH(0, IF(ISBLANK('Annex 2 Designated EHV charges'!$D$10:$D$300),1, COUNTIF(A$4:$A143, 'Annex 2 Designated EHV charges'!$D$10:$D$300)), 0)),"")</f>
        <v/>
      </c>
      <c r="B144" s="101" t="str">
        <f>IF($A144="","",VLOOKUP($A144,'Annex 2 Designated EHV charges'!$D:$O,2,0))</f>
        <v/>
      </c>
      <c r="C144" s="102" t="str">
        <f>IF($A144="","",VLOOKUP($A144,'Annex 2 Designated EHV charges'!$D:$O,3,0))</f>
        <v/>
      </c>
      <c r="D144" s="101" t="str">
        <f>IF($A144="","",VLOOKUP($A144,'Annex 2 Designated EHV charges'!$D:$O,4,0))</f>
        <v/>
      </c>
      <c r="E144" s="103" t="str">
        <f>IFERROR(IF(VLOOKUP($A144,'Annex 2 Designated EHV charges'!$D:$P,10,FALSE)=0,"",VLOOKUP($A144,'Annex 2 Designated EHV charges'!$D:$P,10,FALSE)),"")</f>
        <v/>
      </c>
      <c r="F144" s="208" t="str">
        <f>IFERROR(IF(VLOOKUP($A144,'Annex 2 Designated EHV charges'!$D:$P,11,FALSE)=0,"",VLOOKUP($A144,'Annex 2 Designated EHV charges'!$D:$P,11,FALSE)),"")</f>
        <v/>
      </c>
      <c r="G144" s="208" t="str">
        <f>IFERROR(IF(VLOOKUP($A144,'Annex 2 Designated EHV charges'!$D:$P,12,FALSE)=0,"",VLOOKUP($A144,'Annex 2 Designated EHV charges'!$D:$P,12,FALSE)),"")</f>
        <v/>
      </c>
      <c r="H144" s="208" t="str">
        <f>IFERROR(IF(VLOOKUP($A144,'Annex 2 Designated EHV charges'!$D:$P,13,FALSE)=0,"",VLOOKUP($A144,'Annex 2 Designated EHV charges'!$D:$P,13,FALSE)),"")</f>
        <v/>
      </c>
    </row>
    <row r="145" spans="1:8" ht="12.75" customHeight="1" x14ac:dyDescent="0.25">
      <c r="A145" s="102" t="str" cm="1">
        <f t="array" ref="A145">IFERROR(INDEX('Annex 2 Designated EHV charges'!$D$10:$D$300, MATCH(0, IF(ISBLANK('Annex 2 Designated EHV charges'!$D$10:$D$300),1, COUNTIF(A$4:$A144, 'Annex 2 Designated EHV charges'!$D$10:$D$300)), 0)),"")</f>
        <v/>
      </c>
      <c r="B145" s="101" t="str">
        <f>IF($A145="","",VLOOKUP($A145,'Annex 2 Designated EHV charges'!$D:$O,2,0))</f>
        <v/>
      </c>
      <c r="C145" s="102" t="str">
        <f>IF($A145="","",VLOOKUP($A145,'Annex 2 Designated EHV charges'!$D:$O,3,0))</f>
        <v/>
      </c>
      <c r="D145" s="101" t="str">
        <f>IF($A145="","",VLOOKUP($A145,'Annex 2 Designated EHV charges'!$D:$O,4,0))</f>
        <v/>
      </c>
      <c r="E145" s="103" t="str">
        <f>IFERROR(IF(VLOOKUP($A145,'Annex 2 Designated EHV charges'!$D:$P,10,FALSE)=0,"",VLOOKUP($A145,'Annex 2 Designated EHV charges'!$D:$P,10,FALSE)),"")</f>
        <v/>
      </c>
      <c r="F145" s="208" t="str">
        <f>IFERROR(IF(VLOOKUP($A145,'Annex 2 Designated EHV charges'!$D:$P,11,FALSE)=0,"",VLOOKUP($A145,'Annex 2 Designated EHV charges'!$D:$P,11,FALSE)),"")</f>
        <v/>
      </c>
      <c r="G145" s="208" t="str">
        <f>IFERROR(IF(VLOOKUP($A145,'Annex 2 Designated EHV charges'!$D:$P,12,FALSE)=0,"",VLOOKUP($A145,'Annex 2 Designated EHV charges'!$D:$P,12,FALSE)),"")</f>
        <v/>
      </c>
      <c r="H145" s="208" t="str">
        <f>IFERROR(IF(VLOOKUP($A145,'Annex 2 Designated EHV charges'!$D:$P,13,FALSE)=0,"",VLOOKUP($A145,'Annex 2 Designated EHV charges'!$D:$P,13,FALSE)),"")</f>
        <v/>
      </c>
    </row>
    <row r="146" spans="1:8" ht="12.75" customHeight="1" x14ac:dyDescent="0.25">
      <c r="A146" s="102" t="str" cm="1">
        <f t="array" ref="A146">IFERROR(INDEX('Annex 2 Designated EHV charges'!$D$10:$D$300, MATCH(0, IF(ISBLANK('Annex 2 Designated EHV charges'!$D$10:$D$300),1, COUNTIF(A$4:$A145, 'Annex 2 Designated EHV charges'!$D$10:$D$300)), 0)),"")</f>
        <v/>
      </c>
      <c r="B146" s="101" t="str">
        <f>IF($A146="","",VLOOKUP($A146,'Annex 2 Designated EHV charges'!$D:$O,2,0))</f>
        <v/>
      </c>
      <c r="C146" s="102" t="str">
        <f>IF($A146="","",VLOOKUP($A146,'Annex 2 Designated EHV charges'!$D:$O,3,0))</f>
        <v/>
      </c>
      <c r="D146" s="101" t="str">
        <f>IF($A146="","",VLOOKUP($A146,'Annex 2 Designated EHV charges'!$D:$O,4,0))</f>
        <v/>
      </c>
      <c r="E146" s="103" t="str">
        <f>IFERROR(IF(VLOOKUP($A146,'Annex 2 Designated EHV charges'!$D:$P,10,FALSE)=0,"",VLOOKUP($A146,'Annex 2 Designated EHV charges'!$D:$P,10,FALSE)),"")</f>
        <v/>
      </c>
      <c r="F146" s="208" t="str">
        <f>IFERROR(IF(VLOOKUP($A146,'Annex 2 Designated EHV charges'!$D:$P,11,FALSE)=0,"",VLOOKUP($A146,'Annex 2 Designated EHV charges'!$D:$P,11,FALSE)),"")</f>
        <v/>
      </c>
      <c r="G146" s="208" t="str">
        <f>IFERROR(IF(VLOOKUP($A146,'Annex 2 Designated EHV charges'!$D:$P,12,FALSE)=0,"",VLOOKUP($A146,'Annex 2 Designated EHV charges'!$D:$P,12,FALSE)),"")</f>
        <v/>
      </c>
      <c r="H146" s="208" t="str">
        <f>IFERROR(IF(VLOOKUP($A146,'Annex 2 Designated EHV charges'!$D:$P,13,FALSE)=0,"",VLOOKUP($A146,'Annex 2 Designated EHV charges'!$D:$P,13,FALSE)),"")</f>
        <v/>
      </c>
    </row>
    <row r="147" spans="1:8" ht="12.75" customHeight="1" x14ac:dyDescent="0.25">
      <c r="A147" s="102" t="str" cm="1">
        <f t="array" ref="A147">IFERROR(INDEX('Annex 2 Designated EHV charges'!$D$10:$D$300, MATCH(0, IF(ISBLANK('Annex 2 Designated EHV charges'!$D$10:$D$300),1, COUNTIF(A$4:$A146, 'Annex 2 Designated EHV charges'!$D$10:$D$300)), 0)),"")</f>
        <v/>
      </c>
      <c r="B147" s="101" t="str">
        <f>IF($A147="","",VLOOKUP($A147,'Annex 2 Designated EHV charges'!$D:$O,2,0))</f>
        <v/>
      </c>
      <c r="C147" s="102" t="str">
        <f>IF($A147="","",VLOOKUP($A147,'Annex 2 Designated EHV charges'!$D:$O,3,0))</f>
        <v/>
      </c>
      <c r="D147" s="101" t="str">
        <f>IF($A147="","",VLOOKUP($A147,'Annex 2 Designated EHV charges'!$D:$O,4,0))</f>
        <v/>
      </c>
      <c r="E147" s="103" t="str">
        <f>IFERROR(IF(VLOOKUP($A147,'Annex 2 Designated EHV charges'!$D:$P,10,FALSE)=0,"",VLOOKUP($A147,'Annex 2 Designated EHV charges'!$D:$P,10,FALSE)),"")</f>
        <v/>
      </c>
      <c r="F147" s="208" t="str">
        <f>IFERROR(IF(VLOOKUP($A147,'Annex 2 Designated EHV charges'!$D:$P,11,FALSE)=0,"",VLOOKUP($A147,'Annex 2 Designated EHV charges'!$D:$P,11,FALSE)),"")</f>
        <v/>
      </c>
      <c r="G147" s="208" t="str">
        <f>IFERROR(IF(VLOOKUP($A147,'Annex 2 Designated EHV charges'!$D:$P,12,FALSE)=0,"",VLOOKUP($A147,'Annex 2 Designated EHV charges'!$D:$P,12,FALSE)),"")</f>
        <v/>
      </c>
      <c r="H147" s="208" t="str">
        <f>IFERROR(IF(VLOOKUP($A147,'Annex 2 Designated EHV charges'!$D:$P,13,FALSE)=0,"",VLOOKUP($A147,'Annex 2 Designated EHV charges'!$D:$P,13,FALSE)),"")</f>
        <v/>
      </c>
    </row>
    <row r="148" spans="1:8" ht="12.75" customHeight="1" x14ac:dyDescent="0.25">
      <c r="A148" s="102" t="str" cm="1">
        <f t="array" ref="A148">IFERROR(INDEX('Annex 2 Designated EHV charges'!$D$10:$D$300, MATCH(0, IF(ISBLANK('Annex 2 Designated EHV charges'!$D$10:$D$300),1, COUNTIF(A$4:$A147, 'Annex 2 Designated EHV charges'!$D$10:$D$300)), 0)),"")</f>
        <v/>
      </c>
      <c r="B148" s="101" t="str">
        <f>IF($A148="","",VLOOKUP($A148,'Annex 2 Designated EHV charges'!$D:$O,2,0))</f>
        <v/>
      </c>
      <c r="C148" s="102" t="str">
        <f>IF($A148="","",VLOOKUP($A148,'Annex 2 Designated EHV charges'!$D:$O,3,0))</f>
        <v/>
      </c>
      <c r="D148" s="101" t="str">
        <f>IF($A148="","",VLOOKUP($A148,'Annex 2 Designated EHV charges'!$D:$O,4,0))</f>
        <v/>
      </c>
      <c r="E148" s="103" t="str">
        <f>IFERROR(IF(VLOOKUP($A148,'Annex 2 Designated EHV charges'!$D:$P,10,FALSE)=0,"",VLOOKUP($A148,'Annex 2 Designated EHV charges'!$D:$P,10,FALSE)),"")</f>
        <v/>
      </c>
      <c r="F148" s="208" t="str">
        <f>IFERROR(IF(VLOOKUP($A148,'Annex 2 Designated EHV charges'!$D:$P,11,FALSE)=0,"",VLOOKUP($A148,'Annex 2 Designated EHV charges'!$D:$P,11,FALSE)),"")</f>
        <v/>
      </c>
      <c r="G148" s="208" t="str">
        <f>IFERROR(IF(VLOOKUP($A148,'Annex 2 Designated EHV charges'!$D:$P,12,FALSE)=0,"",VLOOKUP($A148,'Annex 2 Designated EHV charges'!$D:$P,12,FALSE)),"")</f>
        <v/>
      </c>
      <c r="H148" s="208" t="str">
        <f>IFERROR(IF(VLOOKUP($A148,'Annex 2 Designated EHV charges'!$D:$P,13,FALSE)=0,"",VLOOKUP($A148,'Annex 2 Designated EHV charges'!$D:$P,13,FALSE)),"")</f>
        <v/>
      </c>
    </row>
    <row r="149" spans="1:8" ht="12.75" customHeight="1" x14ac:dyDescent="0.25">
      <c r="A149" s="102" t="str" cm="1">
        <f t="array" ref="A149">IFERROR(INDEX('Annex 2 Designated EHV charges'!$D$10:$D$300, MATCH(0, IF(ISBLANK('Annex 2 Designated EHV charges'!$D$10:$D$300),1, COUNTIF(A$4:$A148, 'Annex 2 Designated EHV charges'!$D$10:$D$300)), 0)),"")</f>
        <v/>
      </c>
      <c r="B149" s="101" t="str">
        <f>IF($A149="","",VLOOKUP($A149,'Annex 2 Designated EHV charges'!$D:$O,2,0))</f>
        <v/>
      </c>
      <c r="C149" s="102" t="str">
        <f>IF($A149="","",VLOOKUP($A149,'Annex 2 Designated EHV charges'!$D:$O,3,0))</f>
        <v/>
      </c>
      <c r="D149" s="101" t="str">
        <f>IF($A149="","",VLOOKUP($A149,'Annex 2 Designated EHV charges'!$D:$O,4,0))</f>
        <v/>
      </c>
      <c r="E149" s="103" t="str">
        <f>IFERROR(IF(VLOOKUP($A149,'Annex 2 Designated EHV charges'!$D:$P,10,FALSE)=0,"",VLOOKUP($A149,'Annex 2 Designated EHV charges'!$D:$P,10,FALSE)),"")</f>
        <v/>
      </c>
      <c r="F149" s="208" t="str">
        <f>IFERROR(IF(VLOOKUP($A149,'Annex 2 Designated EHV charges'!$D:$P,11,FALSE)=0,"",VLOOKUP($A149,'Annex 2 Designated EHV charges'!$D:$P,11,FALSE)),"")</f>
        <v/>
      </c>
      <c r="G149" s="208" t="str">
        <f>IFERROR(IF(VLOOKUP($A149,'Annex 2 Designated EHV charges'!$D:$P,12,FALSE)=0,"",VLOOKUP($A149,'Annex 2 Designated EHV charges'!$D:$P,12,FALSE)),"")</f>
        <v/>
      </c>
      <c r="H149" s="208" t="str">
        <f>IFERROR(IF(VLOOKUP($A149,'Annex 2 Designated EHV charges'!$D:$P,13,FALSE)=0,"",VLOOKUP($A149,'Annex 2 Designated EHV charges'!$D:$P,13,FALSE)),"")</f>
        <v/>
      </c>
    </row>
    <row r="150" spans="1:8" ht="12.75" customHeight="1" x14ac:dyDescent="0.25">
      <c r="A150" s="102" t="str" cm="1">
        <f t="array" ref="A150">IFERROR(INDEX('Annex 2 Designated EHV charges'!$D$10:$D$300, MATCH(0, IF(ISBLANK('Annex 2 Designated EHV charges'!$D$10:$D$300),1, COUNTIF(A$4:$A149, 'Annex 2 Designated EHV charges'!$D$10:$D$300)), 0)),"")</f>
        <v/>
      </c>
      <c r="B150" s="101" t="str">
        <f>IF($A150="","",VLOOKUP($A150,'Annex 2 Designated EHV charges'!$D:$O,2,0))</f>
        <v/>
      </c>
      <c r="C150" s="102" t="str">
        <f>IF($A150="","",VLOOKUP($A150,'Annex 2 Designated EHV charges'!$D:$O,3,0))</f>
        <v/>
      </c>
      <c r="D150" s="101" t="str">
        <f>IF($A150="","",VLOOKUP($A150,'Annex 2 Designated EHV charges'!$D:$O,4,0))</f>
        <v/>
      </c>
      <c r="E150" s="103" t="str">
        <f>IFERROR(IF(VLOOKUP($A150,'Annex 2 Designated EHV charges'!$D:$P,10,FALSE)=0,"",VLOOKUP($A150,'Annex 2 Designated EHV charges'!$D:$P,10,FALSE)),"")</f>
        <v/>
      </c>
      <c r="F150" s="208" t="str">
        <f>IFERROR(IF(VLOOKUP($A150,'Annex 2 Designated EHV charges'!$D:$P,11,FALSE)=0,"",VLOOKUP($A150,'Annex 2 Designated EHV charges'!$D:$P,11,FALSE)),"")</f>
        <v/>
      </c>
      <c r="G150" s="208" t="str">
        <f>IFERROR(IF(VLOOKUP($A150,'Annex 2 Designated EHV charges'!$D:$P,12,FALSE)=0,"",VLOOKUP($A150,'Annex 2 Designated EHV charges'!$D:$P,12,FALSE)),"")</f>
        <v/>
      </c>
      <c r="H150" s="208" t="str">
        <f>IFERROR(IF(VLOOKUP($A150,'Annex 2 Designated EHV charges'!$D:$P,13,FALSE)=0,"",VLOOKUP($A150,'Annex 2 Designated EHV charges'!$D:$P,13,FALSE)),"")</f>
        <v/>
      </c>
    </row>
    <row r="151" spans="1:8" ht="12.75" customHeight="1" x14ac:dyDescent="0.25">
      <c r="A151" s="102" t="str" cm="1">
        <f t="array" ref="A151">IFERROR(INDEX('Annex 2 Designated EHV charges'!$D$10:$D$300, MATCH(0, IF(ISBLANK('Annex 2 Designated EHV charges'!$D$10:$D$300),1, COUNTIF(A$4:$A150, 'Annex 2 Designated EHV charges'!$D$10:$D$300)), 0)),"")</f>
        <v/>
      </c>
      <c r="B151" s="101" t="str">
        <f>IF($A151="","",VLOOKUP($A151,'Annex 2 Designated EHV charges'!$D:$O,2,0))</f>
        <v/>
      </c>
      <c r="C151" s="102" t="str">
        <f>IF($A151="","",VLOOKUP($A151,'Annex 2 Designated EHV charges'!$D:$O,3,0))</f>
        <v/>
      </c>
      <c r="D151" s="101" t="str">
        <f>IF($A151="","",VLOOKUP($A151,'Annex 2 Designated EHV charges'!$D:$O,4,0))</f>
        <v/>
      </c>
      <c r="E151" s="103" t="str">
        <f>IFERROR(IF(VLOOKUP($A151,'Annex 2 Designated EHV charges'!$D:$P,10,FALSE)=0,"",VLOOKUP($A151,'Annex 2 Designated EHV charges'!$D:$P,10,FALSE)),"")</f>
        <v/>
      </c>
      <c r="F151" s="208" t="str">
        <f>IFERROR(IF(VLOOKUP($A151,'Annex 2 Designated EHV charges'!$D:$P,11,FALSE)=0,"",VLOOKUP($A151,'Annex 2 Designated EHV charges'!$D:$P,11,FALSE)),"")</f>
        <v/>
      </c>
      <c r="G151" s="208" t="str">
        <f>IFERROR(IF(VLOOKUP($A151,'Annex 2 Designated EHV charges'!$D:$P,12,FALSE)=0,"",VLOOKUP($A151,'Annex 2 Designated EHV charges'!$D:$P,12,FALSE)),"")</f>
        <v/>
      </c>
      <c r="H151" s="208" t="str">
        <f>IFERROR(IF(VLOOKUP($A151,'Annex 2 Designated EHV charges'!$D:$P,13,FALSE)=0,"",VLOOKUP($A151,'Annex 2 Designated EHV charges'!$D:$P,13,FALSE)),"")</f>
        <v/>
      </c>
    </row>
    <row r="152" spans="1:8" x14ac:dyDescent="0.25">
      <c r="A152" s="102" t="str" cm="1">
        <f t="array" ref="A152">IFERROR(INDEX('Annex 2 Designated EHV charges'!$D$10:$D$300, MATCH(0, IF(ISBLANK('Annex 2 Designated EHV charges'!$D$10:$D$300),1, COUNTIF(A$4:$A151, 'Annex 2 Designated EHV charges'!$D$10:$D$300)), 0)),"")</f>
        <v/>
      </c>
      <c r="B152" s="101" t="str">
        <f>IF($A152="","",VLOOKUP($A152,'Annex 2 Designated EHV charges'!$D:$O,2,0))</f>
        <v/>
      </c>
      <c r="C152" s="102" t="str">
        <f>IF($A152="","",VLOOKUP($A152,'Annex 2 Designated EHV charges'!$D:$O,3,0))</f>
        <v/>
      </c>
      <c r="D152" s="101" t="str">
        <f>IF($A152="","",VLOOKUP($A152,'Annex 2 Designated EHV charges'!$D:$O,4,0))</f>
        <v/>
      </c>
      <c r="E152" s="103" t="str">
        <f>IFERROR(IF(VLOOKUP($A152,'Annex 2 Designated EHV charges'!$D:$P,10,FALSE)=0,"",VLOOKUP($A152,'Annex 2 Designated EHV charges'!$D:$P,10,FALSE)),"")</f>
        <v/>
      </c>
      <c r="F152" s="208" t="str">
        <f>IFERROR(IF(VLOOKUP($A152,'Annex 2 Designated EHV charges'!$D:$P,11,FALSE)=0,"",VLOOKUP($A152,'Annex 2 Designated EHV charges'!$D:$P,11,FALSE)),"")</f>
        <v/>
      </c>
      <c r="G152" s="208" t="str">
        <f>IFERROR(IF(VLOOKUP($A152,'Annex 2 Designated EHV charges'!$D:$P,12,FALSE)=0,"",VLOOKUP($A152,'Annex 2 Designated EHV charges'!$D:$P,12,FALSE)),"")</f>
        <v/>
      </c>
      <c r="H152" s="208" t="str">
        <f>IFERROR(IF(VLOOKUP($A152,'Annex 2 Designated EHV charges'!$D:$P,13,FALSE)=0,"",VLOOKUP($A152,'Annex 2 Designated EHV charges'!$D:$P,13,FALSE)),"")</f>
        <v/>
      </c>
    </row>
    <row r="153" spans="1:8" x14ac:dyDescent="0.25">
      <c r="A153" s="102" t="str" cm="1">
        <f t="array" ref="A153">IFERROR(INDEX('Annex 2 Designated EHV charges'!$D$10:$D$300, MATCH(0, IF(ISBLANK('Annex 2 Designated EHV charges'!$D$10:$D$300),1, COUNTIF(A$4:$A152, 'Annex 2 Designated EHV charges'!$D$10:$D$300)), 0)),"")</f>
        <v/>
      </c>
      <c r="B153" s="101" t="str">
        <f>IF($A153="","",VLOOKUP($A153,'Annex 2 Designated EHV charges'!$D:$O,2,0))</f>
        <v/>
      </c>
      <c r="C153" s="102" t="str">
        <f>IF($A153="","",VLOOKUP($A153,'Annex 2 Designated EHV charges'!$D:$O,3,0))</f>
        <v/>
      </c>
      <c r="D153" s="101" t="str">
        <f>IF($A153="","",VLOOKUP($A153,'Annex 2 Designated EHV charges'!$D:$O,4,0))</f>
        <v/>
      </c>
      <c r="E153" s="103" t="str">
        <f>IFERROR(IF(VLOOKUP($A153,'Annex 2 Designated EHV charges'!$D:$P,10,FALSE)=0,"",VLOOKUP($A153,'Annex 2 Designated EHV charges'!$D:$P,10,FALSE)),"")</f>
        <v/>
      </c>
      <c r="F153" s="208" t="str">
        <f>IFERROR(IF(VLOOKUP($A153,'Annex 2 Designated EHV charges'!$D:$P,11,FALSE)=0,"",VLOOKUP($A153,'Annex 2 Designated EHV charges'!$D:$P,11,FALSE)),"")</f>
        <v/>
      </c>
      <c r="G153" s="208" t="str">
        <f>IFERROR(IF(VLOOKUP($A153,'Annex 2 Designated EHV charges'!$D:$P,12,FALSE)=0,"",VLOOKUP($A153,'Annex 2 Designated EHV charges'!$D:$P,12,FALSE)),"")</f>
        <v/>
      </c>
      <c r="H153" s="208" t="str">
        <f>IFERROR(IF(VLOOKUP($A153,'Annex 2 Designated EHV charges'!$D:$P,13,FALSE)=0,"",VLOOKUP($A153,'Annex 2 Designated EHV charges'!$D:$P,13,FALSE)),"")</f>
        <v/>
      </c>
    </row>
    <row r="154" spans="1:8" x14ac:dyDescent="0.25">
      <c r="A154" s="102" t="str" cm="1">
        <f t="array" ref="A154">IFERROR(INDEX('Annex 2 Designated EHV charges'!$D$10:$D$300, MATCH(0, IF(ISBLANK('Annex 2 Designated EHV charges'!$D$10:$D$300),1, COUNTIF(A$4:$A153, 'Annex 2 Designated EHV charges'!$D$10:$D$300)), 0)),"")</f>
        <v/>
      </c>
      <c r="B154" s="101" t="str">
        <f>IF($A154="","",VLOOKUP($A154,'Annex 2 Designated EHV charges'!$D:$O,2,0))</f>
        <v/>
      </c>
      <c r="C154" s="102" t="str">
        <f>IF($A154="","",VLOOKUP($A154,'Annex 2 Designated EHV charges'!$D:$O,3,0))</f>
        <v/>
      </c>
      <c r="D154" s="101" t="str">
        <f>IF($A154="","",VLOOKUP($A154,'Annex 2 Designated EHV charges'!$D:$O,4,0))</f>
        <v/>
      </c>
      <c r="E154" s="103" t="str">
        <f>IFERROR(IF(VLOOKUP($A154,'Annex 2 Designated EHV charges'!$D:$P,10,FALSE)=0,"",VLOOKUP($A154,'Annex 2 Designated EHV charges'!$D:$P,10,FALSE)),"")</f>
        <v/>
      </c>
      <c r="F154" s="208" t="str">
        <f>IFERROR(IF(VLOOKUP($A154,'Annex 2 Designated EHV charges'!$D:$P,11,FALSE)=0,"",VLOOKUP($A154,'Annex 2 Designated EHV charges'!$D:$P,11,FALSE)),"")</f>
        <v/>
      </c>
      <c r="G154" s="208" t="str">
        <f>IFERROR(IF(VLOOKUP($A154,'Annex 2 Designated EHV charges'!$D:$P,12,FALSE)=0,"",VLOOKUP($A154,'Annex 2 Designated EHV charges'!$D:$P,12,FALSE)),"")</f>
        <v/>
      </c>
      <c r="H154" s="208" t="str">
        <f>IFERROR(IF(VLOOKUP($A154,'Annex 2 Designated EHV charges'!$D:$P,13,FALSE)=0,"",VLOOKUP($A154,'Annex 2 Designated EHV charges'!$D:$P,13,FALSE)),"")</f>
        <v/>
      </c>
    </row>
    <row r="155" spans="1:8" x14ac:dyDescent="0.25">
      <c r="A155" s="102" t="str" cm="1">
        <f t="array" ref="A155">IFERROR(INDEX('Annex 2 Designated EHV charges'!$D$10:$D$300, MATCH(0, IF(ISBLANK('Annex 2 Designated EHV charges'!$D$10:$D$300),1, COUNTIF(A$4:$A154, 'Annex 2 Designated EHV charges'!$D$10:$D$300)), 0)),"")</f>
        <v/>
      </c>
      <c r="B155" s="101" t="str">
        <f>IF($A155="","",VLOOKUP($A155,'Annex 2 Designated EHV charges'!$D:$O,2,0))</f>
        <v/>
      </c>
      <c r="C155" s="102" t="str">
        <f>IF($A155="","",VLOOKUP($A155,'Annex 2 Designated EHV charges'!$D:$O,3,0))</f>
        <v/>
      </c>
      <c r="D155" s="101" t="str">
        <f>IF($A155="","",VLOOKUP($A155,'Annex 2 Designated EHV charges'!$D:$O,4,0))</f>
        <v/>
      </c>
      <c r="E155" s="103" t="str">
        <f>IFERROR(IF(VLOOKUP($A155,'Annex 2 Designated EHV charges'!$D:$P,10,FALSE)=0,"",VLOOKUP($A155,'Annex 2 Designated EHV charges'!$D:$P,10,FALSE)),"")</f>
        <v/>
      </c>
      <c r="F155" s="208" t="str">
        <f>IFERROR(IF(VLOOKUP($A155,'Annex 2 Designated EHV charges'!$D:$P,11,FALSE)=0,"",VLOOKUP($A155,'Annex 2 Designated EHV charges'!$D:$P,11,FALSE)),"")</f>
        <v/>
      </c>
      <c r="G155" s="208" t="str">
        <f>IFERROR(IF(VLOOKUP($A155,'Annex 2 Designated EHV charges'!$D:$P,12,FALSE)=0,"",VLOOKUP($A155,'Annex 2 Designated EHV charges'!$D:$P,12,FALSE)),"")</f>
        <v/>
      </c>
      <c r="H155" s="208" t="str">
        <f>IFERROR(IF(VLOOKUP($A155,'Annex 2 Designated EHV charges'!$D:$P,13,FALSE)=0,"",VLOOKUP($A155,'Annex 2 Designated EHV charges'!$D:$P,13,FALSE)),"")</f>
        <v/>
      </c>
    </row>
    <row r="156" spans="1:8" x14ac:dyDescent="0.25">
      <c r="A156" s="102" t="str" cm="1">
        <f t="array" ref="A156">IFERROR(INDEX('Annex 2 Designated EHV charges'!$D$10:$D$300, MATCH(0, IF(ISBLANK('Annex 2 Designated EHV charges'!$D$10:$D$300),1, COUNTIF(A$4:$A155, 'Annex 2 Designated EHV charges'!$D$10:$D$300)), 0)),"")</f>
        <v/>
      </c>
      <c r="B156" s="101" t="str">
        <f>IF($A156="","",VLOOKUP($A156,'Annex 2 Designated EHV charges'!$D:$O,2,0))</f>
        <v/>
      </c>
      <c r="C156" s="102" t="str">
        <f>IF($A156="","",VLOOKUP($A156,'Annex 2 Designated EHV charges'!$D:$O,3,0))</f>
        <v/>
      </c>
      <c r="D156" s="101" t="str">
        <f>IF($A156="","",VLOOKUP($A156,'Annex 2 Designated EHV charges'!$D:$O,4,0))</f>
        <v/>
      </c>
      <c r="E156" s="103" t="str">
        <f>IFERROR(IF(VLOOKUP($A156,'Annex 2 Designated EHV charges'!$D:$P,10,FALSE)=0,"",VLOOKUP($A156,'Annex 2 Designated EHV charges'!$D:$P,10,FALSE)),"")</f>
        <v/>
      </c>
      <c r="F156" s="208" t="str">
        <f>IFERROR(IF(VLOOKUP($A156,'Annex 2 Designated EHV charges'!$D:$P,11,FALSE)=0,"",VLOOKUP($A156,'Annex 2 Designated EHV charges'!$D:$P,11,FALSE)),"")</f>
        <v/>
      </c>
      <c r="G156" s="208" t="str">
        <f>IFERROR(IF(VLOOKUP($A156,'Annex 2 Designated EHV charges'!$D:$P,12,FALSE)=0,"",VLOOKUP($A156,'Annex 2 Designated EHV charges'!$D:$P,12,FALSE)),"")</f>
        <v/>
      </c>
      <c r="H156" s="208" t="str">
        <f>IFERROR(IF(VLOOKUP($A156,'Annex 2 Designated EHV charges'!$D:$P,13,FALSE)=0,"",VLOOKUP($A156,'Annex 2 Designated EHV charges'!$D:$P,13,FALSE)),"")</f>
        <v/>
      </c>
    </row>
    <row r="157" spans="1:8" x14ac:dyDescent="0.25">
      <c r="A157" s="102" t="str" cm="1">
        <f t="array" ref="A157">IFERROR(INDEX('Annex 2 Designated EHV charges'!$D$10:$D$300, MATCH(0, IF(ISBLANK('Annex 2 Designated EHV charges'!$D$10:$D$300),1, COUNTIF(A$4:$A156, 'Annex 2 Designated EHV charges'!$D$10:$D$300)), 0)),"")</f>
        <v/>
      </c>
      <c r="B157" s="101" t="str">
        <f>IF($A157="","",VLOOKUP($A157,'Annex 2 Designated EHV charges'!$D:$O,2,0))</f>
        <v/>
      </c>
      <c r="C157" s="102" t="str">
        <f>IF($A157="","",VLOOKUP($A157,'Annex 2 Designated EHV charges'!$D:$O,3,0))</f>
        <v/>
      </c>
      <c r="D157" s="101" t="str">
        <f>IF($A157="","",VLOOKUP($A157,'Annex 2 Designated EHV charges'!$D:$O,4,0))</f>
        <v/>
      </c>
      <c r="E157" s="103" t="str">
        <f>IFERROR(IF(VLOOKUP($A157,'Annex 2 Designated EHV charges'!$D:$P,10,FALSE)=0,"",VLOOKUP($A157,'Annex 2 Designated EHV charges'!$D:$P,10,FALSE)),"")</f>
        <v/>
      </c>
      <c r="F157" s="208" t="str">
        <f>IFERROR(IF(VLOOKUP($A157,'Annex 2 Designated EHV charges'!$D:$P,11,FALSE)=0,"",VLOOKUP($A157,'Annex 2 Designated EHV charges'!$D:$P,11,FALSE)),"")</f>
        <v/>
      </c>
      <c r="G157" s="208" t="str">
        <f>IFERROR(IF(VLOOKUP($A157,'Annex 2 Designated EHV charges'!$D:$P,12,FALSE)=0,"",VLOOKUP($A157,'Annex 2 Designated EHV charges'!$D:$P,12,FALSE)),"")</f>
        <v/>
      </c>
      <c r="H157" s="208" t="str">
        <f>IFERROR(IF(VLOOKUP($A157,'Annex 2 Designated EHV charges'!$D:$P,13,FALSE)=0,"",VLOOKUP($A157,'Annex 2 Designated EHV charges'!$D:$P,13,FALSE)),"")</f>
        <v/>
      </c>
    </row>
    <row r="158" spans="1:8" x14ac:dyDescent="0.25">
      <c r="A158" s="102" t="str" cm="1">
        <f t="array" ref="A158">IFERROR(INDEX('Annex 2 Designated EHV charges'!$D$10:$D$300, MATCH(0, IF(ISBLANK('Annex 2 Designated EHV charges'!$D$10:$D$300),1, COUNTIF(A$4:$A157, 'Annex 2 Designated EHV charges'!$D$10:$D$300)), 0)),"")</f>
        <v/>
      </c>
      <c r="B158" s="101" t="str">
        <f>IF($A158="","",VLOOKUP($A158,'Annex 2 Designated EHV charges'!$D:$O,2,0))</f>
        <v/>
      </c>
      <c r="C158" s="102" t="str">
        <f>IF($A158="","",VLOOKUP($A158,'Annex 2 Designated EHV charges'!$D:$O,3,0))</f>
        <v/>
      </c>
      <c r="D158" s="101" t="str">
        <f>IF($A158="","",VLOOKUP($A158,'Annex 2 Designated EHV charges'!$D:$O,4,0))</f>
        <v/>
      </c>
      <c r="E158" s="103" t="str">
        <f>IFERROR(IF(VLOOKUP($A158,'Annex 2 Designated EHV charges'!$D:$P,10,FALSE)=0,"",VLOOKUP($A158,'Annex 2 Designated EHV charges'!$D:$P,10,FALSE)),"")</f>
        <v/>
      </c>
      <c r="F158" s="208" t="str">
        <f>IFERROR(IF(VLOOKUP($A158,'Annex 2 Designated EHV charges'!$D:$P,11,FALSE)=0,"",VLOOKUP($A158,'Annex 2 Designated EHV charges'!$D:$P,11,FALSE)),"")</f>
        <v/>
      </c>
      <c r="G158" s="208" t="str">
        <f>IFERROR(IF(VLOOKUP($A158,'Annex 2 Designated EHV charges'!$D:$P,12,FALSE)=0,"",VLOOKUP($A158,'Annex 2 Designated EHV charges'!$D:$P,12,FALSE)),"")</f>
        <v/>
      </c>
      <c r="H158" s="208" t="str">
        <f>IFERROR(IF(VLOOKUP($A158,'Annex 2 Designated EHV charges'!$D:$P,13,FALSE)=0,"",VLOOKUP($A158,'Annex 2 Designated EHV charges'!$D:$P,13,FALSE)),"")</f>
        <v/>
      </c>
    </row>
    <row r="159" spans="1:8" x14ac:dyDescent="0.25">
      <c r="A159" s="102" t="str" cm="1">
        <f t="array" ref="A159">IFERROR(INDEX('Annex 2 Designated EHV charges'!$D$10:$D$300, MATCH(0, IF(ISBLANK('Annex 2 Designated EHV charges'!$D$10:$D$300),1, COUNTIF(A$4:$A158, 'Annex 2 Designated EHV charges'!$D$10:$D$300)), 0)),"")</f>
        <v/>
      </c>
      <c r="B159" s="101" t="str">
        <f>IF($A159="","",VLOOKUP($A159,'Annex 2 Designated EHV charges'!$D:$O,2,0))</f>
        <v/>
      </c>
      <c r="C159" s="102" t="str">
        <f>IF($A159="","",VLOOKUP($A159,'Annex 2 Designated EHV charges'!$D:$O,3,0))</f>
        <v/>
      </c>
      <c r="D159" s="101" t="str">
        <f>IF($A159="","",VLOOKUP($A159,'Annex 2 Designated EHV charges'!$D:$O,4,0))</f>
        <v/>
      </c>
      <c r="E159" s="103" t="str">
        <f>IFERROR(IF(VLOOKUP($A159,'Annex 2 Designated EHV charges'!$D:$P,10,FALSE)=0,"",VLOOKUP($A159,'Annex 2 Designated EHV charges'!$D:$P,10,FALSE)),"")</f>
        <v/>
      </c>
      <c r="F159" s="208" t="str">
        <f>IFERROR(IF(VLOOKUP($A159,'Annex 2 Designated EHV charges'!$D:$P,11,FALSE)=0,"",VLOOKUP($A159,'Annex 2 Designated EHV charges'!$D:$P,11,FALSE)),"")</f>
        <v/>
      </c>
      <c r="G159" s="208" t="str">
        <f>IFERROR(IF(VLOOKUP($A159,'Annex 2 Designated EHV charges'!$D:$P,12,FALSE)=0,"",VLOOKUP($A159,'Annex 2 Designated EHV charges'!$D:$P,12,FALSE)),"")</f>
        <v/>
      </c>
      <c r="H159" s="208" t="str">
        <f>IFERROR(IF(VLOOKUP($A159,'Annex 2 Designated EHV charges'!$D:$P,13,FALSE)=0,"",VLOOKUP($A159,'Annex 2 Designated EHV charges'!$D:$P,13,FALSE)),"")</f>
        <v/>
      </c>
    </row>
    <row r="160" spans="1:8" x14ac:dyDescent="0.25">
      <c r="A160" s="102" t="str" cm="1">
        <f t="array" ref="A160">IFERROR(INDEX('Annex 2 Designated EHV charges'!$D$10:$D$300, MATCH(0, IF(ISBLANK('Annex 2 Designated EHV charges'!$D$10:$D$300),1, COUNTIF(A$4:$A159, 'Annex 2 Designated EHV charges'!$D$10:$D$300)), 0)),"")</f>
        <v/>
      </c>
      <c r="B160" s="101" t="str">
        <f>IF($A160="","",VLOOKUP($A160,'Annex 2 Designated EHV charges'!$D:$O,2,0))</f>
        <v/>
      </c>
      <c r="C160" s="102" t="str">
        <f>IF($A160="","",VLOOKUP($A160,'Annex 2 Designated EHV charges'!$D:$O,3,0))</f>
        <v/>
      </c>
      <c r="D160" s="101" t="str">
        <f>IF($A160="","",VLOOKUP($A160,'Annex 2 Designated EHV charges'!$D:$O,4,0))</f>
        <v/>
      </c>
      <c r="E160" s="103" t="str">
        <f>IFERROR(IF(VLOOKUP($A160,'Annex 2 Designated EHV charges'!$D:$P,10,FALSE)=0,"",VLOOKUP($A160,'Annex 2 Designated EHV charges'!$D:$P,10,FALSE)),"")</f>
        <v/>
      </c>
      <c r="F160" s="208" t="str">
        <f>IFERROR(IF(VLOOKUP($A160,'Annex 2 Designated EHV charges'!$D:$P,11,FALSE)=0,"",VLOOKUP($A160,'Annex 2 Designated EHV charges'!$D:$P,11,FALSE)),"")</f>
        <v/>
      </c>
      <c r="G160" s="208" t="str">
        <f>IFERROR(IF(VLOOKUP($A160,'Annex 2 Designated EHV charges'!$D:$P,12,FALSE)=0,"",VLOOKUP($A160,'Annex 2 Designated EHV charges'!$D:$P,12,FALSE)),"")</f>
        <v/>
      </c>
      <c r="H160" s="208" t="str">
        <f>IFERROR(IF(VLOOKUP($A160,'Annex 2 Designated EHV charges'!$D:$P,13,FALSE)=0,"",VLOOKUP($A160,'Annex 2 Designated EHV charges'!$D:$P,13,FALSE)),"")</f>
        <v/>
      </c>
    </row>
    <row r="161" spans="1:8" x14ac:dyDescent="0.25">
      <c r="A161" s="102" t="str" cm="1">
        <f t="array" ref="A161">IFERROR(INDEX('Annex 2 Designated EHV charges'!$D$10:$D$300, MATCH(0, IF(ISBLANK('Annex 2 Designated EHV charges'!$D$10:$D$300),1, COUNTIF(A$4:$A160, 'Annex 2 Designated EHV charges'!$D$10:$D$300)), 0)),"")</f>
        <v/>
      </c>
      <c r="B161" s="101" t="str">
        <f>IF($A161="","",VLOOKUP($A161,'Annex 2 Designated EHV charges'!$D:$O,2,0))</f>
        <v/>
      </c>
      <c r="C161" s="102" t="str">
        <f>IF($A161="","",VLOOKUP($A161,'Annex 2 Designated EHV charges'!$D:$O,3,0))</f>
        <v/>
      </c>
      <c r="D161" s="101" t="str">
        <f>IF($A161="","",VLOOKUP($A161,'Annex 2 Designated EHV charges'!$D:$O,4,0))</f>
        <v/>
      </c>
      <c r="E161" s="103" t="str">
        <f>IFERROR(IF(VLOOKUP($A161,'Annex 2 Designated EHV charges'!$D:$P,10,FALSE)=0,"",VLOOKUP($A161,'Annex 2 Designated EHV charges'!$D:$P,10,FALSE)),"")</f>
        <v/>
      </c>
      <c r="F161" s="208" t="str">
        <f>IFERROR(IF(VLOOKUP($A161,'Annex 2 Designated EHV charges'!$D:$P,11,FALSE)=0,"",VLOOKUP($A161,'Annex 2 Designated EHV charges'!$D:$P,11,FALSE)),"")</f>
        <v/>
      </c>
      <c r="G161" s="208" t="str">
        <f>IFERROR(IF(VLOOKUP($A161,'Annex 2 Designated EHV charges'!$D:$P,12,FALSE)=0,"",VLOOKUP($A161,'Annex 2 Designated EHV charges'!$D:$P,12,FALSE)),"")</f>
        <v/>
      </c>
      <c r="H161" s="208" t="str">
        <f>IFERROR(IF(VLOOKUP($A161,'Annex 2 Designated EHV charges'!$D:$P,13,FALSE)=0,"",VLOOKUP($A161,'Annex 2 Designated EHV charges'!$D:$P,13,FALSE)),"")</f>
        <v/>
      </c>
    </row>
    <row r="162" spans="1:8" x14ac:dyDescent="0.25">
      <c r="A162" s="102" t="str" cm="1">
        <f t="array" ref="A162">IFERROR(INDEX('Annex 2 Designated EHV charges'!$D$10:$D$300, MATCH(0, IF(ISBLANK('Annex 2 Designated EHV charges'!$D$10:$D$300),1, COUNTIF(A$4:$A161, 'Annex 2 Designated EHV charges'!$D$10:$D$300)), 0)),"")</f>
        <v/>
      </c>
      <c r="B162" s="101" t="str">
        <f>IF($A162="","",VLOOKUP($A162,'Annex 2 Designated EHV charges'!$D:$O,2,0))</f>
        <v/>
      </c>
      <c r="C162" s="102" t="str">
        <f>IF($A162="","",VLOOKUP($A162,'Annex 2 Designated EHV charges'!$D:$O,3,0))</f>
        <v/>
      </c>
      <c r="D162" s="101" t="str">
        <f>IF($A162="","",VLOOKUP($A162,'Annex 2 Designated EHV charges'!$D:$O,4,0))</f>
        <v/>
      </c>
      <c r="E162" s="103" t="str">
        <f>IFERROR(IF(VLOOKUP($A162,'Annex 2 Designated EHV charges'!$D:$P,10,FALSE)=0,"",VLOOKUP($A162,'Annex 2 Designated EHV charges'!$D:$P,10,FALSE)),"")</f>
        <v/>
      </c>
      <c r="F162" s="208" t="str">
        <f>IFERROR(IF(VLOOKUP($A162,'Annex 2 Designated EHV charges'!$D:$P,11,FALSE)=0,"",VLOOKUP($A162,'Annex 2 Designated EHV charges'!$D:$P,11,FALSE)),"")</f>
        <v/>
      </c>
      <c r="G162" s="208" t="str">
        <f>IFERROR(IF(VLOOKUP($A162,'Annex 2 Designated EHV charges'!$D:$P,12,FALSE)=0,"",VLOOKUP($A162,'Annex 2 Designated EHV charges'!$D:$P,12,FALSE)),"")</f>
        <v/>
      </c>
      <c r="H162" s="208" t="str">
        <f>IFERROR(IF(VLOOKUP($A162,'Annex 2 Designated EHV charges'!$D:$P,13,FALSE)=0,"",VLOOKUP($A162,'Annex 2 Designated EHV charges'!$D:$P,13,FALSE)),"")</f>
        <v/>
      </c>
    </row>
    <row r="163" spans="1:8" x14ac:dyDescent="0.25">
      <c r="A163" s="102" t="str" cm="1">
        <f t="array" ref="A163">IFERROR(INDEX('Annex 2 Designated EHV charges'!$D$10:$D$300, MATCH(0, IF(ISBLANK('Annex 2 Designated EHV charges'!$D$10:$D$300),1, COUNTIF(A$4:$A162, 'Annex 2 Designated EHV charges'!$D$10:$D$300)), 0)),"")</f>
        <v/>
      </c>
      <c r="B163" s="101" t="str">
        <f>IF($A163="","",VLOOKUP($A163,'Annex 2 Designated EHV charges'!$D:$O,2,0))</f>
        <v/>
      </c>
      <c r="C163" s="102" t="str">
        <f>IF($A163="","",VLOOKUP($A163,'Annex 2 Designated EHV charges'!$D:$O,3,0))</f>
        <v/>
      </c>
      <c r="D163" s="101" t="str">
        <f>IF($A163="","",VLOOKUP($A163,'Annex 2 Designated EHV charges'!$D:$O,4,0))</f>
        <v/>
      </c>
      <c r="E163" s="103" t="str">
        <f>IFERROR(IF(VLOOKUP($A163,'Annex 2 Designated EHV charges'!$D:$P,10,FALSE)=0,"",VLOOKUP($A163,'Annex 2 Designated EHV charges'!$D:$P,10,FALSE)),"")</f>
        <v/>
      </c>
      <c r="F163" s="208" t="str">
        <f>IFERROR(IF(VLOOKUP($A163,'Annex 2 Designated EHV charges'!$D:$P,11,FALSE)=0,"",VLOOKUP($A163,'Annex 2 Designated EHV charges'!$D:$P,11,FALSE)),"")</f>
        <v/>
      </c>
      <c r="G163" s="208" t="str">
        <f>IFERROR(IF(VLOOKUP($A163,'Annex 2 Designated EHV charges'!$D:$P,12,FALSE)=0,"",VLOOKUP($A163,'Annex 2 Designated EHV charges'!$D:$P,12,FALSE)),"")</f>
        <v/>
      </c>
      <c r="H163" s="208" t="str">
        <f>IFERROR(IF(VLOOKUP($A163,'Annex 2 Designated EHV charges'!$D:$P,13,FALSE)=0,"",VLOOKUP($A163,'Annex 2 Designated EHV charges'!$D:$P,13,FALSE)),"")</f>
        <v/>
      </c>
    </row>
    <row r="164" spans="1:8" x14ac:dyDescent="0.25">
      <c r="A164" s="102" t="str" cm="1">
        <f t="array" ref="A164">IFERROR(INDEX('Annex 2 Designated EHV charges'!$D$10:$D$300, MATCH(0, IF(ISBLANK('Annex 2 Designated EHV charges'!$D$10:$D$300),1, COUNTIF(A$4:$A163, 'Annex 2 Designated EHV charges'!$D$10:$D$300)), 0)),"")</f>
        <v/>
      </c>
      <c r="B164" s="101" t="str">
        <f>IF($A164="","",VLOOKUP($A164,'Annex 2 Designated EHV charges'!$D:$O,2,0))</f>
        <v/>
      </c>
      <c r="C164" s="102" t="str">
        <f>IF($A164="","",VLOOKUP($A164,'Annex 2 Designated EHV charges'!$D:$O,3,0))</f>
        <v/>
      </c>
      <c r="D164" s="101" t="str">
        <f>IF($A164="","",VLOOKUP($A164,'Annex 2 Designated EHV charges'!$D:$O,4,0))</f>
        <v/>
      </c>
      <c r="E164" s="103" t="str">
        <f>IFERROR(IF(VLOOKUP($A164,'Annex 2 Designated EHV charges'!$D:$P,10,FALSE)=0,"",VLOOKUP($A164,'Annex 2 Designated EHV charges'!$D:$P,10,FALSE)),"")</f>
        <v/>
      </c>
      <c r="F164" s="208" t="str">
        <f>IFERROR(IF(VLOOKUP($A164,'Annex 2 Designated EHV charges'!$D:$P,11,FALSE)=0,"",VLOOKUP($A164,'Annex 2 Designated EHV charges'!$D:$P,11,FALSE)),"")</f>
        <v/>
      </c>
      <c r="G164" s="208" t="str">
        <f>IFERROR(IF(VLOOKUP($A164,'Annex 2 Designated EHV charges'!$D:$P,12,FALSE)=0,"",VLOOKUP($A164,'Annex 2 Designated EHV charges'!$D:$P,12,FALSE)),"")</f>
        <v/>
      </c>
      <c r="H164" s="208" t="str">
        <f>IFERROR(IF(VLOOKUP($A164,'Annex 2 Designated EHV charges'!$D:$P,13,FALSE)=0,"",VLOOKUP($A164,'Annex 2 Designated EHV charges'!$D:$P,13,FALSE)),"")</f>
        <v/>
      </c>
    </row>
    <row r="165" spans="1:8" x14ac:dyDescent="0.25">
      <c r="A165" s="102" t="str" cm="1">
        <f t="array" ref="A165">IFERROR(INDEX('Annex 2 Designated EHV charges'!$D$10:$D$300, MATCH(0, IF(ISBLANK('Annex 2 Designated EHV charges'!$D$10:$D$300),1, COUNTIF(A$4:$A164, 'Annex 2 Designated EHV charges'!$D$10:$D$300)), 0)),"")</f>
        <v/>
      </c>
      <c r="B165" s="101" t="str">
        <f>IF($A165="","",VLOOKUP($A165,'Annex 2 Designated EHV charges'!$D:$O,2,0))</f>
        <v/>
      </c>
      <c r="C165" s="102" t="str">
        <f>IF($A165="","",VLOOKUP($A165,'Annex 2 Designated EHV charges'!$D:$O,3,0))</f>
        <v/>
      </c>
      <c r="D165" s="101" t="str">
        <f>IF($A165="","",VLOOKUP($A165,'Annex 2 Designated EHV charges'!$D:$O,4,0))</f>
        <v/>
      </c>
      <c r="E165" s="103" t="str">
        <f>IFERROR(IF(VLOOKUP($A165,'Annex 2 Designated EHV charges'!$D:$P,10,FALSE)=0,"",VLOOKUP($A165,'Annex 2 Designated EHV charges'!$D:$P,10,FALSE)),"")</f>
        <v/>
      </c>
      <c r="F165" s="208" t="str">
        <f>IFERROR(IF(VLOOKUP($A165,'Annex 2 Designated EHV charges'!$D:$P,11,FALSE)=0,"",VLOOKUP($A165,'Annex 2 Designated EHV charges'!$D:$P,11,FALSE)),"")</f>
        <v/>
      </c>
      <c r="G165" s="208" t="str">
        <f>IFERROR(IF(VLOOKUP($A165,'Annex 2 Designated EHV charges'!$D:$P,12,FALSE)=0,"",VLOOKUP($A165,'Annex 2 Designated EHV charges'!$D:$P,12,FALSE)),"")</f>
        <v/>
      </c>
      <c r="H165" s="208" t="str">
        <f>IFERROR(IF(VLOOKUP($A165,'Annex 2 Designated EHV charges'!$D:$P,13,FALSE)=0,"",VLOOKUP($A165,'Annex 2 Designated EHV charges'!$D:$P,13,FALSE)),"")</f>
        <v/>
      </c>
    </row>
    <row r="166" spans="1:8" x14ac:dyDescent="0.25">
      <c r="A166" s="102" t="str" cm="1">
        <f t="array" ref="A166">IFERROR(INDEX('Annex 2 Designated EHV charges'!$D$10:$D$300, MATCH(0, IF(ISBLANK('Annex 2 Designated EHV charges'!$D$10:$D$300),1, COUNTIF(A$4:$A165, 'Annex 2 Designated EHV charges'!$D$10:$D$300)), 0)),"")</f>
        <v/>
      </c>
      <c r="B166" s="101" t="str">
        <f>IF($A166="","",VLOOKUP($A166,'Annex 2 Designated EHV charges'!$D:$O,2,0))</f>
        <v/>
      </c>
      <c r="C166" s="102" t="str">
        <f>IF($A166="","",VLOOKUP($A166,'Annex 2 Designated EHV charges'!$D:$O,3,0))</f>
        <v/>
      </c>
      <c r="D166" s="101" t="str">
        <f>IF($A166="","",VLOOKUP($A166,'Annex 2 Designated EHV charges'!$D:$O,4,0))</f>
        <v/>
      </c>
      <c r="E166" s="103" t="str">
        <f>IFERROR(IF(VLOOKUP($A166,'Annex 2 Designated EHV charges'!$D:$P,10,FALSE)=0,"",VLOOKUP($A166,'Annex 2 Designated EHV charges'!$D:$P,10,FALSE)),"")</f>
        <v/>
      </c>
      <c r="F166" s="208" t="str">
        <f>IFERROR(IF(VLOOKUP($A166,'Annex 2 Designated EHV charges'!$D:$P,11,FALSE)=0,"",VLOOKUP($A166,'Annex 2 Designated EHV charges'!$D:$P,11,FALSE)),"")</f>
        <v/>
      </c>
      <c r="G166" s="208" t="str">
        <f>IFERROR(IF(VLOOKUP($A166,'Annex 2 Designated EHV charges'!$D:$P,12,FALSE)=0,"",VLOOKUP($A166,'Annex 2 Designated EHV charges'!$D:$P,12,FALSE)),"")</f>
        <v/>
      </c>
      <c r="H166" s="208" t="str">
        <f>IFERROR(IF(VLOOKUP($A166,'Annex 2 Designated EHV charges'!$D:$P,13,FALSE)=0,"",VLOOKUP($A166,'Annex 2 Designated EHV charges'!$D:$P,13,FALSE)),"")</f>
        <v/>
      </c>
    </row>
    <row r="167" spans="1:8" x14ac:dyDescent="0.25">
      <c r="A167" s="102" t="str" cm="1">
        <f t="array" ref="A167">IFERROR(INDEX('Annex 2 Designated EHV charges'!$D$10:$D$300, MATCH(0, IF(ISBLANK('Annex 2 Designated EHV charges'!$D$10:$D$300),1, COUNTIF(A$4:$A166, 'Annex 2 Designated EHV charges'!$D$10:$D$300)), 0)),"")</f>
        <v/>
      </c>
      <c r="B167" s="101" t="str">
        <f>IF($A167="","",VLOOKUP($A167,'Annex 2 Designated EHV charges'!$D:$O,2,0))</f>
        <v/>
      </c>
      <c r="C167" s="102" t="str">
        <f>IF($A167="","",VLOOKUP($A167,'Annex 2 Designated EHV charges'!$D:$O,3,0))</f>
        <v/>
      </c>
      <c r="D167" s="101" t="str">
        <f>IF($A167="","",VLOOKUP($A167,'Annex 2 Designated EHV charges'!$D:$O,4,0))</f>
        <v/>
      </c>
      <c r="E167" s="103" t="str">
        <f>IFERROR(IF(VLOOKUP($A167,'Annex 2 Designated EHV charges'!$D:$P,10,FALSE)=0,"",VLOOKUP($A167,'Annex 2 Designated EHV charges'!$D:$P,10,FALSE)),"")</f>
        <v/>
      </c>
      <c r="F167" s="208" t="str">
        <f>IFERROR(IF(VLOOKUP($A167,'Annex 2 Designated EHV charges'!$D:$P,11,FALSE)=0,"",VLOOKUP($A167,'Annex 2 Designated EHV charges'!$D:$P,11,FALSE)),"")</f>
        <v/>
      </c>
      <c r="G167" s="208" t="str">
        <f>IFERROR(IF(VLOOKUP($A167,'Annex 2 Designated EHV charges'!$D:$P,12,FALSE)=0,"",VLOOKUP($A167,'Annex 2 Designated EHV charges'!$D:$P,12,FALSE)),"")</f>
        <v/>
      </c>
      <c r="H167" s="208" t="str">
        <f>IFERROR(IF(VLOOKUP($A167,'Annex 2 Designated EHV charges'!$D:$P,13,FALSE)=0,"",VLOOKUP($A167,'Annex 2 Designated EHV charges'!$D:$P,13,FALSE)),"")</f>
        <v/>
      </c>
    </row>
    <row r="168" spans="1:8" x14ac:dyDescent="0.25">
      <c r="A168" s="102" t="str" cm="1">
        <f t="array" ref="A168">IFERROR(INDEX('Annex 2 Designated EHV charges'!$D$10:$D$300, MATCH(0, IF(ISBLANK('Annex 2 Designated EHV charges'!$D$10:$D$300),1, COUNTIF(A$4:$A167, 'Annex 2 Designated EHV charges'!$D$10:$D$300)), 0)),"")</f>
        <v/>
      </c>
      <c r="B168" s="101" t="str">
        <f>IF($A168="","",VLOOKUP($A168,'Annex 2 Designated EHV charges'!$D:$O,2,0))</f>
        <v/>
      </c>
      <c r="C168" s="102" t="str">
        <f>IF($A168="","",VLOOKUP($A168,'Annex 2 Designated EHV charges'!$D:$O,3,0))</f>
        <v/>
      </c>
      <c r="D168" s="101" t="str">
        <f>IF($A168="","",VLOOKUP($A168,'Annex 2 Designated EHV charges'!$D:$O,4,0))</f>
        <v/>
      </c>
      <c r="E168" s="103" t="str">
        <f>IFERROR(IF(VLOOKUP($A168,'Annex 2 Designated EHV charges'!$D:$P,10,FALSE)=0,"",VLOOKUP($A168,'Annex 2 Designated EHV charges'!$D:$P,10,FALSE)),"")</f>
        <v/>
      </c>
      <c r="F168" s="208" t="str">
        <f>IFERROR(IF(VLOOKUP($A168,'Annex 2 Designated EHV charges'!$D:$P,11,FALSE)=0,"",VLOOKUP($A168,'Annex 2 Designated EHV charges'!$D:$P,11,FALSE)),"")</f>
        <v/>
      </c>
      <c r="G168" s="208" t="str">
        <f>IFERROR(IF(VLOOKUP($A168,'Annex 2 Designated EHV charges'!$D:$P,12,FALSE)=0,"",VLOOKUP($A168,'Annex 2 Designated EHV charges'!$D:$P,12,FALSE)),"")</f>
        <v/>
      </c>
      <c r="H168" s="208" t="str">
        <f>IFERROR(IF(VLOOKUP($A168,'Annex 2 Designated EHV charges'!$D:$P,13,FALSE)=0,"",VLOOKUP($A168,'Annex 2 Designated EHV charges'!$D:$P,13,FALSE)),"")</f>
        <v/>
      </c>
    </row>
    <row r="169" spans="1:8" x14ac:dyDescent="0.25">
      <c r="A169" s="102" t="str" cm="1">
        <f t="array" ref="A169">IFERROR(INDEX('Annex 2 Designated EHV charges'!$D$10:$D$300, MATCH(0, IF(ISBLANK('Annex 2 Designated EHV charges'!$D$10:$D$300),1, COUNTIF(A$4:$A168, 'Annex 2 Designated EHV charges'!$D$10:$D$300)), 0)),"")</f>
        <v/>
      </c>
      <c r="B169" s="101" t="str">
        <f>IF($A169="","",VLOOKUP($A169,'Annex 2 Designated EHV charges'!$D:$O,2,0))</f>
        <v/>
      </c>
      <c r="C169" s="102" t="str">
        <f>IF($A169="","",VLOOKUP($A169,'Annex 2 Designated EHV charges'!$D:$O,3,0))</f>
        <v/>
      </c>
      <c r="D169" s="101" t="str">
        <f>IF($A169="","",VLOOKUP($A169,'Annex 2 Designated EHV charges'!$D:$O,4,0))</f>
        <v/>
      </c>
      <c r="E169" s="103" t="str">
        <f>IFERROR(IF(VLOOKUP($A169,'Annex 2 Designated EHV charges'!$D:$P,10,FALSE)=0,"",VLOOKUP($A169,'Annex 2 Designated EHV charges'!$D:$P,10,FALSE)),"")</f>
        <v/>
      </c>
      <c r="F169" s="208" t="str">
        <f>IFERROR(IF(VLOOKUP($A169,'Annex 2 Designated EHV charges'!$D:$P,11,FALSE)=0,"",VLOOKUP($A169,'Annex 2 Designated EHV charges'!$D:$P,11,FALSE)),"")</f>
        <v/>
      </c>
      <c r="G169" s="208" t="str">
        <f>IFERROR(IF(VLOOKUP($A169,'Annex 2 Designated EHV charges'!$D:$P,12,FALSE)=0,"",VLOOKUP($A169,'Annex 2 Designated EHV charges'!$D:$P,12,FALSE)),"")</f>
        <v/>
      </c>
      <c r="H169" s="208" t="str">
        <f>IFERROR(IF(VLOOKUP($A169,'Annex 2 Designated EHV charges'!$D:$P,13,FALSE)=0,"",VLOOKUP($A169,'Annex 2 Designated EHV charges'!$D:$P,13,FALSE)),"")</f>
        <v/>
      </c>
    </row>
    <row r="170" spans="1:8" x14ac:dyDescent="0.25">
      <c r="A170" s="102" t="str" cm="1">
        <f t="array" ref="A170">IFERROR(INDEX('Annex 2 Designated EHV charges'!$D$10:$D$300, MATCH(0, IF(ISBLANK('Annex 2 Designated EHV charges'!$D$10:$D$300),1, COUNTIF(A$4:$A169, 'Annex 2 Designated EHV charges'!$D$10:$D$300)), 0)),"")</f>
        <v/>
      </c>
      <c r="B170" s="101" t="str">
        <f>IF($A170="","",VLOOKUP($A170,'Annex 2 Designated EHV charges'!$D:$O,2,0))</f>
        <v/>
      </c>
      <c r="C170" s="102" t="str">
        <f>IF($A170="","",VLOOKUP($A170,'Annex 2 Designated EHV charges'!$D:$O,3,0))</f>
        <v/>
      </c>
      <c r="D170" s="101" t="str">
        <f>IF($A170="","",VLOOKUP($A170,'Annex 2 Designated EHV charges'!$D:$O,4,0))</f>
        <v/>
      </c>
      <c r="E170" s="103" t="str">
        <f>IFERROR(IF(VLOOKUP($A170,'Annex 2 Designated EHV charges'!$D:$P,10,FALSE)=0,"",VLOOKUP($A170,'Annex 2 Designated EHV charges'!$D:$P,10,FALSE)),"")</f>
        <v/>
      </c>
      <c r="F170" s="208" t="str">
        <f>IFERROR(IF(VLOOKUP($A170,'Annex 2 Designated EHV charges'!$D:$P,11,FALSE)=0,"",VLOOKUP($A170,'Annex 2 Designated EHV charges'!$D:$P,11,FALSE)),"")</f>
        <v/>
      </c>
      <c r="G170" s="208" t="str">
        <f>IFERROR(IF(VLOOKUP($A170,'Annex 2 Designated EHV charges'!$D:$P,12,FALSE)=0,"",VLOOKUP($A170,'Annex 2 Designated EHV charges'!$D:$P,12,FALSE)),"")</f>
        <v/>
      </c>
      <c r="H170" s="208" t="str">
        <f>IFERROR(IF(VLOOKUP($A170,'Annex 2 Designated EHV charges'!$D:$P,13,FALSE)=0,"",VLOOKUP($A170,'Annex 2 Designated EHV charges'!$D:$P,13,FALSE)),"")</f>
        <v/>
      </c>
    </row>
    <row r="171" spans="1:8" x14ac:dyDescent="0.25">
      <c r="A171" s="102" t="str" cm="1">
        <f t="array" ref="A171">IFERROR(INDEX('Annex 2 Designated EHV charges'!$D$10:$D$300, MATCH(0, IF(ISBLANK('Annex 2 Designated EHV charges'!$D$10:$D$300),1, COUNTIF(A$4:$A170, 'Annex 2 Designated EHV charges'!$D$10:$D$300)), 0)),"")</f>
        <v/>
      </c>
      <c r="B171" s="101" t="str">
        <f>IF($A171="","",VLOOKUP($A171,'Annex 2 Designated EHV charges'!$D:$O,2,0))</f>
        <v/>
      </c>
      <c r="C171" s="102" t="str">
        <f>IF($A171="","",VLOOKUP($A171,'Annex 2 Designated EHV charges'!$D:$O,3,0))</f>
        <v/>
      </c>
      <c r="D171" s="101" t="str">
        <f>IF($A171="","",VLOOKUP($A171,'Annex 2 Designated EHV charges'!$D:$O,4,0))</f>
        <v/>
      </c>
      <c r="E171" s="103" t="str">
        <f>IFERROR(IF(VLOOKUP($A171,'Annex 2 Designated EHV charges'!$D:$P,10,FALSE)=0,"",VLOOKUP($A171,'Annex 2 Designated EHV charges'!$D:$P,10,FALSE)),"")</f>
        <v/>
      </c>
      <c r="F171" s="208" t="str">
        <f>IFERROR(IF(VLOOKUP($A171,'Annex 2 Designated EHV charges'!$D:$P,11,FALSE)=0,"",VLOOKUP($A171,'Annex 2 Designated EHV charges'!$D:$P,11,FALSE)),"")</f>
        <v/>
      </c>
      <c r="G171" s="208" t="str">
        <f>IFERROR(IF(VLOOKUP($A171,'Annex 2 Designated EHV charges'!$D:$P,12,FALSE)=0,"",VLOOKUP($A171,'Annex 2 Designated EHV charges'!$D:$P,12,FALSE)),"")</f>
        <v/>
      </c>
      <c r="H171" s="208" t="str">
        <f>IFERROR(IF(VLOOKUP($A171,'Annex 2 Designated EHV charges'!$D:$P,13,FALSE)=0,"",VLOOKUP($A171,'Annex 2 Designated EHV charges'!$D:$P,13,FALSE)),"")</f>
        <v/>
      </c>
    </row>
    <row r="172" spans="1:8" x14ac:dyDescent="0.25">
      <c r="A172" s="102" t="str" cm="1">
        <f t="array" ref="A172">IFERROR(INDEX('Annex 2 Designated EHV charges'!$D$10:$D$300, MATCH(0, IF(ISBLANK('Annex 2 Designated EHV charges'!$D$10:$D$300),1, COUNTIF(A$4:$A171, 'Annex 2 Designated EHV charges'!$D$10:$D$300)), 0)),"")</f>
        <v/>
      </c>
      <c r="B172" s="101" t="str">
        <f>IF($A172="","",VLOOKUP($A172,'Annex 2 Designated EHV charges'!$D:$O,2,0))</f>
        <v/>
      </c>
      <c r="C172" s="102" t="str">
        <f>IF($A172="","",VLOOKUP($A172,'Annex 2 Designated EHV charges'!$D:$O,3,0))</f>
        <v/>
      </c>
      <c r="D172" s="101" t="str">
        <f>IF($A172="","",VLOOKUP($A172,'Annex 2 Designated EHV charges'!$D:$O,4,0))</f>
        <v/>
      </c>
      <c r="E172" s="103" t="str">
        <f>IFERROR(IF(VLOOKUP($A172,'Annex 2 Designated EHV charges'!$D:$P,10,FALSE)=0,"",VLOOKUP($A172,'Annex 2 Designated EHV charges'!$D:$P,10,FALSE)),"")</f>
        <v/>
      </c>
      <c r="F172" s="208" t="str">
        <f>IFERROR(IF(VLOOKUP($A172,'Annex 2 Designated EHV charges'!$D:$P,11,FALSE)=0,"",VLOOKUP($A172,'Annex 2 Designated EHV charges'!$D:$P,11,FALSE)),"")</f>
        <v/>
      </c>
      <c r="G172" s="208" t="str">
        <f>IFERROR(IF(VLOOKUP($A172,'Annex 2 Designated EHV charges'!$D:$P,12,FALSE)=0,"",VLOOKUP($A172,'Annex 2 Designated EHV charges'!$D:$P,12,FALSE)),"")</f>
        <v/>
      </c>
      <c r="H172" s="208" t="str">
        <f>IFERROR(IF(VLOOKUP($A172,'Annex 2 Designated EHV charges'!$D:$P,13,FALSE)=0,"",VLOOKUP($A172,'Annex 2 Designated EHV charges'!$D:$P,13,FALSE)),"")</f>
        <v/>
      </c>
    </row>
    <row r="173" spans="1:8" x14ac:dyDescent="0.25">
      <c r="A173" s="102" t="str" cm="1">
        <f t="array" ref="A173">IFERROR(INDEX('Annex 2 Designated EHV charges'!$D$10:$D$300, MATCH(0, IF(ISBLANK('Annex 2 Designated EHV charges'!$D$10:$D$300),1, COUNTIF(A$4:$A172, 'Annex 2 Designated EHV charges'!$D$10:$D$300)), 0)),"")</f>
        <v/>
      </c>
      <c r="B173" s="101" t="str">
        <f>IF($A173="","",VLOOKUP($A173,'Annex 2 Designated EHV charges'!$D:$O,2,0))</f>
        <v/>
      </c>
      <c r="C173" s="102" t="str">
        <f>IF($A173="","",VLOOKUP($A173,'Annex 2 Designated EHV charges'!$D:$O,3,0))</f>
        <v/>
      </c>
      <c r="D173" s="101" t="str">
        <f>IF($A173="","",VLOOKUP($A173,'Annex 2 Designated EHV charges'!$D:$O,4,0))</f>
        <v/>
      </c>
      <c r="E173" s="103" t="str">
        <f>IFERROR(IF(VLOOKUP($A173,'Annex 2 Designated EHV charges'!$D:$P,10,FALSE)=0,"",VLOOKUP($A173,'Annex 2 Designated EHV charges'!$D:$P,10,FALSE)),"")</f>
        <v/>
      </c>
      <c r="F173" s="208" t="str">
        <f>IFERROR(IF(VLOOKUP($A173,'Annex 2 Designated EHV charges'!$D:$P,11,FALSE)=0,"",VLOOKUP($A173,'Annex 2 Designated EHV charges'!$D:$P,11,FALSE)),"")</f>
        <v/>
      </c>
      <c r="G173" s="208" t="str">
        <f>IFERROR(IF(VLOOKUP($A173,'Annex 2 Designated EHV charges'!$D:$P,12,FALSE)=0,"",VLOOKUP($A173,'Annex 2 Designated EHV charges'!$D:$P,12,FALSE)),"")</f>
        <v/>
      </c>
      <c r="H173" s="208" t="str">
        <f>IFERROR(IF(VLOOKUP($A173,'Annex 2 Designated EHV charges'!$D:$P,13,FALSE)=0,"",VLOOKUP($A173,'Annex 2 Designated EHV charges'!$D:$P,13,FALSE)),"")</f>
        <v/>
      </c>
    </row>
    <row r="174" spans="1:8" x14ac:dyDescent="0.25">
      <c r="A174" s="102" t="str" cm="1">
        <f t="array" ref="A174">IFERROR(INDEX('Annex 2 Designated EHV charges'!$D$10:$D$300, MATCH(0, IF(ISBLANK('Annex 2 Designated EHV charges'!$D$10:$D$300),1, COUNTIF(A$4:$A173, 'Annex 2 Designated EHV charges'!$D$10:$D$300)), 0)),"")</f>
        <v/>
      </c>
      <c r="B174" s="101" t="str">
        <f>IF($A174="","",VLOOKUP($A174,'Annex 2 Designated EHV charges'!$D:$O,2,0))</f>
        <v/>
      </c>
      <c r="C174" s="102" t="str">
        <f>IF($A174="","",VLOOKUP($A174,'Annex 2 Designated EHV charges'!$D:$O,3,0))</f>
        <v/>
      </c>
      <c r="D174" s="101" t="str">
        <f>IF($A174="","",VLOOKUP($A174,'Annex 2 Designated EHV charges'!$D:$O,4,0))</f>
        <v/>
      </c>
      <c r="E174" s="103" t="str">
        <f>IFERROR(IF(VLOOKUP($A174,'Annex 2 Designated EHV charges'!$D:$P,10,FALSE)=0,"",VLOOKUP($A174,'Annex 2 Designated EHV charges'!$D:$P,10,FALSE)),"")</f>
        <v/>
      </c>
      <c r="F174" s="208" t="str">
        <f>IFERROR(IF(VLOOKUP($A174,'Annex 2 Designated EHV charges'!$D:$P,11,FALSE)=0,"",VLOOKUP($A174,'Annex 2 Designated EHV charges'!$D:$P,11,FALSE)),"")</f>
        <v/>
      </c>
      <c r="G174" s="208" t="str">
        <f>IFERROR(IF(VLOOKUP($A174,'Annex 2 Designated EHV charges'!$D:$P,12,FALSE)=0,"",VLOOKUP($A174,'Annex 2 Designated EHV charges'!$D:$P,12,FALSE)),"")</f>
        <v/>
      </c>
      <c r="H174" s="208" t="str">
        <f>IFERROR(IF(VLOOKUP($A174,'Annex 2 Designated EHV charges'!$D:$P,13,FALSE)=0,"",VLOOKUP($A174,'Annex 2 Designated EHV charges'!$D:$P,13,FALSE)),"")</f>
        <v/>
      </c>
    </row>
    <row r="175" spans="1:8" x14ac:dyDescent="0.25">
      <c r="A175" s="102" t="str" cm="1">
        <f t="array" ref="A175">IFERROR(INDEX('Annex 2 Designated EHV charges'!$D$10:$D$300, MATCH(0, IF(ISBLANK('Annex 2 Designated EHV charges'!$D$10:$D$300),1, COUNTIF(A$4:$A174, 'Annex 2 Designated EHV charges'!$D$10:$D$300)), 0)),"")</f>
        <v/>
      </c>
      <c r="B175" s="101" t="str">
        <f>IF($A175="","",VLOOKUP($A175,'Annex 2 Designated EHV charges'!$D:$O,2,0))</f>
        <v/>
      </c>
      <c r="C175" s="102" t="str">
        <f>IF($A175="","",VLOOKUP($A175,'Annex 2 Designated EHV charges'!$D:$O,3,0))</f>
        <v/>
      </c>
      <c r="D175" s="101" t="str">
        <f>IF($A175="","",VLOOKUP($A175,'Annex 2 Designated EHV charges'!$D:$O,4,0))</f>
        <v/>
      </c>
      <c r="E175" s="103" t="str">
        <f>IFERROR(IF(VLOOKUP($A175,'Annex 2 Designated EHV charges'!$D:$P,10,FALSE)=0,"",VLOOKUP($A175,'Annex 2 Designated EHV charges'!$D:$P,10,FALSE)),"")</f>
        <v/>
      </c>
      <c r="F175" s="208" t="str">
        <f>IFERROR(IF(VLOOKUP($A175,'Annex 2 Designated EHV charges'!$D:$P,11,FALSE)=0,"",VLOOKUP($A175,'Annex 2 Designated EHV charges'!$D:$P,11,FALSE)),"")</f>
        <v/>
      </c>
      <c r="G175" s="208" t="str">
        <f>IFERROR(IF(VLOOKUP($A175,'Annex 2 Designated EHV charges'!$D:$P,12,FALSE)=0,"",VLOOKUP($A175,'Annex 2 Designated EHV charges'!$D:$P,12,FALSE)),"")</f>
        <v/>
      </c>
      <c r="H175" s="208" t="str">
        <f>IFERROR(IF(VLOOKUP($A175,'Annex 2 Designated EHV charges'!$D:$P,13,FALSE)=0,"",VLOOKUP($A175,'Annex 2 Designated EHV charges'!$D:$P,13,FALSE)),"")</f>
        <v/>
      </c>
    </row>
    <row r="176" spans="1:8" x14ac:dyDescent="0.25">
      <c r="A176" s="102" t="str" cm="1">
        <f t="array" ref="A176">IFERROR(INDEX('Annex 2 Designated EHV charges'!$D$10:$D$300, MATCH(0, IF(ISBLANK('Annex 2 Designated EHV charges'!$D$10:$D$300),1, COUNTIF(A$4:$A175, 'Annex 2 Designated EHV charges'!$D$10:$D$300)), 0)),"")</f>
        <v/>
      </c>
      <c r="B176" s="101" t="str">
        <f>IF($A176="","",VLOOKUP($A176,'Annex 2 Designated EHV charges'!$D:$O,2,0))</f>
        <v/>
      </c>
      <c r="C176" s="102" t="str">
        <f>IF($A176="","",VLOOKUP($A176,'Annex 2 Designated EHV charges'!$D:$O,3,0))</f>
        <v/>
      </c>
      <c r="D176" s="101" t="str">
        <f>IF($A176="","",VLOOKUP($A176,'Annex 2 Designated EHV charges'!$D:$O,4,0))</f>
        <v/>
      </c>
      <c r="E176" s="103" t="str">
        <f>IFERROR(IF(VLOOKUP($A176,'Annex 2 Designated EHV charges'!$D:$P,10,FALSE)=0,"",VLOOKUP($A176,'Annex 2 Designated EHV charges'!$D:$P,10,FALSE)),"")</f>
        <v/>
      </c>
      <c r="F176" s="208" t="str">
        <f>IFERROR(IF(VLOOKUP($A176,'Annex 2 Designated EHV charges'!$D:$P,11,FALSE)=0,"",VLOOKUP($A176,'Annex 2 Designated EHV charges'!$D:$P,11,FALSE)),"")</f>
        <v/>
      </c>
      <c r="G176" s="208" t="str">
        <f>IFERROR(IF(VLOOKUP($A176,'Annex 2 Designated EHV charges'!$D:$P,12,FALSE)=0,"",VLOOKUP($A176,'Annex 2 Designated EHV charges'!$D:$P,12,FALSE)),"")</f>
        <v/>
      </c>
      <c r="H176" s="208" t="str">
        <f>IFERROR(IF(VLOOKUP($A176,'Annex 2 Designated EHV charges'!$D:$P,13,FALSE)=0,"",VLOOKUP($A176,'Annex 2 Designated EHV charges'!$D:$P,13,FALSE)),"")</f>
        <v/>
      </c>
    </row>
    <row r="177" spans="1:8" x14ac:dyDescent="0.25">
      <c r="A177" s="102" t="str" cm="1">
        <f t="array" ref="A177">IFERROR(INDEX('Annex 2 Designated EHV charges'!$D$10:$D$300, MATCH(0, IF(ISBLANK('Annex 2 Designated EHV charges'!$D$10:$D$300),1, COUNTIF(A$4:$A176, 'Annex 2 Designated EHV charges'!$D$10:$D$300)), 0)),"")</f>
        <v/>
      </c>
      <c r="B177" s="101" t="str">
        <f>IF($A177="","",VLOOKUP($A177,'Annex 2 Designated EHV charges'!$D:$O,2,0))</f>
        <v/>
      </c>
      <c r="C177" s="102" t="str">
        <f>IF($A177="","",VLOOKUP($A177,'Annex 2 Designated EHV charges'!$D:$O,3,0))</f>
        <v/>
      </c>
      <c r="D177" s="101" t="str">
        <f>IF($A177="","",VLOOKUP($A177,'Annex 2 Designated EHV charges'!$D:$O,4,0))</f>
        <v/>
      </c>
      <c r="E177" s="103" t="str">
        <f>IFERROR(IF(VLOOKUP($A177,'Annex 2 Designated EHV charges'!$D:$P,10,FALSE)=0,"",VLOOKUP($A177,'Annex 2 Designated EHV charges'!$D:$P,10,FALSE)),"")</f>
        <v/>
      </c>
      <c r="F177" s="208" t="str">
        <f>IFERROR(IF(VLOOKUP($A177,'Annex 2 Designated EHV charges'!$D:$P,11,FALSE)=0,"",VLOOKUP($A177,'Annex 2 Designated EHV charges'!$D:$P,11,FALSE)),"")</f>
        <v/>
      </c>
      <c r="G177" s="208" t="str">
        <f>IFERROR(IF(VLOOKUP($A177,'Annex 2 Designated EHV charges'!$D:$P,12,FALSE)=0,"",VLOOKUP($A177,'Annex 2 Designated EHV charges'!$D:$P,12,FALSE)),"")</f>
        <v/>
      </c>
      <c r="H177" s="208" t="str">
        <f>IFERROR(IF(VLOOKUP($A177,'Annex 2 Designated EHV charges'!$D:$P,13,FALSE)=0,"",VLOOKUP($A177,'Annex 2 Designated EHV charges'!$D:$P,13,FALSE)),"")</f>
        <v/>
      </c>
    </row>
    <row r="178" spans="1:8" x14ac:dyDescent="0.25">
      <c r="A178" s="102" t="str" cm="1">
        <f t="array" ref="A178">IFERROR(INDEX('Annex 2 Designated EHV charges'!$D$10:$D$300, MATCH(0, IF(ISBLANK('Annex 2 Designated EHV charges'!$D$10:$D$300),1, COUNTIF(A$4:$A177, 'Annex 2 Designated EHV charges'!$D$10:$D$300)), 0)),"")</f>
        <v/>
      </c>
      <c r="B178" s="101" t="str">
        <f>IF($A178="","",VLOOKUP($A178,'Annex 2 Designated EHV charges'!$D:$O,2,0))</f>
        <v/>
      </c>
      <c r="C178" s="102" t="str">
        <f>IF($A178="","",VLOOKUP($A178,'Annex 2 Designated EHV charges'!$D:$O,3,0))</f>
        <v/>
      </c>
      <c r="D178" s="101" t="str">
        <f>IF($A178="","",VLOOKUP($A178,'Annex 2 Designated EHV charges'!$D:$O,4,0))</f>
        <v/>
      </c>
      <c r="E178" s="103" t="str">
        <f>IFERROR(IF(VLOOKUP($A178,'Annex 2 Designated EHV charges'!$D:$P,10,FALSE)=0,"",VLOOKUP($A178,'Annex 2 Designated EHV charges'!$D:$P,10,FALSE)),"")</f>
        <v/>
      </c>
      <c r="F178" s="208" t="str">
        <f>IFERROR(IF(VLOOKUP($A178,'Annex 2 Designated EHV charges'!$D:$P,11,FALSE)=0,"",VLOOKUP($A178,'Annex 2 Designated EHV charges'!$D:$P,11,FALSE)),"")</f>
        <v/>
      </c>
      <c r="G178" s="208" t="str">
        <f>IFERROR(IF(VLOOKUP($A178,'Annex 2 Designated EHV charges'!$D:$P,12,FALSE)=0,"",VLOOKUP($A178,'Annex 2 Designated EHV charges'!$D:$P,12,FALSE)),"")</f>
        <v/>
      </c>
      <c r="H178" s="208" t="str">
        <f>IFERROR(IF(VLOOKUP($A178,'Annex 2 Designated EHV charges'!$D:$P,13,FALSE)=0,"",VLOOKUP($A178,'Annex 2 Designated EHV charges'!$D:$P,13,FALSE)),"")</f>
        <v/>
      </c>
    </row>
    <row r="179" spans="1:8" x14ac:dyDescent="0.25">
      <c r="A179" s="102" t="str" cm="1">
        <f t="array" ref="A179">IFERROR(INDEX('Annex 2 Designated EHV charges'!$D$10:$D$300, MATCH(0, IF(ISBLANK('Annex 2 Designated EHV charges'!$D$10:$D$300),1, COUNTIF(A$4:$A178, 'Annex 2 Designated EHV charges'!$D$10:$D$300)), 0)),"")</f>
        <v/>
      </c>
      <c r="B179" s="101" t="str">
        <f>IF($A179="","",VLOOKUP($A179,'Annex 2 Designated EHV charges'!$D:$O,2,0))</f>
        <v/>
      </c>
      <c r="C179" s="102" t="str">
        <f>IF($A179="","",VLOOKUP($A179,'Annex 2 Designated EHV charges'!$D:$O,3,0))</f>
        <v/>
      </c>
      <c r="D179" s="101" t="str">
        <f>IF($A179="","",VLOOKUP($A179,'Annex 2 Designated EHV charges'!$D:$O,4,0))</f>
        <v/>
      </c>
      <c r="E179" s="103" t="str">
        <f>IFERROR(IF(VLOOKUP($A179,'Annex 2 Designated EHV charges'!$D:$P,10,FALSE)=0,"",VLOOKUP($A179,'Annex 2 Designated EHV charges'!$D:$P,10,FALSE)),"")</f>
        <v/>
      </c>
      <c r="F179" s="208" t="str">
        <f>IFERROR(IF(VLOOKUP($A179,'Annex 2 Designated EHV charges'!$D:$P,11,FALSE)=0,"",VLOOKUP($A179,'Annex 2 Designated EHV charges'!$D:$P,11,FALSE)),"")</f>
        <v/>
      </c>
      <c r="G179" s="208" t="str">
        <f>IFERROR(IF(VLOOKUP($A179,'Annex 2 Designated EHV charges'!$D:$P,12,FALSE)=0,"",VLOOKUP($A179,'Annex 2 Designated EHV charges'!$D:$P,12,FALSE)),"")</f>
        <v/>
      </c>
      <c r="H179" s="208" t="str">
        <f>IFERROR(IF(VLOOKUP($A179,'Annex 2 Designated EHV charges'!$D:$P,13,FALSE)=0,"",VLOOKUP($A179,'Annex 2 Designated EHV charges'!$D:$P,13,FALSE)),"")</f>
        <v/>
      </c>
    </row>
    <row r="180" spans="1:8" x14ac:dyDescent="0.25">
      <c r="A180" s="102" t="str" cm="1">
        <f t="array" ref="A180">IFERROR(INDEX('Annex 2 Designated EHV charges'!$D$10:$D$300, MATCH(0, IF(ISBLANK('Annex 2 Designated EHV charges'!$D$10:$D$300),1, COUNTIF(A$4:$A179, 'Annex 2 Designated EHV charges'!$D$10:$D$300)), 0)),"")</f>
        <v/>
      </c>
      <c r="B180" s="101" t="str">
        <f>IF($A180="","",VLOOKUP($A180,'Annex 2 Designated EHV charges'!$D:$O,2,0))</f>
        <v/>
      </c>
      <c r="C180" s="102" t="str">
        <f>IF($A180="","",VLOOKUP($A180,'Annex 2 Designated EHV charges'!$D:$O,3,0))</f>
        <v/>
      </c>
      <c r="D180" s="101" t="str">
        <f>IF($A180="","",VLOOKUP($A180,'Annex 2 Designated EHV charges'!$D:$O,4,0))</f>
        <v/>
      </c>
      <c r="E180" s="103" t="str">
        <f>IFERROR(IF(VLOOKUP($A180,'Annex 2 Designated EHV charges'!$D:$P,10,FALSE)=0,"",VLOOKUP($A180,'Annex 2 Designated EHV charges'!$D:$P,10,FALSE)),"")</f>
        <v/>
      </c>
      <c r="F180" s="208" t="str">
        <f>IFERROR(IF(VLOOKUP($A180,'Annex 2 Designated EHV charges'!$D:$P,11,FALSE)=0,"",VLOOKUP($A180,'Annex 2 Designated EHV charges'!$D:$P,11,FALSE)),"")</f>
        <v/>
      </c>
      <c r="G180" s="208" t="str">
        <f>IFERROR(IF(VLOOKUP($A180,'Annex 2 Designated EHV charges'!$D:$P,12,FALSE)=0,"",VLOOKUP($A180,'Annex 2 Designated EHV charges'!$D:$P,12,FALSE)),"")</f>
        <v/>
      </c>
      <c r="H180" s="208" t="str">
        <f>IFERROR(IF(VLOOKUP($A180,'Annex 2 Designated EHV charges'!$D:$P,13,FALSE)=0,"",VLOOKUP($A180,'Annex 2 Designated EHV charges'!$D:$P,13,FALSE)),"")</f>
        <v/>
      </c>
    </row>
    <row r="181" spans="1:8" x14ac:dyDescent="0.25">
      <c r="A181" s="102" t="str" cm="1">
        <f t="array" ref="A181">IFERROR(INDEX('Annex 2 Designated EHV charges'!$D$10:$D$300, MATCH(0, IF(ISBLANK('Annex 2 Designated EHV charges'!$D$10:$D$300),1, COUNTIF(A$4:$A180, 'Annex 2 Designated EHV charges'!$D$10:$D$300)), 0)),"")</f>
        <v/>
      </c>
      <c r="B181" s="101" t="str">
        <f>IF($A181="","",VLOOKUP($A181,'Annex 2 Designated EHV charges'!$D:$O,2,0))</f>
        <v/>
      </c>
      <c r="C181" s="102" t="str">
        <f>IF($A181="","",VLOOKUP($A181,'Annex 2 Designated EHV charges'!$D:$O,3,0))</f>
        <v/>
      </c>
      <c r="D181" s="101" t="str">
        <f>IF($A181="","",VLOOKUP($A181,'Annex 2 Designated EHV charges'!$D:$O,4,0))</f>
        <v/>
      </c>
      <c r="E181" s="103" t="str">
        <f>IFERROR(IF(VLOOKUP($A181,'Annex 2 Designated EHV charges'!$D:$P,10,FALSE)=0,"",VLOOKUP($A181,'Annex 2 Designated EHV charges'!$D:$P,10,FALSE)),"")</f>
        <v/>
      </c>
      <c r="F181" s="208" t="str">
        <f>IFERROR(IF(VLOOKUP($A181,'Annex 2 Designated EHV charges'!$D:$P,11,FALSE)=0,"",VLOOKUP($A181,'Annex 2 Designated EHV charges'!$D:$P,11,FALSE)),"")</f>
        <v/>
      </c>
      <c r="G181" s="208" t="str">
        <f>IFERROR(IF(VLOOKUP($A181,'Annex 2 Designated EHV charges'!$D:$P,12,FALSE)=0,"",VLOOKUP($A181,'Annex 2 Designated EHV charges'!$D:$P,12,FALSE)),"")</f>
        <v/>
      </c>
      <c r="H181" s="208" t="str">
        <f>IFERROR(IF(VLOOKUP($A181,'Annex 2 Designated EHV charges'!$D:$P,13,FALSE)=0,"",VLOOKUP($A181,'Annex 2 Designated EHV charges'!$D:$P,13,FALSE)),"")</f>
        <v/>
      </c>
    </row>
    <row r="182" spans="1:8" x14ac:dyDescent="0.25">
      <c r="A182" s="102" t="str" cm="1">
        <f t="array" ref="A182">IFERROR(INDEX('Annex 2 Designated EHV charges'!$D$10:$D$300, MATCH(0, IF(ISBLANK('Annex 2 Designated EHV charges'!$D$10:$D$300),1, COUNTIF(A$4:$A181, 'Annex 2 Designated EHV charges'!$D$10:$D$300)), 0)),"")</f>
        <v/>
      </c>
      <c r="B182" s="101" t="str">
        <f>IF($A182="","",VLOOKUP($A182,'Annex 2 Designated EHV charges'!$D:$O,2,0))</f>
        <v/>
      </c>
      <c r="C182" s="102" t="str">
        <f>IF($A182="","",VLOOKUP($A182,'Annex 2 Designated EHV charges'!$D:$O,3,0))</f>
        <v/>
      </c>
      <c r="D182" s="101" t="str">
        <f>IF($A182="","",VLOOKUP($A182,'Annex 2 Designated EHV charges'!$D:$O,4,0))</f>
        <v/>
      </c>
      <c r="E182" s="103" t="str">
        <f>IFERROR(IF(VLOOKUP($A182,'Annex 2 Designated EHV charges'!$D:$P,10,FALSE)=0,"",VLOOKUP($A182,'Annex 2 Designated EHV charges'!$D:$P,10,FALSE)),"")</f>
        <v/>
      </c>
      <c r="F182" s="208" t="str">
        <f>IFERROR(IF(VLOOKUP($A182,'Annex 2 Designated EHV charges'!$D:$P,11,FALSE)=0,"",VLOOKUP($A182,'Annex 2 Designated EHV charges'!$D:$P,11,FALSE)),"")</f>
        <v/>
      </c>
      <c r="G182" s="208" t="str">
        <f>IFERROR(IF(VLOOKUP($A182,'Annex 2 Designated EHV charges'!$D:$P,12,FALSE)=0,"",VLOOKUP($A182,'Annex 2 Designated EHV charges'!$D:$P,12,FALSE)),"")</f>
        <v/>
      </c>
      <c r="H182" s="208" t="str">
        <f>IFERROR(IF(VLOOKUP($A182,'Annex 2 Designated EHV charges'!$D:$P,13,FALSE)=0,"",VLOOKUP($A182,'Annex 2 Designated EHV charges'!$D:$P,13,FALSE)),"")</f>
        <v/>
      </c>
    </row>
    <row r="183" spans="1:8" x14ac:dyDescent="0.25">
      <c r="A183" s="102" t="str" cm="1">
        <f t="array" ref="A183">IFERROR(INDEX('Annex 2 Designated EHV charges'!$D$10:$D$300, MATCH(0, IF(ISBLANK('Annex 2 Designated EHV charges'!$D$10:$D$300),1, COUNTIF(A$4:$A182, 'Annex 2 Designated EHV charges'!$D$10:$D$300)), 0)),"")</f>
        <v/>
      </c>
      <c r="B183" s="101" t="str">
        <f>IF($A183="","",VLOOKUP($A183,'Annex 2 Designated EHV charges'!$D:$O,2,0))</f>
        <v/>
      </c>
      <c r="C183" s="102" t="str">
        <f>IF($A183="","",VLOOKUP($A183,'Annex 2 Designated EHV charges'!$D:$O,3,0))</f>
        <v/>
      </c>
      <c r="D183" s="101" t="str">
        <f>IF($A183="","",VLOOKUP($A183,'Annex 2 Designated EHV charges'!$D:$O,4,0))</f>
        <v/>
      </c>
      <c r="E183" s="103" t="str">
        <f>IFERROR(IF(VLOOKUP($A183,'Annex 2 Designated EHV charges'!$D:$P,10,FALSE)=0,"",VLOOKUP($A183,'Annex 2 Designated EHV charges'!$D:$P,10,FALSE)),"")</f>
        <v/>
      </c>
      <c r="F183" s="208" t="str">
        <f>IFERROR(IF(VLOOKUP($A183,'Annex 2 Designated EHV charges'!$D:$P,11,FALSE)=0,"",VLOOKUP($A183,'Annex 2 Designated EHV charges'!$D:$P,11,FALSE)),"")</f>
        <v/>
      </c>
      <c r="G183" s="208" t="str">
        <f>IFERROR(IF(VLOOKUP($A183,'Annex 2 Designated EHV charges'!$D:$P,12,FALSE)=0,"",VLOOKUP($A183,'Annex 2 Designated EHV charges'!$D:$P,12,FALSE)),"")</f>
        <v/>
      </c>
      <c r="H183" s="208" t="str">
        <f>IFERROR(IF(VLOOKUP($A183,'Annex 2 Designated EHV charges'!$D:$P,13,FALSE)=0,"",VLOOKUP($A183,'Annex 2 Designated EHV charges'!$D:$P,13,FALSE)),"")</f>
        <v/>
      </c>
    </row>
    <row r="184" spans="1:8" x14ac:dyDescent="0.25">
      <c r="A184" s="102" t="str" cm="1">
        <f t="array" ref="A184">IFERROR(INDEX('Annex 2 Designated EHV charges'!$D$10:$D$300, MATCH(0, IF(ISBLANK('Annex 2 Designated EHV charges'!$D$10:$D$300),1, COUNTIF(A$4:$A183, 'Annex 2 Designated EHV charges'!$D$10:$D$300)), 0)),"")</f>
        <v/>
      </c>
      <c r="B184" s="101" t="str">
        <f>IF($A184="","",VLOOKUP($A184,'Annex 2 Designated EHV charges'!$D:$O,2,0))</f>
        <v/>
      </c>
      <c r="C184" s="102" t="str">
        <f>IF($A184="","",VLOOKUP($A184,'Annex 2 Designated EHV charges'!$D:$O,3,0))</f>
        <v/>
      </c>
      <c r="D184" s="101" t="str">
        <f>IF($A184="","",VLOOKUP($A184,'Annex 2 Designated EHV charges'!$D:$O,4,0))</f>
        <v/>
      </c>
      <c r="E184" s="103" t="str">
        <f>IFERROR(IF(VLOOKUP($A184,'Annex 2 Designated EHV charges'!$D:$P,10,FALSE)=0,"",VLOOKUP($A184,'Annex 2 Designated EHV charges'!$D:$P,10,FALSE)),"")</f>
        <v/>
      </c>
      <c r="F184" s="208" t="str">
        <f>IFERROR(IF(VLOOKUP($A184,'Annex 2 Designated EHV charges'!$D:$P,11,FALSE)=0,"",VLOOKUP($A184,'Annex 2 Designated EHV charges'!$D:$P,11,FALSE)),"")</f>
        <v/>
      </c>
      <c r="G184" s="208" t="str">
        <f>IFERROR(IF(VLOOKUP($A184,'Annex 2 Designated EHV charges'!$D:$P,12,FALSE)=0,"",VLOOKUP($A184,'Annex 2 Designated EHV charges'!$D:$P,12,FALSE)),"")</f>
        <v/>
      </c>
      <c r="H184" s="208" t="str">
        <f>IFERROR(IF(VLOOKUP($A184,'Annex 2 Designated EHV charges'!$D:$P,13,FALSE)=0,"",VLOOKUP($A184,'Annex 2 Designated EHV charges'!$D:$P,13,FALSE)),"")</f>
        <v/>
      </c>
    </row>
    <row r="185" spans="1:8" x14ac:dyDescent="0.25">
      <c r="A185" s="102" t="str" cm="1">
        <f t="array" ref="A185">IFERROR(INDEX('Annex 2 Designated EHV charges'!$D$10:$D$300, MATCH(0, IF(ISBLANK('Annex 2 Designated EHV charges'!$D$10:$D$300),1, COUNTIF(A$4:$A184, 'Annex 2 Designated EHV charges'!$D$10:$D$300)), 0)),"")</f>
        <v/>
      </c>
      <c r="B185" s="101" t="str">
        <f>IF($A185="","",VLOOKUP($A185,'Annex 2 Designated EHV charges'!$D:$O,2,0))</f>
        <v/>
      </c>
      <c r="C185" s="102" t="str">
        <f>IF($A185="","",VLOOKUP($A185,'Annex 2 Designated EHV charges'!$D:$O,3,0))</f>
        <v/>
      </c>
      <c r="D185" s="101" t="str">
        <f>IF($A185="","",VLOOKUP($A185,'Annex 2 Designated EHV charges'!$D:$O,4,0))</f>
        <v/>
      </c>
      <c r="E185" s="103" t="str">
        <f>IFERROR(IF(VLOOKUP($A185,'Annex 2 Designated EHV charges'!$D:$P,10,FALSE)=0,"",VLOOKUP($A185,'Annex 2 Designated EHV charges'!$D:$P,10,FALSE)),"")</f>
        <v/>
      </c>
      <c r="F185" s="208" t="str">
        <f>IFERROR(IF(VLOOKUP($A185,'Annex 2 Designated EHV charges'!$D:$P,11,FALSE)=0,"",VLOOKUP($A185,'Annex 2 Designated EHV charges'!$D:$P,11,FALSE)),"")</f>
        <v/>
      </c>
      <c r="G185" s="208" t="str">
        <f>IFERROR(IF(VLOOKUP($A185,'Annex 2 Designated EHV charges'!$D:$P,12,FALSE)=0,"",VLOOKUP($A185,'Annex 2 Designated EHV charges'!$D:$P,12,FALSE)),"")</f>
        <v/>
      </c>
      <c r="H185" s="208" t="str">
        <f>IFERROR(IF(VLOOKUP($A185,'Annex 2 Designated EHV charges'!$D:$P,13,FALSE)=0,"",VLOOKUP($A185,'Annex 2 Designated EHV charges'!$D:$P,13,FALSE)),"")</f>
        <v/>
      </c>
    </row>
    <row r="186" spans="1:8" x14ac:dyDescent="0.25">
      <c r="A186" s="102" t="str" cm="1">
        <f t="array" ref="A186">IFERROR(INDEX('Annex 2 Designated EHV charges'!$D$10:$D$300, MATCH(0, IF(ISBLANK('Annex 2 Designated EHV charges'!$D$10:$D$300),1, COUNTIF(A$4:$A185, 'Annex 2 Designated EHV charges'!$D$10:$D$300)), 0)),"")</f>
        <v/>
      </c>
      <c r="B186" s="101" t="str">
        <f>IF($A186="","",VLOOKUP($A186,'Annex 2 Designated EHV charges'!$D:$O,2,0))</f>
        <v/>
      </c>
      <c r="C186" s="102" t="str">
        <f>IF($A186="","",VLOOKUP($A186,'Annex 2 Designated EHV charges'!$D:$O,3,0))</f>
        <v/>
      </c>
      <c r="D186" s="101" t="str">
        <f>IF($A186="","",VLOOKUP($A186,'Annex 2 Designated EHV charges'!$D:$O,4,0))</f>
        <v/>
      </c>
      <c r="E186" s="103" t="str">
        <f>IFERROR(IF(VLOOKUP($A186,'Annex 2 Designated EHV charges'!$D:$P,10,FALSE)=0,"",VLOOKUP($A186,'Annex 2 Designated EHV charges'!$D:$P,10,FALSE)),"")</f>
        <v/>
      </c>
      <c r="F186" s="208" t="str">
        <f>IFERROR(IF(VLOOKUP($A186,'Annex 2 Designated EHV charges'!$D:$P,11,FALSE)=0,"",VLOOKUP($A186,'Annex 2 Designated EHV charges'!$D:$P,11,FALSE)),"")</f>
        <v/>
      </c>
      <c r="G186" s="208" t="str">
        <f>IFERROR(IF(VLOOKUP($A186,'Annex 2 Designated EHV charges'!$D:$P,12,FALSE)=0,"",VLOOKUP($A186,'Annex 2 Designated EHV charges'!$D:$P,12,FALSE)),"")</f>
        <v/>
      </c>
      <c r="H186" s="208" t="str">
        <f>IFERROR(IF(VLOOKUP($A186,'Annex 2 Designated EHV charges'!$D:$P,13,FALSE)=0,"",VLOOKUP($A186,'Annex 2 Designated EHV charges'!$D:$P,13,FALSE)),"")</f>
        <v/>
      </c>
    </row>
    <row r="187" spans="1:8" x14ac:dyDescent="0.25">
      <c r="A187" s="102" t="str" cm="1">
        <f t="array" ref="A187">IFERROR(INDEX('Annex 2 Designated EHV charges'!$D$10:$D$300, MATCH(0, IF(ISBLANK('Annex 2 Designated EHV charges'!$D$10:$D$300),1, COUNTIF(A$4:$A186, 'Annex 2 Designated EHV charges'!$D$10:$D$300)), 0)),"")</f>
        <v/>
      </c>
      <c r="B187" s="101" t="str">
        <f>IF($A187="","",VLOOKUP($A187,'Annex 2 Designated EHV charges'!$D:$O,2,0))</f>
        <v/>
      </c>
      <c r="C187" s="102" t="str">
        <f>IF($A187="","",VLOOKUP($A187,'Annex 2 Designated EHV charges'!$D:$O,3,0))</f>
        <v/>
      </c>
      <c r="D187" s="101" t="str">
        <f>IF($A187="","",VLOOKUP($A187,'Annex 2 Designated EHV charges'!$D:$O,4,0))</f>
        <v/>
      </c>
      <c r="E187" s="103" t="str">
        <f>IFERROR(IF(VLOOKUP($A187,'Annex 2 Designated EHV charges'!$D:$P,10,FALSE)=0,"",VLOOKUP($A187,'Annex 2 Designated EHV charges'!$D:$P,10,FALSE)),"")</f>
        <v/>
      </c>
      <c r="F187" s="208" t="str">
        <f>IFERROR(IF(VLOOKUP($A187,'Annex 2 Designated EHV charges'!$D:$P,11,FALSE)=0,"",VLOOKUP($A187,'Annex 2 Designated EHV charges'!$D:$P,11,FALSE)),"")</f>
        <v/>
      </c>
      <c r="G187" s="208" t="str">
        <f>IFERROR(IF(VLOOKUP($A187,'Annex 2 Designated EHV charges'!$D:$P,12,FALSE)=0,"",VLOOKUP($A187,'Annex 2 Designated EHV charges'!$D:$P,12,FALSE)),"")</f>
        <v/>
      </c>
      <c r="H187" s="208" t="str">
        <f>IFERROR(IF(VLOOKUP($A187,'Annex 2 Designated EHV charges'!$D:$P,13,FALSE)=0,"",VLOOKUP($A187,'Annex 2 Designated EHV charges'!$D:$P,13,FALSE)),"")</f>
        <v/>
      </c>
    </row>
    <row r="188" spans="1:8" x14ac:dyDescent="0.25">
      <c r="A188" s="102" t="str" cm="1">
        <f t="array" ref="A188">IFERROR(INDEX('Annex 2 Designated EHV charges'!$D$10:$D$300, MATCH(0, IF(ISBLANK('Annex 2 Designated EHV charges'!$D$10:$D$300),1, COUNTIF(A$4:$A187, 'Annex 2 Designated EHV charges'!$D$10:$D$300)), 0)),"")</f>
        <v/>
      </c>
      <c r="B188" s="101" t="str">
        <f>IF($A188="","",VLOOKUP($A188,'Annex 2 Designated EHV charges'!$D:$O,2,0))</f>
        <v/>
      </c>
      <c r="C188" s="102" t="str">
        <f>IF($A188="","",VLOOKUP($A188,'Annex 2 Designated EHV charges'!$D:$O,3,0))</f>
        <v/>
      </c>
      <c r="D188" s="101" t="str">
        <f>IF($A188="","",VLOOKUP($A188,'Annex 2 Designated EHV charges'!$D:$O,4,0))</f>
        <v/>
      </c>
      <c r="E188" s="103" t="str">
        <f>IFERROR(IF(VLOOKUP($A188,'Annex 2 Designated EHV charges'!$D:$P,10,FALSE)=0,"",VLOOKUP($A188,'Annex 2 Designated EHV charges'!$D:$P,10,FALSE)),"")</f>
        <v/>
      </c>
      <c r="F188" s="208" t="str">
        <f>IFERROR(IF(VLOOKUP($A188,'Annex 2 Designated EHV charges'!$D:$P,11,FALSE)=0,"",VLOOKUP($A188,'Annex 2 Designated EHV charges'!$D:$P,11,FALSE)),"")</f>
        <v/>
      </c>
      <c r="G188" s="208" t="str">
        <f>IFERROR(IF(VLOOKUP($A188,'Annex 2 Designated EHV charges'!$D:$P,12,FALSE)=0,"",VLOOKUP($A188,'Annex 2 Designated EHV charges'!$D:$P,12,FALSE)),"")</f>
        <v/>
      </c>
      <c r="H188" s="208" t="str">
        <f>IFERROR(IF(VLOOKUP($A188,'Annex 2 Designated EHV charges'!$D:$P,13,FALSE)=0,"",VLOOKUP($A188,'Annex 2 Designated EHV charges'!$D:$P,13,FALSE)),"")</f>
        <v/>
      </c>
    </row>
    <row r="189" spans="1:8" x14ac:dyDescent="0.25">
      <c r="A189" s="102" t="str" cm="1">
        <f t="array" ref="A189">IFERROR(INDEX('Annex 2 Designated EHV charges'!$D$10:$D$300, MATCH(0, IF(ISBLANK('Annex 2 Designated EHV charges'!$D$10:$D$300),1, COUNTIF(A$4:$A188, 'Annex 2 Designated EHV charges'!$D$10:$D$300)), 0)),"")</f>
        <v/>
      </c>
      <c r="B189" s="101" t="str">
        <f>IF($A189="","",VLOOKUP($A189,'Annex 2 Designated EHV charges'!$D:$O,2,0))</f>
        <v/>
      </c>
      <c r="C189" s="102" t="str">
        <f>IF($A189="","",VLOOKUP($A189,'Annex 2 Designated EHV charges'!$D:$O,3,0))</f>
        <v/>
      </c>
      <c r="D189" s="101" t="str">
        <f>IF($A189="","",VLOOKUP($A189,'Annex 2 Designated EHV charges'!$D:$O,4,0))</f>
        <v/>
      </c>
      <c r="E189" s="103" t="str">
        <f>IFERROR(IF(VLOOKUP($A189,'Annex 2 Designated EHV charges'!$D:$P,10,FALSE)=0,"",VLOOKUP($A189,'Annex 2 Designated EHV charges'!$D:$P,10,FALSE)),"")</f>
        <v/>
      </c>
      <c r="F189" s="208" t="str">
        <f>IFERROR(IF(VLOOKUP($A189,'Annex 2 Designated EHV charges'!$D:$P,11,FALSE)=0,"",VLOOKUP($A189,'Annex 2 Designated EHV charges'!$D:$P,11,FALSE)),"")</f>
        <v/>
      </c>
      <c r="G189" s="208" t="str">
        <f>IFERROR(IF(VLOOKUP($A189,'Annex 2 Designated EHV charges'!$D:$P,12,FALSE)=0,"",VLOOKUP($A189,'Annex 2 Designated EHV charges'!$D:$P,12,FALSE)),"")</f>
        <v/>
      </c>
      <c r="H189" s="208" t="str">
        <f>IFERROR(IF(VLOOKUP($A189,'Annex 2 Designated EHV charges'!$D:$P,13,FALSE)=0,"",VLOOKUP($A189,'Annex 2 Designated EHV charges'!$D:$P,13,FALSE)),"")</f>
        <v/>
      </c>
    </row>
    <row r="190" spans="1:8" x14ac:dyDescent="0.25">
      <c r="A190" s="102" t="str" cm="1">
        <f t="array" ref="A190">IFERROR(INDEX('Annex 2 Designated EHV charges'!$D$10:$D$300, MATCH(0, IF(ISBLANK('Annex 2 Designated EHV charges'!$D$10:$D$300),1, COUNTIF(A$4:$A189, 'Annex 2 Designated EHV charges'!$D$10:$D$300)), 0)),"")</f>
        <v/>
      </c>
      <c r="B190" s="101" t="str">
        <f>IF($A190="","",VLOOKUP($A190,'Annex 2 Designated EHV charges'!$D:$O,2,0))</f>
        <v/>
      </c>
      <c r="C190" s="102" t="str">
        <f>IF($A190="","",VLOOKUP($A190,'Annex 2 Designated EHV charges'!$D:$O,3,0))</f>
        <v/>
      </c>
      <c r="D190" s="101" t="str">
        <f>IF($A190="","",VLOOKUP($A190,'Annex 2 Designated EHV charges'!$D:$O,4,0))</f>
        <v/>
      </c>
      <c r="E190" s="103" t="str">
        <f>IFERROR(IF(VLOOKUP($A190,'Annex 2 Designated EHV charges'!$D:$P,10,FALSE)=0,"",VLOOKUP($A190,'Annex 2 Designated EHV charges'!$D:$P,10,FALSE)),"")</f>
        <v/>
      </c>
      <c r="F190" s="208" t="str">
        <f>IFERROR(IF(VLOOKUP($A190,'Annex 2 Designated EHV charges'!$D:$P,11,FALSE)=0,"",VLOOKUP($A190,'Annex 2 Designated EHV charges'!$D:$P,11,FALSE)),"")</f>
        <v/>
      </c>
      <c r="G190" s="208" t="str">
        <f>IFERROR(IF(VLOOKUP($A190,'Annex 2 Designated EHV charges'!$D:$P,12,FALSE)=0,"",VLOOKUP($A190,'Annex 2 Designated EHV charges'!$D:$P,12,FALSE)),"")</f>
        <v/>
      </c>
      <c r="H190" s="208" t="str">
        <f>IFERROR(IF(VLOOKUP($A190,'Annex 2 Designated EHV charges'!$D:$P,13,FALSE)=0,"",VLOOKUP($A190,'Annex 2 Designated EHV charges'!$D:$P,13,FALSE)),"")</f>
        <v/>
      </c>
    </row>
    <row r="191" spans="1:8" x14ac:dyDescent="0.25">
      <c r="A191" s="102" t="str" cm="1">
        <f t="array" ref="A191">IFERROR(INDEX('Annex 2 Designated EHV charges'!$D$10:$D$300, MATCH(0, IF(ISBLANK('Annex 2 Designated EHV charges'!$D$10:$D$300),1, COUNTIF(A$4:$A190, 'Annex 2 Designated EHV charges'!$D$10:$D$300)), 0)),"")</f>
        <v/>
      </c>
      <c r="B191" s="101" t="str">
        <f>IF($A191="","",VLOOKUP($A191,'Annex 2 Designated EHV charges'!$D:$O,2,0))</f>
        <v/>
      </c>
      <c r="C191" s="102" t="str">
        <f>IF($A191="","",VLOOKUP($A191,'Annex 2 Designated EHV charges'!$D:$O,3,0))</f>
        <v/>
      </c>
      <c r="D191" s="101" t="str">
        <f>IF($A191="","",VLOOKUP($A191,'Annex 2 Designated EHV charges'!$D:$O,4,0))</f>
        <v/>
      </c>
      <c r="E191" s="103" t="str">
        <f>IFERROR(IF(VLOOKUP($A191,'Annex 2 Designated EHV charges'!$D:$P,10,FALSE)=0,"",VLOOKUP($A191,'Annex 2 Designated EHV charges'!$D:$P,10,FALSE)),"")</f>
        <v/>
      </c>
      <c r="F191" s="208" t="str">
        <f>IFERROR(IF(VLOOKUP($A191,'Annex 2 Designated EHV charges'!$D:$P,11,FALSE)=0,"",VLOOKUP($A191,'Annex 2 Designated EHV charges'!$D:$P,11,FALSE)),"")</f>
        <v/>
      </c>
      <c r="G191" s="208" t="str">
        <f>IFERROR(IF(VLOOKUP($A191,'Annex 2 Designated EHV charges'!$D:$P,12,FALSE)=0,"",VLOOKUP($A191,'Annex 2 Designated EHV charges'!$D:$P,12,FALSE)),"")</f>
        <v/>
      </c>
      <c r="H191" s="208" t="str">
        <f>IFERROR(IF(VLOOKUP($A191,'Annex 2 Designated EHV charges'!$D:$P,13,FALSE)=0,"",VLOOKUP($A191,'Annex 2 Designated EHV charges'!$D:$P,13,FALSE)),"")</f>
        <v/>
      </c>
    </row>
    <row r="192" spans="1:8" x14ac:dyDescent="0.25">
      <c r="A192" s="102" t="str" cm="1">
        <f t="array" ref="A192">IFERROR(INDEX('Annex 2 Designated EHV charges'!$D$10:$D$300, MATCH(0, IF(ISBLANK('Annex 2 Designated EHV charges'!$D$10:$D$300),1, COUNTIF(A$4:$A191, 'Annex 2 Designated EHV charges'!$D$10:$D$300)), 0)),"")</f>
        <v/>
      </c>
      <c r="B192" s="101" t="str">
        <f>IF($A192="","",VLOOKUP($A192,'Annex 2 Designated EHV charges'!$D:$O,2,0))</f>
        <v/>
      </c>
      <c r="C192" s="102" t="str">
        <f>IF($A192="","",VLOOKUP($A192,'Annex 2 Designated EHV charges'!$D:$O,3,0))</f>
        <v/>
      </c>
      <c r="D192" s="101" t="str">
        <f>IF($A192="","",VLOOKUP($A192,'Annex 2 Designated EHV charges'!$D:$O,4,0))</f>
        <v/>
      </c>
      <c r="E192" s="103" t="str">
        <f>IFERROR(IF(VLOOKUP($A192,'Annex 2 Designated EHV charges'!$D:$P,10,FALSE)=0,"",VLOOKUP($A192,'Annex 2 Designated EHV charges'!$D:$P,10,FALSE)),"")</f>
        <v/>
      </c>
      <c r="F192" s="208" t="str">
        <f>IFERROR(IF(VLOOKUP($A192,'Annex 2 Designated EHV charges'!$D:$P,11,FALSE)=0,"",VLOOKUP($A192,'Annex 2 Designated EHV charges'!$D:$P,11,FALSE)),"")</f>
        <v/>
      </c>
      <c r="G192" s="208" t="str">
        <f>IFERROR(IF(VLOOKUP($A192,'Annex 2 Designated EHV charges'!$D:$P,12,FALSE)=0,"",VLOOKUP($A192,'Annex 2 Designated EHV charges'!$D:$P,12,FALSE)),"")</f>
        <v/>
      </c>
      <c r="H192" s="208" t="str">
        <f>IFERROR(IF(VLOOKUP($A192,'Annex 2 Designated EHV charges'!$D:$P,13,FALSE)=0,"",VLOOKUP($A192,'Annex 2 Designated EHV charges'!$D:$P,13,FALSE)),"")</f>
        <v/>
      </c>
    </row>
    <row r="193" spans="1:8" x14ac:dyDescent="0.25">
      <c r="A193" s="102" t="str" cm="1">
        <f t="array" ref="A193">IFERROR(INDEX('Annex 2 Designated EHV charges'!$D$10:$D$300, MATCH(0, IF(ISBLANK('Annex 2 Designated EHV charges'!$D$10:$D$300),1, COUNTIF(A$4:$A192, 'Annex 2 Designated EHV charges'!$D$10:$D$300)), 0)),"")</f>
        <v/>
      </c>
      <c r="B193" s="101" t="str">
        <f>IF($A193="","",VLOOKUP($A193,'Annex 2 Designated EHV charges'!$D:$O,2,0))</f>
        <v/>
      </c>
      <c r="C193" s="102" t="str">
        <f>IF($A193="","",VLOOKUP($A193,'Annex 2 Designated EHV charges'!$D:$O,3,0))</f>
        <v/>
      </c>
      <c r="D193" s="101" t="str">
        <f>IF($A193="","",VLOOKUP($A193,'Annex 2 Designated EHV charges'!$D:$O,4,0))</f>
        <v/>
      </c>
      <c r="E193" s="103" t="str">
        <f>IFERROR(IF(VLOOKUP($A193,'Annex 2 Designated EHV charges'!$D:$P,10,FALSE)=0,"",VLOOKUP($A193,'Annex 2 Designated EHV charges'!$D:$P,10,FALSE)),"")</f>
        <v/>
      </c>
      <c r="F193" s="208" t="str">
        <f>IFERROR(IF(VLOOKUP($A193,'Annex 2 Designated EHV charges'!$D:$P,11,FALSE)=0,"",VLOOKUP($A193,'Annex 2 Designated EHV charges'!$D:$P,11,FALSE)),"")</f>
        <v/>
      </c>
      <c r="G193" s="208" t="str">
        <f>IFERROR(IF(VLOOKUP($A193,'Annex 2 Designated EHV charges'!$D:$P,12,FALSE)=0,"",VLOOKUP($A193,'Annex 2 Designated EHV charges'!$D:$P,12,FALSE)),"")</f>
        <v/>
      </c>
      <c r="H193" s="208" t="str">
        <f>IFERROR(IF(VLOOKUP($A193,'Annex 2 Designated EHV charges'!$D:$P,13,FALSE)=0,"",VLOOKUP($A193,'Annex 2 Designated EHV charges'!$D:$P,13,FALSE)),"")</f>
        <v/>
      </c>
    </row>
    <row r="194" spans="1:8" x14ac:dyDescent="0.25">
      <c r="A194" s="102" t="str" cm="1">
        <f t="array" ref="A194">IFERROR(INDEX('Annex 2 Designated EHV charges'!$D$10:$D$300, MATCH(0, IF(ISBLANK('Annex 2 Designated EHV charges'!$D$10:$D$300),1, COUNTIF(A$4:$A193, 'Annex 2 Designated EHV charges'!$D$10:$D$300)), 0)),"")</f>
        <v/>
      </c>
      <c r="B194" s="101" t="str">
        <f>IF($A194="","",VLOOKUP($A194,'Annex 2 Designated EHV charges'!$D:$O,2,0))</f>
        <v/>
      </c>
      <c r="C194" s="102" t="str">
        <f>IF($A194="","",VLOOKUP($A194,'Annex 2 Designated EHV charges'!$D:$O,3,0))</f>
        <v/>
      </c>
      <c r="D194" s="101" t="str">
        <f>IF($A194="","",VLOOKUP($A194,'Annex 2 Designated EHV charges'!$D:$O,4,0))</f>
        <v/>
      </c>
      <c r="E194" s="103" t="str">
        <f>IFERROR(IF(VLOOKUP($A194,'Annex 2 Designated EHV charges'!$D:$P,10,FALSE)=0,"",VLOOKUP($A194,'Annex 2 Designated EHV charges'!$D:$P,10,FALSE)),"")</f>
        <v/>
      </c>
      <c r="F194" s="208" t="str">
        <f>IFERROR(IF(VLOOKUP($A194,'Annex 2 Designated EHV charges'!$D:$P,11,FALSE)=0,"",VLOOKUP($A194,'Annex 2 Designated EHV charges'!$D:$P,11,FALSE)),"")</f>
        <v/>
      </c>
      <c r="G194" s="208" t="str">
        <f>IFERROR(IF(VLOOKUP($A194,'Annex 2 Designated EHV charges'!$D:$P,12,FALSE)=0,"",VLOOKUP($A194,'Annex 2 Designated EHV charges'!$D:$P,12,FALSE)),"")</f>
        <v/>
      </c>
      <c r="H194" s="208" t="str">
        <f>IFERROR(IF(VLOOKUP($A194,'Annex 2 Designated EHV charges'!$D:$P,13,FALSE)=0,"",VLOOKUP($A194,'Annex 2 Designated EHV charges'!$D:$P,13,FALSE)),"")</f>
        <v/>
      </c>
    </row>
    <row r="195" spans="1:8" x14ac:dyDescent="0.25">
      <c r="A195" s="102" t="str" cm="1">
        <f t="array" ref="A195">IFERROR(INDEX('Annex 2 Designated EHV charges'!$D$10:$D$300, MATCH(0, IF(ISBLANK('Annex 2 Designated EHV charges'!$D$10:$D$300),1, COUNTIF(A$4:$A194, 'Annex 2 Designated EHV charges'!$D$10:$D$300)), 0)),"")</f>
        <v/>
      </c>
      <c r="B195" s="101" t="str">
        <f>IF($A195="","",VLOOKUP($A195,'Annex 2 Designated EHV charges'!$D:$O,2,0))</f>
        <v/>
      </c>
      <c r="C195" s="102" t="str">
        <f>IF($A195="","",VLOOKUP($A195,'Annex 2 Designated EHV charges'!$D:$O,3,0))</f>
        <v/>
      </c>
      <c r="D195" s="101" t="str">
        <f>IF($A195="","",VLOOKUP($A195,'Annex 2 Designated EHV charges'!$D:$O,4,0))</f>
        <v/>
      </c>
      <c r="E195" s="103" t="str">
        <f>IFERROR(IF(VLOOKUP($A195,'Annex 2 Designated EHV charges'!$D:$P,10,FALSE)=0,"",VLOOKUP($A195,'Annex 2 Designated EHV charges'!$D:$P,10,FALSE)),"")</f>
        <v/>
      </c>
      <c r="F195" s="208" t="str">
        <f>IFERROR(IF(VLOOKUP($A195,'Annex 2 Designated EHV charges'!$D:$P,11,FALSE)=0,"",VLOOKUP($A195,'Annex 2 Designated EHV charges'!$D:$P,11,FALSE)),"")</f>
        <v/>
      </c>
      <c r="G195" s="208" t="str">
        <f>IFERROR(IF(VLOOKUP($A195,'Annex 2 Designated EHV charges'!$D:$P,12,FALSE)=0,"",VLOOKUP($A195,'Annex 2 Designated EHV charges'!$D:$P,12,FALSE)),"")</f>
        <v/>
      </c>
      <c r="H195" s="208" t="str">
        <f>IFERROR(IF(VLOOKUP($A195,'Annex 2 Designated EHV charges'!$D:$P,13,FALSE)=0,"",VLOOKUP($A195,'Annex 2 Designated EHV charges'!$D:$P,13,FALSE)),"")</f>
        <v/>
      </c>
    </row>
    <row r="196" spans="1:8" x14ac:dyDescent="0.25">
      <c r="A196" s="102" t="str" cm="1">
        <f t="array" ref="A196">IFERROR(INDEX('Annex 2 Designated EHV charges'!$D$10:$D$300, MATCH(0, IF(ISBLANK('Annex 2 Designated EHV charges'!$D$10:$D$300),1, COUNTIF(A$4:$A195, 'Annex 2 Designated EHV charges'!$D$10:$D$300)), 0)),"")</f>
        <v/>
      </c>
      <c r="B196" s="101" t="str">
        <f>IF($A196="","",VLOOKUP($A196,'Annex 2 Designated EHV charges'!$D:$O,2,0))</f>
        <v/>
      </c>
      <c r="C196" s="102" t="str">
        <f>IF($A196="","",VLOOKUP($A196,'Annex 2 Designated EHV charges'!$D:$O,3,0))</f>
        <v/>
      </c>
      <c r="D196" s="101" t="str">
        <f>IF($A196="","",VLOOKUP($A196,'Annex 2 Designated EHV charges'!$D:$O,4,0))</f>
        <v/>
      </c>
      <c r="E196" s="103" t="str">
        <f>IFERROR(IF(VLOOKUP($A196,'Annex 2 Designated EHV charges'!$D:$P,10,FALSE)=0,"",VLOOKUP($A196,'Annex 2 Designated EHV charges'!$D:$P,10,FALSE)),"")</f>
        <v/>
      </c>
      <c r="F196" s="208" t="str">
        <f>IFERROR(IF(VLOOKUP($A196,'Annex 2 Designated EHV charges'!$D:$P,11,FALSE)=0,"",VLOOKUP($A196,'Annex 2 Designated EHV charges'!$D:$P,11,FALSE)),"")</f>
        <v/>
      </c>
      <c r="G196" s="208" t="str">
        <f>IFERROR(IF(VLOOKUP($A196,'Annex 2 Designated EHV charges'!$D:$P,12,FALSE)=0,"",VLOOKUP($A196,'Annex 2 Designated EHV charges'!$D:$P,12,FALSE)),"")</f>
        <v/>
      </c>
      <c r="H196" s="208" t="str">
        <f>IFERROR(IF(VLOOKUP($A196,'Annex 2 Designated EHV charges'!$D:$P,13,FALSE)=0,"",VLOOKUP($A196,'Annex 2 Designated EHV charges'!$D:$P,13,FALSE)),"")</f>
        <v/>
      </c>
    </row>
    <row r="197" spans="1:8" x14ac:dyDescent="0.25">
      <c r="A197" s="102" t="str" cm="1">
        <f t="array" ref="A197">IFERROR(INDEX('Annex 2 Designated EHV charges'!$D$10:$D$300, MATCH(0, IF(ISBLANK('Annex 2 Designated EHV charges'!$D$10:$D$300),1, COUNTIF(A$4:$A196, 'Annex 2 Designated EHV charges'!$D$10:$D$300)), 0)),"")</f>
        <v/>
      </c>
      <c r="B197" s="101" t="str">
        <f>IF($A197="","",VLOOKUP($A197,'Annex 2 Designated EHV charges'!$D:$O,2,0))</f>
        <v/>
      </c>
      <c r="C197" s="102" t="str">
        <f>IF($A197="","",VLOOKUP($A197,'Annex 2 Designated EHV charges'!$D:$O,3,0))</f>
        <v/>
      </c>
      <c r="D197" s="101" t="str">
        <f>IF($A197="","",VLOOKUP($A197,'Annex 2 Designated EHV charges'!$D:$O,4,0))</f>
        <v/>
      </c>
      <c r="E197" s="103" t="str">
        <f>IFERROR(IF(VLOOKUP($A197,'Annex 2 Designated EHV charges'!$D:$P,10,FALSE)=0,"",VLOOKUP($A197,'Annex 2 Designated EHV charges'!$D:$P,10,FALSE)),"")</f>
        <v/>
      </c>
      <c r="F197" s="208" t="str">
        <f>IFERROR(IF(VLOOKUP($A197,'Annex 2 Designated EHV charges'!$D:$P,11,FALSE)=0,"",VLOOKUP($A197,'Annex 2 Designated EHV charges'!$D:$P,11,FALSE)),"")</f>
        <v/>
      </c>
      <c r="G197" s="208" t="str">
        <f>IFERROR(IF(VLOOKUP($A197,'Annex 2 Designated EHV charges'!$D:$P,12,FALSE)=0,"",VLOOKUP($A197,'Annex 2 Designated EHV charges'!$D:$P,12,FALSE)),"")</f>
        <v/>
      </c>
      <c r="H197" s="208" t="str">
        <f>IFERROR(IF(VLOOKUP($A197,'Annex 2 Designated EHV charges'!$D:$P,13,FALSE)=0,"",VLOOKUP($A197,'Annex 2 Designated EHV charges'!$D:$P,13,FALSE)),"")</f>
        <v/>
      </c>
    </row>
    <row r="198" spans="1:8" x14ac:dyDescent="0.25">
      <c r="A198" s="102" t="str" cm="1">
        <f t="array" ref="A198">IFERROR(INDEX('Annex 2 Designated EHV charges'!$D$10:$D$300, MATCH(0, IF(ISBLANK('Annex 2 Designated EHV charges'!$D$10:$D$300),1, COUNTIF(A$4:$A197, 'Annex 2 Designated EHV charges'!$D$10:$D$300)), 0)),"")</f>
        <v/>
      </c>
      <c r="B198" s="101" t="str">
        <f>IF($A198="","",VLOOKUP($A198,'Annex 2 Designated EHV charges'!$D:$O,2,0))</f>
        <v/>
      </c>
      <c r="C198" s="102" t="str">
        <f>IF($A198="","",VLOOKUP($A198,'Annex 2 Designated EHV charges'!$D:$O,3,0))</f>
        <v/>
      </c>
      <c r="D198" s="101" t="str">
        <f>IF($A198="","",VLOOKUP($A198,'Annex 2 Designated EHV charges'!$D:$O,4,0))</f>
        <v/>
      </c>
      <c r="E198" s="103" t="str">
        <f>IFERROR(IF(VLOOKUP($A198,'Annex 2 Designated EHV charges'!$D:$P,10,FALSE)=0,"",VLOOKUP($A198,'Annex 2 Designated EHV charges'!$D:$P,10,FALSE)),"")</f>
        <v/>
      </c>
      <c r="F198" s="208" t="str">
        <f>IFERROR(IF(VLOOKUP($A198,'Annex 2 Designated EHV charges'!$D:$P,11,FALSE)=0,"",VLOOKUP($A198,'Annex 2 Designated EHV charges'!$D:$P,11,FALSE)),"")</f>
        <v/>
      </c>
      <c r="G198" s="208" t="str">
        <f>IFERROR(IF(VLOOKUP($A198,'Annex 2 Designated EHV charges'!$D:$P,12,FALSE)=0,"",VLOOKUP($A198,'Annex 2 Designated EHV charges'!$D:$P,12,FALSE)),"")</f>
        <v/>
      </c>
      <c r="H198" s="208" t="str">
        <f>IFERROR(IF(VLOOKUP($A198,'Annex 2 Designated EHV charges'!$D:$P,13,FALSE)=0,"",VLOOKUP($A198,'Annex 2 Designated EHV charges'!$D:$P,13,FALSE)),"")</f>
        <v/>
      </c>
    </row>
    <row r="199" spans="1:8" x14ac:dyDescent="0.25">
      <c r="A199" s="102" t="str" cm="1">
        <f t="array" ref="A199">IFERROR(INDEX('Annex 2 Designated EHV charges'!$D$10:$D$300, MATCH(0, IF(ISBLANK('Annex 2 Designated EHV charges'!$D$10:$D$300),1, COUNTIF(A$4:$A198, 'Annex 2 Designated EHV charges'!$D$10:$D$300)), 0)),"")</f>
        <v/>
      </c>
      <c r="B199" s="101" t="str">
        <f>IF($A199="","",VLOOKUP($A199,'Annex 2 Designated EHV charges'!$D:$O,2,0))</f>
        <v/>
      </c>
      <c r="C199" s="102" t="str">
        <f>IF($A199="","",VLOOKUP($A199,'Annex 2 Designated EHV charges'!$D:$O,3,0))</f>
        <v/>
      </c>
      <c r="D199" s="101" t="str">
        <f>IF($A199="","",VLOOKUP($A199,'Annex 2 Designated EHV charges'!$D:$O,4,0))</f>
        <v/>
      </c>
      <c r="E199" s="103" t="str">
        <f>IFERROR(IF(VLOOKUP($A199,'Annex 2 Designated EHV charges'!$D:$P,10,FALSE)=0,"",VLOOKUP($A199,'Annex 2 Designated EHV charges'!$D:$P,10,FALSE)),"")</f>
        <v/>
      </c>
      <c r="F199" s="208" t="str">
        <f>IFERROR(IF(VLOOKUP($A199,'Annex 2 Designated EHV charges'!$D:$P,11,FALSE)=0,"",VLOOKUP($A199,'Annex 2 Designated EHV charges'!$D:$P,11,FALSE)),"")</f>
        <v/>
      </c>
      <c r="G199" s="208" t="str">
        <f>IFERROR(IF(VLOOKUP($A199,'Annex 2 Designated EHV charges'!$D:$P,12,FALSE)=0,"",VLOOKUP($A199,'Annex 2 Designated EHV charges'!$D:$P,12,FALSE)),"")</f>
        <v/>
      </c>
      <c r="H199" s="208" t="str">
        <f>IFERROR(IF(VLOOKUP($A199,'Annex 2 Designated EHV charges'!$D:$P,13,FALSE)=0,"",VLOOKUP($A199,'Annex 2 Designated EHV charges'!$D:$P,13,FALSE)),"")</f>
        <v/>
      </c>
    </row>
    <row r="200" spans="1:8" x14ac:dyDescent="0.25">
      <c r="A200" s="102" t="str" cm="1">
        <f t="array" ref="A200">IFERROR(INDEX('Annex 2 Designated EHV charges'!$D$10:$D$300, MATCH(0, IF(ISBLANK('Annex 2 Designated EHV charges'!$D$10:$D$300),1, COUNTIF(A$4:$A199, 'Annex 2 Designated EHV charges'!$D$10:$D$300)), 0)),"")</f>
        <v/>
      </c>
      <c r="B200" s="101" t="str">
        <f>IF($A200="","",VLOOKUP($A200,'Annex 2 Designated EHV charges'!$D:$O,2,0))</f>
        <v/>
      </c>
      <c r="C200" s="102" t="str">
        <f>IF($A200="","",VLOOKUP($A200,'Annex 2 Designated EHV charges'!$D:$O,3,0))</f>
        <v/>
      </c>
      <c r="D200" s="101" t="str">
        <f>IF($A200="","",VLOOKUP($A200,'Annex 2 Designated EHV charges'!$D:$O,4,0))</f>
        <v/>
      </c>
      <c r="E200" s="103" t="str">
        <f>IFERROR(IF(VLOOKUP($A200,'Annex 2 Designated EHV charges'!$D:$P,10,FALSE)=0,"",VLOOKUP($A200,'Annex 2 Designated EHV charges'!$D:$P,10,FALSE)),"")</f>
        <v/>
      </c>
      <c r="F200" s="208" t="str">
        <f>IFERROR(IF(VLOOKUP($A200,'Annex 2 Designated EHV charges'!$D:$P,11,FALSE)=0,"",VLOOKUP($A200,'Annex 2 Designated EHV charges'!$D:$P,11,FALSE)),"")</f>
        <v/>
      </c>
      <c r="G200" s="208" t="str">
        <f>IFERROR(IF(VLOOKUP($A200,'Annex 2 Designated EHV charges'!$D:$P,12,FALSE)=0,"",VLOOKUP($A200,'Annex 2 Designated EHV charges'!$D:$P,12,FALSE)),"")</f>
        <v/>
      </c>
      <c r="H200" s="208" t="str">
        <f>IFERROR(IF(VLOOKUP($A200,'Annex 2 Designated EHV charges'!$D:$P,13,FALSE)=0,"",VLOOKUP($A200,'Annex 2 Designated EHV charges'!$D:$P,13,FALSE)),"")</f>
        <v/>
      </c>
    </row>
    <row r="201" spans="1:8" x14ac:dyDescent="0.25">
      <c r="A201" s="102" t="str" cm="1">
        <f t="array" ref="A201">IFERROR(INDEX('Annex 2 Designated EHV charges'!$D$10:$D$300, MATCH(0, IF(ISBLANK('Annex 2 Designated EHV charges'!$D$10:$D$300),1, COUNTIF(A$4:$A200, 'Annex 2 Designated EHV charges'!$D$10:$D$300)), 0)),"")</f>
        <v/>
      </c>
      <c r="B201" s="101" t="str">
        <f>IF($A201="","",VLOOKUP($A201,'Annex 2 Designated EHV charges'!$D:$O,2,0))</f>
        <v/>
      </c>
      <c r="C201" s="102" t="str">
        <f>IF($A201="","",VLOOKUP($A201,'Annex 2 Designated EHV charges'!$D:$O,3,0))</f>
        <v/>
      </c>
      <c r="D201" s="101" t="str">
        <f>IF($A201="","",VLOOKUP($A201,'Annex 2 Designated EHV charges'!$D:$O,4,0))</f>
        <v/>
      </c>
      <c r="E201" s="103" t="str">
        <f>IFERROR(IF(VLOOKUP($A201,'Annex 2 Designated EHV charges'!$D:$P,10,FALSE)=0,"",VLOOKUP($A201,'Annex 2 Designated EHV charges'!$D:$P,10,FALSE)),"")</f>
        <v/>
      </c>
      <c r="F201" s="208" t="str">
        <f>IFERROR(IF(VLOOKUP($A201,'Annex 2 Designated EHV charges'!$D:$P,11,FALSE)=0,"",VLOOKUP($A201,'Annex 2 Designated EHV charges'!$D:$P,11,FALSE)),"")</f>
        <v/>
      </c>
      <c r="G201" s="208" t="str">
        <f>IFERROR(IF(VLOOKUP($A201,'Annex 2 Designated EHV charges'!$D:$P,12,FALSE)=0,"",VLOOKUP($A201,'Annex 2 Designated EHV charges'!$D:$P,12,FALSE)),"")</f>
        <v/>
      </c>
      <c r="H201" s="208" t="str">
        <f>IFERROR(IF(VLOOKUP($A201,'Annex 2 Designated EHV charges'!$D:$P,13,FALSE)=0,"",VLOOKUP($A201,'Annex 2 Designated EHV charges'!$D:$P,13,FALSE)),"")</f>
        <v/>
      </c>
    </row>
    <row r="202" spans="1:8" x14ac:dyDescent="0.25">
      <c r="A202" s="102" t="str" cm="1">
        <f t="array" ref="A202">IFERROR(INDEX('Annex 2 Designated EHV charges'!$D$10:$D$300, MATCH(0, IF(ISBLANK('Annex 2 Designated EHV charges'!$D$10:$D$300),1, COUNTIF(A$4:$A201, 'Annex 2 Designated EHV charges'!$D$10:$D$300)), 0)),"")</f>
        <v/>
      </c>
      <c r="B202" s="101" t="str">
        <f>IF($A202="","",VLOOKUP($A202,'Annex 2 Designated EHV charges'!$D:$O,2,0))</f>
        <v/>
      </c>
      <c r="C202" s="102" t="str">
        <f>IF($A202="","",VLOOKUP($A202,'Annex 2 Designated EHV charges'!$D:$O,3,0))</f>
        <v/>
      </c>
      <c r="D202" s="101" t="str">
        <f>IF($A202="","",VLOOKUP($A202,'Annex 2 Designated EHV charges'!$D:$O,4,0))</f>
        <v/>
      </c>
      <c r="E202" s="103" t="str">
        <f>IFERROR(IF(VLOOKUP($A202,'Annex 2 Designated EHV charges'!$D:$P,10,FALSE)=0,"",VLOOKUP($A202,'Annex 2 Designated EHV charges'!$D:$P,10,FALSE)),"")</f>
        <v/>
      </c>
      <c r="F202" s="208" t="str">
        <f>IFERROR(IF(VLOOKUP($A202,'Annex 2 Designated EHV charges'!$D:$P,11,FALSE)=0,"",VLOOKUP($A202,'Annex 2 Designated EHV charges'!$D:$P,11,FALSE)),"")</f>
        <v/>
      </c>
      <c r="G202" s="208" t="str">
        <f>IFERROR(IF(VLOOKUP($A202,'Annex 2 Designated EHV charges'!$D:$P,12,FALSE)=0,"",VLOOKUP($A202,'Annex 2 Designated EHV charges'!$D:$P,12,FALSE)),"")</f>
        <v/>
      </c>
      <c r="H202" s="208" t="str">
        <f>IFERROR(IF(VLOOKUP($A202,'Annex 2 Designated EHV charges'!$D:$P,13,FALSE)=0,"",VLOOKUP($A202,'Annex 2 Designated EHV charges'!$D:$P,13,FALSE)),"")</f>
        <v/>
      </c>
    </row>
    <row r="203" spans="1:8" x14ac:dyDescent="0.25">
      <c r="A203" s="102" t="str" cm="1">
        <f t="array" ref="A203">IFERROR(INDEX('Annex 2 Designated EHV charges'!$D$10:$D$300, MATCH(0, IF(ISBLANK('Annex 2 Designated EHV charges'!$D$10:$D$300),1, COUNTIF(A$4:$A202, 'Annex 2 Designated EHV charges'!$D$10:$D$300)), 0)),"")</f>
        <v/>
      </c>
      <c r="B203" s="101" t="str">
        <f>IF($A203="","",VLOOKUP($A203,'Annex 2 Designated EHV charges'!$D:$O,2,0))</f>
        <v/>
      </c>
      <c r="C203" s="102" t="str">
        <f>IF($A203="","",VLOOKUP($A203,'Annex 2 Designated EHV charges'!$D:$O,3,0))</f>
        <v/>
      </c>
      <c r="D203" s="101" t="str">
        <f>IF($A203="","",VLOOKUP($A203,'Annex 2 Designated EHV charges'!$D:$O,4,0))</f>
        <v/>
      </c>
      <c r="E203" s="103" t="str">
        <f>IFERROR(IF(VLOOKUP($A203,'Annex 2 Designated EHV charges'!$D:$P,10,FALSE)=0,"",VLOOKUP($A203,'Annex 2 Designated EHV charges'!$D:$P,10,FALSE)),"")</f>
        <v/>
      </c>
      <c r="F203" s="208" t="str">
        <f>IFERROR(IF(VLOOKUP($A203,'Annex 2 Designated EHV charges'!$D:$P,11,FALSE)=0,"",VLOOKUP($A203,'Annex 2 Designated EHV charges'!$D:$P,11,FALSE)),"")</f>
        <v/>
      </c>
      <c r="G203" s="208" t="str">
        <f>IFERROR(IF(VLOOKUP($A203,'Annex 2 Designated EHV charges'!$D:$P,12,FALSE)=0,"",VLOOKUP($A203,'Annex 2 Designated EHV charges'!$D:$P,12,FALSE)),"")</f>
        <v/>
      </c>
      <c r="H203" s="208" t="str">
        <f>IFERROR(IF(VLOOKUP($A203,'Annex 2 Designated EHV charges'!$D:$P,13,FALSE)=0,"",VLOOKUP($A203,'Annex 2 Designated EHV charges'!$D:$P,13,FALSE)),"")</f>
        <v/>
      </c>
    </row>
    <row r="204" spans="1:8" x14ac:dyDescent="0.25">
      <c r="A204" s="102" t="str" cm="1">
        <f t="array" ref="A204">IFERROR(INDEX('Annex 2 Designated EHV charges'!$D$10:$D$300, MATCH(0, IF(ISBLANK('Annex 2 Designated EHV charges'!$D$10:$D$300),1, COUNTIF(A$4:$A203, 'Annex 2 Designated EHV charges'!$D$10:$D$300)), 0)),"")</f>
        <v/>
      </c>
      <c r="B204" s="101" t="str">
        <f>IF($A204="","",VLOOKUP($A204,'Annex 2 Designated EHV charges'!$D:$O,2,0))</f>
        <v/>
      </c>
      <c r="C204" s="102" t="str">
        <f>IF($A204="","",VLOOKUP($A204,'Annex 2 Designated EHV charges'!$D:$O,3,0))</f>
        <v/>
      </c>
      <c r="D204" s="101" t="str">
        <f>IF($A204="","",VLOOKUP($A204,'Annex 2 Designated EHV charges'!$D:$O,4,0))</f>
        <v/>
      </c>
      <c r="E204" s="103" t="str">
        <f>IFERROR(IF(VLOOKUP($A204,'Annex 2 Designated EHV charges'!$D:$P,10,FALSE)=0,"",VLOOKUP($A204,'Annex 2 Designated EHV charges'!$D:$P,10,FALSE)),"")</f>
        <v/>
      </c>
      <c r="F204" s="208" t="str">
        <f>IFERROR(IF(VLOOKUP($A204,'Annex 2 Designated EHV charges'!$D:$P,11,FALSE)=0,"",VLOOKUP($A204,'Annex 2 Designated EHV charges'!$D:$P,11,FALSE)),"")</f>
        <v/>
      </c>
      <c r="G204" s="208" t="str">
        <f>IFERROR(IF(VLOOKUP($A204,'Annex 2 Designated EHV charges'!$D:$P,12,FALSE)=0,"",VLOOKUP($A204,'Annex 2 Designated EHV charges'!$D:$P,12,FALSE)),"")</f>
        <v/>
      </c>
      <c r="H204" s="208" t="str">
        <f>IFERROR(IF(VLOOKUP($A204,'Annex 2 Designated EHV charges'!$D:$P,13,FALSE)=0,"",VLOOKUP($A204,'Annex 2 Designated EHV charges'!$D:$P,13,FALSE)),"")</f>
        <v/>
      </c>
    </row>
    <row r="205" spans="1:8" x14ac:dyDescent="0.25">
      <c r="A205" s="102" t="str" cm="1">
        <f t="array" ref="A205">IFERROR(INDEX('Annex 2 Designated EHV charges'!$D$10:$D$300, MATCH(0, IF(ISBLANK('Annex 2 Designated EHV charges'!$D$10:$D$300),1, COUNTIF(A$4:$A204, 'Annex 2 Designated EHV charges'!$D$10:$D$300)), 0)),"")</f>
        <v/>
      </c>
      <c r="B205" s="101" t="str">
        <f>IF($A205="","",VLOOKUP($A205,'Annex 2 Designated EHV charges'!$D:$O,2,0))</f>
        <v/>
      </c>
      <c r="C205" s="102" t="str">
        <f>IF($A205="","",VLOOKUP($A205,'Annex 2 Designated EHV charges'!$D:$O,3,0))</f>
        <v/>
      </c>
      <c r="D205" s="101" t="str">
        <f>IF($A205="","",VLOOKUP($A205,'Annex 2 Designated EHV charges'!$D:$O,4,0))</f>
        <v/>
      </c>
      <c r="E205" s="103" t="str">
        <f>IFERROR(IF(VLOOKUP($A205,'Annex 2 Designated EHV charges'!$D:$P,10,FALSE)=0,"",VLOOKUP($A205,'Annex 2 Designated EHV charges'!$D:$P,10,FALSE)),"")</f>
        <v/>
      </c>
      <c r="F205" s="208" t="str">
        <f>IFERROR(IF(VLOOKUP($A205,'Annex 2 Designated EHV charges'!$D:$P,11,FALSE)=0,"",VLOOKUP($A205,'Annex 2 Designated EHV charges'!$D:$P,11,FALSE)),"")</f>
        <v/>
      </c>
      <c r="G205" s="208" t="str">
        <f>IFERROR(IF(VLOOKUP($A205,'Annex 2 Designated EHV charges'!$D:$P,12,FALSE)=0,"",VLOOKUP($A205,'Annex 2 Designated EHV charges'!$D:$P,12,FALSE)),"")</f>
        <v/>
      </c>
      <c r="H205" s="208" t="str">
        <f>IFERROR(IF(VLOOKUP($A205,'Annex 2 Designated EHV charges'!$D:$P,13,FALSE)=0,"",VLOOKUP($A205,'Annex 2 Designated EHV charges'!$D:$P,13,FALSE)),"")</f>
        <v/>
      </c>
    </row>
    <row r="206" spans="1:8" x14ac:dyDescent="0.25">
      <c r="A206" s="102" t="str" cm="1">
        <f t="array" ref="A206">IFERROR(INDEX('Annex 2 Designated EHV charges'!$D$10:$D$300, MATCH(0, IF(ISBLANK('Annex 2 Designated EHV charges'!$D$10:$D$300),1, COUNTIF(A$4:$A205, 'Annex 2 Designated EHV charges'!$D$10:$D$300)), 0)),"")</f>
        <v/>
      </c>
      <c r="B206" s="101" t="str">
        <f>IF($A206="","",VLOOKUP($A206,'Annex 2 Designated EHV charges'!$D:$O,2,0))</f>
        <v/>
      </c>
      <c r="C206" s="102" t="str">
        <f>IF($A206="","",VLOOKUP($A206,'Annex 2 Designated EHV charges'!$D:$O,3,0))</f>
        <v/>
      </c>
      <c r="D206" s="101" t="str">
        <f>IF($A206="","",VLOOKUP($A206,'Annex 2 Designated EHV charges'!$D:$O,4,0))</f>
        <v/>
      </c>
      <c r="E206" s="103" t="str">
        <f>IFERROR(IF(VLOOKUP($A206,'Annex 2 Designated EHV charges'!$D:$P,10,FALSE)=0,"",VLOOKUP($A206,'Annex 2 Designated EHV charges'!$D:$P,10,FALSE)),"")</f>
        <v/>
      </c>
      <c r="F206" s="208" t="str">
        <f>IFERROR(IF(VLOOKUP($A206,'Annex 2 Designated EHV charges'!$D:$P,11,FALSE)=0,"",VLOOKUP($A206,'Annex 2 Designated EHV charges'!$D:$P,11,FALSE)),"")</f>
        <v/>
      </c>
      <c r="G206" s="208" t="str">
        <f>IFERROR(IF(VLOOKUP($A206,'Annex 2 Designated EHV charges'!$D:$P,12,FALSE)=0,"",VLOOKUP($A206,'Annex 2 Designated EHV charges'!$D:$P,12,FALSE)),"")</f>
        <v/>
      </c>
      <c r="H206" s="208" t="str">
        <f>IFERROR(IF(VLOOKUP($A206,'Annex 2 Designated EHV charges'!$D:$P,13,FALSE)=0,"",VLOOKUP($A206,'Annex 2 Designated EHV charges'!$D:$P,13,FALSE)),"")</f>
        <v/>
      </c>
    </row>
    <row r="207" spans="1:8" x14ac:dyDescent="0.25">
      <c r="A207" s="102" t="str" cm="1">
        <f t="array" ref="A207">IFERROR(INDEX('Annex 2 Designated EHV charges'!$D$10:$D$300, MATCH(0, IF(ISBLANK('Annex 2 Designated EHV charges'!$D$10:$D$300),1, COUNTIF(A$4:$A206, 'Annex 2 Designated EHV charges'!$D$10:$D$300)), 0)),"")</f>
        <v/>
      </c>
      <c r="B207" s="101" t="str">
        <f>IF($A207="","",VLOOKUP($A207,'Annex 2 Designated EHV charges'!$D:$O,2,0))</f>
        <v/>
      </c>
      <c r="C207" s="102" t="str">
        <f>IF($A207="","",VLOOKUP($A207,'Annex 2 Designated EHV charges'!$D:$O,3,0))</f>
        <v/>
      </c>
      <c r="D207" s="101" t="str">
        <f>IF($A207="","",VLOOKUP($A207,'Annex 2 Designated EHV charges'!$D:$O,4,0))</f>
        <v/>
      </c>
      <c r="E207" s="103" t="str">
        <f>IFERROR(IF(VLOOKUP($A207,'Annex 2 Designated EHV charges'!$D:$P,10,FALSE)=0,"",VLOOKUP($A207,'Annex 2 Designated EHV charges'!$D:$P,10,FALSE)),"")</f>
        <v/>
      </c>
      <c r="F207" s="208" t="str">
        <f>IFERROR(IF(VLOOKUP($A207,'Annex 2 Designated EHV charges'!$D:$P,11,FALSE)=0,"",VLOOKUP($A207,'Annex 2 Designated EHV charges'!$D:$P,11,FALSE)),"")</f>
        <v/>
      </c>
      <c r="G207" s="208" t="str">
        <f>IFERROR(IF(VLOOKUP($A207,'Annex 2 Designated EHV charges'!$D:$P,12,FALSE)=0,"",VLOOKUP($A207,'Annex 2 Designated EHV charges'!$D:$P,12,FALSE)),"")</f>
        <v/>
      </c>
      <c r="H207" s="208" t="str">
        <f>IFERROR(IF(VLOOKUP($A207,'Annex 2 Designated EHV charges'!$D:$P,13,FALSE)=0,"",VLOOKUP($A207,'Annex 2 Designated EHV charges'!$D:$P,13,FALSE)),"")</f>
        <v/>
      </c>
    </row>
    <row r="208" spans="1:8" x14ac:dyDescent="0.25">
      <c r="A208" s="102" t="str" cm="1">
        <f t="array" ref="A208">IFERROR(INDEX('Annex 2 Designated EHV charges'!$D$10:$D$300, MATCH(0, IF(ISBLANK('Annex 2 Designated EHV charges'!$D$10:$D$300),1, COUNTIF(A$4:$A207, 'Annex 2 Designated EHV charges'!$D$10:$D$300)), 0)),"")</f>
        <v/>
      </c>
      <c r="B208" s="101" t="str">
        <f>IF($A208="","",VLOOKUP($A208,'Annex 2 Designated EHV charges'!$D:$O,2,0))</f>
        <v/>
      </c>
      <c r="C208" s="102" t="str">
        <f>IF($A208="","",VLOOKUP($A208,'Annex 2 Designated EHV charges'!$D:$O,3,0))</f>
        <v/>
      </c>
      <c r="D208" s="101" t="str">
        <f>IF($A208="","",VLOOKUP($A208,'Annex 2 Designated EHV charges'!$D:$O,4,0))</f>
        <v/>
      </c>
      <c r="E208" s="103" t="str">
        <f>IFERROR(IF(VLOOKUP($A208,'Annex 2 Designated EHV charges'!$D:$P,10,FALSE)=0,"",VLOOKUP($A208,'Annex 2 Designated EHV charges'!$D:$P,10,FALSE)),"")</f>
        <v/>
      </c>
      <c r="F208" s="208" t="str">
        <f>IFERROR(IF(VLOOKUP($A208,'Annex 2 Designated EHV charges'!$D:$P,11,FALSE)=0,"",VLOOKUP($A208,'Annex 2 Designated EHV charges'!$D:$P,11,FALSE)),"")</f>
        <v/>
      </c>
      <c r="G208" s="208" t="str">
        <f>IFERROR(IF(VLOOKUP($A208,'Annex 2 Designated EHV charges'!$D:$P,12,FALSE)=0,"",VLOOKUP($A208,'Annex 2 Designated EHV charges'!$D:$P,12,FALSE)),"")</f>
        <v/>
      </c>
      <c r="H208" s="208" t="str">
        <f>IFERROR(IF(VLOOKUP($A208,'Annex 2 Designated EHV charges'!$D:$P,13,FALSE)=0,"",VLOOKUP($A208,'Annex 2 Designated EHV charges'!$D:$P,13,FALSE)),"")</f>
        <v/>
      </c>
    </row>
    <row r="209" spans="1:8" x14ac:dyDescent="0.25">
      <c r="A209" s="102" t="str" cm="1">
        <f t="array" ref="A209">IFERROR(INDEX('Annex 2 Designated EHV charges'!$D$10:$D$300, MATCH(0, IF(ISBLANK('Annex 2 Designated EHV charges'!$D$10:$D$300),1, COUNTIF(A$4:$A208, 'Annex 2 Designated EHV charges'!$D$10:$D$300)), 0)),"")</f>
        <v/>
      </c>
      <c r="B209" s="101" t="str">
        <f>IF($A209="","",VLOOKUP($A209,'Annex 2 Designated EHV charges'!$D:$O,2,0))</f>
        <v/>
      </c>
      <c r="C209" s="102" t="str">
        <f>IF($A209="","",VLOOKUP($A209,'Annex 2 Designated EHV charges'!$D:$O,3,0))</f>
        <v/>
      </c>
      <c r="D209" s="101" t="str">
        <f>IF($A209="","",VLOOKUP($A209,'Annex 2 Designated EHV charges'!$D:$O,4,0))</f>
        <v/>
      </c>
      <c r="E209" s="103" t="str">
        <f>IFERROR(IF(VLOOKUP($A209,'Annex 2 Designated EHV charges'!$D:$P,10,FALSE)=0,"",VLOOKUP($A209,'Annex 2 Designated EHV charges'!$D:$P,10,FALSE)),"")</f>
        <v/>
      </c>
      <c r="F209" s="208" t="str">
        <f>IFERROR(IF(VLOOKUP($A209,'Annex 2 Designated EHV charges'!$D:$P,11,FALSE)=0,"",VLOOKUP($A209,'Annex 2 Designated EHV charges'!$D:$P,11,FALSE)),"")</f>
        <v/>
      </c>
      <c r="G209" s="208" t="str">
        <f>IFERROR(IF(VLOOKUP($A209,'Annex 2 Designated EHV charges'!$D:$P,12,FALSE)=0,"",VLOOKUP($A209,'Annex 2 Designated EHV charges'!$D:$P,12,FALSE)),"")</f>
        <v/>
      </c>
      <c r="H209" s="208" t="str">
        <f>IFERROR(IF(VLOOKUP($A209,'Annex 2 Designated EHV charges'!$D:$P,13,FALSE)=0,"",VLOOKUP($A209,'Annex 2 Designated EHV charges'!$D:$P,13,FALSE)),"")</f>
        <v/>
      </c>
    </row>
    <row r="210" spans="1:8" x14ac:dyDescent="0.25">
      <c r="A210" s="102" t="str" cm="1">
        <f t="array" ref="A210">IFERROR(INDEX('Annex 2 Designated EHV charges'!$D$10:$D$300, MATCH(0, IF(ISBLANK('Annex 2 Designated EHV charges'!$D$10:$D$300),1, COUNTIF(A$4:$A209, 'Annex 2 Designated EHV charges'!$D$10:$D$300)), 0)),"")</f>
        <v/>
      </c>
      <c r="B210" s="101" t="str">
        <f>IF($A210="","",VLOOKUP($A210,'Annex 2 Designated EHV charges'!$D:$O,2,0))</f>
        <v/>
      </c>
      <c r="C210" s="102" t="str">
        <f>IF($A210="","",VLOOKUP($A210,'Annex 2 Designated EHV charges'!$D:$O,3,0))</f>
        <v/>
      </c>
      <c r="D210" s="101" t="str">
        <f>IF($A210="","",VLOOKUP($A210,'Annex 2 Designated EHV charges'!$D:$O,4,0))</f>
        <v/>
      </c>
      <c r="E210" s="103" t="str">
        <f>IFERROR(IF(VLOOKUP($A210,'Annex 2 Designated EHV charges'!$D:$P,10,FALSE)=0,"",VLOOKUP($A210,'Annex 2 Designated EHV charges'!$D:$P,10,FALSE)),"")</f>
        <v/>
      </c>
      <c r="F210" s="208" t="str">
        <f>IFERROR(IF(VLOOKUP($A210,'Annex 2 Designated EHV charges'!$D:$P,11,FALSE)=0,"",VLOOKUP($A210,'Annex 2 Designated EHV charges'!$D:$P,11,FALSE)),"")</f>
        <v/>
      </c>
      <c r="G210" s="208" t="str">
        <f>IFERROR(IF(VLOOKUP($A210,'Annex 2 Designated EHV charges'!$D:$P,12,FALSE)=0,"",VLOOKUP($A210,'Annex 2 Designated EHV charges'!$D:$P,12,FALSE)),"")</f>
        <v/>
      </c>
      <c r="H210" s="208" t="str">
        <f>IFERROR(IF(VLOOKUP($A210,'Annex 2 Designated EHV charges'!$D:$P,13,FALSE)=0,"",VLOOKUP($A210,'Annex 2 Designated EHV charges'!$D:$P,13,FALSE)),"")</f>
        <v/>
      </c>
    </row>
    <row r="211" spans="1:8" x14ac:dyDescent="0.25">
      <c r="A211" s="102" t="str" cm="1">
        <f t="array" ref="A211">IFERROR(INDEX('Annex 2 Designated EHV charges'!$D$10:$D$300, MATCH(0, IF(ISBLANK('Annex 2 Designated EHV charges'!$D$10:$D$300),1, COUNTIF(A$4:$A210, 'Annex 2 Designated EHV charges'!$D$10:$D$300)), 0)),"")</f>
        <v/>
      </c>
      <c r="B211" s="101" t="str">
        <f>IF($A211="","",VLOOKUP($A211,'Annex 2 Designated EHV charges'!$D:$O,2,0))</f>
        <v/>
      </c>
      <c r="C211" s="102" t="str">
        <f>IF($A211="","",VLOOKUP($A211,'Annex 2 Designated EHV charges'!$D:$O,3,0))</f>
        <v/>
      </c>
      <c r="D211" s="101" t="str">
        <f>IF($A211="","",VLOOKUP($A211,'Annex 2 Designated EHV charges'!$D:$O,4,0))</f>
        <v/>
      </c>
      <c r="E211" s="103" t="str">
        <f>IFERROR(IF(VLOOKUP($A211,'Annex 2 Designated EHV charges'!$D:$P,10,FALSE)=0,"",VLOOKUP($A211,'Annex 2 Designated EHV charges'!$D:$P,10,FALSE)),"")</f>
        <v/>
      </c>
      <c r="F211" s="208" t="str">
        <f>IFERROR(IF(VLOOKUP($A211,'Annex 2 Designated EHV charges'!$D:$P,11,FALSE)=0,"",VLOOKUP($A211,'Annex 2 Designated EHV charges'!$D:$P,11,FALSE)),"")</f>
        <v/>
      </c>
      <c r="G211" s="208" t="str">
        <f>IFERROR(IF(VLOOKUP($A211,'Annex 2 Designated EHV charges'!$D:$P,12,FALSE)=0,"",VLOOKUP($A211,'Annex 2 Designated EHV charges'!$D:$P,12,FALSE)),"")</f>
        <v/>
      </c>
      <c r="H211" s="208" t="str">
        <f>IFERROR(IF(VLOOKUP($A211,'Annex 2 Designated EHV charges'!$D:$P,13,FALSE)=0,"",VLOOKUP($A211,'Annex 2 Designated EHV charges'!$D:$P,13,FALSE)),"")</f>
        <v/>
      </c>
    </row>
    <row r="212" spans="1:8" x14ac:dyDescent="0.25">
      <c r="A212" s="102" t="str" cm="1">
        <f t="array" ref="A212">IFERROR(INDEX('Annex 2 Designated EHV charges'!$D$10:$D$300, MATCH(0, IF(ISBLANK('Annex 2 Designated EHV charges'!$D$10:$D$300),1, COUNTIF(A$4:$A211, 'Annex 2 Designated EHV charges'!$D$10:$D$300)), 0)),"")</f>
        <v/>
      </c>
      <c r="B212" s="101" t="str">
        <f>IF($A212="","",VLOOKUP($A212,'Annex 2 Designated EHV charges'!$D:$O,2,0))</f>
        <v/>
      </c>
      <c r="C212" s="102" t="str">
        <f>IF($A212="","",VLOOKUP($A212,'Annex 2 Designated EHV charges'!$D:$O,3,0))</f>
        <v/>
      </c>
      <c r="D212" s="101" t="str">
        <f>IF($A212="","",VLOOKUP($A212,'Annex 2 Designated EHV charges'!$D:$O,4,0))</f>
        <v/>
      </c>
      <c r="E212" s="103" t="str">
        <f>IFERROR(IF(VLOOKUP($A212,'Annex 2 Designated EHV charges'!$D:$P,10,FALSE)=0,"",VLOOKUP($A212,'Annex 2 Designated EHV charges'!$D:$P,10,FALSE)),"")</f>
        <v/>
      </c>
      <c r="F212" s="208" t="str">
        <f>IFERROR(IF(VLOOKUP($A212,'Annex 2 Designated EHV charges'!$D:$P,11,FALSE)=0,"",VLOOKUP($A212,'Annex 2 Designated EHV charges'!$D:$P,11,FALSE)),"")</f>
        <v/>
      </c>
      <c r="G212" s="208" t="str">
        <f>IFERROR(IF(VLOOKUP($A212,'Annex 2 Designated EHV charges'!$D:$P,12,FALSE)=0,"",VLOOKUP($A212,'Annex 2 Designated EHV charges'!$D:$P,12,FALSE)),"")</f>
        <v/>
      </c>
      <c r="H212" s="208" t="str">
        <f>IFERROR(IF(VLOOKUP($A212,'Annex 2 Designated EHV charges'!$D:$P,13,FALSE)=0,"",VLOOKUP($A212,'Annex 2 Designated EHV charges'!$D:$P,13,FALSE)),"")</f>
        <v/>
      </c>
    </row>
    <row r="213" spans="1:8" x14ac:dyDescent="0.25">
      <c r="A213" s="102" t="str" cm="1">
        <f t="array" ref="A213">IFERROR(INDEX('Annex 2 Designated EHV charges'!$D$10:$D$300, MATCH(0, IF(ISBLANK('Annex 2 Designated EHV charges'!$D$10:$D$300),1, COUNTIF(A$4:$A212, 'Annex 2 Designated EHV charges'!$D$10:$D$300)), 0)),"")</f>
        <v/>
      </c>
      <c r="B213" s="101" t="str">
        <f>IF($A213="","",VLOOKUP($A213,'Annex 2 Designated EHV charges'!$D:$O,2,0))</f>
        <v/>
      </c>
      <c r="C213" s="102" t="str">
        <f>IF($A213="","",VLOOKUP($A213,'Annex 2 Designated EHV charges'!$D:$O,3,0))</f>
        <v/>
      </c>
      <c r="D213" s="101" t="str">
        <f>IF($A213="","",VLOOKUP($A213,'Annex 2 Designated EHV charges'!$D:$O,4,0))</f>
        <v/>
      </c>
      <c r="E213" s="103" t="str">
        <f>IFERROR(IF(VLOOKUP($A213,'Annex 2 Designated EHV charges'!$D:$P,10,FALSE)=0,"",VLOOKUP($A213,'Annex 2 Designated EHV charges'!$D:$P,10,FALSE)),"")</f>
        <v/>
      </c>
      <c r="F213" s="208" t="str">
        <f>IFERROR(IF(VLOOKUP($A213,'Annex 2 Designated EHV charges'!$D:$P,11,FALSE)=0,"",VLOOKUP($A213,'Annex 2 Designated EHV charges'!$D:$P,11,FALSE)),"")</f>
        <v/>
      </c>
      <c r="G213" s="208" t="str">
        <f>IFERROR(IF(VLOOKUP($A213,'Annex 2 Designated EHV charges'!$D:$P,12,FALSE)=0,"",VLOOKUP($A213,'Annex 2 Designated EHV charges'!$D:$P,12,FALSE)),"")</f>
        <v/>
      </c>
      <c r="H213" s="208" t="str">
        <f>IFERROR(IF(VLOOKUP($A213,'Annex 2 Designated EHV charges'!$D:$P,13,FALSE)=0,"",VLOOKUP($A213,'Annex 2 Designated EHV charges'!$D:$P,13,FALSE)),"")</f>
        <v/>
      </c>
    </row>
    <row r="214" spans="1:8" x14ac:dyDescent="0.25">
      <c r="A214" s="102" t="str" cm="1">
        <f t="array" ref="A214">IFERROR(INDEX('Annex 2 Designated EHV charges'!$D$10:$D$300, MATCH(0, IF(ISBLANK('Annex 2 Designated EHV charges'!$D$10:$D$300),1, COUNTIF(A$4:$A213, 'Annex 2 Designated EHV charges'!$D$10:$D$300)), 0)),"")</f>
        <v/>
      </c>
      <c r="B214" s="101" t="str">
        <f>IF($A214="","",VLOOKUP($A214,'Annex 2 Designated EHV charges'!$D:$O,2,0))</f>
        <v/>
      </c>
      <c r="C214" s="102" t="str">
        <f>IF($A214="","",VLOOKUP($A214,'Annex 2 Designated EHV charges'!$D:$O,3,0))</f>
        <v/>
      </c>
      <c r="D214" s="101" t="str">
        <f>IF($A214="","",VLOOKUP($A214,'Annex 2 Designated EHV charges'!$D:$O,4,0))</f>
        <v/>
      </c>
      <c r="E214" s="103" t="str">
        <f>IFERROR(IF(VLOOKUP($A214,'Annex 2 Designated EHV charges'!$D:$P,10,FALSE)=0,"",VLOOKUP($A214,'Annex 2 Designated EHV charges'!$D:$P,10,FALSE)),"")</f>
        <v/>
      </c>
      <c r="F214" s="208" t="str">
        <f>IFERROR(IF(VLOOKUP($A214,'Annex 2 Designated EHV charges'!$D:$P,11,FALSE)=0,"",VLOOKUP($A214,'Annex 2 Designated EHV charges'!$D:$P,11,FALSE)),"")</f>
        <v/>
      </c>
      <c r="G214" s="208" t="str">
        <f>IFERROR(IF(VLOOKUP($A214,'Annex 2 Designated EHV charges'!$D:$P,12,FALSE)=0,"",VLOOKUP($A214,'Annex 2 Designated EHV charges'!$D:$P,12,FALSE)),"")</f>
        <v/>
      </c>
      <c r="H214" s="208" t="str">
        <f>IFERROR(IF(VLOOKUP($A214,'Annex 2 Designated EHV charges'!$D:$P,13,FALSE)=0,"",VLOOKUP($A214,'Annex 2 Designated EHV charges'!$D:$P,13,FALSE)),"")</f>
        <v/>
      </c>
    </row>
    <row r="215" spans="1:8" x14ac:dyDescent="0.25">
      <c r="A215" s="102" t="str" cm="1">
        <f t="array" ref="A215">IFERROR(INDEX('Annex 2 Designated EHV charges'!$D$10:$D$300, MATCH(0, IF(ISBLANK('Annex 2 Designated EHV charges'!$D$10:$D$300),1, COUNTIF(A$4:$A214, 'Annex 2 Designated EHV charges'!$D$10:$D$300)), 0)),"")</f>
        <v/>
      </c>
      <c r="B215" s="101" t="str">
        <f>IF($A215="","",VLOOKUP($A215,'Annex 2 Designated EHV charges'!$D:$O,2,0))</f>
        <v/>
      </c>
      <c r="C215" s="102" t="str">
        <f>IF($A215="","",VLOOKUP($A215,'Annex 2 Designated EHV charges'!$D:$O,3,0))</f>
        <v/>
      </c>
      <c r="D215" s="101" t="str">
        <f>IF($A215="","",VLOOKUP($A215,'Annex 2 Designated EHV charges'!$D:$O,4,0))</f>
        <v/>
      </c>
      <c r="E215" s="103" t="str">
        <f>IFERROR(IF(VLOOKUP($A215,'Annex 2 Designated EHV charges'!$D:$P,10,FALSE)=0,"",VLOOKUP($A215,'Annex 2 Designated EHV charges'!$D:$P,10,FALSE)),"")</f>
        <v/>
      </c>
      <c r="F215" s="208" t="str">
        <f>IFERROR(IF(VLOOKUP($A215,'Annex 2 Designated EHV charges'!$D:$P,11,FALSE)=0,"",VLOOKUP($A215,'Annex 2 Designated EHV charges'!$D:$P,11,FALSE)),"")</f>
        <v/>
      </c>
      <c r="G215" s="208" t="str">
        <f>IFERROR(IF(VLOOKUP($A215,'Annex 2 Designated EHV charges'!$D:$P,12,FALSE)=0,"",VLOOKUP($A215,'Annex 2 Designated EHV charges'!$D:$P,12,FALSE)),"")</f>
        <v/>
      </c>
      <c r="H215" s="208" t="str">
        <f>IFERROR(IF(VLOOKUP($A215,'Annex 2 Designated EHV charges'!$D:$P,13,FALSE)=0,"",VLOOKUP($A215,'Annex 2 Designated EHV charges'!$D:$P,13,FALSE)),"")</f>
        <v/>
      </c>
    </row>
    <row r="216" spans="1:8" x14ac:dyDescent="0.25">
      <c r="A216" s="102" t="str" cm="1">
        <f t="array" ref="A216">IFERROR(INDEX('Annex 2 Designated EHV charges'!$D$10:$D$300, MATCH(0, IF(ISBLANK('Annex 2 Designated EHV charges'!$D$10:$D$300),1, COUNTIF(A$4:$A215, 'Annex 2 Designated EHV charges'!$D$10:$D$300)), 0)),"")</f>
        <v/>
      </c>
      <c r="B216" s="101" t="str">
        <f>IF($A216="","",VLOOKUP($A216,'Annex 2 Designated EHV charges'!$D:$O,2,0))</f>
        <v/>
      </c>
      <c r="C216" s="102" t="str">
        <f>IF($A216="","",VLOOKUP($A216,'Annex 2 Designated EHV charges'!$D:$O,3,0))</f>
        <v/>
      </c>
      <c r="D216" s="101" t="str">
        <f>IF($A216="","",VLOOKUP($A216,'Annex 2 Designated EHV charges'!$D:$O,4,0))</f>
        <v/>
      </c>
      <c r="E216" s="103" t="str">
        <f>IFERROR(IF(VLOOKUP($A216,'Annex 2 Designated EHV charges'!$D:$P,10,FALSE)=0,"",VLOOKUP($A216,'Annex 2 Designated EHV charges'!$D:$P,10,FALSE)),"")</f>
        <v/>
      </c>
      <c r="F216" s="208" t="str">
        <f>IFERROR(IF(VLOOKUP($A216,'Annex 2 Designated EHV charges'!$D:$P,11,FALSE)=0,"",VLOOKUP($A216,'Annex 2 Designated EHV charges'!$D:$P,11,FALSE)),"")</f>
        <v/>
      </c>
      <c r="G216" s="208" t="str">
        <f>IFERROR(IF(VLOOKUP($A216,'Annex 2 Designated EHV charges'!$D:$P,12,FALSE)=0,"",VLOOKUP($A216,'Annex 2 Designated EHV charges'!$D:$P,12,FALSE)),"")</f>
        <v/>
      </c>
      <c r="H216" s="208" t="str">
        <f>IFERROR(IF(VLOOKUP($A216,'Annex 2 Designated EHV charges'!$D:$P,13,FALSE)=0,"",VLOOKUP($A216,'Annex 2 Designated EHV charges'!$D:$P,13,FALSE)),"")</f>
        <v/>
      </c>
    </row>
    <row r="217" spans="1:8" x14ac:dyDescent="0.25">
      <c r="A217" s="102" t="str" cm="1">
        <f t="array" ref="A217">IFERROR(INDEX('Annex 2 Designated EHV charges'!$D$10:$D$300, MATCH(0, IF(ISBLANK('Annex 2 Designated EHV charges'!$D$10:$D$300),1, COUNTIF(A$4:$A216, 'Annex 2 Designated EHV charges'!$D$10:$D$300)), 0)),"")</f>
        <v/>
      </c>
      <c r="B217" s="101" t="str">
        <f>IF($A217="","",VLOOKUP($A217,'Annex 2 Designated EHV charges'!$D:$O,2,0))</f>
        <v/>
      </c>
      <c r="C217" s="102" t="str">
        <f>IF($A217="","",VLOOKUP($A217,'Annex 2 Designated EHV charges'!$D:$O,3,0))</f>
        <v/>
      </c>
      <c r="D217" s="101" t="str">
        <f>IF($A217="","",VLOOKUP($A217,'Annex 2 Designated EHV charges'!$D:$O,4,0))</f>
        <v/>
      </c>
      <c r="E217" s="103" t="str">
        <f>IFERROR(IF(VLOOKUP($A217,'Annex 2 Designated EHV charges'!$D:$P,10,FALSE)=0,"",VLOOKUP($A217,'Annex 2 Designated EHV charges'!$D:$P,10,FALSE)),"")</f>
        <v/>
      </c>
      <c r="F217" s="208" t="str">
        <f>IFERROR(IF(VLOOKUP($A217,'Annex 2 Designated EHV charges'!$D:$P,11,FALSE)=0,"",VLOOKUP($A217,'Annex 2 Designated EHV charges'!$D:$P,11,FALSE)),"")</f>
        <v/>
      </c>
      <c r="G217" s="208" t="str">
        <f>IFERROR(IF(VLOOKUP($A217,'Annex 2 Designated EHV charges'!$D:$P,12,FALSE)=0,"",VLOOKUP($A217,'Annex 2 Designated EHV charges'!$D:$P,12,FALSE)),"")</f>
        <v/>
      </c>
      <c r="H217" s="208" t="str">
        <f>IFERROR(IF(VLOOKUP($A217,'Annex 2 Designated EHV charges'!$D:$P,13,FALSE)=0,"",VLOOKUP($A217,'Annex 2 Designated EHV charges'!$D:$P,13,FALSE)),"")</f>
        <v/>
      </c>
    </row>
    <row r="218" spans="1:8" x14ac:dyDescent="0.25">
      <c r="A218" s="102" t="str" cm="1">
        <f t="array" ref="A218">IFERROR(INDEX('Annex 2 Designated EHV charges'!$D$10:$D$300, MATCH(0, IF(ISBLANK('Annex 2 Designated EHV charges'!$D$10:$D$300),1, COUNTIF(A$4:$A217, 'Annex 2 Designated EHV charges'!$D$10:$D$300)), 0)),"")</f>
        <v/>
      </c>
      <c r="B218" s="101" t="str">
        <f>IF($A218="","",VLOOKUP($A218,'Annex 2 Designated EHV charges'!$D:$O,2,0))</f>
        <v/>
      </c>
      <c r="C218" s="102" t="str">
        <f>IF($A218="","",VLOOKUP($A218,'Annex 2 Designated EHV charges'!$D:$O,3,0))</f>
        <v/>
      </c>
      <c r="D218" s="101" t="str">
        <f>IF($A218="","",VLOOKUP($A218,'Annex 2 Designated EHV charges'!$D:$O,4,0))</f>
        <v/>
      </c>
      <c r="E218" s="103" t="str">
        <f>IFERROR(IF(VLOOKUP($A218,'Annex 2 Designated EHV charges'!$D:$P,10,FALSE)=0,"",VLOOKUP($A218,'Annex 2 Designated EHV charges'!$D:$P,10,FALSE)),"")</f>
        <v/>
      </c>
      <c r="F218" s="208" t="str">
        <f>IFERROR(IF(VLOOKUP($A218,'Annex 2 Designated EHV charges'!$D:$P,11,FALSE)=0,"",VLOOKUP($A218,'Annex 2 Designated EHV charges'!$D:$P,11,FALSE)),"")</f>
        <v/>
      </c>
      <c r="G218" s="208" t="str">
        <f>IFERROR(IF(VLOOKUP($A218,'Annex 2 Designated EHV charges'!$D:$P,12,FALSE)=0,"",VLOOKUP($A218,'Annex 2 Designated EHV charges'!$D:$P,12,FALSE)),"")</f>
        <v/>
      </c>
      <c r="H218" s="208" t="str">
        <f>IFERROR(IF(VLOOKUP($A218,'Annex 2 Designated EHV charges'!$D:$P,13,FALSE)=0,"",VLOOKUP($A218,'Annex 2 Designated EHV charges'!$D:$P,13,FALSE)),"")</f>
        <v/>
      </c>
    </row>
    <row r="219" spans="1:8" x14ac:dyDescent="0.25">
      <c r="A219" s="102" t="str" cm="1">
        <f t="array" ref="A219">IFERROR(INDEX('Annex 2 Designated EHV charges'!$D$10:$D$300, MATCH(0, IF(ISBLANK('Annex 2 Designated EHV charges'!$D$10:$D$300),1, COUNTIF(A$4:$A218, 'Annex 2 Designated EHV charges'!$D$10:$D$300)), 0)),"")</f>
        <v/>
      </c>
      <c r="B219" s="101" t="str">
        <f>IF($A219="","",VLOOKUP($A219,'Annex 2 Designated EHV charges'!$D:$O,2,0))</f>
        <v/>
      </c>
      <c r="C219" s="102" t="str">
        <f>IF($A219="","",VLOOKUP($A219,'Annex 2 Designated EHV charges'!$D:$O,3,0))</f>
        <v/>
      </c>
      <c r="D219" s="101" t="str">
        <f>IF($A219="","",VLOOKUP($A219,'Annex 2 Designated EHV charges'!$D:$O,4,0))</f>
        <v/>
      </c>
      <c r="E219" s="103" t="str">
        <f>IFERROR(IF(VLOOKUP($A219,'Annex 2 Designated EHV charges'!$D:$P,10,FALSE)=0,"",VLOOKUP($A219,'Annex 2 Designated EHV charges'!$D:$P,10,FALSE)),"")</f>
        <v/>
      </c>
      <c r="F219" s="208" t="str">
        <f>IFERROR(IF(VLOOKUP($A219,'Annex 2 Designated EHV charges'!$D:$P,11,FALSE)=0,"",VLOOKUP($A219,'Annex 2 Designated EHV charges'!$D:$P,11,FALSE)),"")</f>
        <v/>
      </c>
      <c r="G219" s="208" t="str">
        <f>IFERROR(IF(VLOOKUP($A219,'Annex 2 Designated EHV charges'!$D:$P,12,FALSE)=0,"",VLOOKUP($A219,'Annex 2 Designated EHV charges'!$D:$P,12,FALSE)),"")</f>
        <v/>
      </c>
      <c r="H219" s="208" t="str">
        <f>IFERROR(IF(VLOOKUP($A219,'Annex 2 Designated EHV charges'!$D:$P,13,FALSE)=0,"",VLOOKUP($A219,'Annex 2 Designated EHV charges'!$D:$P,13,FALSE)),"")</f>
        <v/>
      </c>
    </row>
    <row r="220" spans="1:8" x14ac:dyDescent="0.25">
      <c r="A220" s="102" t="str" cm="1">
        <f t="array" ref="A220">IFERROR(INDEX('Annex 2 Designated EHV charges'!$D$10:$D$300, MATCH(0, IF(ISBLANK('Annex 2 Designated EHV charges'!$D$10:$D$300),1, COUNTIF(A$4:$A219, 'Annex 2 Designated EHV charges'!$D$10:$D$300)), 0)),"")</f>
        <v/>
      </c>
      <c r="B220" s="101" t="str">
        <f>IF($A220="","",VLOOKUP($A220,'Annex 2 Designated EHV charges'!$D:$O,2,0))</f>
        <v/>
      </c>
      <c r="C220" s="102" t="str">
        <f>IF($A220="","",VLOOKUP($A220,'Annex 2 Designated EHV charges'!$D:$O,3,0))</f>
        <v/>
      </c>
      <c r="D220" s="101" t="str">
        <f>IF($A220="","",VLOOKUP($A220,'Annex 2 Designated EHV charges'!$D:$O,4,0))</f>
        <v/>
      </c>
      <c r="E220" s="103" t="str">
        <f>IFERROR(IF(VLOOKUP($A220,'Annex 2 Designated EHV charges'!$D:$P,10,FALSE)=0,"",VLOOKUP($A220,'Annex 2 Designated EHV charges'!$D:$P,10,FALSE)),"")</f>
        <v/>
      </c>
      <c r="F220" s="208" t="str">
        <f>IFERROR(IF(VLOOKUP($A220,'Annex 2 Designated EHV charges'!$D:$P,11,FALSE)=0,"",VLOOKUP($A220,'Annex 2 Designated EHV charges'!$D:$P,11,FALSE)),"")</f>
        <v/>
      </c>
      <c r="G220" s="208" t="str">
        <f>IFERROR(IF(VLOOKUP($A220,'Annex 2 Designated EHV charges'!$D:$P,12,FALSE)=0,"",VLOOKUP($A220,'Annex 2 Designated EHV charges'!$D:$P,12,FALSE)),"")</f>
        <v/>
      </c>
      <c r="H220" s="208" t="str">
        <f>IFERROR(IF(VLOOKUP($A220,'Annex 2 Designated EHV charges'!$D:$P,13,FALSE)=0,"",VLOOKUP($A220,'Annex 2 Designated EHV charges'!$D:$P,13,FALSE)),"")</f>
        <v/>
      </c>
    </row>
    <row r="221" spans="1:8" x14ac:dyDescent="0.25">
      <c r="A221" s="102" t="str" cm="1">
        <f t="array" ref="A221">IFERROR(INDEX('Annex 2 Designated EHV charges'!$D$10:$D$300, MATCH(0, IF(ISBLANK('Annex 2 Designated EHV charges'!$D$10:$D$300),1, COUNTIF(A$4:$A220, 'Annex 2 Designated EHV charges'!$D$10:$D$300)), 0)),"")</f>
        <v/>
      </c>
      <c r="B221" s="101" t="str">
        <f>IF($A221="","",VLOOKUP($A221,'Annex 2 Designated EHV charges'!$D:$O,2,0))</f>
        <v/>
      </c>
      <c r="C221" s="102" t="str">
        <f>IF($A221="","",VLOOKUP($A221,'Annex 2 Designated EHV charges'!$D:$O,3,0))</f>
        <v/>
      </c>
      <c r="D221" s="101" t="str">
        <f>IF($A221="","",VLOOKUP($A221,'Annex 2 Designated EHV charges'!$D:$O,4,0))</f>
        <v/>
      </c>
      <c r="E221" s="103" t="str">
        <f>IFERROR(IF(VLOOKUP($A221,'Annex 2 Designated EHV charges'!$D:$P,10,FALSE)=0,"",VLOOKUP($A221,'Annex 2 Designated EHV charges'!$D:$P,10,FALSE)),"")</f>
        <v/>
      </c>
      <c r="F221" s="208" t="str">
        <f>IFERROR(IF(VLOOKUP($A221,'Annex 2 Designated EHV charges'!$D:$P,11,FALSE)=0,"",VLOOKUP($A221,'Annex 2 Designated EHV charges'!$D:$P,11,FALSE)),"")</f>
        <v/>
      </c>
      <c r="G221" s="208" t="str">
        <f>IFERROR(IF(VLOOKUP($A221,'Annex 2 Designated EHV charges'!$D:$P,12,FALSE)=0,"",VLOOKUP($A221,'Annex 2 Designated EHV charges'!$D:$P,12,FALSE)),"")</f>
        <v/>
      </c>
      <c r="H221" s="208" t="str">
        <f>IFERROR(IF(VLOOKUP($A221,'Annex 2 Designated EHV charges'!$D:$P,13,FALSE)=0,"",VLOOKUP($A221,'Annex 2 Designated EHV charges'!$D:$P,13,FALSE)),"")</f>
        <v/>
      </c>
    </row>
    <row r="222" spans="1:8" x14ac:dyDescent="0.25">
      <c r="A222" s="102" t="str" cm="1">
        <f t="array" ref="A222">IFERROR(INDEX('Annex 2 Designated EHV charges'!$D$10:$D$300, MATCH(0, IF(ISBLANK('Annex 2 Designated EHV charges'!$D$10:$D$300),1, COUNTIF(A$4:$A221, 'Annex 2 Designated EHV charges'!$D$10:$D$300)), 0)),"")</f>
        <v/>
      </c>
      <c r="B222" s="101" t="str">
        <f>IF($A222="","",VLOOKUP($A222,'Annex 2 Designated EHV charges'!$D:$O,2,0))</f>
        <v/>
      </c>
      <c r="C222" s="102" t="str">
        <f>IF($A222="","",VLOOKUP($A222,'Annex 2 Designated EHV charges'!$D:$O,3,0))</f>
        <v/>
      </c>
      <c r="D222" s="101" t="str">
        <f>IF($A222="","",VLOOKUP($A222,'Annex 2 Designated EHV charges'!$D:$O,4,0))</f>
        <v/>
      </c>
      <c r="E222" s="103" t="str">
        <f>IFERROR(IF(VLOOKUP($A222,'Annex 2 Designated EHV charges'!$D:$P,10,FALSE)=0,"",VLOOKUP($A222,'Annex 2 Designated EHV charges'!$D:$P,10,FALSE)),"")</f>
        <v/>
      </c>
      <c r="F222" s="208" t="str">
        <f>IFERROR(IF(VLOOKUP($A222,'Annex 2 Designated EHV charges'!$D:$P,11,FALSE)=0,"",VLOOKUP($A222,'Annex 2 Designated EHV charges'!$D:$P,11,FALSE)),"")</f>
        <v/>
      </c>
      <c r="G222" s="208" t="str">
        <f>IFERROR(IF(VLOOKUP($A222,'Annex 2 Designated EHV charges'!$D:$P,12,FALSE)=0,"",VLOOKUP($A222,'Annex 2 Designated EHV charges'!$D:$P,12,FALSE)),"")</f>
        <v/>
      </c>
      <c r="H222" s="208" t="str">
        <f>IFERROR(IF(VLOOKUP($A222,'Annex 2 Designated EHV charges'!$D:$P,13,FALSE)=0,"",VLOOKUP($A222,'Annex 2 Designated EHV charges'!$D:$P,13,FALSE)),"")</f>
        <v/>
      </c>
    </row>
    <row r="223" spans="1:8" x14ac:dyDescent="0.25">
      <c r="A223" s="102" t="str" cm="1">
        <f t="array" ref="A223">IFERROR(INDEX('Annex 2 Designated EHV charges'!$D$10:$D$300, MATCH(0, IF(ISBLANK('Annex 2 Designated EHV charges'!$D$10:$D$300),1, COUNTIF(A$4:$A222, 'Annex 2 Designated EHV charges'!$D$10:$D$300)), 0)),"")</f>
        <v/>
      </c>
      <c r="B223" s="101" t="str">
        <f>IF($A223="","",VLOOKUP($A223,'Annex 2 Designated EHV charges'!$D:$O,2,0))</f>
        <v/>
      </c>
      <c r="C223" s="102" t="str">
        <f>IF($A223="","",VLOOKUP($A223,'Annex 2 Designated EHV charges'!$D:$O,3,0))</f>
        <v/>
      </c>
      <c r="D223" s="101" t="str">
        <f>IF($A223="","",VLOOKUP($A223,'Annex 2 Designated EHV charges'!$D:$O,4,0))</f>
        <v/>
      </c>
      <c r="E223" s="103" t="str">
        <f>IFERROR(IF(VLOOKUP($A223,'Annex 2 Designated EHV charges'!$D:$P,10,FALSE)=0,"",VLOOKUP($A223,'Annex 2 Designated EHV charges'!$D:$P,10,FALSE)),"")</f>
        <v/>
      </c>
      <c r="F223" s="208" t="str">
        <f>IFERROR(IF(VLOOKUP($A223,'Annex 2 Designated EHV charges'!$D:$P,11,FALSE)=0,"",VLOOKUP($A223,'Annex 2 Designated EHV charges'!$D:$P,11,FALSE)),"")</f>
        <v/>
      </c>
      <c r="G223" s="208" t="str">
        <f>IFERROR(IF(VLOOKUP($A223,'Annex 2 Designated EHV charges'!$D:$P,12,FALSE)=0,"",VLOOKUP($A223,'Annex 2 Designated EHV charges'!$D:$P,12,FALSE)),"")</f>
        <v/>
      </c>
      <c r="H223" s="208" t="str">
        <f>IFERROR(IF(VLOOKUP($A223,'Annex 2 Designated EHV charges'!$D:$P,13,FALSE)=0,"",VLOOKUP($A223,'Annex 2 Designated EHV charges'!$D:$P,13,FALSE)),"")</f>
        <v/>
      </c>
    </row>
    <row r="224" spans="1:8" x14ac:dyDescent="0.25">
      <c r="A224" s="102" t="str" cm="1">
        <f t="array" ref="A224">IFERROR(INDEX('Annex 2 Designated EHV charges'!$D$10:$D$300, MATCH(0, IF(ISBLANK('Annex 2 Designated EHV charges'!$D$10:$D$300),1, COUNTIF(A$4:$A223, 'Annex 2 Designated EHV charges'!$D$10:$D$300)), 0)),"")</f>
        <v/>
      </c>
      <c r="B224" s="101" t="str">
        <f>IF($A224="","",VLOOKUP($A224,'Annex 2 Designated EHV charges'!$D:$O,2,0))</f>
        <v/>
      </c>
      <c r="C224" s="102" t="str">
        <f>IF($A224="","",VLOOKUP($A224,'Annex 2 Designated EHV charges'!$D:$O,3,0))</f>
        <v/>
      </c>
      <c r="D224" s="101" t="str">
        <f>IF($A224="","",VLOOKUP($A224,'Annex 2 Designated EHV charges'!$D:$O,4,0))</f>
        <v/>
      </c>
      <c r="E224" s="103" t="str">
        <f>IFERROR(IF(VLOOKUP($A224,'Annex 2 Designated EHV charges'!$D:$P,10,FALSE)=0,"",VLOOKUP($A224,'Annex 2 Designated EHV charges'!$D:$P,10,FALSE)),"")</f>
        <v/>
      </c>
      <c r="F224" s="208" t="str">
        <f>IFERROR(IF(VLOOKUP($A224,'Annex 2 Designated EHV charges'!$D:$P,11,FALSE)=0,"",VLOOKUP($A224,'Annex 2 Designated EHV charges'!$D:$P,11,FALSE)),"")</f>
        <v/>
      </c>
      <c r="G224" s="208" t="str">
        <f>IFERROR(IF(VLOOKUP($A224,'Annex 2 Designated EHV charges'!$D:$P,12,FALSE)=0,"",VLOOKUP($A224,'Annex 2 Designated EHV charges'!$D:$P,12,FALSE)),"")</f>
        <v/>
      </c>
      <c r="H224" s="208" t="str">
        <f>IFERROR(IF(VLOOKUP($A224,'Annex 2 Designated EHV charges'!$D:$P,13,FALSE)=0,"",VLOOKUP($A224,'Annex 2 Designated EHV charges'!$D:$P,13,FALSE)),"")</f>
        <v/>
      </c>
    </row>
    <row r="225" spans="1:8" x14ac:dyDescent="0.25">
      <c r="A225" s="191" t="str">
        <f t="array" ref="A225">IFERROR(INDEX('Annex 2 Designated EHV charges'!$D$10:$D$259, MATCH(0, IF(ISBLANK('Annex 2 Designated EHV charges'!$D$10:$D$259),1, COUNTIF(A$4:$A224, 'Annex 2 Designated EHV charges'!$D$10:$D$259)), 0)),"")</f>
        <v/>
      </c>
      <c r="B225" s="192" t="str">
        <f>IF($A225="","",VLOOKUP($A225,'Annex 2 Designated EHV charges'!$D:$O,2,0))</f>
        <v/>
      </c>
      <c r="C225" s="191" t="str">
        <f>IF($A225="","",VLOOKUP($A225,'Annex 2 Designated EHV charges'!$D:$O,3,0))</f>
        <v/>
      </c>
      <c r="D225" s="192" t="str">
        <f>IF($A225="","",VLOOKUP($A225,'Annex 2 Designated EHV charges'!$D:$O,4,0))</f>
        <v/>
      </c>
      <c r="E225" s="193" t="str">
        <f>IFERROR(IF(VLOOKUP($A225,'Annex 2 Designated EHV charges'!$D:$P,10,FALSE)=0,"",VLOOKUP($A225,'Annex 2 Designated EHV charges'!$D:$P,10,FALSE)),"")</f>
        <v/>
      </c>
      <c r="F225" s="209" t="str">
        <f>IFERROR(IF(VLOOKUP($A225,'Annex 2 Designated EHV charges'!$D:$P,11,FALSE)=0,"",VLOOKUP($A225,'Annex 2 Designated EHV charges'!$D:$P,11,FALSE)),"")</f>
        <v/>
      </c>
      <c r="G225" s="209" t="str">
        <f>IFERROR(IF(VLOOKUP($A225,'Annex 2 Designated EHV charges'!$D:$P,12,FALSE)=0,"",VLOOKUP($A225,'Annex 2 Designated EHV charges'!$D:$P,12,FALSE)),"")</f>
        <v/>
      </c>
      <c r="H225" s="209" t="str">
        <f>IFERROR(IF(VLOOKUP($A225,'Annex 2 Designated EHV charges'!$D:$P,13,FALSE)=0,"",VLOOKUP($A225,'Annex 2 Designated EHV charges'!$D:$P,13,FALSE)),"")</f>
        <v/>
      </c>
    </row>
    <row r="226" spans="1:8" x14ac:dyDescent="0.25">
      <c r="A226" s="191" t="str">
        <f t="array" ref="A226">IFERROR(INDEX('Annex 2 Designated EHV charges'!$D$10:$D$259, MATCH(0, IF(ISBLANK('Annex 2 Designated EHV charges'!$D$10:$D$259),1, COUNTIF(A$4:$A225, 'Annex 2 Designated EHV charges'!$D$10:$D$259)), 0)),"")</f>
        <v/>
      </c>
      <c r="B226" s="192" t="str">
        <f>IF($A226="","",VLOOKUP($A226,'Annex 2 Designated EHV charges'!$D:$O,2,0))</f>
        <v/>
      </c>
      <c r="C226" s="191" t="str">
        <f>IF($A226="","",VLOOKUP($A226,'Annex 2 Designated EHV charges'!$D:$O,3,0))</f>
        <v/>
      </c>
      <c r="D226" s="192" t="str">
        <f>IF($A226="","",VLOOKUP($A226,'Annex 2 Designated EHV charges'!$D:$O,4,0))</f>
        <v/>
      </c>
      <c r="E226" s="193" t="str">
        <f>IFERROR(IF(VLOOKUP($A226,'Annex 2 Designated EHV charges'!$D:$P,10,FALSE)=0,"",VLOOKUP($A226,'Annex 2 Designated EHV charges'!$D:$P,10,FALSE)),"")</f>
        <v/>
      </c>
      <c r="F226" s="209" t="str">
        <f>IFERROR(IF(VLOOKUP($A226,'Annex 2 Designated EHV charges'!$D:$P,11,FALSE)=0,"",VLOOKUP($A226,'Annex 2 Designated EHV charges'!$D:$P,11,FALSE)),"")</f>
        <v/>
      </c>
      <c r="G226" s="209" t="str">
        <f>IFERROR(IF(VLOOKUP($A226,'Annex 2 Designated EHV charges'!$D:$P,12,FALSE)=0,"",VLOOKUP($A226,'Annex 2 Designated EHV charges'!$D:$P,12,FALSE)),"")</f>
        <v/>
      </c>
      <c r="H226" s="209" t="str">
        <f>IFERROR(IF(VLOOKUP($A226,'Annex 2 Designated EHV charges'!$D:$P,13,FALSE)=0,"",VLOOKUP($A226,'Annex 2 Designated EHV charges'!$D:$P,13,FALSE)),"")</f>
        <v/>
      </c>
    </row>
    <row r="227" spans="1:8" x14ac:dyDescent="0.25">
      <c r="A227" s="191" t="str">
        <f t="array" ref="A227">IFERROR(INDEX('Annex 2 Designated EHV charges'!$D$10:$D$259, MATCH(0, IF(ISBLANK('Annex 2 Designated EHV charges'!$D$10:$D$259),1, COUNTIF(A$4:$A226, 'Annex 2 Designated EHV charges'!$D$10:$D$259)), 0)),"")</f>
        <v/>
      </c>
      <c r="B227" s="192" t="str">
        <f>IF($A227="","",VLOOKUP($A227,'Annex 2 Designated EHV charges'!$D:$O,2,0))</f>
        <v/>
      </c>
      <c r="C227" s="191" t="str">
        <f>IF($A227="","",VLOOKUP($A227,'Annex 2 Designated EHV charges'!$D:$O,3,0))</f>
        <v/>
      </c>
      <c r="D227" s="192" t="str">
        <f>IF($A227="","",VLOOKUP($A227,'Annex 2 Designated EHV charges'!$D:$O,4,0))</f>
        <v/>
      </c>
      <c r="E227" s="193" t="str">
        <f>IFERROR(IF(VLOOKUP($A227,'Annex 2 Designated EHV charges'!$D:$P,10,FALSE)=0,"",VLOOKUP($A227,'Annex 2 Designated EHV charges'!$D:$P,10,FALSE)),"")</f>
        <v/>
      </c>
      <c r="F227" s="209" t="str">
        <f>IFERROR(IF(VLOOKUP($A227,'Annex 2 Designated EHV charges'!$D:$P,11,FALSE)=0,"",VLOOKUP($A227,'Annex 2 Designated EHV charges'!$D:$P,11,FALSE)),"")</f>
        <v/>
      </c>
      <c r="G227" s="209" t="str">
        <f>IFERROR(IF(VLOOKUP($A227,'Annex 2 Designated EHV charges'!$D:$P,12,FALSE)=0,"",VLOOKUP($A227,'Annex 2 Designated EHV charges'!$D:$P,12,FALSE)),"")</f>
        <v/>
      </c>
      <c r="H227" s="209" t="str">
        <f>IFERROR(IF(VLOOKUP($A227,'Annex 2 Designated EHV charges'!$D:$P,13,FALSE)=0,"",VLOOKUP($A227,'Annex 2 Designated EHV charges'!$D:$P,13,FALSE)),"")</f>
        <v/>
      </c>
    </row>
    <row r="228" spans="1:8" x14ac:dyDescent="0.25">
      <c r="A228" s="191" t="str">
        <f t="array" ref="A228">IFERROR(INDEX('Annex 2 Designated EHV charges'!$D$10:$D$259, MATCH(0, IF(ISBLANK('Annex 2 Designated EHV charges'!$D$10:$D$259),1, COUNTIF(A$4:$A227, 'Annex 2 Designated EHV charges'!$D$10:$D$259)), 0)),"")</f>
        <v/>
      </c>
      <c r="B228" s="192" t="str">
        <f>IF($A228="","",VLOOKUP($A228,'Annex 2 Designated EHV charges'!$D:$O,2,0))</f>
        <v/>
      </c>
      <c r="C228" s="191" t="str">
        <f>IF($A228="","",VLOOKUP($A228,'Annex 2 Designated EHV charges'!$D:$O,3,0))</f>
        <v/>
      </c>
      <c r="D228" s="192" t="str">
        <f>IF($A228="","",VLOOKUP($A228,'Annex 2 Designated EHV charges'!$D:$O,4,0))</f>
        <v/>
      </c>
      <c r="E228" s="193" t="str">
        <f>IFERROR(IF(VLOOKUP($A228,'Annex 2 Designated EHV charges'!$D:$P,10,FALSE)=0,"",VLOOKUP($A228,'Annex 2 Designated EHV charges'!$D:$P,10,FALSE)),"")</f>
        <v/>
      </c>
      <c r="F228" s="209" t="str">
        <f>IFERROR(IF(VLOOKUP($A228,'Annex 2 Designated EHV charges'!$D:$P,11,FALSE)=0,"",VLOOKUP($A228,'Annex 2 Designated EHV charges'!$D:$P,11,FALSE)),"")</f>
        <v/>
      </c>
      <c r="G228" s="209" t="str">
        <f>IFERROR(IF(VLOOKUP($A228,'Annex 2 Designated EHV charges'!$D:$P,12,FALSE)=0,"",VLOOKUP($A228,'Annex 2 Designated EHV charges'!$D:$P,12,FALSE)),"")</f>
        <v/>
      </c>
      <c r="H228" s="209" t="str">
        <f>IFERROR(IF(VLOOKUP($A228,'Annex 2 Designated EHV charges'!$D:$P,13,FALSE)=0,"",VLOOKUP($A228,'Annex 2 Designated EHV charges'!$D:$P,13,FALSE)),"")</f>
        <v/>
      </c>
    </row>
    <row r="229" spans="1:8" x14ac:dyDescent="0.25">
      <c r="A229" s="191" t="str">
        <f t="array" ref="A229">IFERROR(INDEX('Annex 2 Designated EHV charges'!$D$10:$D$259, MATCH(0, IF(ISBLANK('Annex 2 Designated EHV charges'!$D$10:$D$259),1, COUNTIF(A$4:$A228, 'Annex 2 Designated EHV charges'!$D$10:$D$259)), 0)),"")</f>
        <v/>
      </c>
      <c r="B229" s="192" t="str">
        <f>IF($A229="","",VLOOKUP($A229,'Annex 2 Designated EHV charges'!$D:$O,2,0))</f>
        <v/>
      </c>
      <c r="C229" s="191" t="str">
        <f>IF($A229="","",VLOOKUP($A229,'Annex 2 Designated EHV charges'!$D:$O,3,0))</f>
        <v/>
      </c>
      <c r="D229" s="192" t="str">
        <f>IF($A229="","",VLOOKUP($A229,'Annex 2 Designated EHV charges'!$D:$O,4,0))</f>
        <v/>
      </c>
      <c r="E229" s="193" t="str">
        <f>IFERROR(IF(VLOOKUP($A229,'Annex 2 Designated EHV charges'!$D:$P,10,FALSE)=0,"",VLOOKUP($A229,'Annex 2 Designated EHV charges'!$D:$P,10,FALSE)),"")</f>
        <v/>
      </c>
      <c r="F229" s="209" t="str">
        <f>IFERROR(IF(VLOOKUP($A229,'Annex 2 Designated EHV charges'!$D:$P,11,FALSE)=0,"",VLOOKUP($A229,'Annex 2 Designated EHV charges'!$D:$P,11,FALSE)),"")</f>
        <v/>
      </c>
      <c r="G229" s="209" t="str">
        <f>IFERROR(IF(VLOOKUP($A229,'Annex 2 Designated EHV charges'!$D:$P,12,FALSE)=0,"",VLOOKUP($A229,'Annex 2 Designated EHV charges'!$D:$P,12,FALSE)),"")</f>
        <v/>
      </c>
      <c r="H229" s="209" t="str">
        <f>IFERROR(IF(VLOOKUP($A229,'Annex 2 Designated EHV charges'!$D:$P,13,FALSE)=0,"",VLOOKUP($A229,'Annex 2 Designated EHV charges'!$D:$P,13,FALSE)),"")</f>
        <v/>
      </c>
    </row>
    <row r="230" spans="1:8" x14ac:dyDescent="0.25">
      <c r="A230" s="191" t="str">
        <f t="array" ref="A230">IFERROR(INDEX('Annex 2 Designated EHV charges'!$D$10:$D$259, MATCH(0, IF(ISBLANK('Annex 2 Designated EHV charges'!$D$10:$D$259),1, COUNTIF(A$4:$A229, 'Annex 2 Designated EHV charges'!$D$10:$D$259)), 0)),"")</f>
        <v/>
      </c>
      <c r="B230" s="192" t="str">
        <f>IF($A230="","",VLOOKUP($A230,'Annex 2 Designated EHV charges'!$D:$O,2,0))</f>
        <v/>
      </c>
      <c r="C230" s="191" t="str">
        <f>IF($A230="","",VLOOKUP($A230,'Annex 2 Designated EHV charges'!$D:$O,3,0))</f>
        <v/>
      </c>
      <c r="D230" s="192" t="str">
        <f>IF($A230="","",VLOOKUP($A230,'Annex 2 Designated EHV charges'!$D:$O,4,0))</f>
        <v/>
      </c>
      <c r="E230" s="193" t="str">
        <f>IFERROR(IF(VLOOKUP($A230,'Annex 2 Designated EHV charges'!$D:$P,10,FALSE)=0,"",VLOOKUP($A230,'Annex 2 Designated EHV charges'!$D:$P,10,FALSE)),"")</f>
        <v/>
      </c>
      <c r="F230" s="209" t="str">
        <f>IFERROR(IF(VLOOKUP($A230,'Annex 2 Designated EHV charges'!$D:$P,11,FALSE)=0,"",VLOOKUP($A230,'Annex 2 Designated EHV charges'!$D:$P,11,FALSE)),"")</f>
        <v/>
      </c>
      <c r="G230" s="209" t="str">
        <f>IFERROR(IF(VLOOKUP($A230,'Annex 2 Designated EHV charges'!$D:$P,12,FALSE)=0,"",VLOOKUP($A230,'Annex 2 Designated EHV charges'!$D:$P,12,FALSE)),"")</f>
        <v/>
      </c>
      <c r="H230" s="209" t="str">
        <f>IFERROR(IF(VLOOKUP($A230,'Annex 2 Designated EHV charges'!$D:$P,13,FALSE)=0,"",VLOOKUP($A230,'Annex 2 Designated EHV charges'!$D:$P,13,FALSE)),"")</f>
        <v/>
      </c>
    </row>
    <row r="231" spans="1:8" x14ac:dyDescent="0.25">
      <c r="A231" s="191" t="str">
        <f t="array" ref="A231">IFERROR(INDEX('Annex 2 Designated EHV charges'!$D$10:$D$259, MATCH(0, IF(ISBLANK('Annex 2 Designated EHV charges'!$D$10:$D$259),1, COUNTIF(A$4:$A230, 'Annex 2 Designated EHV charges'!$D$10:$D$259)), 0)),"")</f>
        <v/>
      </c>
      <c r="B231" s="192" t="str">
        <f>IF($A231="","",VLOOKUP($A231,'Annex 2 Designated EHV charges'!$D:$O,2,0))</f>
        <v/>
      </c>
      <c r="C231" s="191" t="str">
        <f>IF($A231="","",VLOOKUP($A231,'Annex 2 Designated EHV charges'!$D:$O,3,0))</f>
        <v/>
      </c>
      <c r="D231" s="192" t="str">
        <f>IF($A231="","",VLOOKUP($A231,'Annex 2 Designated EHV charges'!$D:$O,4,0))</f>
        <v/>
      </c>
      <c r="E231" s="193" t="str">
        <f>IFERROR(IF(VLOOKUP($A231,'Annex 2 Designated EHV charges'!$D:$P,10,FALSE)=0,"",VLOOKUP($A231,'Annex 2 Designated EHV charges'!$D:$P,10,FALSE)),"")</f>
        <v/>
      </c>
      <c r="F231" s="209" t="str">
        <f>IFERROR(IF(VLOOKUP($A231,'Annex 2 Designated EHV charges'!$D:$P,11,FALSE)=0,"",VLOOKUP($A231,'Annex 2 Designated EHV charges'!$D:$P,11,FALSE)),"")</f>
        <v/>
      </c>
      <c r="G231" s="209" t="str">
        <f>IFERROR(IF(VLOOKUP($A231,'Annex 2 Designated EHV charges'!$D:$P,12,FALSE)=0,"",VLOOKUP($A231,'Annex 2 Designated EHV charges'!$D:$P,12,FALSE)),"")</f>
        <v/>
      </c>
      <c r="H231" s="209" t="str">
        <f>IFERROR(IF(VLOOKUP($A231,'Annex 2 Designated EHV charges'!$D:$P,13,FALSE)=0,"",VLOOKUP($A231,'Annex 2 Designated EHV charges'!$D:$P,13,FALSE)),"")</f>
        <v/>
      </c>
    </row>
    <row r="232" spans="1:8" x14ac:dyDescent="0.25">
      <c r="A232" s="191" t="str">
        <f t="array" ref="A232">IFERROR(INDEX('Annex 2 Designated EHV charges'!$D$10:$D$259, MATCH(0, IF(ISBLANK('Annex 2 Designated EHV charges'!$D$10:$D$259),1, COUNTIF(A$4:$A231, 'Annex 2 Designated EHV charges'!$D$10:$D$259)), 0)),"")</f>
        <v/>
      </c>
      <c r="B232" s="192" t="str">
        <f>IF($A232="","",VLOOKUP($A232,'Annex 2 Designated EHV charges'!$D:$O,2,0))</f>
        <v/>
      </c>
      <c r="C232" s="191" t="str">
        <f>IF($A232="","",VLOOKUP($A232,'Annex 2 Designated EHV charges'!$D:$O,3,0))</f>
        <v/>
      </c>
      <c r="D232" s="192" t="str">
        <f>IF($A232="","",VLOOKUP($A232,'Annex 2 Designated EHV charges'!$D:$O,4,0))</f>
        <v/>
      </c>
      <c r="E232" s="193" t="str">
        <f>IFERROR(IF(VLOOKUP($A232,'Annex 2 Designated EHV charges'!$D:$P,10,FALSE)=0,"",VLOOKUP($A232,'Annex 2 Designated EHV charges'!$D:$P,10,FALSE)),"")</f>
        <v/>
      </c>
      <c r="F232" s="209" t="str">
        <f>IFERROR(IF(VLOOKUP($A232,'Annex 2 Designated EHV charges'!$D:$P,11,FALSE)=0,"",VLOOKUP($A232,'Annex 2 Designated EHV charges'!$D:$P,11,FALSE)),"")</f>
        <v/>
      </c>
      <c r="G232" s="209" t="str">
        <f>IFERROR(IF(VLOOKUP($A232,'Annex 2 Designated EHV charges'!$D:$P,12,FALSE)=0,"",VLOOKUP($A232,'Annex 2 Designated EHV charges'!$D:$P,12,FALSE)),"")</f>
        <v/>
      </c>
      <c r="H232" s="209" t="str">
        <f>IFERROR(IF(VLOOKUP($A232,'Annex 2 Designated EHV charges'!$D:$P,13,FALSE)=0,"",VLOOKUP($A232,'Annex 2 Designated EHV charges'!$D:$P,13,FALSE)),"")</f>
        <v/>
      </c>
    </row>
    <row r="233" spans="1:8" x14ac:dyDescent="0.25">
      <c r="A233" s="191" t="str">
        <f t="array" ref="A233">IFERROR(INDEX('Annex 2 Designated EHV charges'!$D$10:$D$259, MATCH(0, IF(ISBLANK('Annex 2 Designated EHV charges'!$D$10:$D$259),1, COUNTIF(A$4:$A232, 'Annex 2 Designated EHV charges'!$D$10:$D$259)), 0)),"")</f>
        <v/>
      </c>
      <c r="B233" s="192" t="str">
        <f>IF($A233="","",VLOOKUP($A233,'Annex 2 Designated EHV charges'!$D:$O,2,0))</f>
        <v/>
      </c>
      <c r="C233" s="191" t="str">
        <f>IF($A233="","",VLOOKUP($A233,'Annex 2 Designated EHV charges'!$D:$O,3,0))</f>
        <v/>
      </c>
      <c r="D233" s="192" t="str">
        <f>IF($A233="","",VLOOKUP($A233,'Annex 2 Designated EHV charges'!$D:$O,4,0))</f>
        <v/>
      </c>
      <c r="E233" s="193" t="str">
        <f>IFERROR(IF(VLOOKUP($A233,'Annex 2 Designated EHV charges'!$D:$P,10,FALSE)=0,"",VLOOKUP($A233,'Annex 2 Designated EHV charges'!$D:$P,10,FALSE)),"")</f>
        <v/>
      </c>
      <c r="F233" s="209" t="str">
        <f>IFERROR(IF(VLOOKUP($A233,'Annex 2 Designated EHV charges'!$D:$P,11,FALSE)=0,"",VLOOKUP($A233,'Annex 2 Designated EHV charges'!$D:$P,11,FALSE)),"")</f>
        <v/>
      </c>
      <c r="G233" s="209" t="str">
        <f>IFERROR(IF(VLOOKUP($A233,'Annex 2 Designated EHV charges'!$D:$P,12,FALSE)=0,"",VLOOKUP($A233,'Annex 2 Designated EHV charges'!$D:$P,12,FALSE)),"")</f>
        <v/>
      </c>
      <c r="H233" s="209" t="str">
        <f>IFERROR(IF(VLOOKUP($A233,'Annex 2 Designated EHV charges'!$D:$P,13,FALSE)=0,"",VLOOKUP($A233,'Annex 2 Designated EHV charges'!$D:$P,13,FALSE)),"")</f>
        <v/>
      </c>
    </row>
    <row r="234" spans="1:8" x14ac:dyDescent="0.25">
      <c r="A234" s="191" t="str">
        <f t="array" ref="A234">IFERROR(INDEX('Annex 2 Designated EHV charges'!$D$10:$D$259, MATCH(0, IF(ISBLANK('Annex 2 Designated EHV charges'!$D$10:$D$259),1, COUNTIF(A$4:$A233, 'Annex 2 Designated EHV charges'!$D$10:$D$259)), 0)),"")</f>
        <v/>
      </c>
      <c r="B234" s="192" t="str">
        <f>IF($A234="","",VLOOKUP($A234,'Annex 2 Designated EHV charges'!$D:$O,2,0))</f>
        <v/>
      </c>
      <c r="C234" s="191" t="str">
        <f>IF($A234="","",VLOOKUP($A234,'Annex 2 Designated EHV charges'!$D:$O,3,0))</f>
        <v/>
      </c>
      <c r="D234" s="192" t="str">
        <f>IF($A234="","",VLOOKUP($A234,'Annex 2 Designated EHV charges'!$D:$O,4,0))</f>
        <v/>
      </c>
      <c r="E234" s="193" t="str">
        <f>IFERROR(IF(VLOOKUP($A234,'Annex 2 Designated EHV charges'!$D:$P,10,FALSE)=0,"",VLOOKUP($A234,'Annex 2 Designated EHV charges'!$D:$P,10,FALSE)),"")</f>
        <v/>
      </c>
      <c r="F234" s="209" t="str">
        <f>IFERROR(IF(VLOOKUP($A234,'Annex 2 Designated EHV charges'!$D:$P,11,FALSE)=0,"",VLOOKUP($A234,'Annex 2 Designated EHV charges'!$D:$P,11,FALSE)),"")</f>
        <v/>
      </c>
      <c r="G234" s="209" t="str">
        <f>IFERROR(IF(VLOOKUP($A234,'Annex 2 Designated EHV charges'!$D:$P,12,FALSE)=0,"",VLOOKUP($A234,'Annex 2 Designated EHV charges'!$D:$P,12,FALSE)),"")</f>
        <v/>
      </c>
      <c r="H234" s="209" t="str">
        <f>IFERROR(IF(VLOOKUP($A234,'Annex 2 Designated EHV charges'!$D:$P,13,FALSE)=0,"",VLOOKUP($A234,'Annex 2 Designated EHV charges'!$D:$P,13,FALSE)),"")</f>
        <v/>
      </c>
    </row>
    <row r="235" spans="1:8" x14ac:dyDescent="0.25">
      <c r="A235" s="191" t="str">
        <f t="array" ref="A235">IFERROR(INDEX('Annex 2 Designated EHV charges'!$D$10:$D$259, MATCH(0, IF(ISBLANK('Annex 2 Designated EHV charges'!$D$10:$D$259),1, COUNTIF(A$4:$A234, 'Annex 2 Designated EHV charges'!$D$10:$D$259)), 0)),"")</f>
        <v/>
      </c>
      <c r="B235" s="192" t="str">
        <f>IF($A235="","",VLOOKUP($A235,'Annex 2 Designated EHV charges'!$D:$O,2,0))</f>
        <v/>
      </c>
      <c r="C235" s="191" t="str">
        <f>IF($A235="","",VLOOKUP($A235,'Annex 2 Designated EHV charges'!$D:$O,3,0))</f>
        <v/>
      </c>
      <c r="D235" s="192" t="str">
        <f>IF($A235="","",VLOOKUP($A235,'Annex 2 Designated EHV charges'!$D:$O,4,0))</f>
        <v/>
      </c>
      <c r="E235" s="193" t="str">
        <f>IFERROR(IF(VLOOKUP($A235,'Annex 2 Designated EHV charges'!$D:$P,10,FALSE)=0,"",VLOOKUP($A235,'Annex 2 Designated EHV charges'!$D:$P,10,FALSE)),"")</f>
        <v/>
      </c>
      <c r="F235" s="209" t="str">
        <f>IFERROR(IF(VLOOKUP($A235,'Annex 2 Designated EHV charges'!$D:$P,11,FALSE)=0,"",VLOOKUP($A235,'Annex 2 Designated EHV charges'!$D:$P,11,FALSE)),"")</f>
        <v/>
      </c>
      <c r="G235" s="209" t="str">
        <f>IFERROR(IF(VLOOKUP($A235,'Annex 2 Designated EHV charges'!$D:$P,12,FALSE)=0,"",VLOOKUP($A235,'Annex 2 Designated EHV charges'!$D:$P,12,FALSE)),"")</f>
        <v/>
      </c>
      <c r="H235" s="209" t="str">
        <f>IFERROR(IF(VLOOKUP($A235,'Annex 2 Designated EHV charges'!$D:$P,13,FALSE)=0,"",VLOOKUP($A235,'Annex 2 Designated EHV charges'!$D:$P,13,FALSE)),"")</f>
        <v/>
      </c>
    </row>
    <row r="236" spans="1:8" x14ac:dyDescent="0.25">
      <c r="A236" s="191" t="str">
        <f t="array" ref="A236">IFERROR(INDEX('Annex 2 Designated EHV charges'!$D$10:$D$259, MATCH(0, IF(ISBLANK('Annex 2 Designated EHV charges'!$D$10:$D$259),1, COUNTIF(A$4:$A235, 'Annex 2 Designated EHV charges'!$D$10:$D$259)), 0)),"")</f>
        <v/>
      </c>
      <c r="B236" s="192" t="str">
        <f>IF($A236="","",VLOOKUP($A236,'Annex 2 Designated EHV charges'!$D:$O,2,0))</f>
        <v/>
      </c>
      <c r="C236" s="191" t="str">
        <f>IF($A236="","",VLOOKUP($A236,'Annex 2 Designated EHV charges'!$D:$O,3,0))</f>
        <v/>
      </c>
      <c r="D236" s="192" t="str">
        <f>IF($A236="","",VLOOKUP($A236,'Annex 2 Designated EHV charges'!$D:$O,4,0))</f>
        <v/>
      </c>
      <c r="E236" s="193" t="str">
        <f>IFERROR(IF(VLOOKUP($A236,'Annex 2 Designated EHV charges'!$D:$P,10,FALSE)=0,"",VLOOKUP($A236,'Annex 2 Designated EHV charges'!$D:$P,10,FALSE)),"")</f>
        <v/>
      </c>
      <c r="F236" s="209" t="str">
        <f>IFERROR(IF(VLOOKUP($A236,'Annex 2 Designated EHV charges'!$D:$P,11,FALSE)=0,"",VLOOKUP($A236,'Annex 2 Designated EHV charges'!$D:$P,11,FALSE)),"")</f>
        <v/>
      </c>
      <c r="G236" s="209" t="str">
        <f>IFERROR(IF(VLOOKUP($A236,'Annex 2 Designated EHV charges'!$D:$P,12,FALSE)=0,"",VLOOKUP($A236,'Annex 2 Designated EHV charges'!$D:$P,12,FALSE)),"")</f>
        <v/>
      </c>
      <c r="H236" s="209" t="str">
        <f>IFERROR(IF(VLOOKUP($A236,'Annex 2 Designated EHV charges'!$D:$P,13,FALSE)=0,"",VLOOKUP($A236,'Annex 2 Designated EHV charges'!$D:$P,13,FALSE)),"")</f>
        <v/>
      </c>
    </row>
    <row r="237" spans="1:8" x14ac:dyDescent="0.25">
      <c r="A237" s="191" t="str">
        <f t="array" ref="A237">IFERROR(INDEX('Annex 2 Designated EHV charges'!$D$10:$D$259, MATCH(0, IF(ISBLANK('Annex 2 Designated EHV charges'!$D$10:$D$259),1, COUNTIF(A$4:$A236, 'Annex 2 Designated EHV charges'!$D$10:$D$259)), 0)),"")</f>
        <v/>
      </c>
      <c r="B237" s="192" t="str">
        <f>IF($A237="","",VLOOKUP($A237,'Annex 2 Designated EHV charges'!$D:$O,2,0))</f>
        <v/>
      </c>
      <c r="C237" s="191" t="str">
        <f>IF($A237="","",VLOOKUP($A237,'Annex 2 Designated EHV charges'!$D:$O,3,0))</f>
        <v/>
      </c>
      <c r="D237" s="192" t="str">
        <f>IF($A237="","",VLOOKUP($A237,'Annex 2 Designated EHV charges'!$D:$O,4,0))</f>
        <v/>
      </c>
      <c r="E237" s="193" t="str">
        <f>IFERROR(IF(VLOOKUP($A237,'Annex 2 Designated EHV charges'!$D:$P,10,FALSE)=0,"",VLOOKUP($A237,'Annex 2 Designated EHV charges'!$D:$P,10,FALSE)),"")</f>
        <v/>
      </c>
      <c r="F237" s="209" t="str">
        <f>IFERROR(IF(VLOOKUP($A237,'Annex 2 Designated EHV charges'!$D:$P,11,FALSE)=0,"",VLOOKUP($A237,'Annex 2 Designated EHV charges'!$D:$P,11,FALSE)),"")</f>
        <v/>
      </c>
      <c r="G237" s="209" t="str">
        <f>IFERROR(IF(VLOOKUP($A237,'Annex 2 Designated EHV charges'!$D:$P,12,FALSE)=0,"",VLOOKUP($A237,'Annex 2 Designated EHV charges'!$D:$P,12,FALSE)),"")</f>
        <v/>
      </c>
      <c r="H237" s="209" t="str">
        <f>IFERROR(IF(VLOOKUP($A237,'Annex 2 Designated EHV charges'!$D:$P,13,FALSE)=0,"",VLOOKUP($A237,'Annex 2 Designated EHV charges'!$D:$P,13,FALSE)),"")</f>
        <v/>
      </c>
    </row>
    <row r="238" spans="1:8" x14ac:dyDescent="0.25">
      <c r="A238" s="191" t="str">
        <f t="array" ref="A238">IFERROR(INDEX('Annex 2 Designated EHV charges'!$D$10:$D$259, MATCH(0, IF(ISBLANK('Annex 2 Designated EHV charges'!$D$10:$D$259),1, COUNTIF(A$4:$A237, 'Annex 2 Designated EHV charges'!$D$10:$D$259)), 0)),"")</f>
        <v/>
      </c>
      <c r="B238" s="192" t="str">
        <f>IF($A238="","",VLOOKUP($A238,'Annex 2 Designated EHV charges'!$D:$O,2,0))</f>
        <v/>
      </c>
      <c r="C238" s="191" t="str">
        <f>IF($A238="","",VLOOKUP($A238,'Annex 2 Designated EHV charges'!$D:$O,3,0))</f>
        <v/>
      </c>
      <c r="D238" s="192" t="str">
        <f>IF($A238="","",VLOOKUP($A238,'Annex 2 Designated EHV charges'!$D:$O,4,0))</f>
        <v/>
      </c>
      <c r="E238" s="193" t="str">
        <f>IFERROR(IF(VLOOKUP($A238,'Annex 2 Designated EHV charges'!$D:$P,10,FALSE)=0,"",VLOOKUP($A238,'Annex 2 Designated EHV charges'!$D:$P,10,FALSE)),"")</f>
        <v/>
      </c>
      <c r="F238" s="209" t="str">
        <f>IFERROR(IF(VLOOKUP($A238,'Annex 2 Designated EHV charges'!$D:$P,11,FALSE)=0,"",VLOOKUP($A238,'Annex 2 Designated EHV charges'!$D:$P,11,FALSE)),"")</f>
        <v/>
      </c>
      <c r="G238" s="209" t="str">
        <f>IFERROR(IF(VLOOKUP($A238,'Annex 2 Designated EHV charges'!$D:$P,12,FALSE)=0,"",VLOOKUP($A238,'Annex 2 Designated EHV charges'!$D:$P,12,FALSE)),"")</f>
        <v/>
      </c>
      <c r="H238" s="209" t="str">
        <f>IFERROR(IF(VLOOKUP($A238,'Annex 2 Designated EHV charges'!$D:$P,13,FALSE)=0,"",VLOOKUP($A238,'Annex 2 Designated EHV charges'!$D:$P,13,FALSE)),"")</f>
        <v/>
      </c>
    </row>
    <row r="239" spans="1:8" x14ac:dyDescent="0.25">
      <c r="A239" s="191" t="str">
        <f t="array" ref="A239">IFERROR(INDEX('Annex 2 Designated EHV charges'!$D$10:$D$259, MATCH(0, IF(ISBLANK('Annex 2 Designated EHV charges'!$D$10:$D$259),1, COUNTIF(A$4:$A238, 'Annex 2 Designated EHV charges'!$D$10:$D$259)), 0)),"")</f>
        <v/>
      </c>
      <c r="B239" s="192" t="str">
        <f>IF($A239="","",VLOOKUP($A239,'Annex 2 Designated EHV charges'!$D:$O,2,0))</f>
        <v/>
      </c>
      <c r="C239" s="191" t="str">
        <f>IF($A239="","",VLOOKUP($A239,'Annex 2 Designated EHV charges'!$D:$O,3,0))</f>
        <v/>
      </c>
      <c r="D239" s="192" t="str">
        <f>IF($A239="","",VLOOKUP($A239,'Annex 2 Designated EHV charges'!$D:$O,4,0))</f>
        <v/>
      </c>
      <c r="E239" s="193" t="str">
        <f>IFERROR(IF(VLOOKUP($A239,'Annex 2 Designated EHV charges'!$D:$P,10,FALSE)=0,"",VLOOKUP($A239,'Annex 2 Designated EHV charges'!$D:$P,10,FALSE)),"")</f>
        <v/>
      </c>
      <c r="F239" s="209" t="str">
        <f>IFERROR(IF(VLOOKUP($A239,'Annex 2 Designated EHV charges'!$D:$P,11,FALSE)=0,"",VLOOKUP($A239,'Annex 2 Designated EHV charges'!$D:$P,11,FALSE)),"")</f>
        <v/>
      </c>
      <c r="G239" s="209" t="str">
        <f>IFERROR(IF(VLOOKUP($A239,'Annex 2 Designated EHV charges'!$D:$P,12,FALSE)=0,"",VLOOKUP($A239,'Annex 2 Designated EHV charges'!$D:$P,12,FALSE)),"")</f>
        <v/>
      </c>
      <c r="H239" s="209" t="str">
        <f>IFERROR(IF(VLOOKUP($A239,'Annex 2 Designated EHV charges'!$D:$P,13,FALSE)=0,"",VLOOKUP($A239,'Annex 2 Designated EHV charges'!$D:$P,13,FALSE)),"")</f>
        <v/>
      </c>
    </row>
    <row r="240" spans="1:8" x14ac:dyDescent="0.25">
      <c r="A240" s="191" t="str">
        <f t="array" ref="A240">IFERROR(INDEX('Annex 2 Designated EHV charges'!$D$10:$D$259, MATCH(0, IF(ISBLANK('Annex 2 Designated EHV charges'!$D$10:$D$259),1, COUNTIF(A$4:$A239, 'Annex 2 Designated EHV charges'!$D$10:$D$259)), 0)),"")</f>
        <v/>
      </c>
      <c r="B240" s="192" t="str">
        <f>IF($A240="","",VLOOKUP($A240,'Annex 2 Designated EHV charges'!$D:$O,2,0))</f>
        <v/>
      </c>
      <c r="C240" s="191" t="str">
        <f>IF($A240="","",VLOOKUP($A240,'Annex 2 Designated EHV charges'!$D:$O,3,0))</f>
        <v/>
      </c>
      <c r="D240" s="192" t="str">
        <f>IF($A240="","",VLOOKUP($A240,'Annex 2 Designated EHV charges'!$D:$O,4,0))</f>
        <v/>
      </c>
      <c r="E240" s="193" t="str">
        <f>IFERROR(IF(VLOOKUP($A240,'Annex 2 Designated EHV charges'!$D:$P,10,FALSE)=0,"",VLOOKUP($A240,'Annex 2 Designated EHV charges'!$D:$P,10,FALSE)),"")</f>
        <v/>
      </c>
      <c r="F240" s="209" t="str">
        <f>IFERROR(IF(VLOOKUP($A240,'Annex 2 Designated EHV charges'!$D:$P,11,FALSE)=0,"",VLOOKUP($A240,'Annex 2 Designated EHV charges'!$D:$P,11,FALSE)),"")</f>
        <v/>
      </c>
      <c r="G240" s="209" t="str">
        <f>IFERROR(IF(VLOOKUP($A240,'Annex 2 Designated EHV charges'!$D:$P,12,FALSE)=0,"",VLOOKUP($A240,'Annex 2 Designated EHV charges'!$D:$P,12,FALSE)),"")</f>
        <v/>
      </c>
      <c r="H240" s="209" t="str">
        <f>IFERROR(IF(VLOOKUP($A240,'Annex 2 Designated EHV charges'!$D:$P,13,FALSE)=0,"",VLOOKUP($A240,'Annex 2 Designated EHV charges'!$D:$P,13,FALSE)),"")</f>
        <v/>
      </c>
    </row>
    <row r="241" spans="1:8" x14ac:dyDescent="0.25">
      <c r="A241" s="191" t="str">
        <f t="array" ref="A241">IFERROR(INDEX('Annex 2 Designated EHV charges'!$D$10:$D$259, MATCH(0, IF(ISBLANK('Annex 2 Designated EHV charges'!$D$10:$D$259),1, COUNTIF(A$4:$A240, 'Annex 2 Designated EHV charges'!$D$10:$D$259)), 0)),"")</f>
        <v/>
      </c>
      <c r="B241" s="192" t="str">
        <f>IF($A241="","",VLOOKUP($A241,'Annex 2 Designated EHV charges'!$D:$O,2,0))</f>
        <v/>
      </c>
      <c r="C241" s="191" t="str">
        <f>IF($A241="","",VLOOKUP($A241,'Annex 2 Designated EHV charges'!$D:$O,3,0))</f>
        <v/>
      </c>
      <c r="D241" s="192" t="str">
        <f>IF($A241="","",VLOOKUP($A241,'Annex 2 Designated EHV charges'!$D:$O,4,0))</f>
        <v/>
      </c>
      <c r="E241" s="193" t="str">
        <f>IFERROR(IF(VLOOKUP($A241,'Annex 2 Designated EHV charges'!$D:$P,10,FALSE)=0,"",VLOOKUP($A241,'Annex 2 Designated EHV charges'!$D:$P,10,FALSE)),"")</f>
        <v/>
      </c>
      <c r="F241" s="209" t="str">
        <f>IFERROR(IF(VLOOKUP($A241,'Annex 2 Designated EHV charges'!$D:$P,11,FALSE)=0,"",VLOOKUP($A241,'Annex 2 Designated EHV charges'!$D:$P,11,FALSE)),"")</f>
        <v/>
      </c>
      <c r="G241" s="209" t="str">
        <f>IFERROR(IF(VLOOKUP($A241,'Annex 2 Designated EHV charges'!$D:$P,12,FALSE)=0,"",VLOOKUP($A241,'Annex 2 Designated EHV charges'!$D:$P,12,FALSE)),"")</f>
        <v/>
      </c>
      <c r="H241" s="209" t="str">
        <f>IFERROR(IF(VLOOKUP($A241,'Annex 2 Designated EHV charges'!$D:$P,13,FALSE)=0,"",VLOOKUP($A241,'Annex 2 Designated EHV charges'!$D:$P,13,FALSE)),"")</f>
        <v/>
      </c>
    </row>
    <row r="242" spans="1:8" x14ac:dyDescent="0.25">
      <c r="A242" s="191" t="str">
        <f t="array" ref="A242">IFERROR(INDEX('Annex 2 Designated EHV charges'!$D$10:$D$259, MATCH(0, IF(ISBLANK('Annex 2 Designated EHV charges'!$D$10:$D$259),1, COUNTIF(A$4:$A241, 'Annex 2 Designated EHV charges'!$D$10:$D$259)), 0)),"")</f>
        <v/>
      </c>
      <c r="B242" s="192" t="str">
        <f>IF($A242="","",VLOOKUP($A242,'Annex 2 Designated EHV charges'!$D:$O,2,0))</f>
        <v/>
      </c>
      <c r="C242" s="191" t="str">
        <f>IF($A242="","",VLOOKUP($A242,'Annex 2 Designated EHV charges'!$D:$O,3,0))</f>
        <v/>
      </c>
      <c r="D242" s="192" t="str">
        <f>IF($A242="","",VLOOKUP($A242,'Annex 2 Designated EHV charges'!$D:$O,4,0))</f>
        <v/>
      </c>
      <c r="E242" s="193" t="str">
        <f>IFERROR(IF(VLOOKUP($A242,'Annex 2 Designated EHV charges'!$D:$P,10,FALSE)=0,"",VLOOKUP($A242,'Annex 2 Designated EHV charges'!$D:$P,10,FALSE)),"")</f>
        <v/>
      </c>
      <c r="F242" s="209" t="str">
        <f>IFERROR(IF(VLOOKUP($A242,'Annex 2 Designated EHV charges'!$D:$P,11,FALSE)=0,"",VLOOKUP($A242,'Annex 2 Designated EHV charges'!$D:$P,11,FALSE)),"")</f>
        <v/>
      </c>
      <c r="G242" s="209" t="str">
        <f>IFERROR(IF(VLOOKUP($A242,'Annex 2 Designated EHV charges'!$D:$P,12,FALSE)=0,"",VLOOKUP($A242,'Annex 2 Designated EHV charges'!$D:$P,12,FALSE)),"")</f>
        <v/>
      </c>
      <c r="H242" s="209" t="str">
        <f>IFERROR(IF(VLOOKUP($A242,'Annex 2 Designated EHV charges'!$D:$P,13,FALSE)=0,"",VLOOKUP($A242,'Annex 2 Designated EHV charges'!$D:$P,13,FALSE)),"")</f>
        <v/>
      </c>
    </row>
    <row r="243" spans="1:8" x14ac:dyDescent="0.25">
      <c r="A243" s="191" t="str">
        <f t="array" ref="A243">IFERROR(INDEX('Annex 2 Designated EHV charges'!$D$10:$D$259, MATCH(0, IF(ISBLANK('Annex 2 Designated EHV charges'!$D$10:$D$259),1, COUNTIF(A$4:$A242, 'Annex 2 Designated EHV charges'!$D$10:$D$259)), 0)),"")</f>
        <v/>
      </c>
      <c r="B243" s="192" t="str">
        <f>IF($A243="","",VLOOKUP($A243,'Annex 2 Designated EHV charges'!$D:$O,2,0))</f>
        <v/>
      </c>
      <c r="C243" s="191" t="str">
        <f>IF($A243="","",VLOOKUP($A243,'Annex 2 Designated EHV charges'!$D:$O,3,0))</f>
        <v/>
      </c>
      <c r="D243" s="192" t="str">
        <f>IF($A243="","",VLOOKUP($A243,'Annex 2 Designated EHV charges'!$D:$O,4,0))</f>
        <v/>
      </c>
      <c r="E243" s="193" t="str">
        <f>IFERROR(IF(VLOOKUP($A243,'Annex 2 Designated EHV charges'!$D:$P,10,FALSE)=0,"",VLOOKUP($A243,'Annex 2 Designated EHV charges'!$D:$P,10,FALSE)),"")</f>
        <v/>
      </c>
      <c r="F243" s="209" t="str">
        <f>IFERROR(IF(VLOOKUP($A243,'Annex 2 Designated EHV charges'!$D:$P,11,FALSE)=0,"",VLOOKUP($A243,'Annex 2 Designated EHV charges'!$D:$P,11,FALSE)),"")</f>
        <v/>
      </c>
      <c r="G243" s="209" t="str">
        <f>IFERROR(IF(VLOOKUP($A243,'Annex 2 Designated EHV charges'!$D:$P,12,FALSE)=0,"",VLOOKUP($A243,'Annex 2 Designated EHV charges'!$D:$P,12,FALSE)),"")</f>
        <v/>
      </c>
      <c r="H243" s="209" t="str">
        <f>IFERROR(IF(VLOOKUP($A243,'Annex 2 Designated EHV charges'!$D:$P,13,FALSE)=0,"",VLOOKUP($A243,'Annex 2 Designated EHV charges'!$D:$P,13,FALSE)),"")</f>
        <v/>
      </c>
    </row>
    <row r="244" spans="1:8" x14ac:dyDescent="0.25">
      <c r="A244" s="191" t="str">
        <f t="array" ref="A244">IFERROR(INDEX('Annex 2 Designated EHV charges'!$D$10:$D$259, MATCH(0, IF(ISBLANK('Annex 2 Designated EHV charges'!$D$10:$D$259),1, COUNTIF(A$4:$A243, 'Annex 2 Designated EHV charges'!$D$10:$D$259)), 0)),"")</f>
        <v/>
      </c>
      <c r="B244" s="192" t="str">
        <f>IF($A244="","",VLOOKUP($A244,'Annex 2 Designated EHV charges'!$D:$O,2,0))</f>
        <v/>
      </c>
      <c r="C244" s="191" t="str">
        <f>IF($A244="","",VLOOKUP($A244,'Annex 2 Designated EHV charges'!$D:$O,3,0))</f>
        <v/>
      </c>
      <c r="D244" s="192" t="str">
        <f>IF($A244="","",VLOOKUP($A244,'Annex 2 Designated EHV charges'!$D:$O,4,0))</f>
        <v/>
      </c>
      <c r="E244" s="193" t="str">
        <f>IFERROR(IF(VLOOKUP($A244,'Annex 2 Designated EHV charges'!$D:$P,10,FALSE)=0,"",VLOOKUP($A244,'Annex 2 Designated EHV charges'!$D:$P,10,FALSE)),"")</f>
        <v/>
      </c>
      <c r="F244" s="209" t="str">
        <f>IFERROR(IF(VLOOKUP($A244,'Annex 2 Designated EHV charges'!$D:$P,11,FALSE)=0,"",VLOOKUP($A244,'Annex 2 Designated EHV charges'!$D:$P,11,FALSE)),"")</f>
        <v/>
      </c>
      <c r="G244" s="209" t="str">
        <f>IFERROR(IF(VLOOKUP($A244,'Annex 2 Designated EHV charges'!$D:$P,12,FALSE)=0,"",VLOOKUP($A244,'Annex 2 Designated EHV charges'!$D:$P,12,FALSE)),"")</f>
        <v/>
      </c>
      <c r="H244" s="209" t="str">
        <f>IFERROR(IF(VLOOKUP($A244,'Annex 2 Designated EHV charges'!$D:$P,13,FALSE)=0,"",VLOOKUP($A244,'Annex 2 Designated EHV charges'!$D:$P,13,FALSE)),"")</f>
        <v/>
      </c>
    </row>
    <row r="245" spans="1:8" x14ac:dyDescent="0.25">
      <c r="A245" s="191" t="str">
        <f t="array" ref="A245">IFERROR(INDEX('Annex 2 Designated EHV charges'!$D$10:$D$259, MATCH(0, IF(ISBLANK('Annex 2 Designated EHV charges'!$D$10:$D$259),1, COUNTIF(A$4:$A244, 'Annex 2 Designated EHV charges'!$D$10:$D$259)), 0)),"")</f>
        <v/>
      </c>
      <c r="B245" s="192" t="str">
        <f>IF($A245="","",VLOOKUP($A245,'Annex 2 Designated EHV charges'!$D:$O,2,0))</f>
        <v/>
      </c>
      <c r="C245" s="191" t="str">
        <f>IF($A245="","",VLOOKUP($A245,'Annex 2 Designated EHV charges'!$D:$O,3,0))</f>
        <v/>
      </c>
      <c r="D245" s="192" t="str">
        <f>IF($A245="","",VLOOKUP($A245,'Annex 2 Designated EHV charges'!$D:$O,4,0))</f>
        <v/>
      </c>
      <c r="E245" s="193" t="str">
        <f>IFERROR(IF(VLOOKUP($A245,'Annex 2 Designated EHV charges'!$D:$P,10,FALSE)=0,"",VLOOKUP($A245,'Annex 2 Designated EHV charges'!$D:$P,10,FALSE)),"")</f>
        <v/>
      </c>
      <c r="F245" s="209" t="str">
        <f>IFERROR(IF(VLOOKUP($A245,'Annex 2 Designated EHV charges'!$D:$P,11,FALSE)=0,"",VLOOKUP($A245,'Annex 2 Designated EHV charges'!$D:$P,11,FALSE)),"")</f>
        <v/>
      </c>
      <c r="G245" s="209" t="str">
        <f>IFERROR(IF(VLOOKUP($A245,'Annex 2 Designated EHV charges'!$D:$P,12,FALSE)=0,"",VLOOKUP($A245,'Annex 2 Designated EHV charges'!$D:$P,12,FALSE)),"")</f>
        <v/>
      </c>
      <c r="H245" s="209" t="str">
        <f>IFERROR(IF(VLOOKUP($A245,'Annex 2 Designated EHV charges'!$D:$P,13,FALSE)=0,"",VLOOKUP($A245,'Annex 2 Designated EHV charges'!$D:$P,13,FALSE)),"")</f>
        <v/>
      </c>
    </row>
    <row r="246" spans="1:8" x14ac:dyDescent="0.25">
      <c r="A246" s="191" t="str">
        <f t="array" ref="A246">IFERROR(INDEX('Annex 2 Designated EHV charges'!$D$10:$D$259, MATCH(0, IF(ISBLANK('Annex 2 Designated EHV charges'!$D$10:$D$259),1, COUNTIF(A$4:$A245, 'Annex 2 Designated EHV charges'!$D$10:$D$259)), 0)),"")</f>
        <v/>
      </c>
      <c r="B246" s="192" t="str">
        <f>IF($A246="","",VLOOKUP($A246,'Annex 2 Designated EHV charges'!$D:$O,2,0))</f>
        <v/>
      </c>
      <c r="C246" s="191" t="str">
        <f>IF($A246="","",VLOOKUP($A246,'Annex 2 Designated EHV charges'!$D:$O,3,0))</f>
        <v/>
      </c>
      <c r="D246" s="192" t="str">
        <f>IF($A246="","",VLOOKUP($A246,'Annex 2 Designated EHV charges'!$D:$O,4,0))</f>
        <v/>
      </c>
      <c r="E246" s="193" t="str">
        <f>IFERROR(IF(VLOOKUP($A246,'Annex 2 Designated EHV charges'!$D:$P,10,FALSE)=0,"",VLOOKUP($A246,'Annex 2 Designated EHV charges'!$D:$P,10,FALSE)),"")</f>
        <v/>
      </c>
      <c r="F246" s="209" t="str">
        <f>IFERROR(IF(VLOOKUP($A246,'Annex 2 Designated EHV charges'!$D:$P,11,FALSE)=0,"",VLOOKUP($A246,'Annex 2 Designated EHV charges'!$D:$P,11,FALSE)),"")</f>
        <v/>
      </c>
      <c r="G246" s="209" t="str">
        <f>IFERROR(IF(VLOOKUP($A246,'Annex 2 Designated EHV charges'!$D:$P,12,FALSE)=0,"",VLOOKUP($A246,'Annex 2 Designated EHV charges'!$D:$P,12,FALSE)),"")</f>
        <v/>
      </c>
      <c r="H246" s="209" t="str">
        <f>IFERROR(IF(VLOOKUP($A246,'Annex 2 Designated EHV charges'!$D:$P,13,FALSE)=0,"",VLOOKUP($A246,'Annex 2 Designated EHV charges'!$D:$P,13,FALSE)),"")</f>
        <v/>
      </c>
    </row>
    <row r="247" spans="1:8" x14ac:dyDescent="0.25">
      <c r="A247" s="191" t="str">
        <f t="array" ref="A247">IFERROR(INDEX('Annex 2 Designated EHV charges'!$D$10:$D$259, MATCH(0, IF(ISBLANK('Annex 2 Designated EHV charges'!$D$10:$D$259),1, COUNTIF(A$4:$A246, 'Annex 2 Designated EHV charges'!$D$10:$D$259)), 0)),"")</f>
        <v/>
      </c>
      <c r="B247" s="192" t="str">
        <f>IF($A247="","",VLOOKUP($A247,'Annex 2 Designated EHV charges'!$D:$O,2,0))</f>
        <v/>
      </c>
      <c r="C247" s="191" t="str">
        <f>IF($A247="","",VLOOKUP($A247,'Annex 2 Designated EHV charges'!$D:$O,3,0))</f>
        <v/>
      </c>
      <c r="D247" s="192" t="str">
        <f>IF($A247="","",VLOOKUP($A247,'Annex 2 Designated EHV charges'!$D:$O,4,0))</f>
        <v/>
      </c>
      <c r="E247" s="193" t="str">
        <f>IFERROR(IF(VLOOKUP($A247,'Annex 2 Designated EHV charges'!$D:$P,10,FALSE)=0,"",VLOOKUP($A247,'Annex 2 Designated EHV charges'!$D:$P,10,FALSE)),"")</f>
        <v/>
      </c>
      <c r="F247" s="209" t="str">
        <f>IFERROR(IF(VLOOKUP($A247,'Annex 2 Designated EHV charges'!$D:$P,11,FALSE)=0,"",VLOOKUP($A247,'Annex 2 Designated EHV charges'!$D:$P,11,FALSE)),"")</f>
        <v/>
      </c>
      <c r="G247" s="209" t="str">
        <f>IFERROR(IF(VLOOKUP($A247,'Annex 2 Designated EHV charges'!$D:$P,12,FALSE)=0,"",VLOOKUP($A247,'Annex 2 Designated EHV charges'!$D:$P,12,FALSE)),"")</f>
        <v/>
      </c>
      <c r="H247" s="209" t="str">
        <f>IFERROR(IF(VLOOKUP($A247,'Annex 2 Designated EHV charges'!$D:$P,13,FALSE)=0,"",VLOOKUP($A247,'Annex 2 Designated EHV charges'!$D:$P,13,FALSE)),"")</f>
        <v/>
      </c>
    </row>
    <row r="248" spans="1:8" x14ac:dyDescent="0.25">
      <c r="A248" s="191" t="str">
        <f t="array" ref="A248">IFERROR(INDEX('Annex 2 Designated EHV charges'!$D$10:$D$259, MATCH(0, IF(ISBLANK('Annex 2 Designated EHV charges'!$D$10:$D$259),1, COUNTIF(A$4:$A247, 'Annex 2 Designated EHV charges'!$D$10:$D$259)), 0)),"")</f>
        <v/>
      </c>
      <c r="B248" s="192" t="str">
        <f>IF($A248="","",VLOOKUP($A248,'Annex 2 Designated EHV charges'!$D:$O,2,0))</f>
        <v/>
      </c>
      <c r="C248" s="191" t="str">
        <f>IF($A248="","",VLOOKUP($A248,'Annex 2 Designated EHV charges'!$D:$O,3,0))</f>
        <v/>
      </c>
      <c r="D248" s="192" t="str">
        <f>IF($A248="","",VLOOKUP($A248,'Annex 2 Designated EHV charges'!$D:$O,4,0))</f>
        <v/>
      </c>
      <c r="E248" s="193" t="str">
        <f>IFERROR(IF(VLOOKUP($A248,'Annex 2 Designated EHV charges'!$D:$P,10,FALSE)=0,"",VLOOKUP($A248,'Annex 2 Designated EHV charges'!$D:$P,10,FALSE)),"")</f>
        <v/>
      </c>
      <c r="F248" s="209" t="str">
        <f>IFERROR(IF(VLOOKUP($A248,'Annex 2 Designated EHV charges'!$D:$P,11,FALSE)=0,"",VLOOKUP($A248,'Annex 2 Designated EHV charges'!$D:$P,11,FALSE)),"")</f>
        <v/>
      </c>
      <c r="G248" s="209" t="str">
        <f>IFERROR(IF(VLOOKUP($A248,'Annex 2 Designated EHV charges'!$D:$P,12,FALSE)=0,"",VLOOKUP($A248,'Annex 2 Designated EHV charges'!$D:$P,12,FALSE)),"")</f>
        <v/>
      </c>
      <c r="H248" s="209" t="str">
        <f>IFERROR(IF(VLOOKUP($A248,'Annex 2 Designated EHV charges'!$D:$P,13,FALSE)=0,"",VLOOKUP($A248,'Annex 2 Designated EHV charges'!$D:$P,13,FALSE)),"")</f>
        <v/>
      </c>
    </row>
    <row r="249" spans="1:8" x14ac:dyDescent="0.25">
      <c r="A249" s="191" t="str">
        <f t="array" ref="A249">IFERROR(INDEX('Annex 2 Designated EHV charges'!$D$10:$D$259, MATCH(0, IF(ISBLANK('Annex 2 Designated EHV charges'!$D$10:$D$259),1, COUNTIF(A$4:$A248, 'Annex 2 Designated EHV charges'!$D$10:$D$259)), 0)),"")</f>
        <v/>
      </c>
      <c r="B249" s="192" t="str">
        <f>IF($A249="","",VLOOKUP($A249,'Annex 2 Designated EHV charges'!$D:$O,2,0))</f>
        <v/>
      </c>
      <c r="C249" s="191" t="str">
        <f>IF($A249="","",VLOOKUP($A249,'Annex 2 Designated EHV charges'!$D:$O,3,0))</f>
        <v/>
      </c>
      <c r="D249" s="192" t="str">
        <f>IF($A249="","",VLOOKUP($A249,'Annex 2 Designated EHV charges'!$D:$O,4,0))</f>
        <v/>
      </c>
      <c r="E249" s="193" t="str">
        <f>IFERROR(IF(VLOOKUP($A249,'Annex 2 Designated EHV charges'!$D:$P,10,FALSE)=0,"",VLOOKUP($A249,'Annex 2 Designated EHV charges'!$D:$P,10,FALSE)),"")</f>
        <v/>
      </c>
      <c r="F249" s="209" t="str">
        <f>IFERROR(IF(VLOOKUP($A249,'Annex 2 Designated EHV charges'!$D:$P,11,FALSE)=0,"",VLOOKUP($A249,'Annex 2 Designated EHV charges'!$D:$P,11,FALSE)),"")</f>
        <v/>
      </c>
      <c r="G249" s="209" t="str">
        <f>IFERROR(IF(VLOOKUP($A249,'Annex 2 Designated EHV charges'!$D:$P,12,FALSE)=0,"",VLOOKUP($A249,'Annex 2 Designated EHV charges'!$D:$P,12,FALSE)),"")</f>
        <v/>
      </c>
      <c r="H249" s="209" t="str">
        <f>IFERROR(IF(VLOOKUP($A249,'Annex 2 Designated EHV charges'!$D:$P,13,FALSE)=0,"",VLOOKUP($A249,'Annex 2 Designated EHV charges'!$D:$P,13,FALSE)),"")</f>
        <v/>
      </c>
    </row>
    <row r="250" spans="1:8" x14ac:dyDescent="0.25">
      <c r="A250" s="191" t="str">
        <f t="array" ref="A250">IFERROR(INDEX('Annex 2 Designated EHV charges'!$D$10:$D$259, MATCH(0, IF(ISBLANK('Annex 2 Designated EHV charges'!$D$10:$D$259),1, COUNTIF(A$4:$A249, 'Annex 2 Designated EHV charges'!$D$10:$D$259)), 0)),"")</f>
        <v/>
      </c>
      <c r="B250" s="192" t="str">
        <f>IF($A250="","",VLOOKUP($A250,'Annex 2 Designated EHV charges'!$D:$O,2,0))</f>
        <v/>
      </c>
      <c r="C250" s="191" t="str">
        <f>IF($A250="","",VLOOKUP($A250,'Annex 2 Designated EHV charges'!$D:$O,3,0))</f>
        <v/>
      </c>
      <c r="D250" s="192" t="str">
        <f>IF($A250="","",VLOOKUP($A250,'Annex 2 Designated EHV charges'!$D:$O,4,0))</f>
        <v/>
      </c>
      <c r="E250" s="193" t="str">
        <f>IFERROR(IF(VLOOKUP($A250,'Annex 2 Designated EHV charges'!$D:$P,10,FALSE)=0,"",VLOOKUP($A250,'Annex 2 Designated EHV charges'!$D:$P,10,FALSE)),"")</f>
        <v/>
      </c>
      <c r="F250" s="209" t="str">
        <f>IFERROR(IF(VLOOKUP($A250,'Annex 2 Designated EHV charges'!$D:$P,11,FALSE)=0,"",VLOOKUP($A250,'Annex 2 Designated EHV charges'!$D:$P,11,FALSE)),"")</f>
        <v/>
      </c>
      <c r="G250" s="209" t="str">
        <f>IFERROR(IF(VLOOKUP($A250,'Annex 2 Designated EHV charges'!$D:$P,12,FALSE)=0,"",VLOOKUP($A250,'Annex 2 Designated EHV charges'!$D:$P,12,FALSE)),"")</f>
        <v/>
      </c>
      <c r="H250" s="209" t="str">
        <f>IFERROR(IF(VLOOKUP($A250,'Annex 2 Designated EHV charges'!$D:$P,13,FALSE)=0,"",VLOOKUP($A250,'Annex 2 Designated EHV charges'!$D:$P,13,FALSE)),"")</f>
        <v/>
      </c>
    </row>
    <row r="251" spans="1:8" x14ac:dyDescent="0.25">
      <c r="A251" s="191" t="str">
        <f t="array" ref="A251">IFERROR(INDEX('Annex 2 Designated EHV charges'!$D$10:$D$259, MATCH(0, IF(ISBLANK('Annex 2 Designated EHV charges'!$D$10:$D$259),1, COUNTIF(A$4:$A250, 'Annex 2 Designated EHV charges'!$D$10:$D$259)), 0)),"")</f>
        <v/>
      </c>
      <c r="B251" s="192" t="str">
        <f>IF($A251="","",VLOOKUP($A251,'Annex 2 Designated EHV charges'!$D:$O,2,0))</f>
        <v/>
      </c>
      <c r="C251" s="191" t="str">
        <f>IF($A251="","",VLOOKUP($A251,'Annex 2 Designated EHV charges'!$D:$O,3,0))</f>
        <v/>
      </c>
      <c r="D251" s="192" t="str">
        <f>IF($A251="","",VLOOKUP($A251,'Annex 2 Designated EHV charges'!$D:$O,4,0))</f>
        <v/>
      </c>
      <c r="E251" s="193" t="str">
        <f>IFERROR(IF(VLOOKUP($A251,'Annex 2 Designated EHV charges'!$D:$P,10,FALSE)=0,"",VLOOKUP($A251,'Annex 2 Designated EHV charges'!$D:$P,10,FALSE)),"")</f>
        <v/>
      </c>
      <c r="F251" s="209" t="str">
        <f>IFERROR(IF(VLOOKUP($A251,'Annex 2 Designated EHV charges'!$D:$P,11,FALSE)=0,"",VLOOKUP($A251,'Annex 2 Designated EHV charges'!$D:$P,11,FALSE)),"")</f>
        <v/>
      </c>
      <c r="G251" s="209" t="str">
        <f>IFERROR(IF(VLOOKUP($A251,'Annex 2 Designated EHV charges'!$D:$P,12,FALSE)=0,"",VLOOKUP($A251,'Annex 2 Designated EHV charges'!$D:$P,12,FALSE)),"")</f>
        <v/>
      </c>
      <c r="H251" s="209" t="str">
        <f>IFERROR(IF(VLOOKUP($A251,'Annex 2 Designated EHV charges'!$D:$P,13,FALSE)=0,"",VLOOKUP($A251,'Annex 2 Designated EHV charges'!$D:$P,13,FALSE)),"")</f>
        <v/>
      </c>
    </row>
    <row r="252" spans="1:8" x14ac:dyDescent="0.25">
      <c r="A252" s="191" t="str">
        <f t="array" ref="A252">IFERROR(INDEX('Annex 2 Designated EHV charges'!$D$10:$D$259, MATCH(0, IF(ISBLANK('Annex 2 Designated EHV charges'!$D$10:$D$259),1, COUNTIF(A$4:$A251, 'Annex 2 Designated EHV charges'!$D$10:$D$259)), 0)),"")</f>
        <v/>
      </c>
      <c r="B252" s="192" t="str">
        <f>IF($A252="","",VLOOKUP($A252,'Annex 2 Designated EHV charges'!$D:$O,2,0))</f>
        <v/>
      </c>
      <c r="C252" s="191" t="str">
        <f>IF($A252="","",VLOOKUP($A252,'Annex 2 Designated EHV charges'!$D:$O,3,0))</f>
        <v/>
      </c>
      <c r="D252" s="192" t="str">
        <f>IF($A252="","",VLOOKUP($A252,'Annex 2 Designated EHV charges'!$D:$O,4,0))</f>
        <v/>
      </c>
      <c r="E252" s="193" t="str">
        <f>IFERROR(IF(VLOOKUP($A252,'Annex 2 Designated EHV charges'!$D:$P,10,FALSE)=0,"",VLOOKUP($A252,'Annex 2 Designated EHV charges'!$D:$P,10,FALSE)),"")</f>
        <v/>
      </c>
      <c r="F252" s="209" t="str">
        <f>IFERROR(IF(VLOOKUP($A252,'Annex 2 Designated EHV charges'!$D:$P,11,FALSE)=0,"",VLOOKUP($A252,'Annex 2 Designated EHV charges'!$D:$P,11,FALSE)),"")</f>
        <v/>
      </c>
      <c r="G252" s="209" t="str">
        <f>IFERROR(IF(VLOOKUP($A252,'Annex 2 Designated EHV charges'!$D:$P,12,FALSE)=0,"",VLOOKUP($A252,'Annex 2 Designated EHV charges'!$D:$P,12,FALSE)),"")</f>
        <v/>
      </c>
      <c r="H252" s="209" t="str">
        <f>IFERROR(IF(VLOOKUP($A252,'Annex 2 Designated EHV charges'!$D:$P,13,FALSE)=0,"",VLOOKUP($A252,'Annex 2 Designated EHV charges'!$D:$P,13,FALSE)),"")</f>
        <v/>
      </c>
    </row>
    <row r="253" spans="1:8" x14ac:dyDescent="0.25">
      <c r="A253" s="191" t="str">
        <f t="array" ref="A253">IFERROR(INDEX('Annex 2 Designated EHV charges'!$D$10:$D$259, MATCH(0, IF(ISBLANK('Annex 2 Designated EHV charges'!$D$10:$D$259),1, COUNTIF(A$4:$A252, 'Annex 2 Designated EHV charges'!$D$10:$D$259)), 0)),"")</f>
        <v/>
      </c>
      <c r="B253" s="192" t="str">
        <f>IF($A253="","",VLOOKUP($A253,'Annex 2 Designated EHV charges'!$D:$O,2,0))</f>
        <v/>
      </c>
      <c r="C253" s="191" t="str">
        <f>IF($A253="","",VLOOKUP($A253,'Annex 2 Designated EHV charges'!$D:$O,3,0))</f>
        <v/>
      </c>
      <c r="D253" s="192" t="str">
        <f>IF($A253="","",VLOOKUP($A253,'Annex 2 Designated EHV charges'!$D:$O,4,0))</f>
        <v/>
      </c>
      <c r="E253" s="193" t="str">
        <f>IFERROR(IF(VLOOKUP($A253,'Annex 2 Designated EHV charges'!$D:$P,10,FALSE)=0,"",VLOOKUP($A253,'Annex 2 Designated EHV charges'!$D:$P,10,FALSE)),"")</f>
        <v/>
      </c>
      <c r="F253" s="209" t="str">
        <f>IFERROR(IF(VLOOKUP($A253,'Annex 2 Designated EHV charges'!$D:$P,11,FALSE)=0,"",VLOOKUP($A253,'Annex 2 Designated EHV charges'!$D:$P,11,FALSE)),"")</f>
        <v/>
      </c>
      <c r="G253" s="209" t="str">
        <f>IFERROR(IF(VLOOKUP($A253,'Annex 2 Designated EHV charges'!$D:$P,12,FALSE)=0,"",VLOOKUP($A253,'Annex 2 Designated EHV charges'!$D:$P,12,FALSE)),"")</f>
        <v/>
      </c>
      <c r="H253" s="209" t="str">
        <f>IFERROR(IF(VLOOKUP($A253,'Annex 2 Designated EHV charges'!$D:$P,13,FALSE)=0,"",VLOOKUP($A253,'Annex 2 Designated EHV charges'!$D:$P,13,FALSE)),"")</f>
        <v/>
      </c>
    </row>
    <row r="254" spans="1:8" x14ac:dyDescent="0.25">
      <c r="A254" s="191" t="str">
        <f t="array" ref="A254">IFERROR(INDEX('Annex 2 Designated EHV charges'!$D$10:$D$259, MATCH(0, IF(ISBLANK('Annex 2 Designated EHV charges'!$D$10:$D$259),1, COUNTIF(A$4:$A253, 'Annex 2 Designated EHV charges'!$D$10:$D$259)), 0)),"")</f>
        <v/>
      </c>
      <c r="B254" s="192" t="str">
        <f>IF($A254="","",VLOOKUP($A254,'Annex 2 Designated EHV charges'!$D:$O,2,0))</f>
        <v/>
      </c>
      <c r="C254" s="191" t="str">
        <f>IF($A254="","",VLOOKUP($A254,'Annex 2 Designated EHV charges'!$D:$O,3,0))</f>
        <v/>
      </c>
      <c r="D254" s="192" t="str">
        <f>IF($A254="","",VLOOKUP($A254,'Annex 2 Designated EHV charges'!$D:$O,4,0))</f>
        <v/>
      </c>
      <c r="E254" s="193" t="str">
        <f>IFERROR(IF(VLOOKUP($A254,'Annex 2 Designated EHV charges'!$D:$P,10,FALSE)=0,"",VLOOKUP($A254,'Annex 2 Designated EHV charges'!$D:$P,10,FALSE)),"")</f>
        <v/>
      </c>
      <c r="F254" s="209" t="str">
        <f>IFERROR(IF(VLOOKUP($A254,'Annex 2 Designated EHV charges'!$D:$P,11,FALSE)=0,"",VLOOKUP($A254,'Annex 2 Designated EHV charges'!$D:$P,11,FALSE)),"")</f>
        <v/>
      </c>
      <c r="G254" s="209" t="str">
        <f>IFERROR(IF(VLOOKUP($A254,'Annex 2 Designated EHV charges'!$D:$P,12,FALSE)=0,"",VLOOKUP($A254,'Annex 2 Designated EHV charges'!$D:$P,12,FALSE)),"")</f>
        <v/>
      </c>
      <c r="H254" s="209" t="str">
        <f>IFERROR(IF(VLOOKUP($A254,'Annex 2 Designated EHV charges'!$D:$P,13,FALSE)=0,"",VLOOKUP($A254,'Annex 2 Designated EHV charges'!$D:$P,13,FALSE)),"")</f>
        <v/>
      </c>
    </row>
  </sheetData>
  <mergeCells count="2">
    <mergeCell ref="A2:H2"/>
    <mergeCell ref="A1:H1"/>
  </mergeCells>
  <pageMargins left="0.70866141732283472" right="0.70866141732283472" top="0.94488188976377963" bottom="0.74803149606299213" header="0.31496062992125984" footer="0.31496062992125984"/>
  <pageSetup paperSize="9" scale="89"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L17"/>
  <sheetViews>
    <sheetView zoomScale="80" zoomScaleNormal="80" zoomScaleSheetLayoutView="100" workbookViewId="0">
      <selection activeCell="N26" sqref="N26"/>
    </sheetView>
  </sheetViews>
  <sheetFormatPr defaultRowHeight="13.2" x14ac:dyDescent="0.25"/>
  <cols>
    <col min="1" max="1" width="27.44140625" customWidth="1"/>
    <col min="2" max="2" width="11" customWidth="1"/>
    <col min="4" max="10" width="16.5546875" customWidth="1"/>
  </cols>
  <sheetData>
    <row r="1" spans="1:12" s="2" customFormat="1" ht="27.75" customHeight="1" x14ac:dyDescent="0.25">
      <c r="A1" s="14" t="s">
        <v>24</v>
      </c>
      <c r="B1" s="3"/>
      <c r="D1" s="3"/>
      <c r="E1" s="3"/>
      <c r="F1" s="3"/>
      <c r="G1" s="10"/>
      <c r="H1" s="4"/>
      <c r="I1" s="4"/>
    </row>
    <row r="2" spans="1:12" s="2" customFormat="1" ht="27" customHeight="1" x14ac:dyDescent="0.25">
      <c r="A2" s="221" t="str">
        <f>Overview!B4&amp; " - Effective from "&amp;Overview!D4&amp;" - "&amp;Overview!E4&amp;" LV and HV tariffs"</f>
        <v>Fulcrum Electricity Assets Ltd - GSP_A - Effective from 1 April 2025 - Final LV and HV tariffs</v>
      </c>
      <c r="B2" s="221"/>
      <c r="C2" s="221"/>
      <c r="D2" s="221"/>
      <c r="E2" s="221"/>
      <c r="F2" s="221"/>
      <c r="G2" s="221"/>
      <c r="H2" s="221"/>
      <c r="I2" s="221"/>
      <c r="J2" s="221"/>
      <c r="K2" s="4"/>
      <c r="L2" s="4"/>
    </row>
    <row r="3" spans="1:12" s="2" customFormat="1" ht="9" customHeight="1" x14ac:dyDescent="0.25">
      <c r="A3" s="4"/>
      <c r="B3" s="4"/>
      <c r="C3" s="4"/>
      <c r="D3" s="4"/>
      <c r="E3" s="4"/>
      <c r="F3" s="4"/>
      <c r="G3" s="4"/>
      <c r="H3" s="4"/>
      <c r="I3" s="4"/>
      <c r="J3" s="4"/>
      <c r="K3" s="4"/>
      <c r="L3" s="4"/>
    </row>
    <row r="4" spans="1:12" s="2" customFormat="1" ht="27" customHeight="1" x14ac:dyDescent="0.25">
      <c r="A4" s="254" t="s">
        <v>153</v>
      </c>
      <c r="B4" s="254"/>
      <c r="C4" s="254"/>
      <c r="D4" s="254"/>
      <c r="E4" s="254"/>
      <c r="F4" s="254"/>
      <c r="G4" s="254"/>
      <c r="H4" s="254"/>
      <c r="I4" s="254"/>
      <c r="J4" s="254"/>
      <c r="K4" s="4"/>
      <c r="L4" s="4"/>
    </row>
    <row r="5" spans="1:12" s="2" customFormat="1" ht="71.25" customHeight="1" x14ac:dyDescent="0.25">
      <c r="A5" s="16"/>
      <c r="B5" s="28" t="s">
        <v>0</v>
      </c>
      <c r="C5" s="15" t="s">
        <v>29</v>
      </c>
      <c r="D5" s="57" t="s">
        <v>154</v>
      </c>
      <c r="E5" s="57" t="s">
        <v>156</v>
      </c>
      <c r="F5" s="57" t="s">
        <v>155</v>
      </c>
      <c r="G5" s="15" t="s">
        <v>30</v>
      </c>
      <c r="H5" s="15"/>
      <c r="I5" s="15"/>
      <c r="J5" s="15"/>
      <c r="K5" s="4"/>
      <c r="L5" s="4"/>
    </row>
    <row r="6" spans="1:12" s="2" customFormat="1" ht="32.25" customHeight="1" x14ac:dyDescent="0.25">
      <c r="A6" s="17"/>
      <c r="B6" s="27"/>
      <c r="C6" s="18"/>
      <c r="D6" s="19"/>
      <c r="E6" s="19"/>
      <c r="F6" s="19"/>
      <c r="G6" s="20"/>
      <c r="H6" s="26"/>
      <c r="I6" s="26"/>
      <c r="J6" s="26"/>
      <c r="K6" s="4"/>
      <c r="L6" s="4"/>
    </row>
    <row r="7" spans="1:12" ht="12.75" customHeight="1" x14ac:dyDescent="0.25">
      <c r="A7" s="255" t="s">
        <v>2</v>
      </c>
      <c r="B7" s="242" t="s">
        <v>692</v>
      </c>
      <c r="C7" s="243"/>
      <c r="D7" s="243"/>
      <c r="E7" s="243"/>
      <c r="F7" s="243"/>
      <c r="G7" s="243"/>
      <c r="H7" s="243"/>
      <c r="I7" s="243"/>
      <c r="J7" s="251"/>
    </row>
    <row r="8" spans="1:12" x14ac:dyDescent="0.25">
      <c r="A8" s="255"/>
      <c r="B8" s="245"/>
      <c r="C8" s="246"/>
      <c r="D8" s="246"/>
      <c r="E8" s="246"/>
      <c r="F8" s="246"/>
      <c r="G8" s="246"/>
      <c r="H8" s="246"/>
      <c r="I8" s="246"/>
      <c r="J8" s="252"/>
    </row>
    <row r="9" spans="1:12" x14ac:dyDescent="0.25">
      <c r="A9" s="255"/>
      <c r="B9" s="248"/>
      <c r="C9" s="249"/>
      <c r="D9" s="249"/>
      <c r="E9" s="249"/>
      <c r="F9" s="249"/>
      <c r="G9" s="249"/>
      <c r="H9" s="249"/>
      <c r="I9" s="249"/>
      <c r="J9" s="253"/>
    </row>
    <row r="10" spans="1:12" ht="6.75" customHeight="1" x14ac:dyDescent="0.25">
      <c r="A10" s="52"/>
      <c r="B10" s="52"/>
      <c r="C10" s="52"/>
      <c r="D10" s="52"/>
      <c r="E10" s="52"/>
      <c r="F10" s="52"/>
      <c r="G10" s="52"/>
      <c r="H10" s="52"/>
      <c r="I10" s="52"/>
      <c r="J10" s="52"/>
    </row>
    <row r="11" spans="1:12" ht="6.75" customHeight="1" x14ac:dyDescent="0.25">
      <c r="A11" s="52"/>
      <c r="B11" s="52"/>
      <c r="C11" s="52"/>
      <c r="D11" s="52"/>
      <c r="E11" s="52"/>
      <c r="F11" s="52"/>
      <c r="G11" s="52"/>
      <c r="H11" s="52"/>
      <c r="I11" s="52"/>
      <c r="J11" s="52"/>
    </row>
    <row r="12" spans="1:12" s="2" customFormat="1" ht="27" customHeight="1" x14ac:dyDescent="0.25">
      <c r="A12" s="254" t="s">
        <v>150</v>
      </c>
      <c r="B12" s="254"/>
      <c r="C12" s="254"/>
      <c r="D12" s="254"/>
      <c r="E12" s="254"/>
      <c r="F12" s="254"/>
      <c r="G12" s="254"/>
      <c r="H12" s="254"/>
      <c r="I12" s="254"/>
      <c r="J12" s="254"/>
      <c r="K12" s="4"/>
      <c r="L12" s="4"/>
    </row>
    <row r="13" spans="1:12" s="2" customFormat="1" ht="58.5" customHeight="1" x14ac:dyDescent="0.25">
      <c r="A13" s="16"/>
      <c r="B13" s="28" t="s">
        <v>0</v>
      </c>
      <c r="C13" s="15" t="s">
        <v>29</v>
      </c>
      <c r="D13" s="57" t="s">
        <v>154</v>
      </c>
      <c r="E13" s="57" t="s">
        <v>156</v>
      </c>
      <c r="F13" s="57" t="s">
        <v>155</v>
      </c>
      <c r="G13" s="15" t="s">
        <v>30</v>
      </c>
      <c r="H13" s="15" t="s">
        <v>31</v>
      </c>
      <c r="I13" s="28" t="s">
        <v>127</v>
      </c>
      <c r="J13" s="15" t="s">
        <v>37</v>
      </c>
      <c r="K13" s="4"/>
      <c r="L13" s="4"/>
    </row>
    <row r="14" spans="1:12" s="2" customFormat="1" ht="32.25" customHeight="1" x14ac:dyDescent="0.25">
      <c r="A14" s="17"/>
      <c r="B14" s="27"/>
      <c r="C14" s="18"/>
      <c r="D14" s="19"/>
      <c r="E14" s="19"/>
      <c r="F14" s="19"/>
      <c r="G14" s="20"/>
      <c r="H14" s="20"/>
      <c r="I14" s="20"/>
      <c r="J14" s="19"/>
      <c r="K14" s="4"/>
      <c r="L14" s="4"/>
    </row>
    <row r="15" spans="1:12" x14ac:dyDescent="0.25">
      <c r="A15" s="255" t="s">
        <v>2</v>
      </c>
      <c r="B15" s="242" t="s">
        <v>691</v>
      </c>
      <c r="C15" s="243"/>
      <c r="D15" s="243"/>
      <c r="E15" s="243"/>
      <c r="F15" s="243"/>
      <c r="G15" s="243"/>
      <c r="H15" s="243"/>
      <c r="I15" s="243"/>
      <c r="J15" s="244"/>
    </row>
    <row r="16" spans="1:12" x14ac:dyDescent="0.25">
      <c r="A16" s="255"/>
      <c r="B16" s="245"/>
      <c r="C16" s="246"/>
      <c r="D16" s="246"/>
      <c r="E16" s="246"/>
      <c r="F16" s="246"/>
      <c r="G16" s="246"/>
      <c r="H16" s="246"/>
      <c r="I16" s="246"/>
      <c r="J16" s="247"/>
    </row>
    <row r="17" spans="1:10" x14ac:dyDescent="0.25">
      <c r="A17" s="255"/>
      <c r="B17" s="248"/>
      <c r="C17" s="249"/>
      <c r="D17" s="249"/>
      <c r="E17" s="249"/>
      <c r="F17" s="249"/>
      <c r="G17" s="249"/>
      <c r="H17" s="249"/>
      <c r="I17" s="249"/>
      <c r="J17" s="250"/>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7">
    <mergeCell ref="B15:J17"/>
    <mergeCell ref="B7:J9"/>
    <mergeCell ref="A2:J2"/>
    <mergeCell ref="A4:J4"/>
    <mergeCell ref="A7:A9"/>
    <mergeCell ref="A12:J12"/>
    <mergeCell ref="A15:A17"/>
  </mergeCells>
  <phoneticPr fontId="10" type="noConversion"/>
  <hyperlinks>
    <hyperlink ref="A1" location="Overview!A1" display="Back to Overview" xr:uid="{00000000-0004-0000-0500-000000000000}"/>
  </hyperlinks>
  <pageMargins left="0.70866141732283472" right="0.70866141732283472" top="1.0236220472440944" bottom="0.74803149606299213" header="0.31496062992125984" footer="0.31496062992125984"/>
  <pageSetup paperSize="9" scale="54" fitToHeight="0" orientation="portrait" r:id="rId2"/>
  <headerFooter scaleWithDoc="0">
    <oddHeader>&amp;L
Annex 3 - Schedule of Charges for use of the Distribution System to Preserved/Additional LLFC Classes</oddHeader>
    <oddFooter>&amp;C&amp;P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201"/>
  <sheetViews>
    <sheetView zoomScale="80" zoomScaleNormal="80" zoomScaleSheetLayoutView="85" workbookViewId="0">
      <selection activeCell="B34" sqref="B34"/>
    </sheetView>
  </sheetViews>
  <sheetFormatPr defaultColWidth="9.109375" defaultRowHeight="27.75" customHeight="1" x14ac:dyDescent="0.25"/>
  <cols>
    <col min="1" max="1" width="58" style="2" bestFit="1" customWidth="1"/>
    <col min="2" max="2" width="17.6640625" style="3" customWidth="1"/>
    <col min="3" max="4" width="17.6640625" style="2" customWidth="1"/>
    <col min="5" max="7" width="17.6640625" style="3" customWidth="1"/>
    <col min="8" max="9" width="17.6640625" style="9" customWidth="1"/>
    <col min="10" max="10" width="17.6640625" style="4" customWidth="1"/>
    <col min="11" max="11" width="15.5546875" style="4" customWidth="1"/>
    <col min="12" max="17" width="15.5546875" style="2" customWidth="1"/>
    <col min="18" max="16384" width="9.109375" style="2"/>
  </cols>
  <sheetData>
    <row r="1" spans="1:13" ht="27.75" customHeight="1" x14ac:dyDescent="0.25">
      <c r="A1" s="14" t="s">
        <v>24</v>
      </c>
      <c r="B1" s="4"/>
      <c r="C1" s="4"/>
      <c r="D1" s="4"/>
      <c r="E1" s="4"/>
      <c r="F1" s="4"/>
      <c r="G1" s="4"/>
      <c r="H1" s="4"/>
      <c r="I1" s="4"/>
      <c r="J1" s="2"/>
      <c r="K1" s="2"/>
    </row>
    <row r="2" spans="1:13" ht="31.5" customHeight="1" x14ac:dyDescent="0.25">
      <c r="A2" s="256" t="str">
        <f>Overview!B4&amp; " - Effective from "&amp;Overview!D4&amp;" - "&amp;Overview!E4&amp;" LDNO tariffs"</f>
        <v>Fulcrum Electricity Assets Ltd - GSP_A - Effective from 1 April 2025 - Final LDNO tariffs</v>
      </c>
      <c r="B2" s="256"/>
      <c r="C2" s="256"/>
      <c r="D2" s="256"/>
      <c r="E2" s="256"/>
      <c r="F2" s="256"/>
      <c r="G2" s="256"/>
      <c r="H2" s="256"/>
      <c r="I2" s="256"/>
      <c r="J2" s="256"/>
    </row>
    <row r="3" spans="1:13" ht="8.25" customHeight="1" x14ac:dyDescent="0.25">
      <c r="A3" s="90"/>
      <c r="B3" s="90"/>
      <c r="C3" s="90"/>
      <c r="D3" s="90"/>
      <c r="E3" s="90"/>
      <c r="F3" s="90"/>
      <c r="G3" s="90"/>
      <c r="H3" s="90"/>
      <c r="I3" s="90"/>
      <c r="J3" s="90"/>
    </row>
    <row r="4" spans="1:13" ht="27" customHeight="1" x14ac:dyDescent="0.25">
      <c r="A4" s="221" t="s">
        <v>151</v>
      </c>
      <c r="B4" s="221"/>
      <c r="C4" s="221"/>
      <c r="D4" s="221"/>
      <c r="E4" s="92"/>
      <c r="F4" s="221" t="s">
        <v>152</v>
      </c>
      <c r="G4" s="221"/>
      <c r="H4" s="221"/>
      <c r="I4" s="221"/>
      <c r="J4" s="221"/>
      <c r="L4" s="4"/>
    </row>
    <row r="5" spans="1:13" ht="32.25" customHeight="1" x14ac:dyDescent="0.25">
      <c r="A5" s="79" t="s">
        <v>17</v>
      </c>
      <c r="B5" s="84" t="s">
        <v>61</v>
      </c>
      <c r="C5" s="97" t="s">
        <v>62</v>
      </c>
      <c r="D5" s="81" t="s">
        <v>63</v>
      </c>
      <c r="E5" s="88"/>
      <c r="F5" s="225"/>
      <c r="G5" s="226"/>
      <c r="H5" s="85" t="s">
        <v>67</v>
      </c>
      <c r="I5" s="86" t="s">
        <v>68</v>
      </c>
      <c r="J5" s="81" t="s">
        <v>63</v>
      </c>
      <c r="K5" s="88"/>
      <c r="L5" s="4"/>
      <c r="M5" s="4"/>
    </row>
    <row r="6" spans="1:13" ht="56.25" customHeight="1" x14ac:dyDescent="0.25">
      <c r="A6" s="204" t="s">
        <v>64</v>
      </c>
      <c r="B6" s="87" t="s">
        <v>685</v>
      </c>
      <c r="C6" s="87" t="s">
        <v>686</v>
      </c>
      <c r="D6" s="189" t="s">
        <v>687</v>
      </c>
      <c r="E6" s="88"/>
      <c r="F6" s="229" t="s">
        <v>65</v>
      </c>
      <c r="G6" s="230"/>
      <c r="H6" s="87" t="s">
        <v>685</v>
      </c>
      <c r="I6" s="87" t="s">
        <v>686</v>
      </c>
      <c r="J6" s="189" t="s">
        <v>687</v>
      </c>
      <c r="K6" s="88"/>
      <c r="L6" s="4"/>
      <c r="M6" s="4"/>
    </row>
    <row r="7" spans="1:13" ht="56.25" customHeight="1" x14ac:dyDescent="0.25">
      <c r="A7" s="204" t="s">
        <v>20</v>
      </c>
      <c r="B7" s="22"/>
      <c r="C7" s="190"/>
      <c r="D7" s="87" t="s">
        <v>688</v>
      </c>
      <c r="E7" s="88"/>
      <c r="F7" s="229" t="s">
        <v>690</v>
      </c>
      <c r="G7" s="230"/>
      <c r="H7" s="22"/>
      <c r="I7" s="87" t="s">
        <v>689</v>
      </c>
      <c r="J7" s="189" t="s">
        <v>687</v>
      </c>
      <c r="K7" s="88"/>
      <c r="L7" s="4"/>
      <c r="M7" s="4"/>
    </row>
    <row r="8" spans="1:13" ht="55.5" customHeight="1" x14ac:dyDescent="0.25">
      <c r="A8" s="197" t="s">
        <v>18</v>
      </c>
      <c r="B8" s="217" t="s">
        <v>19</v>
      </c>
      <c r="C8" s="218"/>
      <c r="D8" s="219"/>
      <c r="E8" s="88"/>
      <c r="F8" s="229" t="s">
        <v>20</v>
      </c>
      <c r="G8" s="230"/>
      <c r="H8" s="22"/>
      <c r="I8" s="22"/>
      <c r="J8" s="87" t="s">
        <v>688</v>
      </c>
      <c r="K8" s="88"/>
      <c r="L8" s="4"/>
      <c r="M8" s="4"/>
    </row>
    <row r="9" spans="1:13" s="80" customFormat="1" ht="55.5" customHeight="1" x14ac:dyDescent="0.25">
      <c r="E9" s="91"/>
      <c r="F9" s="227" t="s">
        <v>18</v>
      </c>
      <c r="G9" s="227"/>
      <c r="H9" s="217" t="s">
        <v>19</v>
      </c>
      <c r="I9" s="218"/>
      <c r="J9" s="219"/>
      <c r="K9" s="88"/>
      <c r="L9" s="52"/>
      <c r="M9" s="52"/>
    </row>
    <row r="11" spans="1:13" ht="39.6" x14ac:dyDescent="0.25">
      <c r="A11" s="28" t="s">
        <v>126</v>
      </c>
      <c r="B11" s="28" t="s">
        <v>459</v>
      </c>
      <c r="C11" s="15" t="s">
        <v>29</v>
      </c>
      <c r="D11" s="57" t="s">
        <v>154</v>
      </c>
      <c r="E11" s="57" t="s">
        <v>156</v>
      </c>
      <c r="F11" s="57" t="s">
        <v>155</v>
      </c>
      <c r="G11" s="15" t="s">
        <v>30</v>
      </c>
      <c r="H11" s="15" t="s">
        <v>31</v>
      </c>
      <c r="I11" s="15" t="s">
        <v>127</v>
      </c>
      <c r="J11" s="15" t="s">
        <v>37</v>
      </c>
    </row>
    <row r="12" spans="1:13" ht="27.75" customHeight="1" x14ac:dyDescent="0.25">
      <c r="A12" s="168" t="s">
        <v>601</v>
      </c>
      <c r="B12" s="42" t="s">
        <v>768</v>
      </c>
      <c r="C12" s="169" t="s">
        <v>582</v>
      </c>
      <c r="D12" s="140">
        <v>9.4890000000000008</v>
      </c>
      <c r="E12" s="141">
        <v>1.0820000000000001</v>
      </c>
      <c r="F12" s="142">
        <v>0.18099999999999999</v>
      </c>
      <c r="G12" s="170">
        <v>5.3</v>
      </c>
      <c r="H12" s="171"/>
      <c r="I12" s="173"/>
      <c r="J12" s="44"/>
    </row>
    <row r="13" spans="1:13" ht="27.75" customHeight="1" x14ac:dyDescent="0.25">
      <c r="A13" s="168" t="s">
        <v>643</v>
      </c>
      <c r="B13" s="42" t="s">
        <v>748</v>
      </c>
      <c r="C13" s="169">
        <v>2</v>
      </c>
      <c r="D13" s="140">
        <v>9.4890000000000008</v>
      </c>
      <c r="E13" s="141">
        <v>1.0820000000000001</v>
      </c>
      <c r="F13" s="142">
        <v>0.18099999999999999</v>
      </c>
      <c r="G13" s="171"/>
      <c r="H13" s="171"/>
      <c r="I13" s="173"/>
      <c r="J13" s="44"/>
    </row>
    <row r="14" spans="1:13" ht="27.75" customHeight="1" x14ac:dyDescent="0.25">
      <c r="A14" s="168" t="s">
        <v>602</v>
      </c>
      <c r="B14" s="42" t="s">
        <v>769</v>
      </c>
      <c r="C14" s="169" t="s">
        <v>581</v>
      </c>
      <c r="D14" s="140">
        <v>7.766</v>
      </c>
      <c r="E14" s="141">
        <v>0.88600000000000001</v>
      </c>
      <c r="F14" s="142">
        <v>0.14899999999999999</v>
      </c>
      <c r="G14" s="170">
        <v>5.55</v>
      </c>
      <c r="H14" s="171"/>
      <c r="I14" s="173"/>
      <c r="J14" s="44"/>
    </row>
    <row r="15" spans="1:13" ht="27.75" customHeight="1" x14ac:dyDescent="0.25">
      <c r="A15" s="168" t="s">
        <v>603</v>
      </c>
      <c r="B15" s="42" t="s">
        <v>770</v>
      </c>
      <c r="C15" s="169" t="s">
        <v>581</v>
      </c>
      <c r="D15" s="140">
        <v>7.766</v>
      </c>
      <c r="E15" s="141">
        <v>0.88600000000000001</v>
      </c>
      <c r="F15" s="142">
        <v>0.14899999999999999</v>
      </c>
      <c r="G15" s="170">
        <v>5.64</v>
      </c>
      <c r="H15" s="171"/>
      <c r="I15" s="173"/>
      <c r="J15" s="44"/>
    </row>
    <row r="16" spans="1:13" ht="27.75" customHeight="1" x14ac:dyDescent="0.25">
      <c r="A16" s="168" t="s">
        <v>604</v>
      </c>
      <c r="B16" s="42" t="s">
        <v>771</v>
      </c>
      <c r="C16" s="169" t="s">
        <v>581</v>
      </c>
      <c r="D16" s="140">
        <v>7.766</v>
      </c>
      <c r="E16" s="141">
        <v>0.88600000000000001</v>
      </c>
      <c r="F16" s="142">
        <v>0.14899999999999999</v>
      </c>
      <c r="G16" s="170">
        <v>5.8</v>
      </c>
      <c r="H16" s="171"/>
      <c r="I16" s="173"/>
      <c r="J16" s="44"/>
    </row>
    <row r="17" spans="1:10" ht="27.75" customHeight="1" x14ac:dyDescent="0.25">
      <c r="A17" s="168" t="s">
        <v>605</v>
      </c>
      <c r="B17" s="42" t="s">
        <v>772</v>
      </c>
      <c r="C17" s="169" t="s">
        <v>581</v>
      </c>
      <c r="D17" s="140">
        <v>7.766</v>
      </c>
      <c r="E17" s="141">
        <v>0.88600000000000001</v>
      </c>
      <c r="F17" s="142">
        <v>0.14899999999999999</v>
      </c>
      <c r="G17" s="170">
        <v>6.06</v>
      </c>
      <c r="H17" s="171"/>
      <c r="I17" s="173"/>
      <c r="J17" s="44"/>
    </row>
    <row r="18" spans="1:10" ht="27.75" customHeight="1" x14ac:dyDescent="0.25">
      <c r="A18" s="168" t="s">
        <v>606</v>
      </c>
      <c r="B18" s="42" t="s">
        <v>773</v>
      </c>
      <c r="C18" s="169" t="s">
        <v>581</v>
      </c>
      <c r="D18" s="140">
        <v>7.766</v>
      </c>
      <c r="E18" s="141">
        <v>0.88600000000000001</v>
      </c>
      <c r="F18" s="142">
        <v>0.14899999999999999</v>
      </c>
      <c r="G18" s="170">
        <v>6.94</v>
      </c>
      <c r="H18" s="171"/>
      <c r="I18" s="173"/>
      <c r="J18" s="44"/>
    </row>
    <row r="19" spans="1:10" ht="27.75" customHeight="1" x14ac:dyDescent="0.25">
      <c r="A19" s="168" t="s">
        <v>413</v>
      </c>
      <c r="B19" s="42" t="s">
        <v>749</v>
      </c>
      <c r="C19" s="169">
        <v>4</v>
      </c>
      <c r="D19" s="140">
        <v>7.766</v>
      </c>
      <c r="E19" s="141">
        <v>0.88600000000000001</v>
      </c>
      <c r="F19" s="142">
        <v>0.14899999999999999</v>
      </c>
      <c r="G19" s="171"/>
      <c r="H19" s="171"/>
      <c r="I19" s="173"/>
      <c r="J19" s="44"/>
    </row>
    <row r="20" spans="1:10" ht="27.75" customHeight="1" x14ac:dyDescent="0.25">
      <c r="A20" s="168" t="s">
        <v>479</v>
      </c>
      <c r="B20" s="42" t="s">
        <v>750</v>
      </c>
      <c r="C20" s="169">
        <v>0</v>
      </c>
      <c r="D20" s="140">
        <v>5.5830000000000002</v>
      </c>
      <c r="E20" s="141">
        <v>0.6</v>
      </c>
      <c r="F20" s="142">
        <v>9.5000000000000001E-2</v>
      </c>
      <c r="G20" s="170">
        <v>12.15</v>
      </c>
      <c r="H20" s="170">
        <v>4.8600000000000003</v>
      </c>
      <c r="I20" s="174">
        <v>4.8600000000000003</v>
      </c>
      <c r="J20" s="43">
        <v>0.245</v>
      </c>
    </row>
    <row r="21" spans="1:10" ht="27.75" customHeight="1" x14ac:dyDescent="0.25">
      <c r="A21" s="168" t="s">
        <v>480</v>
      </c>
      <c r="B21" s="42" t="s">
        <v>751</v>
      </c>
      <c r="C21" s="169">
        <v>0</v>
      </c>
      <c r="D21" s="140">
        <v>5.5830000000000002</v>
      </c>
      <c r="E21" s="141">
        <v>0.6</v>
      </c>
      <c r="F21" s="142">
        <v>9.5000000000000001E-2</v>
      </c>
      <c r="G21" s="170">
        <v>14.93</v>
      </c>
      <c r="H21" s="170">
        <v>4.8600000000000003</v>
      </c>
      <c r="I21" s="174">
        <v>4.8600000000000003</v>
      </c>
      <c r="J21" s="43">
        <v>0.245</v>
      </c>
    </row>
    <row r="22" spans="1:10" ht="27.75" customHeight="1" x14ac:dyDescent="0.25">
      <c r="A22" s="168" t="s">
        <v>481</v>
      </c>
      <c r="B22" s="42" t="s">
        <v>752</v>
      </c>
      <c r="C22" s="169">
        <v>0</v>
      </c>
      <c r="D22" s="140">
        <v>5.5830000000000002</v>
      </c>
      <c r="E22" s="141">
        <v>0.6</v>
      </c>
      <c r="F22" s="142">
        <v>9.5000000000000001E-2</v>
      </c>
      <c r="G22" s="170">
        <v>16.28</v>
      </c>
      <c r="H22" s="170">
        <v>4.8600000000000003</v>
      </c>
      <c r="I22" s="174">
        <v>4.8600000000000003</v>
      </c>
      <c r="J22" s="43">
        <v>0.245</v>
      </c>
    </row>
    <row r="23" spans="1:10" ht="27.75" customHeight="1" x14ac:dyDescent="0.25">
      <c r="A23" s="168" t="s">
        <v>482</v>
      </c>
      <c r="B23" s="42" t="s">
        <v>753</v>
      </c>
      <c r="C23" s="169">
        <v>0</v>
      </c>
      <c r="D23" s="140">
        <v>5.5830000000000002</v>
      </c>
      <c r="E23" s="141">
        <v>0.6</v>
      </c>
      <c r="F23" s="142">
        <v>9.5000000000000001E-2</v>
      </c>
      <c r="G23" s="170">
        <v>19.14</v>
      </c>
      <c r="H23" s="170">
        <v>4.8600000000000003</v>
      </c>
      <c r="I23" s="174">
        <v>4.8600000000000003</v>
      </c>
      <c r="J23" s="43">
        <v>0.245</v>
      </c>
    </row>
    <row r="24" spans="1:10" ht="27.75" customHeight="1" x14ac:dyDescent="0.25">
      <c r="A24" s="168" t="s">
        <v>483</v>
      </c>
      <c r="B24" s="42" t="s">
        <v>754</v>
      </c>
      <c r="C24" s="169">
        <v>0</v>
      </c>
      <c r="D24" s="140">
        <v>5.5830000000000002</v>
      </c>
      <c r="E24" s="141">
        <v>0.6</v>
      </c>
      <c r="F24" s="142">
        <v>9.5000000000000001E-2</v>
      </c>
      <c r="G24" s="170">
        <v>27.14</v>
      </c>
      <c r="H24" s="170">
        <v>4.8600000000000003</v>
      </c>
      <c r="I24" s="174">
        <v>4.8600000000000003</v>
      </c>
      <c r="J24" s="43">
        <v>0.245</v>
      </c>
    </row>
    <row r="25" spans="1:10" ht="27.75" customHeight="1" x14ac:dyDescent="0.25">
      <c r="A25" s="168" t="s">
        <v>414</v>
      </c>
      <c r="B25" s="42" t="s">
        <v>755</v>
      </c>
      <c r="C25" s="175" t="s">
        <v>411</v>
      </c>
      <c r="D25" s="143">
        <v>24.311</v>
      </c>
      <c r="E25" s="144">
        <v>2.0569999999999999</v>
      </c>
      <c r="F25" s="142">
        <v>1.3640000000000001</v>
      </c>
      <c r="G25" s="171"/>
      <c r="H25" s="171"/>
      <c r="I25" s="173"/>
      <c r="J25" s="44"/>
    </row>
    <row r="26" spans="1:10" ht="27.75" customHeight="1" x14ac:dyDescent="0.25">
      <c r="A26" s="168" t="s">
        <v>415</v>
      </c>
      <c r="B26" s="42" t="s">
        <v>756</v>
      </c>
      <c r="C26" s="175">
        <v>0</v>
      </c>
      <c r="D26" s="140">
        <v>-8.6150000000000002</v>
      </c>
      <c r="E26" s="141">
        <v>-0.98199999999999998</v>
      </c>
      <c r="F26" s="142">
        <v>-0.16500000000000001</v>
      </c>
      <c r="G26" s="170">
        <v>0</v>
      </c>
      <c r="H26" s="171"/>
      <c r="I26" s="173"/>
      <c r="J26" s="44"/>
    </row>
    <row r="27" spans="1:10" ht="27.75" customHeight="1" x14ac:dyDescent="0.25">
      <c r="A27" s="168" t="s">
        <v>416</v>
      </c>
      <c r="B27" s="42" t="s">
        <v>757</v>
      </c>
      <c r="C27" s="175">
        <v>0</v>
      </c>
      <c r="D27" s="140">
        <v>-8.6150000000000002</v>
      </c>
      <c r="E27" s="141">
        <v>-0.98199999999999998</v>
      </c>
      <c r="F27" s="142">
        <v>-0.16500000000000001</v>
      </c>
      <c r="G27" s="170">
        <v>0</v>
      </c>
      <c r="H27" s="171"/>
      <c r="I27" s="173"/>
      <c r="J27" s="43">
        <v>0.42499999999999999</v>
      </c>
    </row>
    <row r="28" spans="1:10" ht="27.75" customHeight="1" x14ac:dyDescent="0.25">
      <c r="A28" s="172" t="s">
        <v>607</v>
      </c>
      <c r="B28" s="42" t="s">
        <v>774</v>
      </c>
      <c r="C28" s="175" t="s">
        <v>582</v>
      </c>
      <c r="D28" s="140">
        <v>7.282</v>
      </c>
      <c r="E28" s="141">
        <v>0.83</v>
      </c>
      <c r="F28" s="142">
        <v>0.13900000000000001</v>
      </c>
      <c r="G28" s="170">
        <v>4.0599999999999996</v>
      </c>
      <c r="H28" s="171"/>
      <c r="I28" s="173"/>
      <c r="J28" s="44"/>
    </row>
    <row r="29" spans="1:10" ht="27.75" customHeight="1" x14ac:dyDescent="0.25">
      <c r="A29" s="172" t="s">
        <v>484</v>
      </c>
      <c r="B29" s="42" t="s">
        <v>758</v>
      </c>
      <c r="C29" s="175">
        <v>2</v>
      </c>
      <c r="D29" s="140">
        <v>7.282</v>
      </c>
      <c r="E29" s="141">
        <v>0.83</v>
      </c>
      <c r="F29" s="142">
        <v>0.13900000000000001</v>
      </c>
      <c r="G29" s="171"/>
      <c r="H29" s="171"/>
      <c r="I29" s="173"/>
      <c r="J29" s="44"/>
    </row>
    <row r="30" spans="1:10" ht="27.75" customHeight="1" x14ac:dyDescent="0.25">
      <c r="A30" s="172" t="s">
        <v>608</v>
      </c>
      <c r="B30" s="42" t="s">
        <v>775</v>
      </c>
      <c r="C30" s="175" t="s">
        <v>581</v>
      </c>
      <c r="D30" s="140">
        <v>5.96</v>
      </c>
      <c r="E30" s="141">
        <v>0.68</v>
      </c>
      <c r="F30" s="142">
        <v>0.114</v>
      </c>
      <c r="G30" s="170">
        <v>4.26</v>
      </c>
      <c r="H30" s="171"/>
      <c r="I30" s="173"/>
      <c r="J30" s="44"/>
    </row>
    <row r="31" spans="1:10" ht="27.75" customHeight="1" x14ac:dyDescent="0.25">
      <c r="A31" s="172" t="s">
        <v>609</v>
      </c>
      <c r="B31" s="42" t="s">
        <v>776</v>
      </c>
      <c r="C31" s="175" t="s">
        <v>581</v>
      </c>
      <c r="D31" s="140">
        <v>5.96</v>
      </c>
      <c r="E31" s="141">
        <v>0.68</v>
      </c>
      <c r="F31" s="142">
        <v>0.114</v>
      </c>
      <c r="G31" s="170">
        <v>4.33</v>
      </c>
      <c r="H31" s="171"/>
      <c r="I31" s="173"/>
      <c r="J31" s="44"/>
    </row>
    <row r="32" spans="1:10" ht="27.75" customHeight="1" x14ac:dyDescent="0.25">
      <c r="A32" s="172" t="s">
        <v>610</v>
      </c>
      <c r="B32" s="42" t="s">
        <v>777</v>
      </c>
      <c r="C32" s="175" t="s">
        <v>581</v>
      </c>
      <c r="D32" s="140">
        <v>5.96</v>
      </c>
      <c r="E32" s="141">
        <v>0.68</v>
      </c>
      <c r="F32" s="142">
        <v>0.114</v>
      </c>
      <c r="G32" s="170">
        <v>4.45</v>
      </c>
      <c r="H32" s="171"/>
      <c r="I32" s="173"/>
      <c r="J32" s="44"/>
    </row>
    <row r="33" spans="1:10" ht="27.75" customHeight="1" x14ac:dyDescent="0.25">
      <c r="A33" s="172" t="s">
        <v>611</v>
      </c>
      <c r="B33" s="42" t="s">
        <v>778</v>
      </c>
      <c r="C33" s="175" t="s">
        <v>581</v>
      </c>
      <c r="D33" s="140">
        <v>5.96</v>
      </c>
      <c r="E33" s="141">
        <v>0.68</v>
      </c>
      <c r="F33" s="142">
        <v>0.114</v>
      </c>
      <c r="G33" s="170">
        <v>4.6500000000000004</v>
      </c>
      <c r="H33" s="171"/>
      <c r="I33" s="173"/>
      <c r="J33" s="44"/>
    </row>
    <row r="34" spans="1:10" ht="27.75" customHeight="1" x14ac:dyDescent="0.25">
      <c r="A34" s="172" t="s">
        <v>612</v>
      </c>
      <c r="B34" s="42" t="s">
        <v>779</v>
      </c>
      <c r="C34" s="175" t="s">
        <v>581</v>
      </c>
      <c r="D34" s="140">
        <v>5.96</v>
      </c>
      <c r="E34" s="141">
        <v>0.68</v>
      </c>
      <c r="F34" s="142">
        <v>0.114</v>
      </c>
      <c r="G34" s="170">
        <v>5.32</v>
      </c>
      <c r="H34" s="171"/>
      <c r="I34" s="173"/>
      <c r="J34" s="44"/>
    </row>
    <row r="35" spans="1:10" ht="27.75" customHeight="1" x14ac:dyDescent="0.25">
      <c r="A35" s="172" t="s">
        <v>417</v>
      </c>
      <c r="B35" s="42" t="s">
        <v>759</v>
      </c>
      <c r="C35" s="175">
        <v>4</v>
      </c>
      <c r="D35" s="140">
        <v>5.96</v>
      </c>
      <c r="E35" s="141">
        <v>0.68</v>
      </c>
      <c r="F35" s="142">
        <v>0.114</v>
      </c>
      <c r="G35" s="171"/>
      <c r="H35" s="171"/>
      <c r="I35" s="173"/>
      <c r="J35" s="44"/>
    </row>
    <row r="36" spans="1:10" ht="27.75" customHeight="1" x14ac:dyDescent="0.25">
      <c r="A36" s="172" t="s">
        <v>485</v>
      </c>
      <c r="B36" s="42" t="s">
        <v>760</v>
      </c>
      <c r="C36" s="175">
        <v>0</v>
      </c>
      <c r="D36" s="140">
        <v>4.2839999999999998</v>
      </c>
      <c r="E36" s="141">
        <v>0.46</v>
      </c>
      <c r="F36" s="142">
        <v>7.2999999999999995E-2</v>
      </c>
      <c r="G36" s="170">
        <v>9.32</v>
      </c>
      <c r="H36" s="170">
        <v>3.73</v>
      </c>
      <c r="I36" s="174">
        <v>3.73</v>
      </c>
      <c r="J36" s="43">
        <v>0.188</v>
      </c>
    </row>
    <row r="37" spans="1:10" ht="27.75" customHeight="1" x14ac:dyDescent="0.25">
      <c r="A37" s="172" t="s">
        <v>486</v>
      </c>
      <c r="B37" s="42" t="s">
        <v>761</v>
      </c>
      <c r="C37" s="175">
        <v>0</v>
      </c>
      <c r="D37" s="140">
        <v>4.2839999999999998</v>
      </c>
      <c r="E37" s="141">
        <v>0.46</v>
      </c>
      <c r="F37" s="142">
        <v>7.2999999999999995E-2</v>
      </c>
      <c r="G37" s="170">
        <v>11.45</v>
      </c>
      <c r="H37" s="170">
        <v>3.73</v>
      </c>
      <c r="I37" s="174">
        <v>3.73</v>
      </c>
      <c r="J37" s="43">
        <v>0.188</v>
      </c>
    </row>
    <row r="38" spans="1:10" ht="27.75" customHeight="1" x14ac:dyDescent="0.25">
      <c r="A38" s="172" t="s">
        <v>487</v>
      </c>
      <c r="B38" s="42" t="s">
        <v>762</v>
      </c>
      <c r="C38" s="175">
        <v>0</v>
      </c>
      <c r="D38" s="140">
        <v>4.2839999999999998</v>
      </c>
      <c r="E38" s="141">
        <v>0.46</v>
      </c>
      <c r="F38" s="142">
        <v>7.2999999999999995E-2</v>
      </c>
      <c r="G38" s="170">
        <v>12.49</v>
      </c>
      <c r="H38" s="170">
        <v>3.73</v>
      </c>
      <c r="I38" s="174">
        <v>3.73</v>
      </c>
      <c r="J38" s="43">
        <v>0.188</v>
      </c>
    </row>
    <row r="39" spans="1:10" ht="27.75" customHeight="1" x14ac:dyDescent="0.25">
      <c r="A39" s="172" t="s">
        <v>488</v>
      </c>
      <c r="B39" s="42" t="s">
        <v>763</v>
      </c>
      <c r="C39" s="175">
        <v>0</v>
      </c>
      <c r="D39" s="140">
        <v>4.2839999999999998</v>
      </c>
      <c r="E39" s="141">
        <v>0.46</v>
      </c>
      <c r="F39" s="142">
        <v>7.2999999999999995E-2</v>
      </c>
      <c r="G39" s="170">
        <v>14.68</v>
      </c>
      <c r="H39" s="170">
        <v>3.73</v>
      </c>
      <c r="I39" s="174">
        <v>3.73</v>
      </c>
      <c r="J39" s="43">
        <v>0.188</v>
      </c>
    </row>
    <row r="40" spans="1:10" ht="27.75" customHeight="1" x14ac:dyDescent="0.25">
      <c r="A40" s="172" t="s">
        <v>489</v>
      </c>
      <c r="B40" s="42" t="s">
        <v>764</v>
      </c>
      <c r="C40" s="175">
        <v>0</v>
      </c>
      <c r="D40" s="140">
        <v>4.2839999999999998</v>
      </c>
      <c r="E40" s="141">
        <v>0.46</v>
      </c>
      <c r="F40" s="142">
        <v>7.2999999999999995E-2</v>
      </c>
      <c r="G40" s="170">
        <v>20.82</v>
      </c>
      <c r="H40" s="170">
        <v>3.73</v>
      </c>
      <c r="I40" s="174">
        <v>3.73</v>
      </c>
      <c r="J40" s="43">
        <v>0.188</v>
      </c>
    </row>
    <row r="41" spans="1:10" ht="27.75" customHeight="1" x14ac:dyDescent="0.25">
      <c r="A41" s="172" t="s">
        <v>490</v>
      </c>
      <c r="B41" s="42" t="s">
        <v>727</v>
      </c>
      <c r="C41" s="175">
        <v>0</v>
      </c>
      <c r="D41" s="140">
        <v>4.3140000000000001</v>
      </c>
      <c r="E41" s="141">
        <v>0.41899999999999998</v>
      </c>
      <c r="F41" s="142">
        <v>0.06</v>
      </c>
      <c r="G41" s="170">
        <v>11.66</v>
      </c>
      <c r="H41" s="170">
        <v>4.41</v>
      </c>
      <c r="I41" s="174">
        <v>4.41</v>
      </c>
      <c r="J41" s="43">
        <v>0.17199999999999999</v>
      </c>
    </row>
    <row r="42" spans="1:10" ht="27.75" customHeight="1" x14ac:dyDescent="0.25">
      <c r="A42" s="172" t="s">
        <v>491</v>
      </c>
      <c r="B42" s="42" t="s">
        <v>728</v>
      </c>
      <c r="C42" s="175">
        <v>0</v>
      </c>
      <c r="D42" s="140">
        <v>4.3140000000000001</v>
      </c>
      <c r="E42" s="141">
        <v>0.41899999999999998</v>
      </c>
      <c r="F42" s="142">
        <v>0.06</v>
      </c>
      <c r="G42" s="170">
        <v>14.96</v>
      </c>
      <c r="H42" s="170">
        <v>4.41</v>
      </c>
      <c r="I42" s="174">
        <v>4.41</v>
      </c>
      <c r="J42" s="43">
        <v>0.17199999999999999</v>
      </c>
    </row>
    <row r="43" spans="1:10" ht="27.75" customHeight="1" x14ac:dyDescent="0.25">
      <c r="A43" s="172" t="s">
        <v>492</v>
      </c>
      <c r="B43" s="42" t="s">
        <v>729</v>
      </c>
      <c r="C43" s="175">
        <v>0</v>
      </c>
      <c r="D43" s="140">
        <v>4.3140000000000001</v>
      </c>
      <c r="E43" s="141">
        <v>0.41899999999999998</v>
      </c>
      <c r="F43" s="142">
        <v>0.06</v>
      </c>
      <c r="G43" s="170">
        <v>16.559999999999999</v>
      </c>
      <c r="H43" s="170">
        <v>4.41</v>
      </c>
      <c r="I43" s="174">
        <v>4.41</v>
      </c>
      <c r="J43" s="43">
        <v>0.17199999999999999</v>
      </c>
    </row>
    <row r="44" spans="1:10" ht="27.75" customHeight="1" x14ac:dyDescent="0.25">
      <c r="A44" s="172" t="s">
        <v>493</v>
      </c>
      <c r="B44" s="42" t="s">
        <v>730</v>
      </c>
      <c r="C44" s="175">
        <v>0</v>
      </c>
      <c r="D44" s="140">
        <v>4.3140000000000001</v>
      </c>
      <c r="E44" s="141">
        <v>0.41899999999999998</v>
      </c>
      <c r="F44" s="142">
        <v>0.06</v>
      </c>
      <c r="G44" s="170">
        <v>19.96</v>
      </c>
      <c r="H44" s="170">
        <v>4.41</v>
      </c>
      <c r="I44" s="174">
        <v>4.41</v>
      </c>
      <c r="J44" s="43">
        <v>0.17199999999999999</v>
      </c>
    </row>
    <row r="45" spans="1:10" ht="27.75" customHeight="1" x14ac:dyDescent="0.25">
      <c r="A45" s="172" t="s">
        <v>494</v>
      </c>
      <c r="B45" s="42" t="s">
        <v>731</v>
      </c>
      <c r="C45" s="175">
        <v>0</v>
      </c>
      <c r="D45" s="140">
        <v>4.3140000000000001</v>
      </c>
      <c r="E45" s="141">
        <v>0.41899999999999998</v>
      </c>
      <c r="F45" s="142">
        <v>0.06</v>
      </c>
      <c r="G45" s="170">
        <v>29.46</v>
      </c>
      <c r="H45" s="170">
        <v>4.41</v>
      </c>
      <c r="I45" s="174">
        <v>4.41</v>
      </c>
      <c r="J45" s="43">
        <v>0.17199999999999999</v>
      </c>
    </row>
    <row r="46" spans="1:10" ht="27.75" customHeight="1" x14ac:dyDescent="0.25">
      <c r="A46" s="172" t="s">
        <v>495</v>
      </c>
      <c r="B46" s="42" t="s">
        <v>732</v>
      </c>
      <c r="C46" s="175">
        <v>0</v>
      </c>
      <c r="D46" s="140">
        <v>4.2050000000000001</v>
      </c>
      <c r="E46" s="141">
        <v>0.38</v>
      </c>
      <c r="F46" s="142">
        <v>5.1999999999999998E-2</v>
      </c>
      <c r="G46" s="170">
        <v>143.16</v>
      </c>
      <c r="H46" s="170">
        <v>4.46</v>
      </c>
      <c r="I46" s="174">
        <v>4.46</v>
      </c>
      <c r="J46" s="43">
        <v>0.159</v>
      </c>
    </row>
    <row r="47" spans="1:10" ht="27.75" customHeight="1" x14ac:dyDescent="0.25">
      <c r="A47" s="172" t="s">
        <v>496</v>
      </c>
      <c r="B47" s="42" t="s">
        <v>733</v>
      </c>
      <c r="C47" s="175">
        <v>0</v>
      </c>
      <c r="D47" s="140">
        <v>4.2050000000000001</v>
      </c>
      <c r="E47" s="141">
        <v>0.38</v>
      </c>
      <c r="F47" s="142">
        <v>5.1999999999999998E-2</v>
      </c>
      <c r="G47" s="170">
        <v>170.58</v>
      </c>
      <c r="H47" s="170">
        <v>4.46</v>
      </c>
      <c r="I47" s="174">
        <v>4.46</v>
      </c>
      <c r="J47" s="43">
        <v>0.159</v>
      </c>
    </row>
    <row r="48" spans="1:10" ht="27.75" customHeight="1" x14ac:dyDescent="0.25">
      <c r="A48" s="172" t="s">
        <v>497</v>
      </c>
      <c r="B48" s="42" t="s">
        <v>734</v>
      </c>
      <c r="C48" s="175">
        <v>0</v>
      </c>
      <c r="D48" s="140">
        <v>4.2050000000000001</v>
      </c>
      <c r="E48" s="141">
        <v>0.38</v>
      </c>
      <c r="F48" s="142">
        <v>5.1999999999999998E-2</v>
      </c>
      <c r="G48" s="170">
        <v>203.14</v>
      </c>
      <c r="H48" s="170">
        <v>4.46</v>
      </c>
      <c r="I48" s="174">
        <v>4.46</v>
      </c>
      <c r="J48" s="43">
        <v>0.159</v>
      </c>
    </row>
    <row r="49" spans="1:10" ht="27.75" customHeight="1" x14ac:dyDescent="0.25">
      <c r="A49" s="172" t="s">
        <v>498</v>
      </c>
      <c r="B49" s="42" t="s">
        <v>735</v>
      </c>
      <c r="C49" s="175">
        <v>0</v>
      </c>
      <c r="D49" s="140">
        <v>4.2050000000000001</v>
      </c>
      <c r="E49" s="141">
        <v>0.38</v>
      </c>
      <c r="F49" s="142">
        <v>5.1999999999999998E-2</v>
      </c>
      <c r="G49" s="170">
        <v>257.36</v>
      </c>
      <c r="H49" s="170">
        <v>4.46</v>
      </c>
      <c r="I49" s="174">
        <v>4.46</v>
      </c>
      <c r="J49" s="43">
        <v>0.159</v>
      </c>
    </row>
    <row r="50" spans="1:10" ht="27.75" customHeight="1" x14ac:dyDescent="0.25">
      <c r="A50" s="172" t="s">
        <v>499</v>
      </c>
      <c r="B50" s="42" t="s">
        <v>736</v>
      </c>
      <c r="C50" s="175">
        <v>0</v>
      </c>
      <c r="D50" s="140">
        <v>4.2050000000000001</v>
      </c>
      <c r="E50" s="141">
        <v>0.38</v>
      </c>
      <c r="F50" s="142">
        <v>5.1999999999999998E-2</v>
      </c>
      <c r="G50" s="170">
        <v>432.84</v>
      </c>
      <c r="H50" s="170">
        <v>4.46</v>
      </c>
      <c r="I50" s="174">
        <v>4.46</v>
      </c>
      <c r="J50" s="43">
        <v>0.159</v>
      </c>
    </row>
    <row r="51" spans="1:10" ht="27.75" customHeight="1" x14ac:dyDescent="0.25">
      <c r="A51" s="172" t="s">
        <v>418</v>
      </c>
      <c r="B51" s="42" t="s">
        <v>765</v>
      </c>
      <c r="C51" s="175" t="s">
        <v>411</v>
      </c>
      <c r="D51" s="143">
        <v>18.655999999999999</v>
      </c>
      <c r="E51" s="144">
        <v>1.5780000000000001</v>
      </c>
      <c r="F51" s="142">
        <v>1.0469999999999999</v>
      </c>
      <c r="G51" s="171"/>
      <c r="H51" s="171"/>
      <c r="I51" s="173"/>
      <c r="J51" s="44"/>
    </row>
    <row r="52" spans="1:10" ht="27.75" customHeight="1" x14ac:dyDescent="0.25">
      <c r="A52" s="172" t="s">
        <v>419</v>
      </c>
      <c r="B52" s="42" t="s">
        <v>766</v>
      </c>
      <c r="C52" s="175">
        <v>0</v>
      </c>
      <c r="D52" s="140">
        <v>-8.6150000000000002</v>
      </c>
      <c r="E52" s="141">
        <v>-0.98199999999999998</v>
      </c>
      <c r="F52" s="142">
        <v>-0.16500000000000001</v>
      </c>
      <c r="G52" s="170">
        <v>0</v>
      </c>
      <c r="H52" s="171"/>
      <c r="I52" s="173"/>
      <c r="J52" s="44"/>
    </row>
    <row r="53" spans="1:10" ht="27.75" customHeight="1" x14ac:dyDescent="0.25">
      <c r="A53" s="172" t="s">
        <v>420</v>
      </c>
      <c r="B53" s="42" t="s">
        <v>739</v>
      </c>
      <c r="C53" s="175">
        <v>0</v>
      </c>
      <c r="D53" s="140">
        <v>-7.0679999999999996</v>
      </c>
      <c r="E53" s="141">
        <v>-0.77300000000000002</v>
      </c>
      <c r="F53" s="142">
        <v>-0.125</v>
      </c>
      <c r="G53" s="170">
        <v>0</v>
      </c>
      <c r="H53" s="171"/>
      <c r="I53" s="173"/>
      <c r="J53" s="44"/>
    </row>
    <row r="54" spans="1:10" ht="27.75" customHeight="1" x14ac:dyDescent="0.25">
      <c r="A54" s="172" t="s">
        <v>421</v>
      </c>
      <c r="B54" s="42" t="s">
        <v>767</v>
      </c>
      <c r="C54" s="175">
        <v>0</v>
      </c>
      <c r="D54" s="140">
        <v>-8.6150000000000002</v>
      </c>
      <c r="E54" s="141">
        <v>-0.98199999999999998</v>
      </c>
      <c r="F54" s="142">
        <v>-0.16500000000000001</v>
      </c>
      <c r="G54" s="170">
        <v>0</v>
      </c>
      <c r="H54" s="171"/>
      <c r="I54" s="173"/>
      <c r="J54" s="43">
        <v>0.42499999999999999</v>
      </c>
    </row>
    <row r="55" spans="1:10" ht="27.75" customHeight="1" x14ac:dyDescent="0.25">
      <c r="A55" s="172" t="s">
        <v>422</v>
      </c>
      <c r="B55" s="42">
        <v>2</v>
      </c>
      <c r="C55" s="175">
        <v>0</v>
      </c>
      <c r="D55" s="140">
        <v>-7.0679999999999996</v>
      </c>
      <c r="E55" s="141">
        <v>-0.77300000000000002</v>
      </c>
      <c r="F55" s="142">
        <v>-0.125</v>
      </c>
      <c r="G55" s="170">
        <v>0</v>
      </c>
      <c r="H55" s="171"/>
      <c r="I55" s="173"/>
      <c r="J55" s="43">
        <v>0.309</v>
      </c>
    </row>
    <row r="56" spans="1:10" ht="27.75" customHeight="1" x14ac:dyDescent="0.25">
      <c r="A56" s="172" t="s">
        <v>423</v>
      </c>
      <c r="B56" s="42">
        <v>22</v>
      </c>
      <c r="C56" s="175">
        <v>0</v>
      </c>
      <c r="D56" s="140">
        <v>-5.2889999999999997</v>
      </c>
      <c r="E56" s="141">
        <v>-0.51400000000000001</v>
      </c>
      <c r="F56" s="142">
        <v>-7.2999999999999995E-2</v>
      </c>
      <c r="G56" s="170">
        <v>0</v>
      </c>
      <c r="H56" s="171"/>
      <c r="I56" s="173"/>
      <c r="J56" s="43">
        <v>0.26300000000000001</v>
      </c>
    </row>
    <row r="57" spans="1:10" ht="27.75" customHeight="1" x14ac:dyDescent="0.25">
      <c r="A57" s="168" t="s">
        <v>613</v>
      </c>
      <c r="B57" s="27"/>
      <c r="C57" s="175" t="s">
        <v>582</v>
      </c>
      <c r="D57" s="140">
        <v>6.2549999999999999</v>
      </c>
      <c r="E57" s="141">
        <v>0.71299999999999997</v>
      </c>
      <c r="F57" s="142">
        <v>0.12</v>
      </c>
      <c r="G57" s="170">
        <v>3.49</v>
      </c>
      <c r="H57" s="171"/>
      <c r="I57" s="173"/>
      <c r="J57" s="44"/>
    </row>
    <row r="58" spans="1:10" ht="27.75" customHeight="1" x14ac:dyDescent="0.25">
      <c r="A58" s="168" t="s">
        <v>644</v>
      </c>
      <c r="B58" s="27"/>
      <c r="C58" s="175">
        <v>2</v>
      </c>
      <c r="D58" s="140">
        <v>6.2549999999999999</v>
      </c>
      <c r="E58" s="141">
        <v>0.71299999999999997</v>
      </c>
      <c r="F58" s="142">
        <v>0.12</v>
      </c>
      <c r="G58" s="171"/>
      <c r="H58" s="171"/>
      <c r="I58" s="173"/>
      <c r="J58" s="44"/>
    </row>
    <row r="59" spans="1:10" ht="27.75" customHeight="1" x14ac:dyDescent="0.25">
      <c r="A59" s="168" t="s">
        <v>614</v>
      </c>
      <c r="B59" s="27"/>
      <c r="C59" s="175" t="s">
        <v>581</v>
      </c>
      <c r="D59" s="140">
        <v>5.1189999999999998</v>
      </c>
      <c r="E59" s="141">
        <v>0.58399999999999996</v>
      </c>
      <c r="F59" s="142">
        <v>9.8000000000000004E-2</v>
      </c>
      <c r="G59" s="170">
        <v>3.65</v>
      </c>
      <c r="H59" s="171"/>
      <c r="I59" s="173"/>
      <c r="J59" s="44"/>
    </row>
    <row r="60" spans="1:10" ht="27.75" customHeight="1" x14ac:dyDescent="0.25">
      <c r="A60" s="168" t="s">
        <v>615</v>
      </c>
      <c r="B60" s="27"/>
      <c r="C60" s="175" t="s">
        <v>581</v>
      </c>
      <c r="D60" s="140">
        <v>5.1189999999999998</v>
      </c>
      <c r="E60" s="141">
        <v>0.58399999999999996</v>
      </c>
      <c r="F60" s="142">
        <v>9.8000000000000004E-2</v>
      </c>
      <c r="G60" s="170">
        <v>3.71</v>
      </c>
      <c r="H60" s="171"/>
      <c r="I60" s="173"/>
      <c r="J60" s="44"/>
    </row>
    <row r="61" spans="1:10" ht="27.75" customHeight="1" x14ac:dyDescent="0.25">
      <c r="A61" s="168" t="s">
        <v>616</v>
      </c>
      <c r="B61" s="27"/>
      <c r="C61" s="175" t="s">
        <v>581</v>
      </c>
      <c r="D61" s="140">
        <v>5.1189999999999998</v>
      </c>
      <c r="E61" s="141">
        <v>0.58399999999999996</v>
      </c>
      <c r="F61" s="142">
        <v>9.8000000000000004E-2</v>
      </c>
      <c r="G61" s="170">
        <v>3.82</v>
      </c>
      <c r="H61" s="171"/>
      <c r="I61" s="173"/>
      <c r="J61" s="44"/>
    </row>
    <row r="62" spans="1:10" ht="27.75" customHeight="1" x14ac:dyDescent="0.25">
      <c r="A62" s="168" t="s">
        <v>617</v>
      </c>
      <c r="B62" s="27"/>
      <c r="C62" s="175" t="s">
        <v>581</v>
      </c>
      <c r="D62" s="140">
        <v>5.1189999999999998</v>
      </c>
      <c r="E62" s="141">
        <v>0.58399999999999996</v>
      </c>
      <c r="F62" s="142">
        <v>9.8000000000000004E-2</v>
      </c>
      <c r="G62" s="170">
        <v>3.99</v>
      </c>
      <c r="H62" s="171"/>
      <c r="I62" s="173"/>
      <c r="J62" s="44"/>
    </row>
    <row r="63" spans="1:10" ht="27.75" customHeight="1" x14ac:dyDescent="0.25">
      <c r="A63" s="168" t="s">
        <v>618</v>
      </c>
      <c r="B63" s="27"/>
      <c r="C63" s="175" t="s">
        <v>581</v>
      </c>
      <c r="D63" s="140">
        <v>5.1189999999999998</v>
      </c>
      <c r="E63" s="141">
        <v>0.58399999999999996</v>
      </c>
      <c r="F63" s="142">
        <v>9.8000000000000004E-2</v>
      </c>
      <c r="G63" s="170">
        <v>4.57</v>
      </c>
      <c r="H63" s="171"/>
      <c r="I63" s="173"/>
      <c r="J63" s="44"/>
    </row>
    <row r="64" spans="1:10" ht="27.75" customHeight="1" x14ac:dyDescent="0.25">
      <c r="A64" s="168" t="s">
        <v>424</v>
      </c>
      <c r="B64" s="27"/>
      <c r="C64" s="175">
        <v>4</v>
      </c>
      <c r="D64" s="140">
        <v>5.1189999999999998</v>
      </c>
      <c r="E64" s="141">
        <v>0.58399999999999996</v>
      </c>
      <c r="F64" s="142">
        <v>9.8000000000000004E-2</v>
      </c>
      <c r="G64" s="171"/>
      <c r="H64" s="171"/>
      <c r="I64" s="173"/>
      <c r="J64" s="44"/>
    </row>
    <row r="65" spans="1:10" ht="27.75" customHeight="1" x14ac:dyDescent="0.25">
      <c r="A65" s="168" t="s">
        <v>560</v>
      </c>
      <c r="B65" s="27"/>
      <c r="C65" s="175">
        <v>0</v>
      </c>
      <c r="D65" s="140">
        <v>3.68</v>
      </c>
      <c r="E65" s="141">
        <v>0.39500000000000002</v>
      </c>
      <c r="F65" s="142">
        <v>6.3E-2</v>
      </c>
      <c r="G65" s="170">
        <v>8</v>
      </c>
      <c r="H65" s="170">
        <v>3.21</v>
      </c>
      <c r="I65" s="174">
        <v>3.21</v>
      </c>
      <c r="J65" s="43">
        <v>0.161</v>
      </c>
    </row>
    <row r="66" spans="1:10" ht="27.75" customHeight="1" x14ac:dyDescent="0.25">
      <c r="A66" s="168" t="s">
        <v>561</v>
      </c>
      <c r="B66" s="27"/>
      <c r="C66" s="175">
        <v>0</v>
      </c>
      <c r="D66" s="140">
        <v>3.68</v>
      </c>
      <c r="E66" s="141">
        <v>0.39500000000000002</v>
      </c>
      <c r="F66" s="142">
        <v>6.3E-2</v>
      </c>
      <c r="G66" s="170">
        <v>9.83</v>
      </c>
      <c r="H66" s="170">
        <v>3.21</v>
      </c>
      <c r="I66" s="174">
        <v>3.21</v>
      </c>
      <c r="J66" s="43">
        <v>0.161</v>
      </c>
    </row>
    <row r="67" spans="1:10" ht="27.75" customHeight="1" x14ac:dyDescent="0.25">
      <c r="A67" s="168" t="s">
        <v>562</v>
      </c>
      <c r="B67" s="27"/>
      <c r="C67" s="175">
        <v>0</v>
      </c>
      <c r="D67" s="140">
        <v>3.68</v>
      </c>
      <c r="E67" s="141">
        <v>0.39500000000000002</v>
      </c>
      <c r="F67" s="142">
        <v>6.3E-2</v>
      </c>
      <c r="G67" s="170">
        <v>10.73</v>
      </c>
      <c r="H67" s="170">
        <v>3.21</v>
      </c>
      <c r="I67" s="174">
        <v>3.21</v>
      </c>
      <c r="J67" s="43">
        <v>0.161</v>
      </c>
    </row>
    <row r="68" spans="1:10" ht="27.75" customHeight="1" x14ac:dyDescent="0.25">
      <c r="A68" s="168" t="s">
        <v>563</v>
      </c>
      <c r="B68" s="27"/>
      <c r="C68" s="175">
        <v>0</v>
      </c>
      <c r="D68" s="140">
        <v>3.68</v>
      </c>
      <c r="E68" s="141">
        <v>0.39500000000000002</v>
      </c>
      <c r="F68" s="142">
        <v>6.3E-2</v>
      </c>
      <c r="G68" s="170">
        <v>12.61</v>
      </c>
      <c r="H68" s="170">
        <v>3.21</v>
      </c>
      <c r="I68" s="174">
        <v>3.21</v>
      </c>
      <c r="J68" s="43">
        <v>0.161</v>
      </c>
    </row>
    <row r="69" spans="1:10" ht="27.75" customHeight="1" x14ac:dyDescent="0.25">
      <c r="A69" s="168" t="s">
        <v>564</v>
      </c>
      <c r="B69" s="27"/>
      <c r="C69" s="175">
        <v>0</v>
      </c>
      <c r="D69" s="140">
        <v>3.68</v>
      </c>
      <c r="E69" s="141">
        <v>0.39500000000000002</v>
      </c>
      <c r="F69" s="142">
        <v>6.3E-2</v>
      </c>
      <c r="G69" s="170">
        <v>17.88</v>
      </c>
      <c r="H69" s="170">
        <v>3.21</v>
      </c>
      <c r="I69" s="174">
        <v>3.21</v>
      </c>
      <c r="J69" s="43">
        <v>0.161</v>
      </c>
    </row>
    <row r="70" spans="1:10" ht="27.75" customHeight="1" x14ac:dyDescent="0.25">
      <c r="A70" s="168" t="s">
        <v>565</v>
      </c>
      <c r="B70" s="27"/>
      <c r="C70" s="175">
        <v>0</v>
      </c>
      <c r="D70" s="140">
        <v>3.5960000000000001</v>
      </c>
      <c r="E70" s="141">
        <v>0.34899999999999998</v>
      </c>
      <c r="F70" s="142">
        <v>0.05</v>
      </c>
      <c r="G70" s="170">
        <v>9.7100000000000009</v>
      </c>
      <c r="H70" s="170">
        <v>3.68</v>
      </c>
      <c r="I70" s="174">
        <v>3.68</v>
      </c>
      <c r="J70" s="43">
        <v>0.14399999999999999</v>
      </c>
    </row>
    <row r="71" spans="1:10" ht="27.75" customHeight="1" x14ac:dyDescent="0.25">
      <c r="A71" s="168" t="s">
        <v>566</v>
      </c>
      <c r="B71" s="27"/>
      <c r="C71" s="175">
        <v>0</v>
      </c>
      <c r="D71" s="140">
        <v>3.5960000000000001</v>
      </c>
      <c r="E71" s="141">
        <v>0.34899999999999998</v>
      </c>
      <c r="F71" s="142">
        <v>0.05</v>
      </c>
      <c r="G71" s="170">
        <v>12.47</v>
      </c>
      <c r="H71" s="170">
        <v>3.68</v>
      </c>
      <c r="I71" s="174">
        <v>3.68</v>
      </c>
      <c r="J71" s="43">
        <v>0.14399999999999999</v>
      </c>
    </row>
    <row r="72" spans="1:10" ht="27.75" customHeight="1" x14ac:dyDescent="0.25">
      <c r="A72" s="168" t="s">
        <v>567</v>
      </c>
      <c r="B72" s="27"/>
      <c r="C72" s="175">
        <v>0</v>
      </c>
      <c r="D72" s="140">
        <v>3.5960000000000001</v>
      </c>
      <c r="E72" s="141">
        <v>0.34899999999999998</v>
      </c>
      <c r="F72" s="142">
        <v>0.05</v>
      </c>
      <c r="G72" s="170">
        <v>13.81</v>
      </c>
      <c r="H72" s="170">
        <v>3.68</v>
      </c>
      <c r="I72" s="174">
        <v>3.68</v>
      </c>
      <c r="J72" s="43">
        <v>0.14399999999999999</v>
      </c>
    </row>
    <row r="73" spans="1:10" ht="27.75" customHeight="1" x14ac:dyDescent="0.25">
      <c r="A73" s="168" t="s">
        <v>568</v>
      </c>
      <c r="B73" s="27"/>
      <c r="C73" s="175">
        <v>0</v>
      </c>
      <c r="D73" s="140">
        <v>3.5960000000000001</v>
      </c>
      <c r="E73" s="141">
        <v>0.34899999999999998</v>
      </c>
      <c r="F73" s="142">
        <v>0.05</v>
      </c>
      <c r="G73" s="170">
        <v>16.63</v>
      </c>
      <c r="H73" s="170">
        <v>3.68</v>
      </c>
      <c r="I73" s="174">
        <v>3.68</v>
      </c>
      <c r="J73" s="43">
        <v>0.14399999999999999</v>
      </c>
    </row>
    <row r="74" spans="1:10" ht="27.75" customHeight="1" x14ac:dyDescent="0.25">
      <c r="A74" s="168" t="s">
        <v>569</v>
      </c>
      <c r="B74" s="27"/>
      <c r="C74" s="175">
        <v>0</v>
      </c>
      <c r="D74" s="140">
        <v>3.5960000000000001</v>
      </c>
      <c r="E74" s="141">
        <v>0.34899999999999998</v>
      </c>
      <c r="F74" s="142">
        <v>0.05</v>
      </c>
      <c r="G74" s="170">
        <v>24.56</v>
      </c>
      <c r="H74" s="170">
        <v>3.68</v>
      </c>
      <c r="I74" s="174">
        <v>3.68</v>
      </c>
      <c r="J74" s="43">
        <v>0.14399999999999999</v>
      </c>
    </row>
    <row r="75" spans="1:10" ht="27.75" customHeight="1" x14ac:dyDescent="0.25">
      <c r="A75" s="168" t="s">
        <v>570</v>
      </c>
      <c r="B75" s="27"/>
      <c r="C75" s="175">
        <v>0</v>
      </c>
      <c r="D75" s="140">
        <v>3.4609999999999999</v>
      </c>
      <c r="E75" s="141">
        <v>0.312</v>
      </c>
      <c r="F75" s="142">
        <v>4.2999999999999997E-2</v>
      </c>
      <c r="G75" s="170">
        <v>117.8</v>
      </c>
      <c r="H75" s="170">
        <v>3.67</v>
      </c>
      <c r="I75" s="174">
        <v>3.67</v>
      </c>
      <c r="J75" s="43">
        <v>0.13100000000000001</v>
      </c>
    </row>
    <row r="76" spans="1:10" ht="27.75" customHeight="1" x14ac:dyDescent="0.25">
      <c r="A76" s="168" t="s">
        <v>571</v>
      </c>
      <c r="B76" s="27"/>
      <c r="C76" s="175">
        <v>0</v>
      </c>
      <c r="D76" s="140">
        <v>3.4609999999999999</v>
      </c>
      <c r="E76" s="141">
        <v>0.312</v>
      </c>
      <c r="F76" s="142">
        <v>4.2999999999999997E-2</v>
      </c>
      <c r="G76" s="170">
        <v>140.36000000000001</v>
      </c>
      <c r="H76" s="170">
        <v>3.67</v>
      </c>
      <c r="I76" s="174">
        <v>3.67</v>
      </c>
      <c r="J76" s="43">
        <v>0.13100000000000001</v>
      </c>
    </row>
    <row r="77" spans="1:10" ht="27.75" customHeight="1" x14ac:dyDescent="0.25">
      <c r="A77" s="168" t="s">
        <v>572</v>
      </c>
      <c r="B77" s="27"/>
      <c r="C77" s="175">
        <v>0</v>
      </c>
      <c r="D77" s="140">
        <v>3.4609999999999999</v>
      </c>
      <c r="E77" s="141">
        <v>0.312</v>
      </c>
      <c r="F77" s="142">
        <v>4.2999999999999997E-2</v>
      </c>
      <c r="G77" s="170">
        <v>167.16</v>
      </c>
      <c r="H77" s="170">
        <v>3.67</v>
      </c>
      <c r="I77" s="174">
        <v>3.67</v>
      </c>
      <c r="J77" s="43">
        <v>0.13100000000000001</v>
      </c>
    </row>
    <row r="78" spans="1:10" ht="27.75" customHeight="1" x14ac:dyDescent="0.25">
      <c r="A78" s="168" t="s">
        <v>573</v>
      </c>
      <c r="B78" s="27"/>
      <c r="C78" s="175">
        <v>0</v>
      </c>
      <c r="D78" s="140">
        <v>3.4609999999999999</v>
      </c>
      <c r="E78" s="141">
        <v>0.312</v>
      </c>
      <c r="F78" s="142">
        <v>4.2999999999999997E-2</v>
      </c>
      <c r="G78" s="170">
        <v>211.77</v>
      </c>
      <c r="H78" s="170">
        <v>3.67</v>
      </c>
      <c r="I78" s="174">
        <v>3.67</v>
      </c>
      <c r="J78" s="43">
        <v>0.13100000000000001</v>
      </c>
    </row>
    <row r="79" spans="1:10" ht="27.75" customHeight="1" x14ac:dyDescent="0.25">
      <c r="A79" s="168" t="s">
        <v>574</v>
      </c>
      <c r="B79" s="27"/>
      <c r="C79" s="175">
        <v>0</v>
      </c>
      <c r="D79" s="140">
        <v>3.4609999999999999</v>
      </c>
      <c r="E79" s="141">
        <v>0.312</v>
      </c>
      <c r="F79" s="142">
        <v>4.2999999999999997E-2</v>
      </c>
      <c r="G79" s="170">
        <v>356.17</v>
      </c>
      <c r="H79" s="170">
        <v>3.67</v>
      </c>
      <c r="I79" s="174">
        <v>3.67</v>
      </c>
      <c r="J79" s="43">
        <v>0.13100000000000001</v>
      </c>
    </row>
    <row r="80" spans="1:10" ht="27.75" customHeight="1" x14ac:dyDescent="0.25">
      <c r="A80" s="168" t="s">
        <v>425</v>
      </c>
      <c r="B80" s="27"/>
      <c r="C80" s="175" t="s">
        <v>411</v>
      </c>
      <c r="D80" s="143">
        <v>16.026</v>
      </c>
      <c r="E80" s="144">
        <v>1.3560000000000001</v>
      </c>
      <c r="F80" s="142">
        <v>0.89900000000000002</v>
      </c>
      <c r="G80" s="171"/>
      <c r="H80" s="171"/>
      <c r="I80" s="173"/>
      <c r="J80" s="44"/>
    </row>
    <row r="81" spans="1:10" ht="27.75" customHeight="1" x14ac:dyDescent="0.25">
      <c r="A81" s="168" t="s">
        <v>426</v>
      </c>
      <c r="B81" s="27"/>
      <c r="C81" s="175">
        <v>0</v>
      </c>
      <c r="D81" s="140">
        <v>-5.5970000000000004</v>
      </c>
      <c r="E81" s="141">
        <v>-0.63800000000000001</v>
      </c>
      <c r="F81" s="142">
        <v>-0.107</v>
      </c>
      <c r="G81" s="170">
        <v>0</v>
      </c>
      <c r="H81" s="171"/>
      <c r="I81" s="173"/>
      <c r="J81" s="44"/>
    </row>
    <row r="82" spans="1:10" ht="27.75" customHeight="1" x14ac:dyDescent="0.25">
      <c r="A82" s="168" t="s">
        <v>427</v>
      </c>
      <c r="B82" s="27"/>
      <c r="C82" s="175">
        <v>0</v>
      </c>
      <c r="D82" s="140">
        <v>-5.0940000000000003</v>
      </c>
      <c r="E82" s="141">
        <v>-0.55700000000000005</v>
      </c>
      <c r="F82" s="142">
        <v>-0.09</v>
      </c>
      <c r="G82" s="170">
        <v>0</v>
      </c>
      <c r="H82" s="171"/>
      <c r="I82" s="173"/>
      <c r="J82" s="44"/>
    </row>
    <row r="83" spans="1:10" ht="27.75" customHeight="1" x14ac:dyDescent="0.25">
      <c r="A83" s="168" t="s">
        <v>428</v>
      </c>
      <c r="B83" s="27"/>
      <c r="C83" s="175">
        <v>0</v>
      </c>
      <c r="D83" s="140">
        <v>-5.5970000000000004</v>
      </c>
      <c r="E83" s="141">
        <v>-0.63800000000000001</v>
      </c>
      <c r="F83" s="142">
        <v>-0.107</v>
      </c>
      <c r="G83" s="170">
        <v>0</v>
      </c>
      <c r="H83" s="171"/>
      <c r="I83" s="173"/>
      <c r="J83" s="43">
        <v>0.27600000000000002</v>
      </c>
    </row>
    <row r="84" spans="1:10" ht="27.75" customHeight="1" x14ac:dyDescent="0.25">
      <c r="A84" s="168" t="s">
        <v>429</v>
      </c>
      <c r="B84" s="27"/>
      <c r="C84" s="175">
        <v>0</v>
      </c>
      <c r="D84" s="140">
        <v>-5.0940000000000003</v>
      </c>
      <c r="E84" s="141">
        <v>-0.55700000000000005</v>
      </c>
      <c r="F84" s="142">
        <v>-0.09</v>
      </c>
      <c r="G84" s="170">
        <v>0</v>
      </c>
      <c r="H84" s="171"/>
      <c r="I84" s="173"/>
      <c r="J84" s="43">
        <v>0.223</v>
      </c>
    </row>
    <row r="85" spans="1:10" ht="27.75" customHeight="1" x14ac:dyDescent="0.25">
      <c r="A85" s="168" t="s">
        <v>430</v>
      </c>
      <c r="B85" s="27"/>
      <c r="C85" s="175">
        <v>0</v>
      </c>
      <c r="D85" s="140">
        <v>-5.2889999999999997</v>
      </c>
      <c r="E85" s="141">
        <v>-0.51400000000000001</v>
      </c>
      <c r="F85" s="142">
        <v>-7.2999999999999995E-2</v>
      </c>
      <c r="G85" s="170">
        <v>11.92</v>
      </c>
      <c r="H85" s="171"/>
      <c r="I85" s="173"/>
      <c r="J85" s="43">
        <v>0.26300000000000001</v>
      </c>
    </row>
    <row r="86" spans="1:10" ht="27.75" customHeight="1" x14ac:dyDescent="0.25">
      <c r="A86" s="168" t="s">
        <v>619</v>
      </c>
      <c r="B86" s="27"/>
      <c r="C86" s="175" t="s">
        <v>582</v>
      </c>
      <c r="D86" s="140">
        <v>4.7519999999999998</v>
      </c>
      <c r="E86" s="141">
        <v>0.54200000000000004</v>
      </c>
      <c r="F86" s="142">
        <v>9.0999999999999998E-2</v>
      </c>
      <c r="G86" s="170">
        <v>2.65</v>
      </c>
      <c r="H86" s="171"/>
      <c r="I86" s="173"/>
      <c r="J86" s="44"/>
    </row>
    <row r="87" spans="1:10" ht="27.75" customHeight="1" x14ac:dyDescent="0.25">
      <c r="A87" s="168" t="s">
        <v>645</v>
      </c>
      <c r="B87" s="27"/>
      <c r="C87" s="175">
        <v>2</v>
      </c>
      <c r="D87" s="140">
        <v>4.7519999999999998</v>
      </c>
      <c r="E87" s="141">
        <v>0.54200000000000004</v>
      </c>
      <c r="F87" s="142">
        <v>9.0999999999999998E-2</v>
      </c>
      <c r="G87" s="171"/>
      <c r="H87" s="171"/>
      <c r="I87" s="173"/>
      <c r="J87" s="44"/>
    </row>
    <row r="88" spans="1:10" ht="27.75" customHeight="1" x14ac:dyDescent="0.25">
      <c r="A88" s="168" t="s">
        <v>620</v>
      </c>
      <c r="B88" s="27"/>
      <c r="C88" s="175" t="s">
        <v>581</v>
      </c>
      <c r="D88" s="140">
        <v>3.8889999999999998</v>
      </c>
      <c r="E88" s="141">
        <v>0.44400000000000001</v>
      </c>
      <c r="F88" s="142">
        <v>7.3999999999999996E-2</v>
      </c>
      <c r="G88" s="170">
        <v>2.77</v>
      </c>
      <c r="H88" s="171"/>
      <c r="I88" s="173"/>
      <c r="J88" s="44"/>
    </row>
    <row r="89" spans="1:10" ht="27.75" customHeight="1" x14ac:dyDescent="0.25">
      <c r="A89" s="168" t="s">
        <v>621</v>
      </c>
      <c r="B89" s="27"/>
      <c r="C89" s="175" t="s">
        <v>581</v>
      </c>
      <c r="D89" s="140">
        <v>3.8889999999999998</v>
      </c>
      <c r="E89" s="141">
        <v>0.44400000000000001</v>
      </c>
      <c r="F89" s="142">
        <v>7.3999999999999996E-2</v>
      </c>
      <c r="G89" s="170">
        <v>2.82</v>
      </c>
      <c r="H89" s="171"/>
      <c r="I89" s="173"/>
      <c r="J89" s="44"/>
    </row>
    <row r="90" spans="1:10" ht="27.75" customHeight="1" x14ac:dyDescent="0.25">
      <c r="A90" s="168" t="s">
        <v>622</v>
      </c>
      <c r="B90" s="27"/>
      <c r="C90" s="175" t="s">
        <v>581</v>
      </c>
      <c r="D90" s="140">
        <v>3.8889999999999998</v>
      </c>
      <c r="E90" s="141">
        <v>0.44400000000000001</v>
      </c>
      <c r="F90" s="142">
        <v>7.3999999999999996E-2</v>
      </c>
      <c r="G90" s="170">
        <v>2.89</v>
      </c>
      <c r="H90" s="171"/>
      <c r="I90" s="173"/>
      <c r="J90" s="44"/>
    </row>
    <row r="91" spans="1:10" ht="27.75" customHeight="1" x14ac:dyDescent="0.25">
      <c r="A91" s="168" t="s">
        <v>623</v>
      </c>
      <c r="B91" s="27"/>
      <c r="C91" s="175" t="s">
        <v>581</v>
      </c>
      <c r="D91" s="140">
        <v>3.8889999999999998</v>
      </c>
      <c r="E91" s="141">
        <v>0.44400000000000001</v>
      </c>
      <c r="F91" s="142">
        <v>7.3999999999999996E-2</v>
      </c>
      <c r="G91" s="170">
        <v>3.03</v>
      </c>
      <c r="H91" s="171"/>
      <c r="I91" s="173"/>
      <c r="J91" s="44"/>
    </row>
    <row r="92" spans="1:10" ht="27.75" customHeight="1" x14ac:dyDescent="0.25">
      <c r="A92" s="168" t="s">
        <v>624</v>
      </c>
      <c r="B92" s="27"/>
      <c r="C92" s="175" t="s">
        <v>581</v>
      </c>
      <c r="D92" s="140">
        <v>3.8889999999999998</v>
      </c>
      <c r="E92" s="141">
        <v>0.44400000000000001</v>
      </c>
      <c r="F92" s="142">
        <v>7.3999999999999996E-2</v>
      </c>
      <c r="G92" s="170">
        <v>3.46</v>
      </c>
      <c r="H92" s="171"/>
      <c r="I92" s="173"/>
      <c r="J92" s="44"/>
    </row>
    <row r="93" spans="1:10" ht="27.75" customHeight="1" x14ac:dyDescent="0.25">
      <c r="A93" s="168" t="s">
        <v>431</v>
      </c>
      <c r="B93" s="27"/>
      <c r="C93" s="175">
        <v>4</v>
      </c>
      <c r="D93" s="140">
        <v>3.8889999999999998</v>
      </c>
      <c r="E93" s="141">
        <v>0.44400000000000001</v>
      </c>
      <c r="F93" s="142">
        <v>7.3999999999999996E-2</v>
      </c>
      <c r="G93" s="171"/>
      <c r="H93" s="171"/>
      <c r="I93" s="173"/>
      <c r="J93" s="44"/>
    </row>
    <row r="94" spans="1:10" ht="27.75" customHeight="1" x14ac:dyDescent="0.25">
      <c r="A94" s="168" t="s">
        <v>545</v>
      </c>
      <c r="B94" s="27"/>
      <c r="C94" s="175">
        <v>0</v>
      </c>
      <c r="D94" s="140">
        <v>2.7959999999999998</v>
      </c>
      <c r="E94" s="141">
        <v>0.3</v>
      </c>
      <c r="F94" s="142">
        <v>4.8000000000000001E-2</v>
      </c>
      <c r="G94" s="170">
        <v>6.07</v>
      </c>
      <c r="H94" s="170">
        <v>2.44</v>
      </c>
      <c r="I94" s="174">
        <v>2.44</v>
      </c>
      <c r="J94" s="43">
        <v>0.122</v>
      </c>
    </row>
    <row r="95" spans="1:10" ht="27.75" customHeight="1" x14ac:dyDescent="0.25">
      <c r="A95" s="168" t="s">
        <v>546</v>
      </c>
      <c r="B95" s="27"/>
      <c r="C95" s="175">
        <v>0</v>
      </c>
      <c r="D95" s="140">
        <v>2.7959999999999998</v>
      </c>
      <c r="E95" s="141">
        <v>0.3</v>
      </c>
      <c r="F95" s="142">
        <v>4.8000000000000001E-2</v>
      </c>
      <c r="G95" s="170">
        <v>7.47</v>
      </c>
      <c r="H95" s="170">
        <v>2.44</v>
      </c>
      <c r="I95" s="174">
        <v>2.44</v>
      </c>
      <c r="J95" s="43">
        <v>0.122</v>
      </c>
    </row>
    <row r="96" spans="1:10" ht="27.75" customHeight="1" x14ac:dyDescent="0.25">
      <c r="A96" s="168" t="s">
        <v>547</v>
      </c>
      <c r="B96" s="27"/>
      <c r="C96" s="175">
        <v>0</v>
      </c>
      <c r="D96" s="140">
        <v>2.7959999999999998</v>
      </c>
      <c r="E96" s="141">
        <v>0.3</v>
      </c>
      <c r="F96" s="142">
        <v>4.8000000000000001E-2</v>
      </c>
      <c r="G96" s="170">
        <v>8.14</v>
      </c>
      <c r="H96" s="170">
        <v>2.44</v>
      </c>
      <c r="I96" s="174">
        <v>2.44</v>
      </c>
      <c r="J96" s="43">
        <v>0.122</v>
      </c>
    </row>
    <row r="97" spans="1:10" ht="27.75" customHeight="1" x14ac:dyDescent="0.25">
      <c r="A97" s="168" t="s">
        <v>548</v>
      </c>
      <c r="B97" s="27"/>
      <c r="C97" s="175">
        <v>0</v>
      </c>
      <c r="D97" s="140">
        <v>2.7959999999999998</v>
      </c>
      <c r="E97" s="141">
        <v>0.3</v>
      </c>
      <c r="F97" s="142">
        <v>4.8000000000000001E-2</v>
      </c>
      <c r="G97" s="170">
        <v>9.57</v>
      </c>
      <c r="H97" s="170">
        <v>2.44</v>
      </c>
      <c r="I97" s="174">
        <v>2.44</v>
      </c>
      <c r="J97" s="43">
        <v>0.122</v>
      </c>
    </row>
    <row r="98" spans="1:10" ht="27.75" customHeight="1" x14ac:dyDescent="0.25">
      <c r="A98" s="168" t="s">
        <v>549</v>
      </c>
      <c r="B98" s="27"/>
      <c r="C98" s="175">
        <v>0</v>
      </c>
      <c r="D98" s="140">
        <v>2.7959999999999998</v>
      </c>
      <c r="E98" s="141">
        <v>0.3</v>
      </c>
      <c r="F98" s="142">
        <v>4.8000000000000001E-2</v>
      </c>
      <c r="G98" s="170">
        <v>13.58</v>
      </c>
      <c r="H98" s="170">
        <v>2.44</v>
      </c>
      <c r="I98" s="174">
        <v>2.44</v>
      </c>
      <c r="J98" s="43">
        <v>0.122</v>
      </c>
    </row>
    <row r="99" spans="1:10" ht="27.75" customHeight="1" x14ac:dyDescent="0.25">
      <c r="A99" s="168" t="s">
        <v>550</v>
      </c>
      <c r="B99" s="27"/>
      <c r="C99" s="175">
        <v>0</v>
      </c>
      <c r="D99" s="140">
        <v>2.7320000000000002</v>
      </c>
      <c r="E99" s="141">
        <v>0.26500000000000001</v>
      </c>
      <c r="F99" s="142">
        <v>3.7999999999999999E-2</v>
      </c>
      <c r="G99" s="170">
        <v>7.38</v>
      </c>
      <c r="H99" s="170">
        <v>2.79</v>
      </c>
      <c r="I99" s="174">
        <v>2.79</v>
      </c>
      <c r="J99" s="43">
        <v>0.109</v>
      </c>
    </row>
    <row r="100" spans="1:10" ht="27.75" customHeight="1" x14ac:dyDescent="0.25">
      <c r="A100" s="168" t="s">
        <v>551</v>
      </c>
      <c r="B100" s="27"/>
      <c r="C100" s="175">
        <v>0</v>
      </c>
      <c r="D100" s="140">
        <v>2.7320000000000002</v>
      </c>
      <c r="E100" s="141">
        <v>0.26500000000000001</v>
      </c>
      <c r="F100" s="142">
        <v>3.7999999999999999E-2</v>
      </c>
      <c r="G100" s="170">
        <v>9.4700000000000006</v>
      </c>
      <c r="H100" s="170">
        <v>2.79</v>
      </c>
      <c r="I100" s="174">
        <v>2.79</v>
      </c>
      <c r="J100" s="43">
        <v>0.109</v>
      </c>
    </row>
    <row r="101" spans="1:10" ht="27.75" customHeight="1" x14ac:dyDescent="0.25">
      <c r="A101" s="168" t="s">
        <v>552</v>
      </c>
      <c r="B101" s="27"/>
      <c r="C101" s="175">
        <v>0</v>
      </c>
      <c r="D101" s="140">
        <v>2.7320000000000002</v>
      </c>
      <c r="E101" s="141">
        <v>0.26500000000000001</v>
      </c>
      <c r="F101" s="142">
        <v>3.7999999999999999E-2</v>
      </c>
      <c r="G101" s="170">
        <v>10.48</v>
      </c>
      <c r="H101" s="170">
        <v>2.79</v>
      </c>
      <c r="I101" s="174">
        <v>2.79</v>
      </c>
      <c r="J101" s="43">
        <v>0.109</v>
      </c>
    </row>
    <row r="102" spans="1:10" ht="27.75" customHeight="1" x14ac:dyDescent="0.25">
      <c r="A102" s="168" t="s">
        <v>553</v>
      </c>
      <c r="B102" s="27"/>
      <c r="C102" s="175">
        <v>0</v>
      </c>
      <c r="D102" s="140">
        <v>2.7320000000000002</v>
      </c>
      <c r="E102" s="141">
        <v>0.26500000000000001</v>
      </c>
      <c r="F102" s="142">
        <v>3.7999999999999999E-2</v>
      </c>
      <c r="G102" s="170">
        <v>12.63</v>
      </c>
      <c r="H102" s="170">
        <v>2.79</v>
      </c>
      <c r="I102" s="174">
        <v>2.79</v>
      </c>
      <c r="J102" s="43">
        <v>0.109</v>
      </c>
    </row>
    <row r="103" spans="1:10" ht="27.75" customHeight="1" x14ac:dyDescent="0.25">
      <c r="A103" s="168" t="s">
        <v>554</v>
      </c>
      <c r="B103" s="27"/>
      <c r="C103" s="175">
        <v>0</v>
      </c>
      <c r="D103" s="140">
        <v>2.7320000000000002</v>
      </c>
      <c r="E103" s="141">
        <v>0.26500000000000001</v>
      </c>
      <c r="F103" s="142">
        <v>3.7999999999999999E-2</v>
      </c>
      <c r="G103" s="170">
        <v>18.649999999999999</v>
      </c>
      <c r="H103" s="170">
        <v>2.79</v>
      </c>
      <c r="I103" s="174">
        <v>2.79</v>
      </c>
      <c r="J103" s="43">
        <v>0.109</v>
      </c>
    </row>
    <row r="104" spans="1:10" ht="27.75" customHeight="1" x14ac:dyDescent="0.25">
      <c r="A104" s="168" t="s">
        <v>555</v>
      </c>
      <c r="B104" s="27"/>
      <c r="C104" s="175">
        <v>0</v>
      </c>
      <c r="D104" s="140">
        <v>2.629</v>
      </c>
      <c r="E104" s="141">
        <v>0.23699999999999999</v>
      </c>
      <c r="F104" s="142">
        <v>3.2000000000000001E-2</v>
      </c>
      <c r="G104" s="170">
        <v>89.49</v>
      </c>
      <c r="H104" s="170">
        <v>2.79</v>
      </c>
      <c r="I104" s="174">
        <v>2.79</v>
      </c>
      <c r="J104" s="43">
        <v>9.9000000000000005E-2</v>
      </c>
    </row>
    <row r="105" spans="1:10" ht="27.75" customHeight="1" x14ac:dyDescent="0.25">
      <c r="A105" s="168" t="s">
        <v>556</v>
      </c>
      <c r="B105" s="27"/>
      <c r="C105" s="175">
        <v>0</v>
      </c>
      <c r="D105" s="140">
        <v>2.629</v>
      </c>
      <c r="E105" s="141">
        <v>0.23699999999999999</v>
      </c>
      <c r="F105" s="142">
        <v>3.2000000000000001E-2</v>
      </c>
      <c r="G105" s="170">
        <v>106.63</v>
      </c>
      <c r="H105" s="170">
        <v>2.79</v>
      </c>
      <c r="I105" s="174">
        <v>2.79</v>
      </c>
      <c r="J105" s="43">
        <v>9.9000000000000005E-2</v>
      </c>
    </row>
    <row r="106" spans="1:10" ht="27.75" customHeight="1" x14ac:dyDescent="0.25">
      <c r="A106" s="168" t="s">
        <v>557</v>
      </c>
      <c r="B106" s="27"/>
      <c r="C106" s="175">
        <v>0</v>
      </c>
      <c r="D106" s="140">
        <v>2.629</v>
      </c>
      <c r="E106" s="141">
        <v>0.23699999999999999</v>
      </c>
      <c r="F106" s="142">
        <v>3.2000000000000001E-2</v>
      </c>
      <c r="G106" s="170">
        <v>126.99</v>
      </c>
      <c r="H106" s="170">
        <v>2.79</v>
      </c>
      <c r="I106" s="174">
        <v>2.79</v>
      </c>
      <c r="J106" s="43">
        <v>9.9000000000000005E-2</v>
      </c>
    </row>
    <row r="107" spans="1:10" ht="27.75" customHeight="1" x14ac:dyDescent="0.25">
      <c r="A107" s="168" t="s">
        <v>558</v>
      </c>
      <c r="B107" s="27"/>
      <c r="C107" s="175">
        <v>0</v>
      </c>
      <c r="D107" s="140">
        <v>2.629</v>
      </c>
      <c r="E107" s="141">
        <v>0.23699999999999999</v>
      </c>
      <c r="F107" s="142">
        <v>3.2000000000000001E-2</v>
      </c>
      <c r="G107" s="170">
        <v>160.88</v>
      </c>
      <c r="H107" s="170">
        <v>2.79</v>
      </c>
      <c r="I107" s="174">
        <v>2.79</v>
      </c>
      <c r="J107" s="43">
        <v>9.9000000000000005E-2</v>
      </c>
    </row>
    <row r="108" spans="1:10" ht="27.75" customHeight="1" x14ac:dyDescent="0.25">
      <c r="A108" s="168" t="s">
        <v>559</v>
      </c>
      <c r="B108" s="27"/>
      <c r="C108" s="175">
        <v>0</v>
      </c>
      <c r="D108" s="140">
        <v>2.629</v>
      </c>
      <c r="E108" s="141">
        <v>0.23699999999999999</v>
      </c>
      <c r="F108" s="142">
        <v>3.2000000000000001E-2</v>
      </c>
      <c r="G108" s="170">
        <v>270.58999999999997</v>
      </c>
      <c r="H108" s="170">
        <v>2.79</v>
      </c>
      <c r="I108" s="174">
        <v>2.79</v>
      </c>
      <c r="J108" s="43">
        <v>9.9000000000000005E-2</v>
      </c>
    </row>
    <row r="109" spans="1:10" ht="27.75" customHeight="1" x14ac:dyDescent="0.25">
      <c r="A109" s="168" t="s">
        <v>432</v>
      </c>
      <c r="B109" s="27"/>
      <c r="C109" s="175" t="s">
        <v>411</v>
      </c>
      <c r="D109" s="143">
        <v>12.175000000000001</v>
      </c>
      <c r="E109" s="144">
        <v>1.03</v>
      </c>
      <c r="F109" s="142">
        <v>0.68300000000000005</v>
      </c>
      <c r="G109" s="171"/>
      <c r="H109" s="171"/>
      <c r="I109" s="173"/>
      <c r="J109" s="44"/>
    </row>
    <row r="110" spans="1:10" ht="27.75" customHeight="1" x14ac:dyDescent="0.25">
      <c r="A110" s="168" t="s">
        <v>433</v>
      </c>
      <c r="B110" s="27"/>
      <c r="C110" s="175">
        <v>0</v>
      </c>
      <c r="D110" s="140">
        <v>-4.2519999999999998</v>
      </c>
      <c r="E110" s="141">
        <v>-0.48499999999999999</v>
      </c>
      <c r="F110" s="142">
        <v>-8.1000000000000003E-2</v>
      </c>
      <c r="G110" s="170">
        <v>0</v>
      </c>
      <c r="H110" s="171"/>
      <c r="I110" s="173"/>
      <c r="J110" s="44"/>
    </row>
    <row r="111" spans="1:10" ht="27.75" customHeight="1" x14ac:dyDescent="0.25">
      <c r="A111" s="168" t="s">
        <v>434</v>
      </c>
      <c r="B111" s="27"/>
      <c r="C111" s="175">
        <v>0</v>
      </c>
      <c r="D111" s="140">
        <v>-3.87</v>
      </c>
      <c r="E111" s="141">
        <v>-0.42299999999999999</v>
      </c>
      <c r="F111" s="142">
        <v>-6.8000000000000005E-2</v>
      </c>
      <c r="G111" s="170">
        <v>0</v>
      </c>
      <c r="H111" s="171"/>
      <c r="I111" s="173"/>
      <c r="J111" s="44"/>
    </row>
    <row r="112" spans="1:10" ht="27.75" customHeight="1" x14ac:dyDescent="0.25">
      <c r="A112" s="168" t="s">
        <v>435</v>
      </c>
      <c r="B112" s="27"/>
      <c r="C112" s="175">
        <v>0</v>
      </c>
      <c r="D112" s="140">
        <v>-4.2519999999999998</v>
      </c>
      <c r="E112" s="141">
        <v>-0.48499999999999999</v>
      </c>
      <c r="F112" s="142">
        <v>-8.1000000000000003E-2</v>
      </c>
      <c r="G112" s="170">
        <v>0</v>
      </c>
      <c r="H112" s="171"/>
      <c r="I112" s="173"/>
      <c r="J112" s="43">
        <v>0.21</v>
      </c>
    </row>
    <row r="113" spans="1:10" ht="27.75" customHeight="1" x14ac:dyDescent="0.25">
      <c r="A113" s="168" t="s">
        <v>436</v>
      </c>
      <c r="B113" s="27"/>
      <c r="C113" s="175">
        <v>0</v>
      </c>
      <c r="D113" s="140">
        <v>-3.87</v>
      </c>
      <c r="E113" s="141">
        <v>-0.42299999999999999</v>
      </c>
      <c r="F113" s="142">
        <v>-6.8000000000000005E-2</v>
      </c>
      <c r="G113" s="170">
        <v>0</v>
      </c>
      <c r="H113" s="171"/>
      <c r="I113" s="173"/>
      <c r="J113" s="43">
        <v>0.16900000000000001</v>
      </c>
    </row>
    <row r="114" spans="1:10" ht="27.75" customHeight="1" x14ac:dyDescent="0.25">
      <c r="A114" s="168" t="s">
        <v>437</v>
      </c>
      <c r="B114" s="27"/>
      <c r="C114" s="175">
        <v>0</v>
      </c>
      <c r="D114" s="140">
        <v>-4.0179999999999998</v>
      </c>
      <c r="E114" s="141">
        <v>-0.39</v>
      </c>
      <c r="F114" s="142">
        <v>-5.6000000000000001E-2</v>
      </c>
      <c r="G114" s="170">
        <v>9.06</v>
      </c>
      <c r="H114" s="171"/>
      <c r="I114" s="173"/>
      <c r="J114" s="43">
        <v>0.2</v>
      </c>
    </row>
    <row r="115" spans="1:10" ht="27.75" customHeight="1" x14ac:dyDescent="0.25">
      <c r="A115" s="168" t="s">
        <v>625</v>
      </c>
      <c r="B115" s="27"/>
      <c r="C115" s="175" t="s">
        <v>582</v>
      </c>
      <c r="D115" s="140">
        <v>3.5329999999999999</v>
      </c>
      <c r="E115" s="141">
        <v>0.40300000000000002</v>
      </c>
      <c r="F115" s="142">
        <v>6.8000000000000005E-2</v>
      </c>
      <c r="G115" s="170">
        <v>1.96</v>
      </c>
      <c r="H115" s="171"/>
      <c r="I115" s="173"/>
      <c r="J115" s="44"/>
    </row>
    <row r="116" spans="1:10" ht="27.75" customHeight="1" x14ac:dyDescent="0.25">
      <c r="A116" s="168" t="s">
        <v>646</v>
      </c>
      <c r="B116" s="27"/>
      <c r="C116" s="175">
        <v>2</v>
      </c>
      <c r="D116" s="140">
        <v>3.5329999999999999</v>
      </c>
      <c r="E116" s="141">
        <v>0.40300000000000002</v>
      </c>
      <c r="F116" s="142">
        <v>6.8000000000000005E-2</v>
      </c>
      <c r="G116" s="171"/>
      <c r="H116" s="171"/>
      <c r="I116" s="173"/>
      <c r="J116" s="44"/>
    </row>
    <row r="117" spans="1:10" ht="27.75" customHeight="1" x14ac:dyDescent="0.25">
      <c r="A117" s="168" t="s">
        <v>626</v>
      </c>
      <c r="B117" s="27"/>
      <c r="C117" s="175" t="s">
        <v>581</v>
      </c>
      <c r="D117" s="140">
        <v>2.8919999999999999</v>
      </c>
      <c r="E117" s="141">
        <v>0.33</v>
      </c>
      <c r="F117" s="142">
        <v>5.5E-2</v>
      </c>
      <c r="G117" s="170">
        <v>2.0499999999999998</v>
      </c>
      <c r="H117" s="171"/>
      <c r="I117" s="173"/>
      <c r="J117" s="44"/>
    </row>
    <row r="118" spans="1:10" ht="27.75" customHeight="1" x14ac:dyDescent="0.25">
      <c r="A118" s="168" t="s">
        <v>627</v>
      </c>
      <c r="B118" s="27"/>
      <c r="C118" s="175" t="s">
        <v>581</v>
      </c>
      <c r="D118" s="140">
        <v>2.8919999999999999</v>
      </c>
      <c r="E118" s="141">
        <v>0.33</v>
      </c>
      <c r="F118" s="142">
        <v>5.5E-2</v>
      </c>
      <c r="G118" s="170">
        <v>2.09</v>
      </c>
      <c r="H118" s="171"/>
      <c r="I118" s="173"/>
      <c r="J118" s="44"/>
    </row>
    <row r="119" spans="1:10" ht="27.75" customHeight="1" x14ac:dyDescent="0.25">
      <c r="A119" s="168" t="s">
        <v>628</v>
      </c>
      <c r="B119" s="27"/>
      <c r="C119" s="175" t="s">
        <v>581</v>
      </c>
      <c r="D119" s="140">
        <v>2.8919999999999999</v>
      </c>
      <c r="E119" s="141">
        <v>0.33</v>
      </c>
      <c r="F119" s="142">
        <v>5.5E-2</v>
      </c>
      <c r="G119" s="170">
        <v>2.15</v>
      </c>
      <c r="H119" s="171"/>
      <c r="I119" s="173"/>
      <c r="J119" s="44"/>
    </row>
    <row r="120" spans="1:10" ht="27.75" customHeight="1" x14ac:dyDescent="0.25">
      <c r="A120" s="168" t="s">
        <v>629</v>
      </c>
      <c r="B120" s="27"/>
      <c r="C120" s="175" t="s">
        <v>581</v>
      </c>
      <c r="D120" s="140">
        <v>2.8919999999999999</v>
      </c>
      <c r="E120" s="141">
        <v>0.33</v>
      </c>
      <c r="F120" s="142">
        <v>5.5E-2</v>
      </c>
      <c r="G120" s="170">
        <v>2.2400000000000002</v>
      </c>
      <c r="H120" s="171"/>
      <c r="I120" s="173"/>
      <c r="J120" s="44"/>
    </row>
    <row r="121" spans="1:10" ht="27.75" customHeight="1" x14ac:dyDescent="0.25">
      <c r="A121" s="168" t="s">
        <v>630</v>
      </c>
      <c r="B121" s="27"/>
      <c r="C121" s="175" t="s">
        <v>581</v>
      </c>
      <c r="D121" s="140">
        <v>2.8919999999999999</v>
      </c>
      <c r="E121" s="141">
        <v>0.33</v>
      </c>
      <c r="F121" s="142">
        <v>5.5E-2</v>
      </c>
      <c r="G121" s="170">
        <v>2.57</v>
      </c>
      <c r="H121" s="171"/>
      <c r="I121" s="173"/>
      <c r="J121" s="44"/>
    </row>
    <row r="122" spans="1:10" ht="27.75" customHeight="1" x14ac:dyDescent="0.25">
      <c r="A122" s="168" t="s">
        <v>438</v>
      </c>
      <c r="B122" s="27"/>
      <c r="C122" s="175">
        <v>4</v>
      </c>
      <c r="D122" s="140">
        <v>2.8919999999999999</v>
      </c>
      <c r="E122" s="141">
        <v>0.33</v>
      </c>
      <c r="F122" s="142">
        <v>5.5E-2</v>
      </c>
      <c r="G122" s="171"/>
      <c r="H122" s="171"/>
      <c r="I122" s="173"/>
      <c r="J122" s="44"/>
    </row>
    <row r="123" spans="1:10" ht="27.75" customHeight="1" x14ac:dyDescent="0.25">
      <c r="A123" s="168" t="s">
        <v>530</v>
      </c>
      <c r="B123" s="27"/>
      <c r="C123" s="175">
        <v>0</v>
      </c>
      <c r="D123" s="140">
        <v>2.0790000000000002</v>
      </c>
      <c r="E123" s="141">
        <v>0.223</v>
      </c>
      <c r="F123" s="142">
        <v>3.5000000000000003E-2</v>
      </c>
      <c r="G123" s="170">
        <v>4.51</v>
      </c>
      <c r="H123" s="170">
        <v>1.81</v>
      </c>
      <c r="I123" s="174">
        <v>1.81</v>
      </c>
      <c r="J123" s="43">
        <v>9.0999999999999998E-2</v>
      </c>
    </row>
    <row r="124" spans="1:10" ht="27.75" customHeight="1" x14ac:dyDescent="0.25">
      <c r="A124" s="168" t="s">
        <v>531</v>
      </c>
      <c r="B124" s="27"/>
      <c r="C124" s="175">
        <v>0</v>
      </c>
      <c r="D124" s="140">
        <v>2.0790000000000002</v>
      </c>
      <c r="E124" s="141">
        <v>0.223</v>
      </c>
      <c r="F124" s="142">
        <v>3.5000000000000003E-2</v>
      </c>
      <c r="G124" s="170">
        <v>5.55</v>
      </c>
      <c r="H124" s="170">
        <v>1.81</v>
      </c>
      <c r="I124" s="174">
        <v>1.81</v>
      </c>
      <c r="J124" s="43">
        <v>9.0999999999999998E-2</v>
      </c>
    </row>
    <row r="125" spans="1:10" ht="27.75" customHeight="1" x14ac:dyDescent="0.25">
      <c r="A125" s="168" t="s">
        <v>532</v>
      </c>
      <c r="B125" s="27"/>
      <c r="C125" s="175">
        <v>0</v>
      </c>
      <c r="D125" s="140">
        <v>2.0790000000000002</v>
      </c>
      <c r="E125" s="141">
        <v>0.223</v>
      </c>
      <c r="F125" s="142">
        <v>3.5000000000000003E-2</v>
      </c>
      <c r="G125" s="170">
        <v>6.05</v>
      </c>
      <c r="H125" s="170">
        <v>1.81</v>
      </c>
      <c r="I125" s="174">
        <v>1.81</v>
      </c>
      <c r="J125" s="43">
        <v>9.0999999999999998E-2</v>
      </c>
    </row>
    <row r="126" spans="1:10" ht="27.75" customHeight="1" x14ac:dyDescent="0.25">
      <c r="A126" s="168" t="s">
        <v>533</v>
      </c>
      <c r="B126" s="27"/>
      <c r="C126" s="175">
        <v>0</v>
      </c>
      <c r="D126" s="140">
        <v>2.0790000000000002</v>
      </c>
      <c r="E126" s="141">
        <v>0.223</v>
      </c>
      <c r="F126" s="142">
        <v>3.5000000000000003E-2</v>
      </c>
      <c r="G126" s="170">
        <v>7.11</v>
      </c>
      <c r="H126" s="170">
        <v>1.81</v>
      </c>
      <c r="I126" s="174">
        <v>1.81</v>
      </c>
      <c r="J126" s="43">
        <v>9.0999999999999998E-2</v>
      </c>
    </row>
    <row r="127" spans="1:10" ht="27.75" customHeight="1" x14ac:dyDescent="0.25">
      <c r="A127" s="168" t="s">
        <v>534</v>
      </c>
      <c r="B127" s="27"/>
      <c r="C127" s="175">
        <v>0</v>
      </c>
      <c r="D127" s="140">
        <v>2.0790000000000002</v>
      </c>
      <c r="E127" s="141">
        <v>0.223</v>
      </c>
      <c r="F127" s="142">
        <v>3.5000000000000003E-2</v>
      </c>
      <c r="G127" s="170">
        <v>10.09</v>
      </c>
      <c r="H127" s="170">
        <v>1.81</v>
      </c>
      <c r="I127" s="174">
        <v>1.81</v>
      </c>
      <c r="J127" s="43">
        <v>9.0999999999999998E-2</v>
      </c>
    </row>
    <row r="128" spans="1:10" ht="27.75" customHeight="1" x14ac:dyDescent="0.25">
      <c r="A128" s="168" t="s">
        <v>535</v>
      </c>
      <c r="B128" s="27"/>
      <c r="C128" s="175">
        <v>0</v>
      </c>
      <c r="D128" s="140">
        <v>2.032</v>
      </c>
      <c r="E128" s="141">
        <v>0.19700000000000001</v>
      </c>
      <c r="F128" s="142">
        <v>2.8000000000000001E-2</v>
      </c>
      <c r="G128" s="170">
        <v>5.48</v>
      </c>
      <c r="H128" s="170">
        <v>2.08</v>
      </c>
      <c r="I128" s="174">
        <v>2.08</v>
      </c>
      <c r="J128" s="43">
        <v>8.1000000000000003E-2</v>
      </c>
    </row>
    <row r="129" spans="1:10" ht="27.75" customHeight="1" x14ac:dyDescent="0.25">
      <c r="A129" s="168" t="s">
        <v>536</v>
      </c>
      <c r="B129" s="27"/>
      <c r="C129" s="175">
        <v>0</v>
      </c>
      <c r="D129" s="140">
        <v>2.032</v>
      </c>
      <c r="E129" s="141">
        <v>0.19700000000000001</v>
      </c>
      <c r="F129" s="142">
        <v>2.8000000000000001E-2</v>
      </c>
      <c r="G129" s="170">
        <v>7.03</v>
      </c>
      <c r="H129" s="170">
        <v>2.08</v>
      </c>
      <c r="I129" s="174">
        <v>2.08</v>
      </c>
      <c r="J129" s="43">
        <v>8.1000000000000003E-2</v>
      </c>
    </row>
    <row r="130" spans="1:10" ht="27.75" customHeight="1" x14ac:dyDescent="0.25">
      <c r="A130" s="168" t="s">
        <v>537</v>
      </c>
      <c r="B130" s="27"/>
      <c r="C130" s="175">
        <v>0</v>
      </c>
      <c r="D130" s="140">
        <v>2.032</v>
      </c>
      <c r="E130" s="141">
        <v>0.19700000000000001</v>
      </c>
      <c r="F130" s="142">
        <v>2.8000000000000001E-2</v>
      </c>
      <c r="G130" s="170">
        <v>7.79</v>
      </c>
      <c r="H130" s="170">
        <v>2.08</v>
      </c>
      <c r="I130" s="174">
        <v>2.08</v>
      </c>
      <c r="J130" s="43">
        <v>8.1000000000000003E-2</v>
      </c>
    </row>
    <row r="131" spans="1:10" ht="27.75" customHeight="1" x14ac:dyDescent="0.25">
      <c r="A131" s="168" t="s">
        <v>538</v>
      </c>
      <c r="B131" s="27"/>
      <c r="C131" s="175">
        <v>0</v>
      </c>
      <c r="D131" s="140">
        <v>2.032</v>
      </c>
      <c r="E131" s="141">
        <v>0.19700000000000001</v>
      </c>
      <c r="F131" s="142">
        <v>2.8000000000000001E-2</v>
      </c>
      <c r="G131" s="170">
        <v>9.39</v>
      </c>
      <c r="H131" s="170">
        <v>2.08</v>
      </c>
      <c r="I131" s="174">
        <v>2.08</v>
      </c>
      <c r="J131" s="43">
        <v>8.1000000000000003E-2</v>
      </c>
    </row>
    <row r="132" spans="1:10" ht="27.75" customHeight="1" x14ac:dyDescent="0.25">
      <c r="A132" s="168" t="s">
        <v>539</v>
      </c>
      <c r="B132" s="27"/>
      <c r="C132" s="175">
        <v>0</v>
      </c>
      <c r="D132" s="140">
        <v>2.032</v>
      </c>
      <c r="E132" s="141">
        <v>0.19700000000000001</v>
      </c>
      <c r="F132" s="142">
        <v>2.8000000000000001E-2</v>
      </c>
      <c r="G132" s="170">
        <v>13.86</v>
      </c>
      <c r="H132" s="170">
        <v>2.08</v>
      </c>
      <c r="I132" s="174">
        <v>2.08</v>
      </c>
      <c r="J132" s="43">
        <v>8.1000000000000003E-2</v>
      </c>
    </row>
    <row r="133" spans="1:10" ht="27.75" customHeight="1" x14ac:dyDescent="0.25">
      <c r="A133" s="168" t="s">
        <v>540</v>
      </c>
      <c r="B133" s="27"/>
      <c r="C133" s="175">
        <v>0</v>
      </c>
      <c r="D133" s="140">
        <v>1.9550000000000001</v>
      </c>
      <c r="E133" s="141">
        <v>0.17599999999999999</v>
      </c>
      <c r="F133" s="142">
        <v>2.4E-2</v>
      </c>
      <c r="G133" s="170">
        <v>66.53</v>
      </c>
      <c r="H133" s="170">
        <v>2.0699999999999998</v>
      </c>
      <c r="I133" s="174">
        <v>2.0699999999999998</v>
      </c>
      <c r="J133" s="43">
        <v>7.3999999999999996E-2</v>
      </c>
    </row>
    <row r="134" spans="1:10" ht="27.75" customHeight="1" x14ac:dyDescent="0.25">
      <c r="A134" s="168" t="s">
        <v>541</v>
      </c>
      <c r="B134" s="27"/>
      <c r="C134" s="175">
        <v>0</v>
      </c>
      <c r="D134" s="140">
        <v>1.9550000000000001</v>
      </c>
      <c r="E134" s="141">
        <v>0.17599999999999999</v>
      </c>
      <c r="F134" s="142">
        <v>2.4E-2</v>
      </c>
      <c r="G134" s="170">
        <v>79.28</v>
      </c>
      <c r="H134" s="170">
        <v>2.0699999999999998</v>
      </c>
      <c r="I134" s="174">
        <v>2.0699999999999998</v>
      </c>
      <c r="J134" s="43">
        <v>7.3999999999999996E-2</v>
      </c>
    </row>
    <row r="135" spans="1:10" ht="27.75" customHeight="1" x14ac:dyDescent="0.25">
      <c r="A135" s="168" t="s">
        <v>542</v>
      </c>
      <c r="B135" s="27"/>
      <c r="C135" s="175">
        <v>0</v>
      </c>
      <c r="D135" s="140">
        <v>1.9550000000000001</v>
      </c>
      <c r="E135" s="141">
        <v>0.17599999999999999</v>
      </c>
      <c r="F135" s="142">
        <v>2.4E-2</v>
      </c>
      <c r="G135" s="170">
        <v>94.42</v>
      </c>
      <c r="H135" s="170">
        <v>2.0699999999999998</v>
      </c>
      <c r="I135" s="174">
        <v>2.0699999999999998</v>
      </c>
      <c r="J135" s="43">
        <v>7.3999999999999996E-2</v>
      </c>
    </row>
    <row r="136" spans="1:10" ht="27.75" customHeight="1" x14ac:dyDescent="0.25">
      <c r="A136" s="168" t="s">
        <v>543</v>
      </c>
      <c r="B136" s="27"/>
      <c r="C136" s="175">
        <v>0</v>
      </c>
      <c r="D136" s="140">
        <v>1.9550000000000001</v>
      </c>
      <c r="E136" s="141">
        <v>0.17599999999999999</v>
      </c>
      <c r="F136" s="142">
        <v>2.4E-2</v>
      </c>
      <c r="G136" s="170">
        <v>119.62</v>
      </c>
      <c r="H136" s="170">
        <v>2.0699999999999998</v>
      </c>
      <c r="I136" s="174">
        <v>2.0699999999999998</v>
      </c>
      <c r="J136" s="43">
        <v>7.3999999999999996E-2</v>
      </c>
    </row>
    <row r="137" spans="1:10" ht="27.75" customHeight="1" x14ac:dyDescent="0.25">
      <c r="A137" s="168" t="s">
        <v>544</v>
      </c>
      <c r="B137" s="27"/>
      <c r="C137" s="175">
        <v>0</v>
      </c>
      <c r="D137" s="140">
        <v>1.9550000000000001</v>
      </c>
      <c r="E137" s="141">
        <v>0.17599999999999999</v>
      </c>
      <c r="F137" s="142">
        <v>2.4E-2</v>
      </c>
      <c r="G137" s="170">
        <v>201.19</v>
      </c>
      <c r="H137" s="170">
        <v>2.0699999999999998</v>
      </c>
      <c r="I137" s="174">
        <v>2.0699999999999998</v>
      </c>
      <c r="J137" s="43">
        <v>7.3999999999999996E-2</v>
      </c>
    </row>
    <row r="138" spans="1:10" ht="27.75" customHeight="1" x14ac:dyDescent="0.25">
      <c r="A138" s="168" t="s">
        <v>439</v>
      </c>
      <c r="B138" s="27"/>
      <c r="C138" s="175" t="s">
        <v>411</v>
      </c>
      <c r="D138" s="143">
        <v>9.0530000000000008</v>
      </c>
      <c r="E138" s="144">
        <v>0.76600000000000001</v>
      </c>
      <c r="F138" s="142">
        <v>0.50800000000000001</v>
      </c>
      <c r="G138" s="171"/>
      <c r="H138" s="171"/>
      <c r="I138" s="173"/>
      <c r="J138" s="44"/>
    </row>
    <row r="139" spans="1:10" ht="27.75" customHeight="1" x14ac:dyDescent="0.25">
      <c r="A139" s="168" t="s">
        <v>440</v>
      </c>
      <c r="B139" s="27"/>
      <c r="C139" s="175">
        <v>0</v>
      </c>
      <c r="D139" s="140">
        <v>-3.1619999999999999</v>
      </c>
      <c r="E139" s="141">
        <v>-0.36099999999999999</v>
      </c>
      <c r="F139" s="142">
        <v>-0.06</v>
      </c>
      <c r="G139" s="170">
        <v>0</v>
      </c>
      <c r="H139" s="171"/>
      <c r="I139" s="173"/>
      <c r="J139" s="44"/>
    </row>
    <row r="140" spans="1:10" ht="27.75" customHeight="1" x14ac:dyDescent="0.25">
      <c r="A140" s="168" t="s">
        <v>441</v>
      </c>
      <c r="B140" s="27"/>
      <c r="C140" s="175">
        <v>0</v>
      </c>
      <c r="D140" s="140">
        <v>-2.8769999999999998</v>
      </c>
      <c r="E140" s="141">
        <v>-0.315</v>
      </c>
      <c r="F140" s="142">
        <v>-5.0999999999999997E-2</v>
      </c>
      <c r="G140" s="170">
        <v>0</v>
      </c>
      <c r="H140" s="171"/>
      <c r="I140" s="173"/>
      <c r="J140" s="44"/>
    </row>
    <row r="141" spans="1:10" ht="27.75" customHeight="1" x14ac:dyDescent="0.25">
      <c r="A141" s="168" t="s">
        <v>442</v>
      </c>
      <c r="B141" s="27"/>
      <c r="C141" s="175">
        <v>0</v>
      </c>
      <c r="D141" s="140">
        <v>-3.1619999999999999</v>
      </c>
      <c r="E141" s="141">
        <v>-0.36099999999999999</v>
      </c>
      <c r="F141" s="142">
        <v>-0.06</v>
      </c>
      <c r="G141" s="170">
        <v>0</v>
      </c>
      <c r="H141" s="171"/>
      <c r="I141" s="173"/>
      <c r="J141" s="43">
        <v>0.156</v>
      </c>
    </row>
    <row r="142" spans="1:10" ht="27.75" customHeight="1" x14ac:dyDescent="0.25">
      <c r="A142" s="168" t="s">
        <v>443</v>
      </c>
      <c r="B142" s="27"/>
      <c r="C142" s="175">
        <v>0</v>
      </c>
      <c r="D142" s="140">
        <v>-2.8769999999999998</v>
      </c>
      <c r="E142" s="141">
        <v>-0.315</v>
      </c>
      <c r="F142" s="142">
        <v>-5.0999999999999997E-2</v>
      </c>
      <c r="G142" s="170">
        <v>0</v>
      </c>
      <c r="H142" s="171"/>
      <c r="I142" s="173"/>
      <c r="J142" s="43">
        <v>0.126</v>
      </c>
    </row>
    <row r="143" spans="1:10" ht="27.75" customHeight="1" x14ac:dyDescent="0.25">
      <c r="A143" s="168" t="s">
        <v>444</v>
      </c>
      <c r="B143" s="27"/>
      <c r="C143" s="175">
        <v>0</v>
      </c>
      <c r="D143" s="140">
        <v>-2.988</v>
      </c>
      <c r="E143" s="141">
        <v>-0.28999999999999998</v>
      </c>
      <c r="F143" s="142">
        <v>-4.1000000000000002E-2</v>
      </c>
      <c r="G143" s="170">
        <v>6.74</v>
      </c>
      <c r="H143" s="171"/>
      <c r="I143" s="173"/>
      <c r="J143" s="43">
        <v>0.14899999999999999</v>
      </c>
    </row>
    <row r="144" spans="1:10" ht="27.75" customHeight="1" x14ac:dyDescent="0.25">
      <c r="A144" s="168" t="s">
        <v>631</v>
      </c>
      <c r="B144" s="27"/>
      <c r="C144" s="175" t="s">
        <v>582</v>
      </c>
      <c r="D144" s="140">
        <v>2.343</v>
      </c>
      <c r="E144" s="141">
        <v>0.26700000000000002</v>
      </c>
      <c r="F144" s="142">
        <v>4.4999999999999998E-2</v>
      </c>
      <c r="G144" s="170">
        <v>1.29</v>
      </c>
      <c r="H144" s="171"/>
      <c r="I144" s="173"/>
      <c r="J144" s="44"/>
    </row>
    <row r="145" spans="1:10" ht="27.75" customHeight="1" x14ac:dyDescent="0.25">
      <c r="A145" s="168" t="s">
        <v>647</v>
      </c>
      <c r="B145" s="27"/>
      <c r="C145" s="175">
        <v>2</v>
      </c>
      <c r="D145" s="140">
        <v>2.343</v>
      </c>
      <c r="E145" s="141">
        <v>0.26700000000000002</v>
      </c>
      <c r="F145" s="142">
        <v>4.4999999999999998E-2</v>
      </c>
      <c r="G145" s="171"/>
      <c r="H145" s="171"/>
      <c r="I145" s="173"/>
      <c r="J145" s="44"/>
    </row>
    <row r="146" spans="1:10" ht="27.75" customHeight="1" x14ac:dyDescent="0.25">
      <c r="A146" s="168" t="s">
        <v>632</v>
      </c>
      <c r="B146" s="27"/>
      <c r="C146" s="175" t="s">
        <v>581</v>
      </c>
      <c r="D146" s="140">
        <v>1.9179999999999999</v>
      </c>
      <c r="E146" s="141">
        <v>0.219</v>
      </c>
      <c r="F146" s="142">
        <v>3.6999999999999998E-2</v>
      </c>
      <c r="G146" s="170">
        <v>1.36</v>
      </c>
      <c r="H146" s="171"/>
      <c r="I146" s="173"/>
      <c r="J146" s="44"/>
    </row>
    <row r="147" spans="1:10" ht="27.75" customHeight="1" x14ac:dyDescent="0.25">
      <c r="A147" s="168" t="s">
        <v>633</v>
      </c>
      <c r="B147" s="27"/>
      <c r="C147" s="175" t="s">
        <v>581</v>
      </c>
      <c r="D147" s="140">
        <v>1.9179999999999999</v>
      </c>
      <c r="E147" s="141">
        <v>0.219</v>
      </c>
      <c r="F147" s="142">
        <v>3.6999999999999998E-2</v>
      </c>
      <c r="G147" s="170">
        <v>1.38</v>
      </c>
      <c r="H147" s="171"/>
      <c r="I147" s="173"/>
      <c r="J147" s="44"/>
    </row>
    <row r="148" spans="1:10" ht="27.75" customHeight="1" x14ac:dyDescent="0.25">
      <c r="A148" s="168" t="s">
        <v>634</v>
      </c>
      <c r="B148" s="27"/>
      <c r="C148" s="175" t="s">
        <v>581</v>
      </c>
      <c r="D148" s="140">
        <v>1.9179999999999999</v>
      </c>
      <c r="E148" s="141">
        <v>0.219</v>
      </c>
      <c r="F148" s="142">
        <v>3.6999999999999998E-2</v>
      </c>
      <c r="G148" s="170">
        <v>1.42</v>
      </c>
      <c r="H148" s="171"/>
      <c r="I148" s="173"/>
      <c r="J148" s="44"/>
    </row>
    <row r="149" spans="1:10" ht="27.75" customHeight="1" x14ac:dyDescent="0.25">
      <c r="A149" s="168" t="s">
        <v>635</v>
      </c>
      <c r="B149" s="27"/>
      <c r="C149" s="175" t="s">
        <v>581</v>
      </c>
      <c r="D149" s="140">
        <v>1.9179999999999999</v>
      </c>
      <c r="E149" s="141">
        <v>0.219</v>
      </c>
      <c r="F149" s="142">
        <v>3.6999999999999998E-2</v>
      </c>
      <c r="G149" s="170">
        <v>1.48</v>
      </c>
      <c r="H149" s="171"/>
      <c r="I149" s="173"/>
      <c r="J149" s="44"/>
    </row>
    <row r="150" spans="1:10" ht="27.75" customHeight="1" x14ac:dyDescent="0.25">
      <c r="A150" s="168" t="s">
        <v>636</v>
      </c>
      <c r="B150" s="27"/>
      <c r="C150" s="175" t="s">
        <v>581</v>
      </c>
      <c r="D150" s="140">
        <v>1.9179999999999999</v>
      </c>
      <c r="E150" s="141">
        <v>0.219</v>
      </c>
      <c r="F150" s="142">
        <v>3.6999999999999998E-2</v>
      </c>
      <c r="G150" s="170">
        <v>1.7</v>
      </c>
      <c r="H150" s="171"/>
      <c r="I150" s="173"/>
      <c r="J150" s="44"/>
    </row>
    <row r="151" spans="1:10" ht="27.75" customHeight="1" x14ac:dyDescent="0.25">
      <c r="A151" s="168" t="s">
        <v>445</v>
      </c>
      <c r="B151" s="27"/>
      <c r="C151" s="175">
        <v>4</v>
      </c>
      <c r="D151" s="140">
        <v>1.9179999999999999</v>
      </c>
      <c r="E151" s="141">
        <v>0.219</v>
      </c>
      <c r="F151" s="142">
        <v>3.6999999999999998E-2</v>
      </c>
      <c r="G151" s="171"/>
      <c r="H151" s="171"/>
      <c r="I151" s="173"/>
      <c r="J151" s="44"/>
    </row>
    <row r="152" spans="1:10" ht="27.75" customHeight="1" x14ac:dyDescent="0.25">
      <c r="A152" s="168" t="s">
        <v>515</v>
      </c>
      <c r="B152" s="27"/>
      <c r="C152" s="175">
        <v>0</v>
      </c>
      <c r="D152" s="140">
        <v>1.379</v>
      </c>
      <c r="E152" s="141">
        <v>0.14799999999999999</v>
      </c>
      <c r="F152" s="142">
        <v>2.3E-2</v>
      </c>
      <c r="G152" s="170">
        <v>2.98</v>
      </c>
      <c r="H152" s="170">
        <v>1.2</v>
      </c>
      <c r="I152" s="174">
        <v>1.2</v>
      </c>
      <c r="J152" s="43">
        <v>0.06</v>
      </c>
    </row>
    <row r="153" spans="1:10" ht="27.75" customHeight="1" x14ac:dyDescent="0.25">
      <c r="A153" s="168" t="s">
        <v>516</v>
      </c>
      <c r="B153" s="27"/>
      <c r="C153" s="175">
        <v>0</v>
      </c>
      <c r="D153" s="140">
        <v>1.379</v>
      </c>
      <c r="E153" s="141">
        <v>0.14799999999999999</v>
      </c>
      <c r="F153" s="142">
        <v>2.3E-2</v>
      </c>
      <c r="G153" s="170">
        <v>3.67</v>
      </c>
      <c r="H153" s="170">
        <v>1.2</v>
      </c>
      <c r="I153" s="174">
        <v>1.2</v>
      </c>
      <c r="J153" s="43">
        <v>0.06</v>
      </c>
    </row>
    <row r="154" spans="1:10" ht="27.75" customHeight="1" x14ac:dyDescent="0.25">
      <c r="A154" s="168" t="s">
        <v>517</v>
      </c>
      <c r="B154" s="27"/>
      <c r="C154" s="175">
        <v>0</v>
      </c>
      <c r="D154" s="140">
        <v>1.379</v>
      </c>
      <c r="E154" s="141">
        <v>0.14799999999999999</v>
      </c>
      <c r="F154" s="142">
        <v>2.3E-2</v>
      </c>
      <c r="G154" s="170">
        <v>4</v>
      </c>
      <c r="H154" s="170">
        <v>1.2</v>
      </c>
      <c r="I154" s="174">
        <v>1.2</v>
      </c>
      <c r="J154" s="43">
        <v>0.06</v>
      </c>
    </row>
    <row r="155" spans="1:10" ht="27.75" customHeight="1" x14ac:dyDescent="0.25">
      <c r="A155" s="168" t="s">
        <v>518</v>
      </c>
      <c r="B155" s="27"/>
      <c r="C155" s="175">
        <v>0</v>
      </c>
      <c r="D155" s="140">
        <v>1.379</v>
      </c>
      <c r="E155" s="141">
        <v>0.14799999999999999</v>
      </c>
      <c r="F155" s="142">
        <v>2.3E-2</v>
      </c>
      <c r="G155" s="170">
        <v>4.71</v>
      </c>
      <c r="H155" s="170">
        <v>1.2</v>
      </c>
      <c r="I155" s="174">
        <v>1.2</v>
      </c>
      <c r="J155" s="43">
        <v>0.06</v>
      </c>
    </row>
    <row r="156" spans="1:10" ht="27.75" customHeight="1" x14ac:dyDescent="0.25">
      <c r="A156" s="168" t="s">
        <v>519</v>
      </c>
      <c r="B156" s="27"/>
      <c r="C156" s="175">
        <v>0</v>
      </c>
      <c r="D156" s="140">
        <v>1.379</v>
      </c>
      <c r="E156" s="141">
        <v>0.14799999999999999</v>
      </c>
      <c r="F156" s="142">
        <v>2.3E-2</v>
      </c>
      <c r="G156" s="170">
        <v>6.69</v>
      </c>
      <c r="H156" s="170">
        <v>1.2</v>
      </c>
      <c r="I156" s="174">
        <v>1.2</v>
      </c>
      <c r="J156" s="43">
        <v>0.06</v>
      </c>
    </row>
    <row r="157" spans="1:10" ht="27.75" customHeight="1" x14ac:dyDescent="0.25">
      <c r="A157" s="168" t="s">
        <v>520</v>
      </c>
      <c r="B157" s="27"/>
      <c r="C157" s="175">
        <v>0</v>
      </c>
      <c r="D157" s="140">
        <v>1.347</v>
      </c>
      <c r="E157" s="141">
        <v>0.13100000000000001</v>
      </c>
      <c r="F157" s="142">
        <v>1.9E-2</v>
      </c>
      <c r="G157" s="170">
        <v>3.63</v>
      </c>
      <c r="H157" s="170">
        <v>1.38</v>
      </c>
      <c r="I157" s="174">
        <v>1.38</v>
      </c>
      <c r="J157" s="43">
        <v>5.3999999999999999E-2</v>
      </c>
    </row>
    <row r="158" spans="1:10" ht="27.75" customHeight="1" x14ac:dyDescent="0.25">
      <c r="A158" s="168" t="s">
        <v>521</v>
      </c>
      <c r="B158" s="27"/>
      <c r="C158" s="175">
        <v>0</v>
      </c>
      <c r="D158" s="140">
        <v>1.347</v>
      </c>
      <c r="E158" s="141">
        <v>0.13100000000000001</v>
      </c>
      <c r="F158" s="142">
        <v>1.9E-2</v>
      </c>
      <c r="G158" s="170">
        <v>4.66</v>
      </c>
      <c r="H158" s="170">
        <v>1.38</v>
      </c>
      <c r="I158" s="174">
        <v>1.38</v>
      </c>
      <c r="J158" s="43">
        <v>5.3999999999999999E-2</v>
      </c>
    </row>
    <row r="159" spans="1:10" ht="27.75" customHeight="1" x14ac:dyDescent="0.25">
      <c r="A159" s="168" t="s">
        <v>522</v>
      </c>
      <c r="B159" s="27"/>
      <c r="C159" s="175">
        <v>0</v>
      </c>
      <c r="D159" s="140">
        <v>1.347</v>
      </c>
      <c r="E159" s="141">
        <v>0.13100000000000001</v>
      </c>
      <c r="F159" s="142">
        <v>1.9E-2</v>
      </c>
      <c r="G159" s="170">
        <v>5.16</v>
      </c>
      <c r="H159" s="170">
        <v>1.38</v>
      </c>
      <c r="I159" s="174">
        <v>1.38</v>
      </c>
      <c r="J159" s="43">
        <v>5.3999999999999999E-2</v>
      </c>
    </row>
    <row r="160" spans="1:10" ht="27.75" customHeight="1" x14ac:dyDescent="0.25">
      <c r="A160" s="168" t="s">
        <v>523</v>
      </c>
      <c r="B160" s="27"/>
      <c r="C160" s="175">
        <v>0</v>
      </c>
      <c r="D160" s="140">
        <v>1.347</v>
      </c>
      <c r="E160" s="141">
        <v>0.13100000000000001</v>
      </c>
      <c r="F160" s="142">
        <v>1.9E-2</v>
      </c>
      <c r="G160" s="170">
        <v>6.22</v>
      </c>
      <c r="H160" s="170">
        <v>1.38</v>
      </c>
      <c r="I160" s="174">
        <v>1.38</v>
      </c>
      <c r="J160" s="43">
        <v>5.3999999999999999E-2</v>
      </c>
    </row>
    <row r="161" spans="1:10" ht="27.75" customHeight="1" x14ac:dyDescent="0.25">
      <c r="A161" s="168" t="s">
        <v>524</v>
      </c>
      <c r="B161" s="27"/>
      <c r="C161" s="175">
        <v>0</v>
      </c>
      <c r="D161" s="140">
        <v>1.347</v>
      </c>
      <c r="E161" s="141">
        <v>0.13100000000000001</v>
      </c>
      <c r="F161" s="142">
        <v>1.9E-2</v>
      </c>
      <c r="G161" s="170">
        <v>9.18</v>
      </c>
      <c r="H161" s="170">
        <v>1.38</v>
      </c>
      <c r="I161" s="174">
        <v>1.38</v>
      </c>
      <c r="J161" s="43">
        <v>5.3999999999999999E-2</v>
      </c>
    </row>
    <row r="162" spans="1:10" ht="27.75" customHeight="1" x14ac:dyDescent="0.25">
      <c r="A162" s="168" t="s">
        <v>525</v>
      </c>
      <c r="B162" s="27"/>
      <c r="C162" s="175">
        <v>0</v>
      </c>
      <c r="D162" s="140">
        <v>1.296</v>
      </c>
      <c r="E162" s="141">
        <v>0.11700000000000001</v>
      </c>
      <c r="F162" s="142">
        <v>1.6E-2</v>
      </c>
      <c r="G162" s="170">
        <v>44.11</v>
      </c>
      <c r="H162" s="170">
        <v>1.37</v>
      </c>
      <c r="I162" s="174">
        <v>1.37</v>
      </c>
      <c r="J162" s="43">
        <v>4.9000000000000002E-2</v>
      </c>
    </row>
    <row r="163" spans="1:10" ht="27.75" customHeight="1" x14ac:dyDescent="0.25">
      <c r="A163" s="168" t="s">
        <v>526</v>
      </c>
      <c r="B163" s="27"/>
      <c r="C163" s="175">
        <v>0</v>
      </c>
      <c r="D163" s="140">
        <v>1.296</v>
      </c>
      <c r="E163" s="141">
        <v>0.11700000000000001</v>
      </c>
      <c r="F163" s="142">
        <v>1.6E-2</v>
      </c>
      <c r="G163" s="170">
        <v>52.56</v>
      </c>
      <c r="H163" s="170">
        <v>1.37</v>
      </c>
      <c r="I163" s="174">
        <v>1.37</v>
      </c>
      <c r="J163" s="43">
        <v>4.9000000000000002E-2</v>
      </c>
    </row>
    <row r="164" spans="1:10" ht="27.75" customHeight="1" x14ac:dyDescent="0.25">
      <c r="A164" s="168" t="s">
        <v>527</v>
      </c>
      <c r="B164" s="27"/>
      <c r="C164" s="175">
        <v>0</v>
      </c>
      <c r="D164" s="140">
        <v>1.296</v>
      </c>
      <c r="E164" s="141">
        <v>0.11700000000000001</v>
      </c>
      <c r="F164" s="142">
        <v>1.6E-2</v>
      </c>
      <c r="G164" s="170">
        <v>62.6</v>
      </c>
      <c r="H164" s="170">
        <v>1.37</v>
      </c>
      <c r="I164" s="174">
        <v>1.37</v>
      </c>
      <c r="J164" s="43">
        <v>4.9000000000000002E-2</v>
      </c>
    </row>
    <row r="165" spans="1:10" ht="27.75" customHeight="1" x14ac:dyDescent="0.25">
      <c r="A165" s="168" t="s">
        <v>528</v>
      </c>
      <c r="B165" s="27"/>
      <c r="C165" s="175">
        <v>0</v>
      </c>
      <c r="D165" s="140">
        <v>1.296</v>
      </c>
      <c r="E165" s="141">
        <v>0.11700000000000001</v>
      </c>
      <c r="F165" s="142">
        <v>1.6E-2</v>
      </c>
      <c r="G165" s="170">
        <v>79.31</v>
      </c>
      <c r="H165" s="170">
        <v>1.37</v>
      </c>
      <c r="I165" s="174">
        <v>1.37</v>
      </c>
      <c r="J165" s="43">
        <v>4.9000000000000002E-2</v>
      </c>
    </row>
    <row r="166" spans="1:10" ht="27.75" customHeight="1" x14ac:dyDescent="0.25">
      <c r="A166" s="168" t="s">
        <v>529</v>
      </c>
      <c r="B166" s="27"/>
      <c r="C166" s="175">
        <v>0</v>
      </c>
      <c r="D166" s="140">
        <v>1.296</v>
      </c>
      <c r="E166" s="141">
        <v>0.11700000000000001</v>
      </c>
      <c r="F166" s="142">
        <v>1.6E-2</v>
      </c>
      <c r="G166" s="170">
        <v>133.4</v>
      </c>
      <c r="H166" s="170">
        <v>1.37</v>
      </c>
      <c r="I166" s="174">
        <v>1.37</v>
      </c>
      <c r="J166" s="43">
        <v>4.9000000000000002E-2</v>
      </c>
    </row>
    <row r="167" spans="1:10" ht="27.75" customHeight="1" x14ac:dyDescent="0.25">
      <c r="A167" s="168" t="s">
        <v>446</v>
      </c>
      <c r="B167" s="27"/>
      <c r="C167" s="175" t="s">
        <v>411</v>
      </c>
      <c r="D167" s="143">
        <v>6.0030000000000001</v>
      </c>
      <c r="E167" s="144">
        <v>0.50800000000000001</v>
      </c>
      <c r="F167" s="142">
        <v>0.33700000000000002</v>
      </c>
      <c r="G167" s="171"/>
      <c r="H167" s="171"/>
      <c r="I167" s="173"/>
      <c r="J167" s="44"/>
    </row>
    <row r="168" spans="1:10" ht="27.75" customHeight="1" x14ac:dyDescent="0.25">
      <c r="A168" s="168" t="s">
        <v>447</v>
      </c>
      <c r="B168" s="27"/>
      <c r="C168" s="175">
        <v>0</v>
      </c>
      <c r="D168" s="140">
        <v>-2.0960000000000001</v>
      </c>
      <c r="E168" s="141">
        <v>-0.23899999999999999</v>
      </c>
      <c r="F168" s="142">
        <v>-0.04</v>
      </c>
      <c r="G168" s="170">
        <v>0</v>
      </c>
      <c r="H168" s="171"/>
      <c r="I168" s="173"/>
      <c r="J168" s="44"/>
    </row>
    <row r="169" spans="1:10" ht="27.75" customHeight="1" x14ac:dyDescent="0.25">
      <c r="A169" s="168" t="s">
        <v>448</v>
      </c>
      <c r="B169" s="27"/>
      <c r="C169" s="175">
        <v>0</v>
      </c>
      <c r="D169" s="140">
        <v>-1.9079999999999999</v>
      </c>
      <c r="E169" s="141">
        <v>-0.20899999999999999</v>
      </c>
      <c r="F169" s="142">
        <v>-3.4000000000000002E-2</v>
      </c>
      <c r="G169" s="170">
        <v>0</v>
      </c>
      <c r="H169" s="171"/>
      <c r="I169" s="173"/>
      <c r="J169" s="44"/>
    </row>
    <row r="170" spans="1:10" ht="27.75" customHeight="1" x14ac:dyDescent="0.25">
      <c r="A170" s="168" t="s">
        <v>449</v>
      </c>
      <c r="B170" s="27"/>
      <c r="C170" s="175">
        <v>0</v>
      </c>
      <c r="D170" s="140">
        <v>-2.0960000000000001</v>
      </c>
      <c r="E170" s="141">
        <v>-0.23899999999999999</v>
      </c>
      <c r="F170" s="142">
        <v>-0.04</v>
      </c>
      <c r="G170" s="170">
        <v>0</v>
      </c>
      <c r="H170" s="171"/>
      <c r="I170" s="173"/>
      <c r="J170" s="43">
        <v>0.10299999999999999</v>
      </c>
    </row>
    <row r="171" spans="1:10" ht="27.75" customHeight="1" x14ac:dyDescent="0.25">
      <c r="A171" s="168" t="s">
        <v>450</v>
      </c>
      <c r="B171" s="27"/>
      <c r="C171" s="175">
        <v>0</v>
      </c>
      <c r="D171" s="140">
        <v>-1.9079999999999999</v>
      </c>
      <c r="E171" s="141">
        <v>-0.20899999999999999</v>
      </c>
      <c r="F171" s="142">
        <v>-3.4000000000000002E-2</v>
      </c>
      <c r="G171" s="170">
        <v>0</v>
      </c>
      <c r="H171" s="171"/>
      <c r="I171" s="173"/>
      <c r="J171" s="43">
        <v>8.3000000000000004E-2</v>
      </c>
    </row>
    <row r="172" spans="1:10" ht="27.75" customHeight="1" x14ac:dyDescent="0.25">
      <c r="A172" s="168" t="s">
        <v>451</v>
      </c>
      <c r="B172" s="27"/>
      <c r="C172" s="175">
        <v>0</v>
      </c>
      <c r="D172" s="140">
        <v>-1.9810000000000001</v>
      </c>
      <c r="E172" s="141">
        <v>-0.192</v>
      </c>
      <c r="F172" s="142">
        <v>-2.7E-2</v>
      </c>
      <c r="G172" s="170">
        <v>4.47</v>
      </c>
      <c r="H172" s="171"/>
      <c r="I172" s="173"/>
      <c r="J172" s="43">
        <v>9.9000000000000005E-2</v>
      </c>
    </row>
    <row r="173" spans="1:10" ht="27.75" customHeight="1" x14ac:dyDescent="0.25">
      <c r="A173" s="168" t="s">
        <v>637</v>
      </c>
      <c r="B173" s="27"/>
      <c r="C173" s="175" t="s">
        <v>582</v>
      </c>
      <c r="D173" s="140">
        <v>0.44500000000000001</v>
      </c>
      <c r="E173" s="141">
        <v>5.0999999999999997E-2</v>
      </c>
      <c r="F173" s="142">
        <v>8.9999999999999993E-3</v>
      </c>
      <c r="G173" s="170">
        <v>0.23</v>
      </c>
      <c r="H173" s="171"/>
      <c r="I173" s="173"/>
      <c r="J173" s="44"/>
    </row>
    <row r="174" spans="1:10" ht="27.75" customHeight="1" x14ac:dyDescent="0.25">
      <c r="A174" s="168" t="s">
        <v>648</v>
      </c>
      <c r="B174" s="27"/>
      <c r="C174" s="175">
        <v>2</v>
      </c>
      <c r="D174" s="140">
        <v>0.44500000000000001</v>
      </c>
      <c r="E174" s="141">
        <v>5.0999999999999997E-2</v>
      </c>
      <c r="F174" s="142">
        <v>8.9999999999999993E-3</v>
      </c>
      <c r="G174" s="171"/>
      <c r="H174" s="171"/>
      <c r="I174" s="173"/>
      <c r="J174" s="44"/>
    </row>
    <row r="175" spans="1:10" ht="27.75" customHeight="1" x14ac:dyDescent="0.25">
      <c r="A175" s="168" t="s">
        <v>638</v>
      </c>
      <c r="B175" s="27"/>
      <c r="C175" s="175" t="s">
        <v>581</v>
      </c>
      <c r="D175" s="140">
        <v>0.36399999999999999</v>
      </c>
      <c r="E175" s="141">
        <v>4.2000000000000003E-2</v>
      </c>
      <c r="F175" s="142">
        <v>7.0000000000000001E-3</v>
      </c>
      <c r="G175" s="170">
        <v>0.24</v>
      </c>
      <c r="H175" s="171"/>
      <c r="I175" s="173"/>
      <c r="J175" s="44"/>
    </row>
    <row r="176" spans="1:10" ht="27.75" customHeight="1" x14ac:dyDescent="0.25">
      <c r="A176" s="168" t="s">
        <v>639</v>
      </c>
      <c r="B176" s="27"/>
      <c r="C176" s="175" t="s">
        <v>581</v>
      </c>
      <c r="D176" s="140">
        <v>0.36399999999999999</v>
      </c>
      <c r="E176" s="141">
        <v>4.2000000000000003E-2</v>
      </c>
      <c r="F176" s="142">
        <v>7.0000000000000001E-3</v>
      </c>
      <c r="G176" s="170">
        <v>0.24</v>
      </c>
      <c r="H176" s="171"/>
      <c r="I176" s="173"/>
      <c r="J176" s="44"/>
    </row>
    <row r="177" spans="1:10" ht="27.75" customHeight="1" x14ac:dyDescent="0.25">
      <c r="A177" s="168" t="s">
        <v>640</v>
      </c>
      <c r="B177" s="27"/>
      <c r="C177" s="175" t="s">
        <v>581</v>
      </c>
      <c r="D177" s="140">
        <v>0.36399999999999999</v>
      </c>
      <c r="E177" s="141">
        <v>4.2000000000000003E-2</v>
      </c>
      <c r="F177" s="142">
        <v>7.0000000000000001E-3</v>
      </c>
      <c r="G177" s="170">
        <v>0.25</v>
      </c>
      <c r="H177" s="171"/>
      <c r="I177" s="173"/>
      <c r="J177" s="44"/>
    </row>
    <row r="178" spans="1:10" ht="27.75" customHeight="1" x14ac:dyDescent="0.25">
      <c r="A178" s="168" t="s">
        <v>641</v>
      </c>
      <c r="B178" s="27"/>
      <c r="C178" s="175" t="s">
        <v>581</v>
      </c>
      <c r="D178" s="140">
        <v>0.36399999999999999</v>
      </c>
      <c r="E178" s="141">
        <v>4.2000000000000003E-2</v>
      </c>
      <c r="F178" s="142">
        <v>7.0000000000000001E-3</v>
      </c>
      <c r="G178" s="170">
        <v>0.26</v>
      </c>
      <c r="H178" s="171"/>
      <c r="I178" s="173"/>
      <c r="J178" s="44"/>
    </row>
    <row r="179" spans="1:10" ht="27.75" customHeight="1" x14ac:dyDescent="0.25">
      <c r="A179" s="168" t="s">
        <v>642</v>
      </c>
      <c r="B179" s="27"/>
      <c r="C179" s="175" t="s">
        <v>581</v>
      </c>
      <c r="D179" s="140">
        <v>0.36399999999999999</v>
      </c>
      <c r="E179" s="141">
        <v>4.2000000000000003E-2</v>
      </c>
      <c r="F179" s="142">
        <v>7.0000000000000001E-3</v>
      </c>
      <c r="G179" s="170">
        <v>0.31</v>
      </c>
      <c r="H179" s="171"/>
      <c r="I179" s="173"/>
      <c r="J179" s="44"/>
    </row>
    <row r="180" spans="1:10" ht="27.75" customHeight="1" x14ac:dyDescent="0.25">
      <c r="A180" s="168" t="s">
        <v>452</v>
      </c>
      <c r="B180" s="27"/>
      <c r="C180" s="175">
        <v>4</v>
      </c>
      <c r="D180" s="140">
        <v>0.36399999999999999</v>
      </c>
      <c r="E180" s="141">
        <v>4.2000000000000003E-2</v>
      </c>
      <c r="F180" s="142">
        <v>7.0000000000000001E-3</v>
      </c>
      <c r="G180" s="171"/>
      <c r="H180" s="171"/>
      <c r="I180" s="173"/>
      <c r="J180" s="44"/>
    </row>
    <row r="181" spans="1:10" ht="27.75" customHeight="1" x14ac:dyDescent="0.25">
      <c r="A181" s="168" t="s">
        <v>500</v>
      </c>
      <c r="B181" s="27"/>
      <c r="C181" s="175">
        <v>0</v>
      </c>
      <c r="D181" s="140">
        <v>0.26200000000000001</v>
      </c>
      <c r="E181" s="141">
        <v>2.8000000000000001E-2</v>
      </c>
      <c r="F181" s="142">
        <v>4.0000000000000001E-3</v>
      </c>
      <c r="G181" s="170">
        <v>0.55000000000000004</v>
      </c>
      <c r="H181" s="170">
        <v>0.23</v>
      </c>
      <c r="I181" s="174">
        <v>0.23</v>
      </c>
      <c r="J181" s="43">
        <v>1.0999999999999999E-2</v>
      </c>
    </row>
    <row r="182" spans="1:10" ht="27.75" customHeight="1" x14ac:dyDescent="0.25">
      <c r="A182" s="168" t="s">
        <v>501</v>
      </c>
      <c r="B182" s="27"/>
      <c r="C182" s="175">
        <v>0</v>
      </c>
      <c r="D182" s="140">
        <v>0.26200000000000001</v>
      </c>
      <c r="E182" s="141">
        <v>2.8000000000000001E-2</v>
      </c>
      <c r="F182" s="142">
        <v>4.0000000000000001E-3</v>
      </c>
      <c r="G182" s="170">
        <v>0.68</v>
      </c>
      <c r="H182" s="170">
        <v>0.23</v>
      </c>
      <c r="I182" s="174">
        <v>0.23</v>
      </c>
      <c r="J182" s="43">
        <v>1.0999999999999999E-2</v>
      </c>
    </row>
    <row r="183" spans="1:10" ht="27.75" customHeight="1" x14ac:dyDescent="0.25">
      <c r="A183" s="168" t="s">
        <v>502</v>
      </c>
      <c r="B183" s="27"/>
      <c r="C183" s="175">
        <v>0</v>
      </c>
      <c r="D183" s="140">
        <v>0.26200000000000001</v>
      </c>
      <c r="E183" s="141">
        <v>2.8000000000000001E-2</v>
      </c>
      <c r="F183" s="142">
        <v>4.0000000000000001E-3</v>
      </c>
      <c r="G183" s="170">
        <v>0.74</v>
      </c>
      <c r="H183" s="170">
        <v>0.23</v>
      </c>
      <c r="I183" s="174">
        <v>0.23</v>
      </c>
      <c r="J183" s="43">
        <v>1.0999999999999999E-2</v>
      </c>
    </row>
    <row r="184" spans="1:10" ht="27.75" customHeight="1" x14ac:dyDescent="0.25">
      <c r="A184" s="168" t="s">
        <v>503</v>
      </c>
      <c r="B184" s="27"/>
      <c r="C184" s="175">
        <v>0</v>
      </c>
      <c r="D184" s="140">
        <v>0.26200000000000001</v>
      </c>
      <c r="E184" s="141">
        <v>2.8000000000000001E-2</v>
      </c>
      <c r="F184" s="142">
        <v>4.0000000000000001E-3</v>
      </c>
      <c r="G184" s="170">
        <v>0.88</v>
      </c>
      <c r="H184" s="170">
        <v>0.23</v>
      </c>
      <c r="I184" s="174">
        <v>0.23</v>
      </c>
      <c r="J184" s="43">
        <v>1.0999999999999999E-2</v>
      </c>
    </row>
    <row r="185" spans="1:10" ht="27.75" customHeight="1" x14ac:dyDescent="0.25">
      <c r="A185" s="168" t="s">
        <v>504</v>
      </c>
      <c r="B185" s="27"/>
      <c r="C185" s="175">
        <v>0</v>
      </c>
      <c r="D185" s="140">
        <v>0.26200000000000001</v>
      </c>
      <c r="E185" s="141">
        <v>2.8000000000000001E-2</v>
      </c>
      <c r="F185" s="142">
        <v>4.0000000000000001E-3</v>
      </c>
      <c r="G185" s="170">
        <v>1.25</v>
      </c>
      <c r="H185" s="170">
        <v>0.23</v>
      </c>
      <c r="I185" s="174">
        <v>0.23</v>
      </c>
      <c r="J185" s="43">
        <v>1.0999999999999999E-2</v>
      </c>
    </row>
    <row r="186" spans="1:10" ht="27.75" customHeight="1" x14ac:dyDescent="0.25">
      <c r="A186" s="168" t="s">
        <v>505</v>
      </c>
      <c r="B186" s="27"/>
      <c r="C186" s="175">
        <v>0</v>
      </c>
      <c r="D186" s="140">
        <v>0.25600000000000001</v>
      </c>
      <c r="E186" s="141">
        <v>2.5000000000000001E-2</v>
      </c>
      <c r="F186" s="142">
        <v>4.0000000000000001E-3</v>
      </c>
      <c r="G186" s="170">
        <v>0.67</v>
      </c>
      <c r="H186" s="170">
        <v>0.26</v>
      </c>
      <c r="I186" s="174">
        <v>0.26</v>
      </c>
      <c r="J186" s="43">
        <v>0.01</v>
      </c>
    </row>
    <row r="187" spans="1:10" ht="27.75" customHeight="1" x14ac:dyDescent="0.25">
      <c r="A187" s="168" t="s">
        <v>506</v>
      </c>
      <c r="B187" s="27"/>
      <c r="C187" s="175">
        <v>0</v>
      </c>
      <c r="D187" s="140">
        <v>0.25600000000000001</v>
      </c>
      <c r="E187" s="141">
        <v>2.5000000000000001E-2</v>
      </c>
      <c r="F187" s="142">
        <v>4.0000000000000001E-3</v>
      </c>
      <c r="G187" s="170">
        <v>0.87</v>
      </c>
      <c r="H187" s="170">
        <v>0.26</v>
      </c>
      <c r="I187" s="174">
        <v>0.26</v>
      </c>
      <c r="J187" s="43">
        <v>0.01</v>
      </c>
    </row>
    <row r="188" spans="1:10" ht="27.75" customHeight="1" x14ac:dyDescent="0.25">
      <c r="A188" s="168" t="s">
        <v>507</v>
      </c>
      <c r="B188" s="27"/>
      <c r="C188" s="175">
        <v>0</v>
      </c>
      <c r="D188" s="140">
        <v>0.25600000000000001</v>
      </c>
      <c r="E188" s="141">
        <v>2.5000000000000001E-2</v>
      </c>
      <c r="F188" s="142">
        <v>4.0000000000000001E-3</v>
      </c>
      <c r="G188" s="170">
        <v>0.96</v>
      </c>
      <c r="H188" s="170">
        <v>0.26</v>
      </c>
      <c r="I188" s="174">
        <v>0.26</v>
      </c>
      <c r="J188" s="43">
        <v>0.01</v>
      </c>
    </row>
    <row r="189" spans="1:10" ht="27.75" customHeight="1" x14ac:dyDescent="0.25">
      <c r="A189" s="168" t="s">
        <v>508</v>
      </c>
      <c r="B189" s="27"/>
      <c r="C189" s="175">
        <v>0</v>
      </c>
      <c r="D189" s="140">
        <v>0.25600000000000001</v>
      </c>
      <c r="E189" s="141">
        <v>2.5000000000000001E-2</v>
      </c>
      <c r="F189" s="142">
        <v>4.0000000000000001E-3</v>
      </c>
      <c r="G189" s="170">
        <v>1.1599999999999999</v>
      </c>
      <c r="H189" s="170">
        <v>0.26</v>
      </c>
      <c r="I189" s="174">
        <v>0.26</v>
      </c>
      <c r="J189" s="43">
        <v>0.01</v>
      </c>
    </row>
    <row r="190" spans="1:10" ht="27.75" customHeight="1" x14ac:dyDescent="0.25">
      <c r="A190" s="168" t="s">
        <v>509</v>
      </c>
      <c r="B190" s="27"/>
      <c r="C190" s="175">
        <v>0</v>
      </c>
      <c r="D190" s="140">
        <v>0.25600000000000001</v>
      </c>
      <c r="E190" s="141">
        <v>2.5000000000000001E-2</v>
      </c>
      <c r="F190" s="142">
        <v>4.0000000000000001E-3</v>
      </c>
      <c r="G190" s="170">
        <v>1.73</v>
      </c>
      <c r="H190" s="170">
        <v>0.26</v>
      </c>
      <c r="I190" s="174">
        <v>0.26</v>
      </c>
      <c r="J190" s="43">
        <v>0.01</v>
      </c>
    </row>
    <row r="191" spans="1:10" ht="27.75" customHeight="1" x14ac:dyDescent="0.25">
      <c r="A191" s="168" t="s">
        <v>510</v>
      </c>
      <c r="B191" s="27"/>
      <c r="C191" s="175">
        <v>0</v>
      </c>
      <c r="D191" s="140">
        <v>0.246</v>
      </c>
      <c r="E191" s="141">
        <v>2.1999999999999999E-2</v>
      </c>
      <c r="F191" s="142">
        <v>3.0000000000000001E-3</v>
      </c>
      <c r="G191" s="170">
        <v>8.36</v>
      </c>
      <c r="H191" s="170">
        <v>0.26</v>
      </c>
      <c r="I191" s="174">
        <v>0.26</v>
      </c>
      <c r="J191" s="43">
        <v>8.9999999999999993E-3</v>
      </c>
    </row>
    <row r="192" spans="1:10" ht="27.75" customHeight="1" x14ac:dyDescent="0.25">
      <c r="A192" s="168" t="s">
        <v>511</v>
      </c>
      <c r="B192" s="27"/>
      <c r="C192" s="175">
        <v>0</v>
      </c>
      <c r="D192" s="140">
        <v>0.246</v>
      </c>
      <c r="E192" s="141">
        <v>2.1999999999999999E-2</v>
      </c>
      <c r="F192" s="142">
        <v>3.0000000000000001E-3</v>
      </c>
      <c r="G192" s="170">
        <v>9.9600000000000009</v>
      </c>
      <c r="H192" s="170">
        <v>0.26</v>
      </c>
      <c r="I192" s="174">
        <v>0.26</v>
      </c>
      <c r="J192" s="43">
        <v>8.9999999999999993E-3</v>
      </c>
    </row>
    <row r="193" spans="1:10" ht="27.75" customHeight="1" x14ac:dyDescent="0.25">
      <c r="A193" s="168" t="s">
        <v>512</v>
      </c>
      <c r="B193" s="27"/>
      <c r="C193" s="175">
        <v>0</v>
      </c>
      <c r="D193" s="140">
        <v>0.246</v>
      </c>
      <c r="E193" s="141">
        <v>2.1999999999999999E-2</v>
      </c>
      <c r="F193" s="142">
        <v>3.0000000000000001E-3</v>
      </c>
      <c r="G193" s="170">
        <v>11.87</v>
      </c>
      <c r="H193" s="170">
        <v>0.26</v>
      </c>
      <c r="I193" s="174">
        <v>0.26</v>
      </c>
      <c r="J193" s="43">
        <v>8.9999999999999993E-3</v>
      </c>
    </row>
    <row r="194" spans="1:10" ht="27.75" customHeight="1" x14ac:dyDescent="0.25">
      <c r="A194" s="168" t="s">
        <v>513</v>
      </c>
      <c r="B194" s="27"/>
      <c r="C194" s="175">
        <v>0</v>
      </c>
      <c r="D194" s="140">
        <v>0.246</v>
      </c>
      <c r="E194" s="141">
        <v>2.1999999999999999E-2</v>
      </c>
      <c r="F194" s="142">
        <v>3.0000000000000001E-3</v>
      </c>
      <c r="G194" s="170">
        <v>15.04</v>
      </c>
      <c r="H194" s="170">
        <v>0.26</v>
      </c>
      <c r="I194" s="174">
        <v>0.26</v>
      </c>
      <c r="J194" s="43">
        <v>8.9999999999999993E-3</v>
      </c>
    </row>
    <row r="195" spans="1:10" ht="27.75" customHeight="1" x14ac:dyDescent="0.25">
      <c r="A195" s="168" t="s">
        <v>514</v>
      </c>
      <c r="B195" s="27"/>
      <c r="C195" s="175">
        <v>0</v>
      </c>
      <c r="D195" s="140">
        <v>0.246</v>
      </c>
      <c r="E195" s="141">
        <v>2.1999999999999999E-2</v>
      </c>
      <c r="F195" s="142">
        <v>3.0000000000000001E-3</v>
      </c>
      <c r="G195" s="170">
        <v>25.31</v>
      </c>
      <c r="H195" s="170">
        <v>0.26</v>
      </c>
      <c r="I195" s="174">
        <v>0.26</v>
      </c>
      <c r="J195" s="43">
        <v>8.9999999999999993E-3</v>
      </c>
    </row>
    <row r="196" spans="1:10" ht="27.75" customHeight="1" x14ac:dyDescent="0.25">
      <c r="A196" s="168" t="s">
        <v>453</v>
      </c>
      <c r="B196" s="27"/>
      <c r="C196" s="175" t="s">
        <v>411</v>
      </c>
      <c r="D196" s="143">
        <v>1.1399999999999999</v>
      </c>
      <c r="E196" s="144">
        <v>9.6000000000000002E-2</v>
      </c>
      <c r="F196" s="142">
        <v>6.4000000000000001E-2</v>
      </c>
      <c r="G196" s="171"/>
      <c r="H196" s="171"/>
      <c r="I196" s="173"/>
      <c r="J196" s="44"/>
    </row>
    <row r="197" spans="1:10" ht="27.75" customHeight="1" x14ac:dyDescent="0.25">
      <c r="A197" s="168" t="s">
        <v>454</v>
      </c>
      <c r="B197" s="27"/>
      <c r="C197" s="175">
        <v>0</v>
      </c>
      <c r="D197" s="140">
        <v>-0.39800000000000002</v>
      </c>
      <c r="E197" s="141">
        <v>-4.4999999999999998E-2</v>
      </c>
      <c r="F197" s="142">
        <v>-8.0000000000000002E-3</v>
      </c>
      <c r="G197" s="170">
        <v>0</v>
      </c>
      <c r="H197" s="171"/>
      <c r="I197" s="173"/>
      <c r="J197" s="44"/>
    </row>
    <row r="198" spans="1:10" ht="27.75" customHeight="1" x14ac:dyDescent="0.25">
      <c r="A198" s="168" t="s">
        <v>455</v>
      </c>
      <c r="B198" s="27"/>
      <c r="C198" s="175">
        <v>0</v>
      </c>
      <c r="D198" s="140">
        <v>-0.36199999999999999</v>
      </c>
      <c r="E198" s="141">
        <v>-0.04</v>
      </c>
      <c r="F198" s="142">
        <v>-6.0000000000000001E-3</v>
      </c>
      <c r="G198" s="170">
        <v>0</v>
      </c>
      <c r="H198" s="171"/>
      <c r="I198" s="173"/>
      <c r="J198" s="44"/>
    </row>
    <row r="199" spans="1:10" ht="27.75" customHeight="1" x14ac:dyDescent="0.25">
      <c r="A199" s="168" t="s">
        <v>456</v>
      </c>
      <c r="B199" s="27"/>
      <c r="C199" s="175">
        <v>0</v>
      </c>
      <c r="D199" s="140">
        <v>-0.39800000000000002</v>
      </c>
      <c r="E199" s="141">
        <v>-4.4999999999999998E-2</v>
      </c>
      <c r="F199" s="142">
        <v>-8.0000000000000002E-3</v>
      </c>
      <c r="G199" s="170">
        <v>0</v>
      </c>
      <c r="H199" s="171"/>
      <c r="I199" s="173"/>
      <c r="J199" s="43">
        <v>0.02</v>
      </c>
    </row>
    <row r="200" spans="1:10" ht="27.75" customHeight="1" x14ac:dyDescent="0.25">
      <c r="A200" s="168" t="s">
        <v>457</v>
      </c>
      <c r="B200" s="27"/>
      <c r="C200" s="175">
        <v>0</v>
      </c>
      <c r="D200" s="140">
        <v>-0.36199999999999999</v>
      </c>
      <c r="E200" s="141">
        <v>-0.04</v>
      </c>
      <c r="F200" s="142">
        <v>-6.0000000000000001E-3</v>
      </c>
      <c r="G200" s="170">
        <v>0</v>
      </c>
      <c r="H200" s="171"/>
      <c r="I200" s="173"/>
      <c r="J200" s="43">
        <v>1.6E-2</v>
      </c>
    </row>
    <row r="201" spans="1:10" ht="27.75" customHeight="1" x14ac:dyDescent="0.25">
      <c r="A201" s="168" t="s">
        <v>458</v>
      </c>
      <c r="B201" s="27"/>
      <c r="C201" s="175">
        <v>0</v>
      </c>
      <c r="D201" s="140">
        <v>-0.376</v>
      </c>
      <c r="E201" s="141">
        <v>-3.6999999999999998E-2</v>
      </c>
      <c r="F201" s="142">
        <v>-5.0000000000000001E-3</v>
      </c>
      <c r="G201" s="170">
        <v>0.85</v>
      </c>
      <c r="H201" s="171"/>
      <c r="I201" s="173"/>
      <c r="J201" s="43">
        <v>1.9E-2</v>
      </c>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0">
    <mergeCell ref="A2:J2"/>
    <mergeCell ref="F4:J4"/>
    <mergeCell ref="F5:G5"/>
    <mergeCell ref="H9:J9"/>
    <mergeCell ref="F9:G9"/>
    <mergeCell ref="B8:D8"/>
    <mergeCell ref="A4:D4"/>
    <mergeCell ref="F6:G6"/>
    <mergeCell ref="F7:G7"/>
    <mergeCell ref="F8:G8"/>
  </mergeCells>
  <phoneticPr fontId="5" type="noConversion"/>
  <hyperlinks>
    <hyperlink ref="A1" location="Overview!A1" display="Back to Overview" xr:uid="{00000000-0004-0000-0600-000000000000}"/>
  </hyperlinks>
  <pageMargins left="0.39370078740157483" right="0.35433070866141736" top="0.9055118110236221" bottom="0.74803149606299213" header="0.51181102362204722" footer="0.51181102362204722"/>
  <pageSetup paperSize="9" scale="45" fitToHeight="0" orientation="portrait" r:id="rId2"/>
  <headerFooter scaleWithDoc="0">
    <oddHeader>&amp;L
Annex 4 - Charges applied to LDNOs with HV/LV end users</oddHeader>
    <oddFooter>&amp;C&amp;P of &amp;N</oddFooter>
    <firstHeader>&amp;L
Annex 4 - Charges applied to LDNOs with HV/LV end users</firstHeader>
    <firstFooter>&amp;LNote: Where a tariff only has a p/kWh unit rate in Unit Charge 1 then this unit rate applies at all times.&amp;R&amp;P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G41"/>
  <sheetViews>
    <sheetView topLeftCell="A7" zoomScale="80" zoomScaleNormal="80" zoomScaleSheetLayoutView="100" workbookViewId="0">
      <selection activeCell="B18" sqref="B18"/>
    </sheetView>
  </sheetViews>
  <sheetFormatPr defaultRowHeight="13.2" x14ac:dyDescent="0.25"/>
  <cols>
    <col min="1" max="7" width="24" customWidth="1"/>
  </cols>
  <sheetData>
    <row r="1" spans="1:7" ht="27.75" customHeight="1" x14ac:dyDescent="0.25">
      <c r="A1" s="137" t="s">
        <v>24</v>
      </c>
    </row>
    <row r="2" spans="1:7" ht="44.25" customHeight="1" x14ac:dyDescent="0.25">
      <c r="A2" s="257" t="s">
        <v>134</v>
      </c>
      <c r="B2" s="257"/>
      <c r="C2" s="257"/>
      <c r="D2" s="257"/>
      <c r="E2" s="257"/>
      <c r="F2" s="257"/>
      <c r="G2" s="257"/>
    </row>
    <row r="3" spans="1:7" ht="47.25" customHeight="1" x14ac:dyDescent="0.25">
      <c r="A3" s="232" t="str">
        <f>Overview!B4&amp; " - Illustrative LLFs for year beginning "&amp;Overview!D4</f>
        <v>Fulcrum Electricity Assets Ltd - GSP_A - Illustrative LLFs for year beginning 1 April 2025</v>
      </c>
      <c r="B3" s="233"/>
      <c r="C3" s="233"/>
      <c r="D3" s="233"/>
      <c r="E3" s="233"/>
      <c r="F3" s="233"/>
      <c r="G3" s="234"/>
    </row>
    <row r="4" spans="1:7" ht="9.75" customHeight="1" x14ac:dyDescent="0.25"/>
    <row r="5" spans="1:7" ht="19.5" customHeight="1" x14ac:dyDescent="0.25">
      <c r="A5" s="259" t="s">
        <v>17</v>
      </c>
      <c r="B5" s="260"/>
      <c r="C5" s="21" t="s">
        <v>4</v>
      </c>
      <c r="D5" s="21" t="s">
        <v>5</v>
      </c>
      <c r="E5" s="21" t="s">
        <v>6</v>
      </c>
      <c r="F5" s="21" t="s">
        <v>7</v>
      </c>
      <c r="G5" s="21" t="s">
        <v>693</v>
      </c>
    </row>
    <row r="6" spans="1:7" ht="19.5" customHeight="1" x14ac:dyDescent="0.25">
      <c r="A6" s="261"/>
      <c r="B6" s="262"/>
      <c r="C6" s="21" t="s">
        <v>694</v>
      </c>
      <c r="D6" s="21" t="s">
        <v>695</v>
      </c>
      <c r="E6" s="21" t="s">
        <v>696</v>
      </c>
      <c r="F6" s="21" t="s">
        <v>697</v>
      </c>
      <c r="G6" s="21" t="s">
        <v>698</v>
      </c>
    </row>
    <row r="7" spans="1:7" ht="45" customHeight="1" x14ac:dyDescent="0.25">
      <c r="A7" s="229" t="s">
        <v>699</v>
      </c>
      <c r="B7" s="230"/>
      <c r="C7" s="23" t="s">
        <v>700</v>
      </c>
      <c r="D7" s="22"/>
      <c r="E7" s="87" t="s">
        <v>701</v>
      </c>
      <c r="F7" s="22"/>
      <c r="G7" s="22"/>
    </row>
    <row r="8" spans="1:7" ht="45" customHeight="1" x14ac:dyDescent="0.25">
      <c r="A8" s="229" t="s">
        <v>702</v>
      </c>
      <c r="B8" s="230"/>
      <c r="C8" s="22"/>
      <c r="D8" s="23" t="s">
        <v>703</v>
      </c>
      <c r="E8" s="22"/>
      <c r="F8" s="22"/>
      <c r="G8" s="22"/>
    </row>
    <row r="9" spans="1:7" ht="45" customHeight="1" x14ac:dyDescent="0.25">
      <c r="A9" s="229" t="s">
        <v>704</v>
      </c>
      <c r="B9" s="230"/>
      <c r="C9" s="22"/>
      <c r="D9" s="22"/>
      <c r="E9" s="23" t="s">
        <v>703</v>
      </c>
      <c r="F9" s="22"/>
      <c r="G9" s="22"/>
    </row>
    <row r="10" spans="1:7" ht="25.5" customHeight="1" x14ac:dyDescent="0.25">
      <c r="A10" s="229" t="s">
        <v>705</v>
      </c>
      <c r="B10" s="230"/>
      <c r="C10" s="22"/>
      <c r="D10" s="22"/>
      <c r="E10" s="22"/>
      <c r="F10" s="87" t="s">
        <v>706</v>
      </c>
      <c r="G10" s="87" t="s">
        <v>707</v>
      </c>
    </row>
    <row r="11" spans="1:7" x14ac:dyDescent="0.25">
      <c r="A11" s="229" t="s">
        <v>18</v>
      </c>
      <c r="B11" s="230"/>
      <c r="C11" s="217" t="s">
        <v>19</v>
      </c>
      <c r="D11" s="218"/>
      <c r="E11" s="218"/>
      <c r="F11" s="218"/>
      <c r="G11" s="218"/>
    </row>
    <row r="12" spans="1:7" x14ac:dyDescent="0.25">
      <c r="B12" s="13"/>
      <c r="C12" s="13"/>
      <c r="D12" s="13"/>
      <c r="E12" s="13"/>
    </row>
    <row r="13" spans="1:7" ht="22.5" customHeight="1" x14ac:dyDescent="0.25">
      <c r="A13" s="225" t="s">
        <v>46</v>
      </c>
      <c r="B13" s="258"/>
      <c r="C13" s="258"/>
      <c r="D13" s="258"/>
      <c r="E13" s="258"/>
      <c r="F13" s="258"/>
      <c r="G13" s="226"/>
    </row>
    <row r="14" spans="1:7" ht="22.5" customHeight="1" x14ac:dyDescent="0.25">
      <c r="A14" s="225" t="s">
        <v>3</v>
      </c>
      <c r="B14" s="258"/>
      <c r="C14" s="258"/>
      <c r="D14" s="258"/>
      <c r="E14" s="258"/>
      <c r="F14" s="258"/>
      <c r="G14" s="226"/>
    </row>
    <row r="15" spans="1:7" ht="33" customHeight="1" x14ac:dyDescent="0.25">
      <c r="A15" s="21" t="s">
        <v>47</v>
      </c>
      <c r="B15" s="21" t="s">
        <v>4</v>
      </c>
      <c r="C15" s="21" t="s">
        <v>5</v>
      </c>
      <c r="D15" s="21" t="s">
        <v>6</v>
      </c>
      <c r="E15" s="21" t="s">
        <v>7</v>
      </c>
      <c r="F15" s="21" t="s">
        <v>693</v>
      </c>
      <c r="G15" s="21" t="s">
        <v>8</v>
      </c>
    </row>
    <row r="16" spans="1:7" ht="79.2" x14ac:dyDescent="0.25">
      <c r="A16" s="1" t="s">
        <v>48</v>
      </c>
      <c r="B16" s="283">
        <v>1.1339999999999999</v>
      </c>
      <c r="C16" s="283">
        <v>1.0960000000000001</v>
      </c>
      <c r="D16" s="283">
        <v>1.119</v>
      </c>
      <c r="E16" s="283">
        <v>1.0880000000000001</v>
      </c>
      <c r="F16" s="283">
        <v>1.103</v>
      </c>
      <c r="G16" s="1" t="s">
        <v>2415</v>
      </c>
    </row>
    <row r="17" spans="1:7" ht="92.4" x14ac:dyDescent="0.25">
      <c r="A17" s="1" t="s">
        <v>49</v>
      </c>
      <c r="B17" s="283">
        <v>1.0489999999999999</v>
      </c>
      <c r="C17" s="283">
        <v>1.042</v>
      </c>
      <c r="D17" s="283">
        <v>1.046</v>
      </c>
      <c r="E17" s="283">
        <v>1.042</v>
      </c>
      <c r="F17" s="283">
        <v>1.0429999999999999</v>
      </c>
      <c r="G17" s="284" t="s">
        <v>2416</v>
      </c>
    </row>
    <row r="18" spans="1:7" ht="22.5" customHeight="1" x14ac:dyDescent="0.25">
      <c r="A18" s="1" t="s">
        <v>50</v>
      </c>
      <c r="B18" s="283">
        <v>1.038</v>
      </c>
      <c r="C18" s="283">
        <v>1.0289999999999999</v>
      </c>
      <c r="D18" s="283">
        <v>1.0349999999999999</v>
      </c>
      <c r="E18" s="283">
        <v>1.0269999999999999</v>
      </c>
      <c r="F18" s="283">
        <v>1.03</v>
      </c>
      <c r="G18" s="12"/>
    </row>
    <row r="19" spans="1:7" ht="39.6" customHeight="1" x14ac:dyDescent="0.25">
      <c r="A19" s="1" t="s">
        <v>51</v>
      </c>
      <c r="B19" s="283">
        <v>1.0289999999999999</v>
      </c>
      <c r="C19" s="283">
        <v>1.0229999999999999</v>
      </c>
      <c r="D19" s="283">
        <v>1.0269999999999999</v>
      </c>
      <c r="E19" s="283">
        <v>1.0229999999999999</v>
      </c>
      <c r="F19" s="283">
        <v>1.024</v>
      </c>
      <c r="G19" s="12" t="s">
        <v>2417</v>
      </c>
    </row>
    <row r="20" spans="1:7" ht="22.5" customHeight="1" x14ac:dyDescent="0.25">
      <c r="A20" s="1" t="s">
        <v>52</v>
      </c>
      <c r="B20" s="283">
        <v>1.0209999999999999</v>
      </c>
      <c r="C20" s="283">
        <v>1.016</v>
      </c>
      <c r="D20" s="283">
        <v>1.0189999999999999</v>
      </c>
      <c r="E20" s="283">
        <v>1.0149999999999999</v>
      </c>
      <c r="F20" s="283">
        <v>1.0169999999999999</v>
      </c>
      <c r="G20" s="12"/>
    </row>
    <row r="21" spans="1:7" ht="22.5" customHeight="1" x14ac:dyDescent="0.25">
      <c r="A21" s="1" t="s">
        <v>53</v>
      </c>
      <c r="B21" s="283">
        <v>1.0069999999999999</v>
      </c>
      <c r="C21" s="283">
        <v>1.0049999999999999</v>
      </c>
      <c r="D21" s="283">
        <v>1.006</v>
      </c>
      <c r="E21" s="283">
        <v>1.004</v>
      </c>
      <c r="F21" s="283">
        <v>1.0049999999999999</v>
      </c>
      <c r="G21" s="12"/>
    </row>
    <row r="22" spans="1:7" ht="22.5" customHeight="1" x14ac:dyDescent="0.25">
      <c r="A22" s="1"/>
      <c r="B22" s="12"/>
      <c r="C22" s="12"/>
      <c r="D22" s="12"/>
      <c r="E22" s="12"/>
      <c r="F22" s="12"/>
      <c r="G22" s="12"/>
    </row>
    <row r="23" spans="1:7" ht="22.5" customHeight="1" x14ac:dyDescent="0.25">
      <c r="A23" s="1"/>
      <c r="B23" s="12"/>
      <c r="C23" s="12"/>
      <c r="D23" s="12"/>
      <c r="E23" s="12"/>
      <c r="F23" s="12"/>
      <c r="G23" s="12"/>
    </row>
    <row r="25" spans="1:7" ht="22.5" customHeight="1" x14ac:dyDescent="0.25">
      <c r="A25" s="225" t="s">
        <v>54</v>
      </c>
      <c r="B25" s="258"/>
      <c r="C25" s="258"/>
      <c r="D25" s="258"/>
      <c r="E25" s="258"/>
      <c r="F25" s="258"/>
      <c r="G25" s="226"/>
    </row>
    <row r="26" spans="1:7" ht="22.5" customHeight="1" x14ac:dyDescent="0.25">
      <c r="A26" s="225" t="s">
        <v>15</v>
      </c>
      <c r="B26" s="258"/>
      <c r="C26" s="258"/>
      <c r="D26" s="258"/>
      <c r="E26" s="258"/>
      <c r="F26" s="258"/>
      <c r="G26" s="226"/>
    </row>
    <row r="27" spans="1:7" ht="33" customHeight="1" x14ac:dyDescent="0.25">
      <c r="A27" s="21" t="s">
        <v>9</v>
      </c>
      <c r="B27" s="21" t="s">
        <v>4</v>
      </c>
      <c r="C27" s="21" t="s">
        <v>5</v>
      </c>
      <c r="D27" s="21" t="s">
        <v>6</v>
      </c>
      <c r="E27" s="21" t="s">
        <v>7</v>
      </c>
      <c r="F27" s="21" t="s">
        <v>693</v>
      </c>
      <c r="G27" s="21" t="s">
        <v>8</v>
      </c>
    </row>
    <row r="28" spans="1:7" ht="22.5" customHeight="1" x14ac:dyDescent="0.25">
      <c r="A28" s="1" t="s">
        <v>10</v>
      </c>
      <c r="B28" s="12"/>
      <c r="C28" s="12"/>
      <c r="D28" s="12"/>
      <c r="E28" s="12"/>
      <c r="F28" s="12"/>
      <c r="G28" s="12"/>
    </row>
    <row r="29" spans="1:7" ht="22.5" customHeight="1" x14ac:dyDescent="0.25">
      <c r="A29" s="1" t="s">
        <v>11</v>
      </c>
      <c r="B29" s="12"/>
      <c r="C29" s="12"/>
      <c r="D29" s="12"/>
      <c r="E29" s="12"/>
      <c r="F29" s="12"/>
      <c r="G29" s="12"/>
    </row>
    <row r="30" spans="1:7" ht="22.5" customHeight="1" x14ac:dyDescent="0.25">
      <c r="A30" s="1" t="s">
        <v>12</v>
      </c>
      <c r="B30" s="12"/>
      <c r="C30" s="12"/>
      <c r="D30" s="12"/>
      <c r="E30" s="12"/>
      <c r="F30" s="12"/>
      <c r="G30" s="12"/>
    </row>
    <row r="31" spans="1:7" ht="22.5" customHeight="1" x14ac:dyDescent="0.25">
      <c r="A31" s="1" t="s">
        <v>13</v>
      </c>
      <c r="B31" s="12"/>
      <c r="C31" s="12"/>
      <c r="D31" s="12"/>
      <c r="E31" s="12"/>
      <c r="F31" s="12"/>
      <c r="G31" s="12"/>
    </row>
    <row r="32" spans="1:7" ht="22.5" customHeight="1" x14ac:dyDescent="0.25">
      <c r="A32" s="1" t="s">
        <v>14</v>
      </c>
      <c r="B32" s="12"/>
      <c r="C32" s="12"/>
      <c r="D32" s="12"/>
      <c r="E32" s="12"/>
      <c r="F32" s="12"/>
      <c r="G32" s="12"/>
    </row>
    <row r="34" spans="1:7" ht="22.5" customHeight="1" x14ac:dyDescent="0.25">
      <c r="A34" s="225" t="s">
        <v>54</v>
      </c>
      <c r="B34" s="258"/>
      <c r="C34" s="258"/>
      <c r="D34" s="258"/>
      <c r="E34" s="258"/>
      <c r="F34" s="258"/>
      <c r="G34" s="226"/>
    </row>
    <row r="35" spans="1:7" ht="22.5" customHeight="1" x14ac:dyDescent="0.25">
      <c r="A35" s="225" t="s">
        <v>16</v>
      </c>
      <c r="B35" s="258"/>
      <c r="C35" s="258"/>
      <c r="D35" s="258"/>
      <c r="E35" s="258"/>
      <c r="F35" s="258"/>
      <c r="G35" s="226"/>
    </row>
    <row r="36" spans="1:7" ht="33" customHeight="1" x14ac:dyDescent="0.25">
      <c r="A36" s="21" t="s">
        <v>9</v>
      </c>
      <c r="B36" s="21" t="s">
        <v>4</v>
      </c>
      <c r="C36" s="21" t="s">
        <v>5</v>
      </c>
      <c r="D36" s="21" t="s">
        <v>6</v>
      </c>
      <c r="E36" s="21" t="s">
        <v>7</v>
      </c>
      <c r="F36" s="21" t="s">
        <v>693</v>
      </c>
      <c r="G36" s="21" t="s">
        <v>8</v>
      </c>
    </row>
    <row r="37" spans="1:7" ht="22.5" customHeight="1" x14ac:dyDescent="0.25">
      <c r="A37" s="1" t="s">
        <v>10</v>
      </c>
      <c r="B37" s="12"/>
      <c r="C37" s="12"/>
      <c r="D37" s="12"/>
      <c r="E37" s="12"/>
      <c r="F37" s="12"/>
      <c r="G37" s="12"/>
    </row>
    <row r="38" spans="1:7" ht="22.5" customHeight="1" x14ac:dyDescent="0.25">
      <c r="A38" s="1" t="s">
        <v>11</v>
      </c>
      <c r="B38" s="12"/>
      <c r="C38" s="12"/>
      <c r="D38" s="12"/>
      <c r="E38" s="12"/>
      <c r="F38" s="12"/>
      <c r="G38" s="12"/>
    </row>
    <row r="39" spans="1:7" ht="22.5" customHeight="1" x14ac:dyDescent="0.25">
      <c r="A39" s="1" t="s">
        <v>12</v>
      </c>
      <c r="B39" s="12"/>
      <c r="C39" s="12"/>
      <c r="D39" s="12"/>
      <c r="E39" s="12"/>
      <c r="F39" s="12"/>
      <c r="G39" s="12"/>
    </row>
    <row r="40" spans="1:7" ht="22.5" customHeight="1" x14ac:dyDescent="0.25">
      <c r="A40" s="1" t="s">
        <v>13</v>
      </c>
      <c r="B40" s="12"/>
      <c r="C40" s="12"/>
      <c r="D40" s="12"/>
      <c r="E40" s="12"/>
      <c r="F40" s="12"/>
      <c r="G40" s="12"/>
    </row>
    <row r="41" spans="1:7" ht="22.5" customHeight="1" x14ac:dyDescent="0.25">
      <c r="A41" s="1" t="s">
        <v>14</v>
      </c>
      <c r="B41" s="12"/>
      <c r="C41" s="12"/>
      <c r="D41" s="12"/>
      <c r="E41" s="12"/>
      <c r="F41" s="12"/>
      <c r="G41" s="12"/>
    </row>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5">
    <mergeCell ref="A3:G3"/>
    <mergeCell ref="A2:G2"/>
    <mergeCell ref="A34:G34"/>
    <mergeCell ref="A35:G35"/>
    <mergeCell ref="C11:G11"/>
    <mergeCell ref="A13:G13"/>
    <mergeCell ref="A14:G14"/>
    <mergeCell ref="A25:G25"/>
    <mergeCell ref="A26:G26"/>
    <mergeCell ref="A9:B9"/>
    <mergeCell ref="A10:B10"/>
    <mergeCell ref="A11:B11"/>
    <mergeCell ref="A5:B6"/>
    <mergeCell ref="A7:B7"/>
    <mergeCell ref="A8:B8"/>
  </mergeCells>
  <phoneticPr fontId="10" type="noConversion"/>
  <hyperlinks>
    <hyperlink ref="A1" location="Overview!A1" display="Back to Overview" xr:uid="{00000000-0004-0000-0700-000000000000}"/>
  </hyperlinks>
  <pageMargins left="0.70866141732283472" right="0.70866141732283472" top="0.74803149606299213" bottom="0.74803149606299213" header="0.31496062992125984" footer="0.31496062992125984"/>
  <pageSetup paperSize="9" scale="53" fitToHeight="0" orientation="portrait" r:id="rId2"/>
  <headerFooter scaleWithDoc="0">
    <oddHeader>&amp;L
Annex 5 – Schedule of Line Loss Factors</oddHeader>
    <oddFooter>&amp;C&amp;P of &amp;N</oddFooter>
    <firstHeader>&amp;L
Annex 5 – Schedule of Line Loss Factors</first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S28"/>
  <sheetViews>
    <sheetView zoomScale="80" zoomScaleNormal="80" zoomScaleSheetLayoutView="80" workbookViewId="0"/>
  </sheetViews>
  <sheetFormatPr defaultColWidth="9.109375" defaultRowHeight="27.75" customHeight="1" x14ac:dyDescent="0.25"/>
  <cols>
    <col min="1" max="2" width="16" style="2" customWidth="1"/>
    <col min="3" max="3" width="6.33203125" style="2" bestFit="1" customWidth="1"/>
    <col min="4" max="4" width="20.6640625" style="2" customWidth="1"/>
    <col min="5" max="5" width="16.44140625" style="3" customWidth="1"/>
    <col min="6" max="6" width="6.33203125" style="3" bestFit="1" customWidth="1"/>
    <col min="7" max="7" width="20.6640625" style="2" customWidth="1"/>
    <col min="8" max="8" width="50.5546875" style="3" customWidth="1"/>
    <col min="9" max="10" width="15.5546875" style="3" customWidth="1"/>
    <col min="11" max="11" width="15.5546875" style="10" customWidth="1"/>
    <col min="12" max="13" width="15.5546875" style="4" customWidth="1"/>
    <col min="14" max="19" width="15.5546875" style="2" customWidth="1"/>
    <col min="20" max="16384" width="9.109375" style="2"/>
  </cols>
  <sheetData>
    <row r="1" spans="1:17" ht="63" customHeight="1" x14ac:dyDescent="0.25">
      <c r="A1" s="14" t="s">
        <v>24</v>
      </c>
      <c r="B1" s="14"/>
      <c r="C1" s="14"/>
      <c r="D1" s="263" t="s">
        <v>714</v>
      </c>
      <c r="E1" s="263"/>
      <c r="F1" s="263"/>
      <c r="G1" s="263"/>
      <c r="H1" s="263"/>
      <c r="I1" s="263"/>
      <c r="J1" s="263"/>
      <c r="K1" s="263"/>
      <c r="L1" s="263"/>
      <c r="M1" s="263"/>
      <c r="N1" s="263"/>
      <c r="O1" s="263"/>
      <c r="P1" s="263"/>
      <c r="Q1" s="263"/>
    </row>
    <row r="2" spans="1:17" ht="27.75" customHeight="1" x14ac:dyDescent="0.25">
      <c r="A2" s="232" t="s">
        <v>135</v>
      </c>
      <c r="B2" s="233"/>
      <c r="C2" s="233"/>
      <c r="D2" s="233"/>
      <c r="E2" s="233"/>
      <c r="F2" s="233"/>
      <c r="G2" s="233"/>
      <c r="H2" s="233"/>
      <c r="I2" s="233"/>
      <c r="J2" s="233"/>
      <c r="K2" s="233"/>
      <c r="L2" s="233"/>
      <c r="M2" s="233"/>
      <c r="N2" s="233"/>
      <c r="O2" s="233"/>
      <c r="P2" s="233"/>
      <c r="Q2" s="234"/>
    </row>
    <row r="3" spans="1:17" ht="17.25" customHeight="1" x14ac:dyDescent="0.25">
      <c r="A3" s="14"/>
      <c r="B3" s="14"/>
      <c r="C3" s="14"/>
      <c r="D3" s="14"/>
      <c r="G3" s="24"/>
    </row>
    <row r="4" spans="1:17" s="11" customFormat="1" ht="25.5" customHeight="1" x14ac:dyDescent="0.25">
      <c r="A4" s="232" t="str">
        <f>Overview!B4&amp; " - Effective from "&amp;Overview!D4&amp;" - "&amp;Overview!E4&amp;" new designated EHV charges"</f>
        <v>Fulcrum Electricity Assets Ltd - GSP_A - Effective from 1 April 2025 - Final new designated EHV charges</v>
      </c>
      <c r="B4" s="233"/>
      <c r="C4" s="233"/>
      <c r="D4" s="233"/>
      <c r="E4" s="233"/>
      <c r="F4" s="233"/>
      <c r="G4" s="233"/>
      <c r="H4" s="233"/>
      <c r="I4" s="233"/>
      <c r="J4" s="233"/>
      <c r="K4" s="233"/>
      <c r="L4" s="233"/>
      <c r="M4" s="233"/>
      <c r="N4" s="233"/>
      <c r="O4" s="233"/>
      <c r="P4" s="233"/>
      <c r="Q4" s="234"/>
    </row>
    <row r="5" spans="1:17" ht="69.75" customHeight="1" x14ac:dyDescent="0.25">
      <c r="A5" s="28" t="s">
        <v>138</v>
      </c>
      <c r="B5" s="28" t="s">
        <v>56</v>
      </c>
      <c r="C5" s="28" t="s">
        <v>40</v>
      </c>
      <c r="D5" s="28" t="s">
        <v>41</v>
      </c>
      <c r="E5" s="28" t="s">
        <v>57</v>
      </c>
      <c r="F5" s="28" t="s">
        <v>40</v>
      </c>
      <c r="G5" s="28" t="s">
        <v>42</v>
      </c>
      <c r="H5" s="77" t="s">
        <v>35</v>
      </c>
      <c r="I5" s="59" t="s">
        <v>595</v>
      </c>
      <c r="J5" s="77" t="str">
        <f>'Annex 2 Designated EHV charges'!I9</f>
        <v>Import
Super Red
unit charge
(p/kWh)</v>
      </c>
      <c r="K5" s="77" t="str">
        <f>'Annex 2 Designated EHV charges'!J9</f>
        <v>Import
fixed charge
(p/day)</v>
      </c>
      <c r="L5" s="77" t="str">
        <f>'Annex 2 Designated EHV charges'!K9</f>
        <v>Import
capacity charge
(p/kVA/day)</v>
      </c>
      <c r="M5" s="77" t="str">
        <f>'Annex 2 Designated EHV charges'!L9</f>
        <v>Import
exceeded capacity charge
(p/kVA/day)</v>
      </c>
      <c r="N5" s="77" t="str">
        <f>'Annex 2 Designated EHV charges'!M9</f>
        <v>Export
Super Red
unit charge
(p/kWh)</v>
      </c>
      <c r="O5" s="77" t="str">
        <f>'Annex 2 Designated EHV charges'!N9</f>
        <v>Export
fixed charge
(p/day)</v>
      </c>
      <c r="P5" s="77" t="str">
        <f>'Annex 2 Designated EHV charges'!O9</f>
        <v>Export
capacity charge
(p/kVA/day)</v>
      </c>
      <c r="Q5" s="77" t="str">
        <f>'Annex 2 Designated EHV charges'!P9</f>
        <v>Export
exceeded capacity charge
(p/kVA/day)</v>
      </c>
    </row>
    <row r="6" spans="1:17" ht="22.5" customHeight="1" x14ac:dyDescent="0.25">
      <c r="A6" s="49"/>
      <c r="B6" s="49"/>
      <c r="C6" s="49"/>
      <c r="D6" s="49"/>
      <c r="E6" s="50"/>
      <c r="F6" s="50"/>
      <c r="G6" s="50"/>
      <c r="H6" s="51"/>
      <c r="I6" s="195"/>
      <c r="J6" s="30"/>
      <c r="K6" s="31"/>
      <c r="L6" s="31"/>
      <c r="M6" s="31"/>
      <c r="N6" s="39"/>
      <c r="O6" s="40"/>
      <c r="P6" s="40"/>
      <c r="Q6" s="40"/>
    </row>
    <row r="7" spans="1:17" ht="22.5" customHeight="1" x14ac:dyDescent="0.25">
      <c r="A7" s="49"/>
      <c r="B7" s="49"/>
      <c r="C7" s="49"/>
      <c r="D7" s="49"/>
      <c r="E7" s="50"/>
      <c r="F7" s="50"/>
      <c r="G7" s="50"/>
      <c r="H7" s="51"/>
      <c r="I7" s="195"/>
      <c r="J7" s="30"/>
      <c r="K7" s="31"/>
      <c r="L7" s="31"/>
      <c r="M7" s="31"/>
      <c r="N7" s="39"/>
      <c r="O7" s="40"/>
      <c r="P7" s="40"/>
      <c r="Q7" s="40"/>
    </row>
    <row r="8" spans="1:17" ht="22.5" customHeight="1" x14ac:dyDescent="0.25">
      <c r="A8" s="49"/>
      <c r="B8" s="49"/>
      <c r="C8" s="49"/>
      <c r="D8" s="49"/>
      <c r="E8" s="50"/>
      <c r="F8" s="50"/>
      <c r="G8" s="50"/>
      <c r="H8" s="51"/>
      <c r="I8" s="195"/>
      <c r="J8" s="30"/>
      <c r="K8" s="31"/>
      <c r="L8" s="31"/>
      <c r="M8" s="31"/>
      <c r="N8" s="39"/>
      <c r="O8" s="40"/>
      <c r="P8" s="40"/>
      <c r="Q8" s="40"/>
    </row>
    <row r="9" spans="1:17" ht="22.5" customHeight="1" x14ac:dyDescent="0.25">
      <c r="A9" s="49"/>
      <c r="B9" s="49"/>
      <c r="C9" s="49"/>
      <c r="D9" s="49"/>
      <c r="E9" s="50"/>
      <c r="F9" s="50"/>
      <c r="G9" s="50"/>
      <c r="H9" s="51"/>
      <c r="I9" s="195"/>
      <c r="J9" s="30"/>
      <c r="K9" s="31"/>
      <c r="L9" s="31"/>
      <c r="M9" s="31"/>
      <c r="N9" s="39"/>
      <c r="O9" s="40"/>
      <c r="P9" s="40"/>
      <c r="Q9" s="40"/>
    </row>
    <row r="10" spans="1:17" ht="22.5" customHeight="1" x14ac:dyDescent="0.25">
      <c r="A10" s="49"/>
      <c r="B10" s="49"/>
      <c r="C10" s="49"/>
      <c r="D10" s="49"/>
      <c r="E10" s="50"/>
      <c r="F10" s="50"/>
      <c r="G10" s="50"/>
      <c r="H10" s="51"/>
      <c r="I10" s="195"/>
      <c r="J10" s="30"/>
      <c r="K10" s="31"/>
      <c r="L10" s="31"/>
      <c r="M10" s="31"/>
      <c r="N10" s="39"/>
      <c r="O10" s="40"/>
      <c r="P10" s="40"/>
      <c r="Q10" s="40"/>
    </row>
    <row r="11" spans="1:17" ht="22.5" customHeight="1" x14ac:dyDescent="0.25">
      <c r="A11" s="49"/>
      <c r="B11" s="49"/>
      <c r="C11" s="49"/>
      <c r="D11" s="49"/>
      <c r="E11" s="50"/>
      <c r="F11" s="50"/>
      <c r="G11" s="50"/>
      <c r="H11" s="51"/>
      <c r="I11" s="195"/>
      <c r="J11" s="30"/>
      <c r="K11" s="31"/>
      <c r="L11" s="31"/>
      <c r="M11" s="31"/>
      <c r="N11" s="39"/>
      <c r="O11" s="40"/>
      <c r="P11" s="40"/>
      <c r="Q11" s="40"/>
    </row>
    <row r="12" spans="1:17" ht="22.5" customHeight="1" x14ac:dyDescent="0.25">
      <c r="A12" s="49"/>
      <c r="B12" s="49"/>
      <c r="C12" s="49"/>
      <c r="D12" s="49"/>
      <c r="E12" s="50"/>
      <c r="F12" s="50"/>
      <c r="G12" s="50"/>
      <c r="H12" s="51"/>
      <c r="I12" s="195"/>
      <c r="J12" s="30"/>
      <c r="K12" s="31"/>
      <c r="L12" s="31"/>
      <c r="M12" s="31"/>
      <c r="N12" s="39"/>
      <c r="O12" s="40"/>
      <c r="P12" s="40"/>
      <c r="Q12" s="40"/>
    </row>
    <row r="13" spans="1:17" ht="22.5" customHeight="1" x14ac:dyDescent="0.25">
      <c r="A13" s="49"/>
      <c r="B13" s="49"/>
      <c r="C13" s="49"/>
      <c r="D13" s="49"/>
      <c r="E13" s="50"/>
      <c r="F13" s="50"/>
      <c r="G13" s="50"/>
      <c r="H13" s="51"/>
      <c r="I13" s="195"/>
      <c r="J13" s="30"/>
      <c r="K13" s="31"/>
      <c r="L13" s="31"/>
      <c r="M13" s="31"/>
      <c r="N13" s="39"/>
      <c r="O13" s="40"/>
      <c r="P13" s="40"/>
      <c r="Q13" s="40"/>
    </row>
    <row r="14" spans="1:17" ht="22.5" customHeight="1" x14ac:dyDescent="0.25">
      <c r="A14" s="49"/>
      <c r="B14" s="49"/>
      <c r="C14" s="49"/>
      <c r="D14" s="49"/>
      <c r="E14" s="50"/>
      <c r="F14" s="50"/>
      <c r="G14" s="50"/>
      <c r="H14" s="51"/>
      <c r="I14" s="195"/>
      <c r="J14" s="30"/>
      <c r="K14" s="31"/>
      <c r="L14" s="31"/>
      <c r="M14" s="31"/>
      <c r="N14" s="39"/>
      <c r="O14" s="40"/>
      <c r="P14" s="40"/>
      <c r="Q14" s="40"/>
    </row>
    <row r="15" spans="1:17" ht="22.5" customHeight="1" x14ac:dyDescent="0.25">
      <c r="A15" s="49"/>
      <c r="B15" s="49"/>
      <c r="C15" s="49"/>
      <c r="D15" s="49"/>
      <c r="E15" s="50"/>
      <c r="F15" s="50"/>
      <c r="G15" s="50"/>
      <c r="H15" s="51"/>
      <c r="I15" s="195"/>
      <c r="J15" s="30"/>
      <c r="K15" s="31"/>
      <c r="L15" s="31"/>
      <c r="M15" s="31"/>
      <c r="N15" s="39"/>
      <c r="O15" s="40"/>
      <c r="P15" s="40"/>
      <c r="Q15" s="40"/>
    </row>
    <row r="17" spans="1:19" ht="27.75" customHeight="1" x14ac:dyDescent="0.25">
      <c r="A17" s="232" t="str">
        <f>Overview!B4&amp; " - Effective from "&amp;Overview!D4&amp;" - "&amp;Overview!E4&amp;" new designated EHV line loss factors"</f>
        <v>Fulcrum Electricity Assets Ltd - GSP_A - Effective from 1 April 2025 - Final new designated EHV line loss factors</v>
      </c>
      <c r="B17" s="233"/>
      <c r="C17" s="233"/>
      <c r="D17" s="233"/>
      <c r="E17" s="233"/>
      <c r="F17" s="233"/>
      <c r="G17" s="233"/>
      <c r="H17" s="233"/>
      <c r="I17" s="233"/>
      <c r="J17" s="233"/>
      <c r="K17" s="233"/>
      <c r="L17" s="233"/>
      <c r="M17" s="233"/>
      <c r="N17" s="233"/>
      <c r="O17" s="233"/>
      <c r="P17" s="233"/>
      <c r="Q17" s="233"/>
      <c r="R17" s="233"/>
      <c r="S17" s="234"/>
    </row>
    <row r="18" spans="1:19" ht="62.25" customHeight="1" x14ac:dyDescent="0.25">
      <c r="A18" s="28" t="s">
        <v>138</v>
      </c>
      <c r="B18" s="28" t="s">
        <v>56</v>
      </c>
      <c r="C18" s="28" t="s">
        <v>40</v>
      </c>
      <c r="D18" s="28" t="s">
        <v>41</v>
      </c>
      <c r="E18" s="28" t="s">
        <v>57</v>
      </c>
      <c r="F18" s="28" t="s">
        <v>40</v>
      </c>
      <c r="G18" s="28" t="s">
        <v>42</v>
      </c>
      <c r="H18" s="77" t="s">
        <v>35</v>
      </c>
      <c r="I18" s="59" t="s">
        <v>595</v>
      </c>
      <c r="J18" s="34" t="s">
        <v>110</v>
      </c>
      <c r="K18" s="34" t="s">
        <v>109</v>
      </c>
      <c r="L18" s="34" t="s">
        <v>111</v>
      </c>
      <c r="M18" s="34" t="s">
        <v>112</v>
      </c>
      <c r="N18" s="34" t="s">
        <v>712</v>
      </c>
      <c r="O18" s="36" t="s">
        <v>113</v>
      </c>
      <c r="P18" s="36" t="s">
        <v>114</v>
      </c>
      <c r="Q18" s="36" t="s">
        <v>115</v>
      </c>
      <c r="R18" s="36" t="s">
        <v>116</v>
      </c>
      <c r="S18" s="36" t="s">
        <v>713</v>
      </c>
    </row>
    <row r="19" spans="1:19" ht="22.5" customHeight="1" x14ac:dyDescent="0.25">
      <c r="A19" s="49"/>
      <c r="B19" s="49"/>
      <c r="C19" s="49"/>
      <c r="D19" s="49"/>
      <c r="E19" s="50"/>
      <c r="F19" s="37"/>
      <c r="G19" s="37"/>
      <c r="H19" s="38"/>
      <c r="I19" s="196"/>
      <c r="J19" s="41"/>
      <c r="K19" s="41"/>
      <c r="L19" s="32"/>
      <c r="M19" s="33"/>
      <c r="N19" s="33"/>
      <c r="O19" s="35"/>
      <c r="P19" s="35"/>
      <c r="Q19" s="35"/>
      <c r="R19" s="35"/>
      <c r="S19" s="35"/>
    </row>
    <row r="20" spans="1:19" ht="22.5" customHeight="1" x14ac:dyDescent="0.25">
      <c r="A20" s="49"/>
      <c r="B20" s="49"/>
      <c r="C20" s="49"/>
      <c r="D20" s="49"/>
      <c r="E20" s="50"/>
      <c r="F20" s="37"/>
      <c r="G20" s="37"/>
      <c r="H20" s="38"/>
      <c r="I20" s="196"/>
      <c r="J20" s="41"/>
      <c r="K20" s="41"/>
      <c r="L20" s="32"/>
      <c r="M20" s="33"/>
      <c r="N20" s="33"/>
      <c r="O20" s="35"/>
      <c r="P20" s="35"/>
      <c r="Q20" s="35"/>
      <c r="R20" s="35"/>
      <c r="S20" s="35"/>
    </row>
    <row r="21" spans="1:19" ht="22.5" customHeight="1" x14ac:dyDescent="0.25">
      <c r="A21" s="49"/>
      <c r="B21" s="49"/>
      <c r="C21" s="49"/>
      <c r="D21" s="49"/>
      <c r="E21" s="50"/>
      <c r="F21" s="37"/>
      <c r="G21" s="37"/>
      <c r="H21" s="38"/>
      <c r="I21" s="196"/>
      <c r="J21" s="41"/>
      <c r="K21" s="41"/>
      <c r="L21" s="32"/>
      <c r="M21" s="33"/>
      <c r="N21" s="33"/>
      <c r="O21" s="35"/>
      <c r="P21" s="35"/>
      <c r="Q21" s="35"/>
      <c r="R21" s="35"/>
      <c r="S21" s="35"/>
    </row>
    <row r="22" spans="1:19" ht="22.5" customHeight="1" x14ac:dyDescent="0.25">
      <c r="A22" s="49"/>
      <c r="B22" s="49"/>
      <c r="C22" s="49"/>
      <c r="D22" s="49"/>
      <c r="E22" s="50"/>
      <c r="F22" s="37"/>
      <c r="G22" s="37"/>
      <c r="H22" s="38"/>
      <c r="I22" s="196"/>
      <c r="J22" s="41"/>
      <c r="K22" s="41"/>
      <c r="L22" s="32"/>
      <c r="M22" s="33"/>
      <c r="N22" s="33"/>
      <c r="O22" s="35"/>
      <c r="P22" s="35"/>
      <c r="Q22" s="35"/>
      <c r="R22" s="35"/>
      <c r="S22" s="35"/>
    </row>
    <row r="23" spans="1:19" ht="22.5" customHeight="1" x14ac:dyDescent="0.25">
      <c r="A23" s="49"/>
      <c r="B23" s="49"/>
      <c r="C23" s="49"/>
      <c r="D23" s="49"/>
      <c r="E23" s="50"/>
      <c r="F23" s="37"/>
      <c r="G23" s="37"/>
      <c r="H23" s="38"/>
      <c r="I23" s="196"/>
      <c r="J23" s="41"/>
      <c r="K23" s="41"/>
      <c r="L23" s="32"/>
      <c r="M23" s="33"/>
      <c r="N23" s="33"/>
      <c r="O23" s="35"/>
      <c r="P23" s="35"/>
      <c r="Q23" s="35"/>
      <c r="R23" s="35"/>
      <c r="S23" s="35"/>
    </row>
    <row r="24" spans="1:19" ht="22.5" customHeight="1" x14ac:dyDescent="0.25">
      <c r="A24" s="49"/>
      <c r="B24" s="49"/>
      <c r="C24" s="49"/>
      <c r="D24" s="49"/>
      <c r="E24" s="50"/>
      <c r="F24" s="37"/>
      <c r="G24" s="37"/>
      <c r="H24" s="38"/>
      <c r="I24" s="196"/>
      <c r="J24" s="41"/>
      <c r="K24" s="41"/>
      <c r="L24" s="32"/>
      <c r="M24" s="33"/>
      <c r="N24" s="33"/>
      <c r="O24" s="35"/>
      <c r="P24" s="35"/>
      <c r="Q24" s="35"/>
      <c r="R24" s="35"/>
      <c r="S24" s="35"/>
    </row>
    <row r="25" spans="1:19" ht="22.5" customHeight="1" x14ac:dyDescent="0.25">
      <c r="A25" s="49"/>
      <c r="B25" s="49"/>
      <c r="C25" s="49"/>
      <c r="D25" s="49"/>
      <c r="E25" s="50"/>
      <c r="F25" s="37"/>
      <c r="G25" s="37"/>
      <c r="H25" s="38"/>
      <c r="I25" s="196"/>
      <c r="J25" s="41"/>
      <c r="K25" s="41"/>
      <c r="L25" s="32"/>
      <c r="M25" s="33"/>
      <c r="N25" s="33"/>
      <c r="O25" s="35"/>
      <c r="P25" s="35"/>
      <c r="Q25" s="35"/>
      <c r="R25" s="35"/>
      <c r="S25" s="35"/>
    </row>
    <row r="26" spans="1:19" ht="22.5" customHeight="1" x14ac:dyDescent="0.25">
      <c r="A26" s="49"/>
      <c r="B26" s="49"/>
      <c r="C26" s="49"/>
      <c r="D26" s="49"/>
      <c r="E26" s="50"/>
      <c r="F26" s="37"/>
      <c r="G26" s="37"/>
      <c r="H26" s="38"/>
      <c r="I26" s="196"/>
      <c r="J26" s="41"/>
      <c r="K26" s="41"/>
      <c r="L26" s="32"/>
      <c r="M26" s="33"/>
      <c r="N26" s="33"/>
      <c r="O26" s="35"/>
      <c r="P26" s="35"/>
      <c r="Q26" s="35"/>
      <c r="R26" s="35"/>
      <c r="S26" s="35"/>
    </row>
    <row r="27" spans="1:19" ht="22.5" customHeight="1" x14ac:dyDescent="0.25">
      <c r="A27" s="49"/>
      <c r="B27" s="49"/>
      <c r="C27" s="49"/>
      <c r="D27" s="49"/>
      <c r="E27" s="50"/>
      <c r="F27" s="37"/>
      <c r="G27" s="37"/>
      <c r="H27" s="38"/>
      <c r="I27" s="196"/>
      <c r="J27" s="41"/>
      <c r="K27" s="41"/>
      <c r="L27" s="32"/>
      <c r="M27" s="33"/>
      <c r="N27" s="33"/>
      <c r="O27" s="35"/>
      <c r="P27" s="35"/>
      <c r="Q27" s="35"/>
      <c r="R27" s="35"/>
      <c r="S27" s="35"/>
    </row>
    <row r="28" spans="1:19" ht="22.5" customHeight="1" x14ac:dyDescent="0.25">
      <c r="A28" s="49"/>
      <c r="B28" s="49"/>
      <c r="C28" s="49"/>
      <c r="D28" s="49"/>
      <c r="E28" s="50"/>
      <c r="F28" s="37"/>
      <c r="G28" s="37"/>
      <c r="H28" s="38"/>
      <c r="I28" s="196"/>
      <c r="J28" s="41"/>
      <c r="K28" s="41"/>
      <c r="L28" s="32"/>
      <c r="M28" s="33"/>
      <c r="N28" s="33"/>
      <c r="O28" s="35"/>
      <c r="P28" s="35"/>
      <c r="Q28" s="35"/>
      <c r="R28" s="35"/>
      <c r="S28" s="35"/>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A4:Q4"/>
    <mergeCell ref="A2:Q2"/>
    <mergeCell ref="A17:S17"/>
    <mergeCell ref="D1:Q1"/>
  </mergeCells>
  <phoneticPr fontId="36" type="noConversion"/>
  <hyperlinks>
    <hyperlink ref="A1" location="Overview!A1" display="Back to Overview" xr:uid="{00000000-0004-0000-0800-000000000000}"/>
  </hyperlinks>
  <pageMargins left="0.39370078740157483" right="0.35433070866141736" top="1.1023622047244095" bottom="0.55118110236220474" header="0.35433070866141736" footer="0.31496062992125984"/>
  <pageSetup paperSize="9" scale="43" fitToHeight="0" orientation="landscape" r:id="rId2"/>
  <headerFooter scaleWithDoc="0">
    <oddHeader>&amp;L
Annex 6 - New Designated EHV Properties. Addendum to Schedule of Charges for use of the Distribution System by Designated EHV Properties (including LDNOs with Designated EHV Properties/end-users)</oddHeader>
    <oddFooter>&amp;L&amp;8Note: The DNO reserves the right to apply the listed charges to any other MPANs/MSIDs associated with the site. This includes reallocating charges to a traded MPAN at the same site where another MPAN has been disconnected or de-energised.&amp;R&amp;8&amp;P of &amp;N</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19</vt:i4>
      </vt:variant>
    </vt:vector>
  </HeadingPairs>
  <TitlesOfParts>
    <vt:vector size="34" baseType="lpstr">
      <vt:lpstr>Overview</vt:lpstr>
      <vt:lpstr>Annex 1 LV, HV and UMS charges</vt:lpstr>
      <vt:lpstr>Annex 2 Designated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Residual Charging Bands</vt:lpstr>
      <vt:lpstr>TNUoS Mapping</vt:lpstr>
      <vt:lpstr>Charge Calculator</vt:lpstr>
      <vt:lpstr>'Annex 1 LV, HV and UMS charges'!Print_Area</vt:lpstr>
      <vt:lpstr>'Annex 2 Designated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Designated EHV charges'!Print_Titles</vt:lpstr>
      <vt:lpstr>'Annex 2a Import'!Print_Titles</vt:lpstr>
      <vt:lpstr>'Annex 2b Export'!Print_Titles</vt:lpstr>
      <vt:lpstr>'Annex 4 LDNO charges'!Print_Titles</vt:lpstr>
      <vt:lpstr>'Annex 6 New or Amended EHV'!Print_Titles</vt:lpstr>
      <vt:lpstr>'Annex 7 Pass-Through Costs'!Print_Titles</vt:lpstr>
      <vt:lpstr>'Nodal prices'!Print_Titles</vt:lpstr>
      <vt:lpstr>'SSC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UK Power Networks</dc:creator>
  <cp:lastModifiedBy>Jonathan Jones</cp:lastModifiedBy>
  <cp:lastPrinted>2023-12-20T19:04:19Z</cp:lastPrinted>
  <dcterms:created xsi:type="dcterms:W3CDTF">2009-11-12T11:38:00Z</dcterms:created>
  <dcterms:modified xsi:type="dcterms:W3CDTF">2025-04-28T14:19:24Z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AD03\Lee.Wells</vt:lpwstr>
  </property>
  <property fmtid="{D5CDD505-2E9C-101B-9397-08002B2CF9AE}" pid="4" name="DLPManualFileClassificationLastModificationDate">
    <vt:lpwstr>1573145826</vt:lpwstr>
  </property>
  <property fmtid="{D5CDD505-2E9C-101B-9397-08002B2CF9AE}" pid="5" name="DLPManualFileClassificationVersion">
    <vt:lpwstr>11.0.400.15</vt:lpwstr>
  </property>
  <property fmtid="{D5CDD505-2E9C-101B-9397-08002B2CF9AE}" pid="6" name="MSIP_Label_24fe2fa2-8093-4776-8a20-2d25f8c7acf2_Enabled">
    <vt:lpwstr>true</vt:lpwstr>
  </property>
  <property fmtid="{D5CDD505-2E9C-101B-9397-08002B2CF9AE}" pid="7" name="MSIP_Label_24fe2fa2-8093-4776-8a20-2d25f8c7acf2_SetDate">
    <vt:lpwstr>2023-11-02T11:09:09Z</vt:lpwstr>
  </property>
  <property fmtid="{D5CDD505-2E9C-101B-9397-08002B2CF9AE}" pid="8" name="MSIP_Label_24fe2fa2-8093-4776-8a20-2d25f8c7acf2_Method">
    <vt:lpwstr>Standard</vt:lpwstr>
  </property>
  <property fmtid="{D5CDD505-2E9C-101B-9397-08002B2CF9AE}" pid="9" name="MSIP_Label_24fe2fa2-8093-4776-8a20-2d25f8c7acf2_Name">
    <vt:lpwstr>Internal</vt:lpwstr>
  </property>
  <property fmtid="{D5CDD505-2E9C-101B-9397-08002B2CF9AE}" pid="10" name="MSIP_Label_24fe2fa2-8093-4776-8a20-2d25f8c7acf2_SiteId">
    <vt:lpwstr>887a239c-e092-45fe-92c8-d902c3681567</vt:lpwstr>
  </property>
  <property fmtid="{D5CDD505-2E9C-101B-9397-08002B2CF9AE}" pid="11" name="MSIP_Label_24fe2fa2-8093-4776-8a20-2d25f8c7acf2_ActionId">
    <vt:lpwstr>ea1176df-2158-4496-b928-dbcfdf5818ea</vt:lpwstr>
  </property>
  <property fmtid="{D5CDD505-2E9C-101B-9397-08002B2CF9AE}" pid="12" name="MSIP_Label_24fe2fa2-8093-4776-8a20-2d25f8c7acf2_ContentBits">
    <vt:lpwstr>0</vt:lpwstr>
  </property>
</Properties>
</file>