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328"/>
  <workbookPr codeName="ThisWorkbook" defaultThemeVersion="124226"/>
  <mc:AlternateContent xmlns:mc="http://schemas.openxmlformats.org/markup-compatibility/2006">
    <mc:Choice Requires="x15">
      <x15ac:absPath xmlns:x15ac="http://schemas.microsoft.com/office/spreadsheetml/2010/11/ac" url="F:\FEAL\3 Regulatory\00 Charging Tables &amp; LLF\02 Charging Tables\2027\"/>
    </mc:Choice>
  </mc:AlternateContent>
  <xr:revisionPtr revIDLastSave="0" documentId="13_ncr:1_{73403E56-312C-49DA-9860-AF84605D4F83}" xr6:coauthVersionLast="47" xr6:coauthVersionMax="47" xr10:uidLastSave="{00000000-0000-0000-0000-000000000000}"/>
  <bookViews>
    <workbookView xWindow="-108" yWindow="-108" windowWidth="23256" windowHeight="12576" tabRatio="862" xr2:uid="{00000000-000D-0000-FFFF-FFFF00000000}"/>
  </bookViews>
  <sheets>
    <sheet name="Overview" sheetId="1" r:id="rId1"/>
    <sheet name="Annex 1 LV, HV and UMS charges" sheetId="2" r:id="rId2"/>
    <sheet name="Annex 2 Designated EHV charges" sheetId="12" r:id="rId3"/>
    <sheet name="Annex 2a Import" sheetId="13" r:id="rId4"/>
    <sheet name="Annex 2b Export" sheetId="14" r:id="rId5"/>
    <sheet name="Annex 3 Preserved charges" sheetId="4" r:id="rId6"/>
    <sheet name="Annex 4 LDNO charges" sheetId="5" r:id="rId7"/>
    <sheet name="Annex 5 LLFs" sheetId="6" r:id="rId8"/>
    <sheet name="Annex 6 New or Amended EHV" sheetId="8" r:id="rId9"/>
    <sheet name="Annex 7 Pass-Through Costs" sheetId="24" r:id="rId10"/>
    <sheet name="Nodal prices" sheetId="7" r:id="rId11"/>
    <sheet name="SSC unit rate lookup" sheetId="20" r:id="rId12"/>
    <sheet name="Residual Charging Bands" sheetId="26" r:id="rId13"/>
    <sheet name="TNUoS Mapping" sheetId="27" r:id="rId14"/>
    <sheet name="Charge Calculator" sheetId="15" r:id="rId15"/>
  </sheets>
  <definedNames>
    <definedName name="_xlnm._FilterDatabase" localSheetId="2" hidden="1">'Annex 2 Designated EHV charges'!$A$10:$R$57</definedName>
    <definedName name="_xlnm._FilterDatabase" localSheetId="6" hidden="1">'Annex 4 LDNO charges'!$A$13:$J$203</definedName>
    <definedName name="_xlnm._FilterDatabase" localSheetId="9" hidden="1">'Annex 7 Pass-Through Costs'!$A$4:$E$164</definedName>
    <definedName name="_xlnm._FilterDatabase" localSheetId="10" hidden="1">'Nodal prices'!$A$4:$D$4</definedName>
    <definedName name="_xlnm._FilterDatabase" localSheetId="11" hidden="1">'SSC unit rate lookup'!$A$28:$D$764</definedName>
    <definedName name="OLE_LINK1" localSheetId="5">'Annex 3 Preserved charges'!#REF!</definedName>
    <definedName name="_xlnm.Print_Area" localSheetId="1">'Annex 1 LV, HV and UMS charges'!$A$2:$K$44</definedName>
    <definedName name="_xlnm.Print_Area" localSheetId="2">'Annex 2 Designated EHV charges'!$A$2:$P$57</definedName>
    <definedName name="_xlnm.Print_Area" localSheetId="3">'Annex 2a Import'!$A$2:$H$150</definedName>
    <definedName name="_xlnm.Print_Area" localSheetId="4">'Annex 2b Export'!$A$2:$H$140</definedName>
    <definedName name="_xlnm.Print_Area" localSheetId="5">'Annex 3 Preserved charges'!$A$2:$J$17</definedName>
    <definedName name="_xlnm.Print_Area" localSheetId="6">'Annex 4 LDNO charges'!$A$2:$J$203</definedName>
    <definedName name="_xlnm.Print_Area" localSheetId="7">'Annex 5 LLFs'!$A$2:$G$47</definedName>
    <definedName name="_xlnm.Print_Area" localSheetId="8">'Annex 6 New or Amended EHV'!$A$2:$S$28</definedName>
    <definedName name="_xlnm.Print_Area" localSheetId="9">'Annex 7 Pass-Through Costs'!$A$2:$E$164</definedName>
    <definedName name="_xlnm.Print_Area" localSheetId="10">'Nodal prices'!$A$2:$D$27</definedName>
    <definedName name="_xlnm.Print_Titles" localSheetId="1">'Annex 1 LV, HV and UMS charges'!$2:$12</definedName>
    <definedName name="_xlnm.Print_Titles" localSheetId="2">'Annex 2 Designated EHV charges'!$10:$10</definedName>
    <definedName name="_xlnm.Print_Titles" localSheetId="3">'Annex 2a Import'!$2:$4</definedName>
    <definedName name="_xlnm.Print_Titles" localSheetId="4">'Annex 2b Export'!$2:$4</definedName>
    <definedName name="_xlnm.Print_Titles" localSheetId="6">'Annex 4 LDNO charges'!$13:$13</definedName>
    <definedName name="_xlnm.Print_Titles" localSheetId="7">'Annex 5 LLFs'!$25:$25</definedName>
    <definedName name="_xlnm.Print_Titles" localSheetId="8">'Annex 6 New or Amended EHV'!$4:$5</definedName>
    <definedName name="_xlnm.Print_Titles" localSheetId="9">'Annex 7 Pass-Through Costs'!$4:$4</definedName>
    <definedName name="_xlnm.Print_Titles" localSheetId="10">'Nodal prices'!$2:$4</definedName>
    <definedName name="_xlnm.Print_Titles" localSheetId="11">'SSC unit rate lookup'!$28:$28</definedName>
    <definedName name="Z_5032A364_B81A_48DA_88DA_AB3B86B47EE9_.wvu.PrintArea" localSheetId="1" hidden="1">'Annex 1 LV, HV and UMS charges'!$A$2:$K$44</definedName>
    <definedName name="Z_5032A364_B81A_48DA_88DA_AB3B86B47EE9_.wvu.PrintArea" localSheetId="2" hidden="1">'Annex 2 Designated EHV charges'!$A$2:$I$20</definedName>
    <definedName name="Z_5032A364_B81A_48DA_88DA_AB3B86B47EE9_.wvu.PrintArea" localSheetId="5" hidden="1">'Annex 3 Preserved charges'!$A$2:$J$17</definedName>
    <definedName name="Z_5032A364_B81A_48DA_88DA_AB3B86B47EE9_.wvu.PrintArea" localSheetId="6" hidden="1">'Annex 4 LDNO charges'!$A$2:$I$9</definedName>
    <definedName name="Z_5032A364_B81A_48DA_88DA_AB3B86B47EE9_.wvu.PrintArea" localSheetId="7" hidden="1">'Annex 5 LLFs'!$A$3:$F$39</definedName>
    <definedName name="Z_5032A364_B81A_48DA_88DA_AB3B86B47EE9_.wvu.PrintArea" localSheetId="8" hidden="1">'Annex 6 New or Amended EHV'!$A$1:$P$28</definedName>
    <definedName name="Z_5032A364_B81A_48DA_88DA_AB3B86B47EE9_.wvu.PrintArea" localSheetId="9" hidden="1">'Annex 7 Pass-Through Costs'!$A$2:$D$5</definedName>
    <definedName name="Z_5032A364_B81A_48DA_88DA_AB3B86B47EE9_.wvu.PrintArea" localSheetId="10" hidden="1">'Nodal prices'!$A$2:$D$27</definedName>
    <definedName name="Z_5032A364_B81A_48DA_88DA_AB3B86B47EE9_.wvu.PrintTitles" localSheetId="1" hidden="1">'Annex 1 LV, HV and UMS charges'!$2:$12</definedName>
    <definedName name="Z_5032A364_B81A_48DA_88DA_AB3B86B47EE9_.wvu.PrintTitles" localSheetId="2" hidden="1">'Annex 2 Designated EHV charges'!$2:$10</definedName>
    <definedName name="Z_5032A364_B81A_48DA_88DA_AB3B86B47EE9_.wvu.PrintTitles" localSheetId="6" hidden="1">'Annex 4 LDNO charges'!$2:$9</definedName>
    <definedName name="Z_5032A364_B81A_48DA_88DA_AB3B86B47EE9_.wvu.PrintTitles" localSheetId="8" hidden="1">'Annex 6 New or Amended EHV'!$4:$5</definedName>
    <definedName name="Z_5032A364_B81A_48DA_88DA_AB3B86B47EE9_.wvu.PrintTitles" localSheetId="9" hidden="1">'Annex 7 Pass-Through Costs'!$2:$4</definedName>
    <definedName name="Z_5032A364_B81A_48DA_88DA_AB3B86B47EE9_.wvu.PrintTitles" localSheetId="10" hidden="1">'Nodal prices'!$2:$4</definedName>
  </definedNames>
  <calcPr calcId="191029"/>
  <customWorkbookViews>
    <customWorkbookView name="Oliver Day - Personal View" guid="{5032A364-B81A-48DA-88DA-AB3B86B47EE9}" mergeInterval="0" personalView="1" maximized="1" xWindow="1" yWindow="1" windowWidth="1280" windowHeight="807" tabRatio="854" activeSheetId="5"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2" i="24" l="1"/>
  <c r="C9" i="15" l="1"/>
  <c r="T10" i="15" l="1"/>
  <c r="S10" i="15"/>
  <c r="R10" i="15"/>
  <c r="Q10" i="15"/>
  <c r="P10" i="15"/>
  <c r="O10" i="15"/>
  <c r="N10" i="15"/>
  <c r="M10" i="15"/>
  <c r="M9" i="15"/>
  <c r="I9" i="15"/>
  <c r="D9" i="15"/>
  <c r="E9" i="15"/>
  <c r="F9" i="15"/>
  <c r="G9" i="15"/>
  <c r="H9" i="15"/>
  <c r="B6" i="24" l="1"/>
  <c r="C6" i="24"/>
  <c r="B7" i="24"/>
  <c r="C7" i="24"/>
  <c r="B8" i="24"/>
  <c r="C8" i="24"/>
  <c r="B9" i="24"/>
  <c r="C9" i="24"/>
  <c r="B10" i="24"/>
  <c r="C10" i="24"/>
  <c r="B11" i="24"/>
  <c r="C11" i="24"/>
  <c r="B12" i="24"/>
  <c r="C12" i="24"/>
  <c r="B13" i="24"/>
  <c r="C13" i="24"/>
  <c r="B14" i="24"/>
  <c r="C14" i="24"/>
  <c r="B15" i="24"/>
  <c r="C15" i="24"/>
  <c r="B16" i="24"/>
  <c r="C16" i="24"/>
  <c r="B17" i="24"/>
  <c r="C17" i="24"/>
  <c r="B18" i="24"/>
  <c r="C18" i="24"/>
  <c r="B19" i="24"/>
  <c r="C19" i="24"/>
  <c r="B20" i="24"/>
  <c r="C20" i="24"/>
  <c r="B21" i="24"/>
  <c r="C21" i="24"/>
  <c r="B22" i="24"/>
  <c r="C22" i="24"/>
  <c r="B23" i="24"/>
  <c r="C23" i="24"/>
  <c r="B24" i="24"/>
  <c r="C24" i="24"/>
  <c r="B25" i="24"/>
  <c r="C25" i="24"/>
  <c r="B26" i="24"/>
  <c r="C26" i="24"/>
  <c r="B27" i="24"/>
  <c r="C27" i="24"/>
  <c r="B28" i="24"/>
  <c r="C28" i="24"/>
  <c r="B29" i="24"/>
  <c r="C29" i="24"/>
  <c r="B30" i="24"/>
  <c r="C30" i="24"/>
  <c r="B31" i="24"/>
  <c r="C31" i="24"/>
  <c r="B32" i="24"/>
  <c r="C32" i="24"/>
  <c r="B33" i="24"/>
  <c r="C33" i="24"/>
  <c r="B34" i="24"/>
  <c r="C34" i="24"/>
  <c r="B35" i="24"/>
  <c r="C35" i="24"/>
  <c r="B36" i="24"/>
  <c r="C36" i="24"/>
  <c r="B37" i="24"/>
  <c r="C37" i="24"/>
  <c r="B38" i="24"/>
  <c r="C38" i="24"/>
  <c r="B39" i="24"/>
  <c r="C39" i="24"/>
  <c r="B40" i="24"/>
  <c r="C40" i="24"/>
  <c r="B41" i="24"/>
  <c r="C41" i="24"/>
  <c r="B42" i="24"/>
  <c r="C42" i="24"/>
  <c r="B43" i="24"/>
  <c r="C43" i="24"/>
  <c r="B44" i="24"/>
  <c r="C44" i="24"/>
  <c r="B45" i="24"/>
  <c r="C45" i="24"/>
  <c r="B46" i="24"/>
  <c r="C46" i="24"/>
  <c r="B47" i="24"/>
  <c r="C47" i="24"/>
  <c r="B48" i="24"/>
  <c r="C48" i="24"/>
  <c r="B49" i="24"/>
  <c r="C49" i="24"/>
  <c r="B50" i="24"/>
  <c r="C50" i="24"/>
  <c r="B51" i="24"/>
  <c r="C51" i="24"/>
  <c r="B52" i="24"/>
  <c r="C52" i="24"/>
  <c r="B53" i="24"/>
  <c r="C53" i="24"/>
  <c r="B54" i="24"/>
  <c r="C54" i="24"/>
  <c r="B55" i="24"/>
  <c r="C55" i="24"/>
  <c r="B56" i="24"/>
  <c r="C56" i="24"/>
  <c r="B57" i="24"/>
  <c r="C57" i="24"/>
  <c r="B58" i="24"/>
  <c r="C58" i="24"/>
  <c r="B59" i="24"/>
  <c r="C59" i="24"/>
  <c r="B60" i="24"/>
  <c r="C60" i="24"/>
  <c r="B61" i="24"/>
  <c r="C61" i="24"/>
  <c r="B62" i="24"/>
  <c r="C62" i="24"/>
  <c r="B63" i="24"/>
  <c r="C63" i="24"/>
  <c r="B64" i="24"/>
  <c r="C64" i="24"/>
  <c r="B65" i="24"/>
  <c r="C65" i="24"/>
  <c r="B66" i="24"/>
  <c r="C66" i="24"/>
  <c r="B67" i="24"/>
  <c r="C67" i="24"/>
  <c r="B68" i="24"/>
  <c r="C68" i="24"/>
  <c r="B69" i="24"/>
  <c r="C69" i="24"/>
  <c r="B70" i="24"/>
  <c r="C70" i="24"/>
  <c r="B71" i="24"/>
  <c r="C71" i="24"/>
  <c r="B72" i="24"/>
  <c r="C72" i="24"/>
  <c r="B73" i="24"/>
  <c r="C73" i="24"/>
  <c r="B74" i="24"/>
  <c r="C74" i="24"/>
  <c r="B75" i="24"/>
  <c r="C75" i="24"/>
  <c r="B76" i="24"/>
  <c r="C76" i="24"/>
  <c r="B77" i="24"/>
  <c r="C77" i="24"/>
  <c r="B78" i="24"/>
  <c r="C78" i="24"/>
  <c r="B79" i="24"/>
  <c r="C79" i="24"/>
  <c r="B80" i="24"/>
  <c r="C80" i="24"/>
  <c r="B81" i="24"/>
  <c r="C81" i="24"/>
  <c r="B82" i="24"/>
  <c r="C82" i="24"/>
  <c r="B83" i="24"/>
  <c r="C83" i="24"/>
  <c r="B84" i="24"/>
  <c r="C84" i="24"/>
  <c r="B85" i="24"/>
  <c r="C85" i="24"/>
  <c r="B86" i="24"/>
  <c r="C86" i="24"/>
  <c r="B87" i="24"/>
  <c r="C87" i="24"/>
  <c r="B88" i="24"/>
  <c r="C88" i="24"/>
  <c r="B89" i="24"/>
  <c r="C89" i="24"/>
  <c r="B90" i="24"/>
  <c r="C90" i="24"/>
  <c r="B91" i="24"/>
  <c r="C91" i="24"/>
  <c r="B92" i="24"/>
  <c r="C92" i="24"/>
  <c r="B93" i="24"/>
  <c r="C93" i="24"/>
  <c r="B94" i="24"/>
  <c r="C94" i="24"/>
  <c r="B95" i="24"/>
  <c r="C95" i="24"/>
  <c r="B96" i="24"/>
  <c r="C96" i="24"/>
  <c r="B97" i="24"/>
  <c r="C97" i="24"/>
  <c r="B98" i="24"/>
  <c r="C98" i="24"/>
  <c r="B99" i="24"/>
  <c r="C99" i="24"/>
  <c r="B100" i="24"/>
  <c r="C100" i="24"/>
  <c r="B101" i="24"/>
  <c r="C101" i="24"/>
  <c r="B102" i="24"/>
  <c r="C102" i="24"/>
  <c r="B103" i="24"/>
  <c r="C103" i="24"/>
  <c r="B104" i="24"/>
  <c r="C104" i="24"/>
  <c r="B105" i="24"/>
  <c r="C105" i="24"/>
  <c r="B106" i="24"/>
  <c r="C106" i="24"/>
  <c r="B107" i="24"/>
  <c r="C107" i="24"/>
  <c r="B108" i="24"/>
  <c r="C108" i="24"/>
  <c r="B109" i="24"/>
  <c r="C109" i="24"/>
  <c r="B110" i="24"/>
  <c r="C110" i="24"/>
  <c r="B111" i="24"/>
  <c r="C111" i="24"/>
  <c r="B112" i="24"/>
  <c r="C112" i="24"/>
  <c r="B113" i="24"/>
  <c r="C113" i="24"/>
  <c r="B114" i="24"/>
  <c r="C114" i="24"/>
  <c r="B115" i="24"/>
  <c r="C115" i="24"/>
  <c r="B116" i="24"/>
  <c r="C116" i="24"/>
  <c r="B117" i="24"/>
  <c r="C117" i="24"/>
  <c r="B118" i="24"/>
  <c r="C118" i="24"/>
  <c r="B119" i="24"/>
  <c r="C119" i="24"/>
  <c r="B120" i="24"/>
  <c r="C120" i="24"/>
  <c r="B121" i="24"/>
  <c r="C121" i="24"/>
  <c r="B122" i="24"/>
  <c r="C122" i="24"/>
  <c r="B123" i="24"/>
  <c r="C123" i="24"/>
  <c r="B124" i="24"/>
  <c r="C124" i="24"/>
  <c r="B125" i="24"/>
  <c r="C125" i="24"/>
  <c r="B126" i="24"/>
  <c r="C126" i="24"/>
  <c r="B127" i="24"/>
  <c r="C127" i="24"/>
  <c r="B128" i="24"/>
  <c r="C128" i="24"/>
  <c r="B129" i="24"/>
  <c r="C129" i="24"/>
  <c r="B130" i="24"/>
  <c r="C130" i="24"/>
  <c r="B131" i="24"/>
  <c r="C131" i="24"/>
  <c r="B132" i="24"/>
  <c r="C132" i="24"/>
  <c r="B133" i="24"/>
  <c r="C133" i="24"/>
  <c r="B134" i="24"/>
  <c r="C134" i="24"/>
  <c r="B135" i="24"/>
  <c r="C135" i="24"/>
  <c r="B136" i="24"/>
  <c r="C136" i="24"/>
  <c r="B137" i="24"/>
  <c r="C137" i="24"/>
  <c r="B138" i="24"/>
  <c r="C138" i="24"/>
  <c r="B139" i="24"/>
  <c r="C139" i="24"/>
  <c r="B140" i="24"/>
  <c r="C140" i="24"/>
  <c r="B141" i="24"/>
  <c r="C141" i="24"/>
  <c r="B142" i="24"/>
  <c r="C142" i="24"/>
  <c r="B143" i="24"/>
  <c r="C143" i="24"/>
  <c r="B144" i="24"/>
  <c r="C144" i="24"/>
  <c r="B145" i="24"/>
  <c r="C145" i="24"/>
  <c r="B146" i="24"/>
  <c r="C146" i="24"/>
  <c r="B147" i="24"/>
  <c r="C147" i="24"/>
  <c r="B148" i="24"/>
  <c r="C148" i="24"/>
  <c r="B149" i="24"/>
  <c r="C149" i="24"/>
  <c r="B150" i="24"/>
  <c r="C150" i="24"/>
  <c r="B151" i="24"/>
  <c r="C151" i="24"/>
  <c r="B152" i="24"/>
  <c r="C152" i="24"/>
  <c r="B153" i="24"/>
  <c r="C153" i="24"/>
  <c r="B154" i="24"/>
  <c r="C154" i="24"/>
  <c r="B155" i="24"/>
  <c r="C155" i="24"/>
  <c r="B156" i="24"/>
  <c r="C156" i="24"/>
  <c r="B157" i="24"/>
  <c r="C157" i="24"/>
  <c r="B158" i="24"/>
  <c r="C158" i="24"/>
  <c r="B159" i="24"/>
  <c r="C159" i="24"/>
  <c r="B160" i="24"/>
  <c r="C160" i="24"/>
  <c r="B161" i="24"/>
  <c r="C161" i="24"/>
  <c r="B162" i="24"/>
  <c r="C162" i="24"/>
  <c r="C5" i="24"/>
  <c r="B5" i="24"/>
  <c r="A5" i="13" l="1" a="1"/>
  <c r="A5" i="13" s="1"/>
  <c r="I14" i="15" l="1"/>
  <c r="A2" i="27" l="1"/>
  <c r="A2" i="14" l="1"/>
  <c r="A2" i="13"/>
  <c r="A2" i="12" l="1"/>
  <c r="B37" i="27"/>
  <c r="B36" i="27"/>
  <c r="B35" i="27"/>
  <c r="B34" i="27"/>
  <c r="B33" i="27"/>
  <c r="B32" i="27"/>
  <c r="B31" i="27"/>
  <c r="B30" i="27"/>
  <c r="B29" i="27"/>
  <c r="B23" i="27"/>
  <c r="B18" i="27"/>
  <c r="B13" i="27"/>
  <c r="B12" i="27"/>
  <c r="B7" i="27"/>
  <c r="A2" i="26"/>
  <c r="H5" i="13" l="1"/>
  <c r="E5" i="13"/>
  <c r="F5" i="13"/>
  <c r="G5" i="13"/>
  <c r="E12" i="15" l="1"/>
  <c r="D12" i="15"/>
  <c r="C12" i="15"/>
  <c r="B13" i="1" l="1"/>
  <c r="H14" i="15" l="1"/>
  <c r="B2" i="15" l="1"/>
  <c r="A2" i="7"/>
  <c r="A17" i="8"/>
  <c r="A4" i="8"/>
  <c r="A3" i="6"/>
  <c r="A2" i="5"/>
  <c r="A2" i="4" l="1"/>
  <c r="A2" i="2" l="1"/>
  <c r="G10" i="15" s="1"/>
  <c r="I10" i="15" l="1"/>
  <c r="H10" i="15"/>
  <c r="B11" i="1"/>
  <c r="B9" i="1"/>
  <c r="H17" i="15" l="1"/>
  <c r="R9" i="15"/>
  <c r="S9" i="15"/>
  <c r="T9" i="15"/>
  <c r="Q9" i="15"/>
  <c r="N9" i="15"/>
  <c r="O9" i="15"/>
  <c r="P9" i="15"/>
  <c r="Q5" i="8" l="1"/>
  <c r="K5" i="8"/>
  <c r="L5" i="8"/>
  <c r="M5" i="8"/>
  <c r="N5" i="8"/>
  <c r="O5" i="8"/>
  <c r="P5" i="8"/>
  <c r="J5" i="8"/>
  <c r="F4" i="14"/>
  <c r="G4" i="14"/>
  <c r="H4" i="14"/>
  <c r="E4" i="14"/>
  <c r="F4" i="13"/>
  <c r="G4" i="13"/>
  <c r="H4" i="13"/>
  <c r="E4" i="13"/>
  <c r="C14" i="15" l="1"/>
  <c r="A5" i="14" a="1"/>
  <c r="A5" i="14" s="1"/>
  <c r="F5" i="14" l="1"/>
  <c r="G5" i="14"/>
  <c r="E5" i="14"/>
  <c r="H5" i="14"/>
  <c r="D5" i="14"/>
  <c r="A6" i="14" a="1"/>
  <c r="A6" i="14" s="1"/>
  <c r="B5" i="14"/>
  <c r="C5" i="14"/>
  <c r="D5" i="13"/>
  <c r="C5" i="13"/>
  <c r="B5" i="13"/>
  <c r="A6" i="13" a="1"/>
  <c r="A6" i="13" s="1"/>
  <c r="B6" i="14" l="1"/>
  <c r="C6" i="14"/>
  <c r="D6" i="14"/>
  <c r="E6" i="14"/>
  <c r="F6" i="14"/>
  <c r="G6" i="14"/>
  <c r="H6" i="14"/>
  <c r="B6" i="13"/>
  <c r="C6" i="13"/>
  <c r="D6" i="13"/>
  <c r="E6" i="13"/>
  <c r="F6" i="13"/>
  <c r="G6" i="13"/>
  <c r="H6" i="13"/>
  <c r="A7" i="14" a="1"/>
  <c r="A7" i="14" s="1"/>
  <c r="A7" i="13" a="1"/>
  <c r="A7" i="13" s="1"/>
  <c r="R13" i="15"/>
  <c r="R14" i="15" s="1"/>
  <c r="N14" i="15"/>
  <c r="O14" i="15"/>
  <c r="P14" i="15"/>
  <c r="Q14" i="15"/>
  <c r="S14" i="15"/>
  <c r="T14" i="15"/>
  <c r="M14" i="15"/>
  <c r="Q17" i="15"/>
  <c r="P17" i="15"/>
  <c r="O17" i="15"/>
  <c r="N17" i="15"/>
  <c r="M17" i="15"/>
  <c r="D14" i="15"/>
  <c r="E14" i="15"/>
  <c r="F14" i="15"/>
  <c r="H18" i="15" s="1"/>
  <c r="G14" i="15"/>
  <c r="B7" i="14" l="1"/>
  <c r="C7" i="14"/>
  <c r="D7" i="14"/>
  <c r="G7" i="14"/>
  <c r="H7" i="14"/>
  <c r="E7" i="14"/>
  <c r="F7" i="14"/>
  <c r="B7" i="13"/>
  <c r="C7" i="13"/>
  <c r="D7" i="13"/>
  <c r="E7" i="13"/>
  <c r="F7" i="13"/>
  <c r="G7" i="13"/>
  <c r="H7" i="13"/>
  <c r="A8" i="14" a="1"/>
  <c r="A8" i="14" s="1"/>
  <c r="A8" i="13" a="1"/>
  <c r="A8" i="13" s="1"/>
  <c r="S17" i="15"/>
  <c r="T18" i="15"/>
  <c r="R17" i="15"/>
  <c r="P18" i="15"/>
  <c r="M21" i="15"/>
  <c r="T17" i="15"/>
  <c r="M18" i="15"/>
  <c r="Q18" i="15"/>
  <c r="N18" i="15"/>
  <c r="S18" i="15"/>
  <c r="O18" i="15"/>
  <c r="R18" i="15"/>
  <c r="D8" i="14" l="1"/>
  <c r="B8" i="14"/>
  <c r="C8" i="14"/>
  <c r="E8" i="14"/>
  <c r="F8" i="14"/>
  <c r="G8" i="14"/>
  <c r="H8" i="14"/>
  <c r="C8" i="13"/>
  <c r="D8" i="13"/>
  <c r="B8" i="13"/>
  <c r="E8" i="13"/>
  <c r="F8" i="13"/>
  <c r="G8" i="13"/>
  <c r="H8" i="13"/>
  <c r="A9" i="14" a="1"/>
  <c r="A9" i="14" s="1"/>
  <c r="A9" i="13" a="1"/>
  <c r="A9" i="13" s="1"/>
  <c r="N21" i="15"/>
  <c r="M22" i="15"/>
  <c r="N22" i="15"/>
  <c r="E10" i="15"/>
  <c r="C10" i="15"/>
  <c r="C17" i="15" s="1"/>
  <c r="F10" i="15"/>
  <c r="D10" i="15"/>
  <c r="C9" i="14" l="1"/>
  <c r="D9" i="14"/>
  <c r="B9" i="14"/>
  <c r="G9" i="14"/>
  <c r="H9" i="14"/>
  <c r="E9" i="14"/>
  <c r="F9" i="14"/>
  <c r="B9" i="13"/>
  <c r="C9" i="13"/>
  <c r="D9" i="13"/>
  <c r="E9" i="13"/>
  <c r="F9" i="13"/>
  <c r="G9" i="13"/>
  <c r="H9" i="13"/>
  <c r="A10" i="14" a="1"/>
  <c r="A10" i="14" s="1"/>
  <c r="A10" i="13" a="1"/>
  <c r="A10" i="13" s="1"/>
  <c r="C18" i="15"/>
  <c r="G17" i="15"/>
  <c r="G18" i="15"/>
  <c r="D17" i="15"/>
  <c r="D18" i="15"/>
  <c r="E18" i="15"/>
  <c r="E17" i="15"/>
  <c r="F17" i="15"/>
  <c r="F18" i="15"/>
  <c r="I17" i="15"/>
  <c r="I18" i="15"/>
  <c r="B10" i="14" l="1"/>
  <c r="C10" i="14"/>
  <c r="D10" i="14"/>
  <c r="E10" i="14"/>
  <c r="F10" i="14"/>
  <c r="G10" i="14"/>
  <c r="H10" i="14"/>
  <c r="B10" i="13"/>
  <c r="C10" i="13"/>
  <c r="D10" i="13"/>
  <c r="E10" i="13"/>
  <c r="F10" i="13"/>
  <c r="G10" i="13"/>
  <c r="H10" i="13"/>
  <c r="C21" i="15"/>
  <c r="C22" i="15"/>
  <c r="A11" i="14" a="1"/>
  <c r="A11" i="14" s="1"/>
  <c r="A11" i="13" a="1"/>
  <c r="A11" i="13" s="1"/>
  <c r="A12" i="14" l="1" a="1"/>
  <c r="A12" i="14" s="1"/>
  <c r="C11" i="14"/>
  <c r="B11" i="14"/>
  <c r="G11" i="14"/>
  <c r="D11" i="14"/>
  <c r="H11" i="14"/>
  <c r="E11" i="14"/>
  <c r="F11" i="14"/>
  <c r="A12" i="13" a="1"/>
  <c r="A12" i="13" s="1"/>
  <c r="A13" i="13" s="1" a="1"/>
  <c r="A13" i="13" s="1"/>
  <c r="B11" i="13"/>
  <c r="C11" i="13"/>
  <c r="D11" i="13"/>
  <c r="E11" i="13"/>
  <c r="F11" i="13"/>
  <c r="G11" i="13"/>
  <c r="H11" i="13"/>
  <c r="B12" i="14" l="1"/>
  <c r="C12" i="14"/>
  <c r="D12" i="14"/>
  <c r="E12" i="14"/>
  <c r="F12" i="14"/>
  <c r="G12" i="14"/>
  <c r="H12" i="14"/>
  <c r="D13" i="13"/>
  <c r="B13" i="13"/>
  <c r="E13" i="13"/>
  <c r="F13" i="13"/>
  <c r="G13" i="13"/>
  <c r="C13" i="13"/>
  <c r="H13" i="13"/>
  <c r="B12" i="13"/>
  <c r="C12" i="13"/>
  <c r="D12" i="13"/>
  <c r="E12" i="13"/>
  <c r="F12" i="13"/>
  <c r="G12" i="13"/>
  <c r="H12" i="13"/>
  <c r="A14" i="13" a="1"/>
  <c r="A14" i="13" s="1"/>
  <c r="B14" i="13" l="1"/>
  <c r="C14" i="13"/>
  <c r="D14" i="13"/>
  <c r="E14" i="13"/>
  <c r="F14" i="13"/>
  <c r="G14" i="13"/>
  <c r="H14" i="13"/>
  <c r="A15" i="13" a="1"/>
  <c r="A15" i="13" s="1"/>
  <c r="B15" i="13" l="1"/>
  <c r="C15" i="13"/>
  <c r="D15" i="13"/>
  <c r="E15" i="13"/>
  <c r="F15" i="13"/>
  <c r="G15" i="13"/>
  <c r="H15" i="13"/>
  <c r="A16" i="13" a="1"/>
  <c r="A16" i="13" s="1"/>
  <c r="C16" i="13" l="1"/>
  <c r="D16" i="13"/>
  <c r="B16" i="13"/>
  <c r="E16" i="13"/>
  <c r="F16" i="13"/>
  <c r="G16" i="13"/>
  <c r="H16" i="13"/>
  <c r="A17" i="13" a="1"/>
  <c r="A17" i="13" s="1"/>
  <c r="B17" i="13" l="1"/>
  <c r="C17" i="13"/>
  <c r="D17" i="13"/>
  <c r="E17" i="13"/>
  <c r="F17" i="13"/>
  <c r="G17" i="13"/>
  <c r="H17" i="13"/>
  <c r="A18" i="13" a="1"/>
  <c r="A18" i="13" s="1"/>
  <c r="B18" i="13" l="1"/>
  <c r="C18" i="13"/>
  <c r="E18" i="13"/>
  <c r="D18" i="13"/>
  <c r="F18" i="13"/>
  <c r="G18" i="13"/>
  <c r="H18" i="13"/>
  <c r="A19" i="13" a="1"/>
  <c r="A19" i="13" s="1"/>
  <c r="B19" i="13" l="1"/>
  <c r="C19" i="13"/>
  <c r="D19" i="13"/>
  <c r="E19" i="13"/>
  <c r="F19" i="13"/>
  <c r="G19" i="13"/>
  <c r="H19" i="13"/>
  <c r="A20" i="13" a="1"/>
  <c r="A20" i="13" s="1"/>
  <c r="B20" i="13" l="1"/>
  <c r="C20" i="13"/>
  <c r="D20" i="13"/>
  <c r="E20" i="13"/>
  <c r="F20" i="13"/>
  <c r="G20" i="13"/>
  <c r="H20" i="13"/>
  <c r="A21" i="13" a="1"/>
  <c r="A21" i="13" s="1"/>
  <c r="D21" i="13" l="1"/>
  <c r="B21" i="13"/>
  <c r="E21" i="13"/>
  <c r="F21" i="13"/>
  <c r="G21" i="13"/>
  <c r="H21" i="13"/>
  <c r="C21" i="13"/>
  <c r="A22" i="13" a="1"/>
  <c r="A22" i="13" s="1"/>
  <c r="B22" i="13" l="1"/>
  <c r="C22" i="13"/>
  <c r="D22" i="13"/>
  <c r="E22" i="13"/>
  <c r="F22" i="13"/>
  <c r="G22" i="13"/>
  <c r="H22" i="13"/>
  <c r="A23" i="13" a="1"/>
  <c r="A23" i="13" s="1"/>
  <c r="B23" i="13" l="1"/>
  <c r="C23" i="13"/>
  <c r="D23" i="13"/>
  <c r="E23" i="13"/>
  <c r="F23" i="13"/>
  <c r="G23" i="13"/>
  <c r="H23" i="13"/>
  <c r="A24" i="13" a="1"/>
  <c r="A24" i="13" s="1"/>
  <c r="A25" i="13" l="1" a="1"/>
  <c r="A25" i="13" s="1"/>
  <c r="A26" i="13" s="1" a="1"/>
  <c r="A26" i="13" s="1"/>
  <c r="C24" i="13"/>
  <c r="D24" i="13"/>
  <c r="E24" i="13"/>
  <c r="F24" i="13"/>
  <c r="G24" i="13"/>
  <c r="B24" i="13"/>
  <c r="H24" i="13"/>
  <c r="B26" i="13" l="1"/>
  <c r="C26" i="13"/>
  <c r="D26" i="13"/>
  <c r="E26" i="13"/>
  <c r="F26" i="13"/>
  <c r="G26" i="13"/>
  <c r="H26" i="13"/>
  <c r="B25" i="13"/>
  <c r="C25" i="13"/>
  <c r="D25" i="13"/>
  <c r="E25" i="13"/>
  <c r="F25" i="13"/>
  <c r="G25" i="13"/>
  <c r="H25" i="13"/>
  <c r="A27" i="13" a="1"/>
  <c r="A27" i="13" s="1"/>
  <c r="B27" i="13" l="1"/>
  <c r="C27" i="13"/>
  <c r="D27" i="13"/>
  <c r="E27" i="13"/>
  <c r="F27" i="13"/>
  <c r="G27" i="13"/>
  <c r="H27" i="13"/>
  <c r="A28" i="13" a="1"/>
  <c r="A28" i="13" s="1"/>
  <c r="B28" i="13" l="1"/>
  <c r="C28" i="13"/>
  <c r="D28" i="13"/>
  <c r="E28" i="13"/>
  <c r="F28" i="13"/>
  <c r="G28" i="13"/>
  <c r="H28" i="13"/>
  <c r="A29" i="13" a="1"/>
  <c r="A29" i="13" s="1"/>
  <c r="D29" i="13" l="1"/>
  <c r="B29" i="13"/>
  <c r="E29" i="13"/>
  <c r="C29" i="13"/>
  <c r="F29" i="13"/>
  <c r="G29" i="13"/>
  <c r="H29" i="13"/>
  <c r="A30" i="13" a="1"/>
  <c r="A30" i="13" s="1"/>
  <c r="B30" i="13" l="1"/>
  <c r="C30" i="13"/>
  <c r="D30" i="13"/>
  <c r="E30" i="13"/>
  <c r="F30" i="13"/>
  <c r="G30" i="13"/>
  <c r="H30" i="13"/>
  <c r="A31" i="13" a="1"/>
  <c r="A31" i="13" s="1"/>
  <c r="B31" i="13" l="1"/>
  <c r="C31" i="13"/>
  <c r="D31" i="13"/>
  <c r="E31" i="13"/>
  <c r="F31" i="13"/>
  <c r="G31" i="13"/>
  <c r="H31" i="13"/>
  <c r="A32" i="13" a="1"/>
  <c r="A32" i="13" s="1"/>
  <c r="C32" i="13" l="1"/>
  <c r="D32" i="13"/>
  <c r="B32" i="13"/>
  <c r="E32" i="13"/>
  <c r="F32" i="13"/>
  <c r="G32" i="13"/>
  <c r="H32" i="13"/>
  <c r="A33" i="13" a="1"/>
  <c r="A33" i="13" s="1"/>
  <c r="B33" i="13" l="1"/>
  <c r="C33" i="13"/>
  <c r="D33" i="13"/>
  <c r="E33" i="13"/>
  <c r="F33" i="13"/>
  <c r="G33" i="13"/>
  <c r="H33" i="13"/>
  <c r="A34" i="13" a="1"/>
  <c r="A34" i="13" s="1"/>
  <c r="B34" i="13" l="1"/>
  <c r="C34" i="13"/>
  <c r="D34" i="13"/>
  <c r="E34" i="13"/>
  <c r="F34" i="13"/>
  <c r="G34" i="13"/>
  <c r="H34" i="13"/>
  <c r="A35" i="13" a="1"/>
  <c r="A35" i="13" s="1"/>
  <c r="B35" i="13" l="1"/>
  <c r="C35" i="13"/>
  <c r="D35" i="13"/>
  <c r="E35" i="13"/>
  <c r="F35" i="13"/>
  <c r="G35" i="13"/>
  <c r="H35" i="13"/>
  <c r="A36" i="13" a="1"/>
  <c r="A36" i="13" s="1"/>
  <c r="B36" i="13" l="1"/>
  <c r="C36" i="13"/>
  <c r="D36" i="13"/>
  <c r="E36" i="13"/>
  <c r="F36" i="13"/>
  <c r="G36" i="13"/>
  <c r="H36" i="13"/>
  <c r="A37" i="13" a="1"/>
  <c r="A37" i="13" s="1"/>
  <c r="A38" i="13" l="1" a="1"/>
  <c r="A38" i="13" s="1"/>
  <c r="A39" i="13" s="1" a="1"/>
  <c r="A39" i="13" s="1"/>
  <c r="D37" i="13"/>
  <c r="B37" i="13"/>
  <c r="E37" i="13"/>
  <c r="F37" i="13"/>
  <c r="G37" i="13"/>
  <c r="H37" i="13"/>
  <c r="C37" i="13"/>
  <c r="B39" i="13" l="1"/>
  <c r="C39" i="13"/>
  <c r="D39" i="13"/>
  <c r="E39" i="13"/>
  <c r="F39" i="13"/>
  <c r="G39" i="13"/>
  <c r="H39" i="13"/>
  <c r="B38" i="13"/>
  <c r="C38" i="13"/>
  <c r="D38" i="13"/>
  <c r="E38" i="13"/>
  <c r="F38" i="13"/>
  <c r="G38" i="13"/>
  <c r="H38" i="13"/>
  <c r="A40" i="13" a="1"/>
  <c r="A40" i="13" s="1"/>
  <c r="C40" i="13" l="1"/>
  <c r="D40" i="13"/>
  <c r="B40" i="13"/>
  <c r="F40" i="13"/>
  <c r="H40" i="13"/>
  <c r="E40" i="13"/>
  <c r="G40" i="13"/>
  <c r="A41" i="13" a="1"/>
  <c r="A41" i="13" s="1"/>
  <c r="B41" i="13" l="1"/>
  <c r="C41" i="13"/>
  <c r="D41" i="13"/>
  <c r="E41" i="13"/>
  <c r="F41" i="13"/>
  <c r="G41" i="13"/>
  <c r="H41" i="13"/>
  <c r="A42" i="13" a="1"/>
  <c r="A42" i="13" s="1"/>
  <c r="B42" i="13" l="1"/>
  <c r="C42" i="13"/>
  <c r="F42" i="13"/>
  <c r="D42" i="13"/>
  <c r="H42" i="13"/>
  <c r="E42" i="13"/>
  <c r="G42" i="13"/>
  <c r="A43" i="13" a="1"/>
  <c r="A43" i="13" s="1"/>
  <c r="B43" i="13" l="1"/>
  <c r="C43" i="13"/>
  <c r="D43" i="13"/>
  <c r="F43" i="13"/>
  <c r="G43" i="13"/>
  <c r="H43" i="13"/>
  <c r="E43" i="13"/>
  <c r="A44" i="13" a="1"/>
  <c r="A44" i="13" s="1"/>
  <c r="B44" i="13" l="1"/>
  <c r="C44" i="13"/>
  <c r="D44" i="13"/>
  <c r="F44" i="13"/>
  <c r="H44" i="13"/>
  <c r="E44" i="13"/>
  <c r="G44" i="13"/>
  <c r="A45" i="13" a="1"/>
  <c r="A45" i="13" s="1"/>
  <c r="D45" i="13" l="1"/>
  <c r="B45" i="13"/>
  <c r="F45" i="13"/>
  <c r="G45" i="13"/>
  <c r="H45" i="13"/>
  <c r="C45" i="13"/>
  <c r="E45" i="13"/>
  <c r="A46" i="13" a="1"/>
  <c r="A46" i="13" s="1"/>
  <c r="B46" i="13" l="1"/>
  <c r="C46" i="13"/>
  <c r="D46" i="13"/>
  <c r="F46" i="13"/>
  <c r="H46" i="13"/>
  <c r="E46" i="13"/>
  <c r="G46" i="13"/>
  <c r="A47" i="13" a="1"/>
  <c r="A47" i="13" s="1"/>
  <c r="B47" i="13" l="1"/>
  <c r="C47" i="13"/>
  <c r="D47" i="13"/>
  <c r="F47" i="13"/>
  <c r="G47" i="13"/>
  <c r="H47" i="13"/>
  <c r="E47" i="13"/>
  <c r="A48" i="13" a="1"/>
  <c r="A48" i="13" s="1"/>
  <c r="C48" i="13" l="1"/>
  <c r="D48" i="13"/>
  <c r="B48" i="13"/>
  <c r="F48" i="13"/>
  <c r="H48" i="13"/>
  <c r="E48" i="13"/>
  <c r="G48" i="13"/>
  <c r="A49" i="13" a="1"/>
  <c r="A49" i="13" s="1"/>
  <c r="B49" i="13" l="1"/>
  <c r="C49" i="13"/>
  <c r="D49" i="13"/>
  <c r="F49" i="13"/>
  <c r="G49" i="13"/>
  <c r="H49" i="13"/>
  <c r="E49" i="13"/>
  <c r="A50" i="13" a="1"/>
  <c r="A50" i="13" s="1"/>
  <c r="B50" i="13" l="1"/>
  <c r="C50" i="13"/>
  <c r="D50" i="13"/>
  <c r="F50" i="13"/>
  <c r="H50" i="13"/>
  <c r="G50" i="13"/>
  <c r="E50" i="13"/>
  <c r="A51" i="13" a="1"/>
  <c r="A51" i="13" s="1"/>
  <c r="B51" i="13" l="1"/>
  <c r="C51" i="13"/>
  <c r="D51" i="13"/>
  <c r="F51" i="13"/>
  <c r="G51" i="13"/>
  <c r="H51" i="13"/>
  <c r="E51" i="13"/>
  <c r="A13" i="14" l="1" a="1"/>
  <c r="A13" i="14"/>
  <c r="B13" i="14"/>
  <c r="C13" i="14"/>
  <c r="D13" i="14"/>
  <c r="E13" i="14"/>
  <c r="F13" i="14"/>
  <c r="G13" i="14"/>
  <c r="A14" i="14" a="1"/>
  <c r="A14" i="14"/>
  <c r="H13" i="14"/>
  <c r="D14" i="14"/>
  <c r="E14" i="14"/>
  <c r="F14" i="14"/>
  <c r="G14" i="14"/>
  <c r="H14" i="14"/>
  <c r="C14" i="14"/>
  <c r="B14" i="14"/>
  <c r="A52" i="13" a="1"/>
  <c r="A52" i="13"/>
  <c r="A53" i="13" a="1"/>
  <c r="A53" i="13"/>
  <c r="A15" i="14" a="1"/>
  <c r="A15" i="14"/>
  <c r="B15" i="14"/>
  <c r="C15" i="14"/>
  <c r="D15" i="14"/>
  <c r="G15" i="14"/>
  <c r="H15" i="14"/>
  <c r="E15" i="14"/>
  <c r="F15" i="14"/>
  <c r="A16" i="14" a="1"/>
  <c r="A16" i="14"/>
  <c r="D16" i="14"/>
  <c r="B16" i="14"/>
  <c r="C16" i="14"/>
  <c r="E16" i="14"/>
  <c r="F16" i="14"/>
  <c r="G16" i="14"/>
  <c r="H16" i="14"/>
  <c r="A17" i="14" a="1"/>
  <c r="A17" i="14"/>
  <c r="C17" i="14"/>
  <c r="D17" i="14"/>
  <c r="G17" i="14"/>
  <c r="H17" i="14"/>
  <c r="B17" i="14"/>
  <c r="E17" i="14"/>
  <c r="F17" i="14"/>
  <c r="A18" i="14" a="1"/>
  <c r="A18" i="14"/>
  <c r="B18" i="14"/>
  <c r="C18" i="14"/>
  <c r="D18" i="14"/>
  <c r="E18" i="14"/>
  <c r="F18" i="14"/>
  <c r="G18" i="14"/>
  <c r="H18" i="14"/>
  <c r="A19" i="14" a="1"/>
  <c r="A19" i="14"/>
  <c r="C19" i="14"/>
  <c r="B19" i="14"/>
  <c r="G19" i="14"/>
  <c r="H19" i="14"/>
  <c r="D19" i="14"/>
  <c r="E19" i="14"/>
  <c r="F19" i="14"/>
  <c r="A20" i="14" a="1"/>
  <c r="A20" i="14"/>
  <c r="B20" i="14"/>
  <c r="C20" i="14"/>
  <c r="D20" i="14"/>
  <c r="E20" i="14"/>
  <c r="F20" i="14"/>
  <c r="G20" i="14"/>
  <c r="H20" i="14"/>
  <c r="A21" i="14" a="1"/>
  <c r="A21" i="14"/>
  <c r="B21" i="14"/>
  <c r="C21" i="14"/>
  <c r="D21" i="14"/>
  <c r="G21" i="14"/>
  <c r="H21" i="14"/>
  <c r="E21" i="14"/>
  <c r="F21" i="14"/>
  <c r="A22" i="14" a="1"/>
  <c r="A22" i="14"/>
  <c r="B22" i="14"/>
  <c r="D22" i="14"/>
  <c r="E22" i="14"/>
  <c r="F22" i="14"/>
  <c r="G22" i="14"/>
  <c r="C22" i="14"/>
  <c r="H22" i="14"/>
  <c r="A23" i="14" a="1"/>
  <c r="A23" i="14"/>
  <c r="B23" i="14"/>
  <c r="C23" i="14"/>
  <c r="D23" i="14"/>
  <c r="G23" i="14"/>
  <c r="H23" i="14"/>
  <c r="E23" i="14"/>
  <c r="F23" i="14"/>
  <c r="A24" i="14" a="1"/>
  <c r="A24" i="14"/>
  <c r="D24" i="14"/>
  <c r="B24" i="14"/>
  <c r="C24" i="14"/>
  <c r="E24" i="14"/>
  <c r="F24" i="14"/>
  <c r="G24" i="14"/>
  <c r="H24" i="14"/>
  <c r="A25" i="14" a="1"/>
  <c r="A25" i="14"/>
  <c r="C25" i="14"/>
  <c r="D25" i="14"/>
  <c r="G25" i="14"/>
  <c r="H25" i="14"/>
  <c r="B25" i="14"/>
  <c r="E25" i="14"/>
  <c r="F25" i="14"/>
  <c r="A26" i="14" a="1"/>
  <c r="A26" i="14"/>
  <c r="B26" i="14"/>
  <c r="C26" i="14"/>
  <c r="D26" i="14"/>
  <c r="E26" i="14"/>
  <c r="F26" i="14"/>
  <c r="G26" i="14"/>
  <c r="H26" i="14"/>
  <c r="A27" i="14" a="1"/>
  <c r="A27" i="14"/>
  <c r="C27" i="14"/>
  <c r="B27" i="14"/>
  <c r="G27" i="14"/>
  <c r="H27" i="14"/>
  <c r="D27" i="14"/>
  <c r="E27" i="14"/>
  <c r="F27" i="14"/>
  <c r="A28" i="14" a="1"/>
  <c r="A28" i="14"/>
  <c r="B28" i="14"/>
  <c r="C28" i="14"/>
  <c r="D28" i="14"/>
  <c r="E28" i="14"/>
  <c r="F28" i="14"/>
  <c r="G28" i="14"/>
  <c r="H28" i="14"/>
  <c r="A29" i="14" a="1"/>
  <c r="A29" i="14"/>
  <c r="B29" i="14"/>
  <c r="C29" i="14"/>
  <c r="D29" i="14"/>
  <c r="G29" i="14"/>
  <c r="H29" i="14"/>
  <c r="E29" i="14"/>
  <c r="F29" i="14"/>
  <c r="A30" i="14" a="1"/>
  <c r="A30" i="14"/>
  <c r="B30" i="14"/>
  <c r="D30" i="14"/>
  <c r="C30" i="14"/>
  <c r="E30" i="14"/>
  <c r="F30" i="14"/>
  <c r="G30" i="14"/>
  <c r="H30" i="14"/>
  <c r="A31" i="14" a="1"/>
  <c r="A31" i="14"/>
  <c r="B31" i="14"/>
  <c r="C31" i="14"/>
  <c r="D31" i="14"/>
  <c r="G31" i="14"/>
  <c r="H31" i="14"/>
  <c r="E31" i="14"/>
  <c r="F31" i="14"/>
  <c r="A32" i="14" a="1"/>
  <c r="A32" i="14"/>
  <c r="D32" i="14"/>
  <c r="B32" i="14"/>
  <c r="C32" i="14"/>
  <c r="E32" i="14"/>
  <c r="F32" i="14"/>
  <c r="G32" i="14"/>
  <c r="H32" i="14"/>
  <c r="A33" i="14" a="1"/>
  <c r="A33" i="14"/>
  <c r="C33" i="14"/>
  <c r="D33" i="14"/>
  <c r="G33" i="14"/>
  <c r="B33" i="14"/>
  <c r="H33" i="14"/>
  <c r="E33" i="14"/>
  <c r="F33" i="14"/>
  <c r="A34" i="14" a="1"/>
  <c r="A34" i="14"/>
  <c r="B34" i="14"/>
  <c r="C34" i="14"/>
  <c r="D34" i="14"/>
  <c r="E34" i="14"/>
  <c r="F34" i="14"/>
  <c r="G34" i="14"/>
  <c r="H34" i="14"/>
  <c r="A35" i="14" a="1"/>
  <c r="A35" i="14"/>
  <c r="C35" i="14"/>
  <c r="B35" i="14"/>
  <c r="G35" i="14"/>
  <c r="H35" i="14"/>
  <c r="D35" i="14"/>
  <c r="E35" i="14"/>
  <c r="F35" i="14"/>
  <c r="A36" i="14" a="1"/>
  <c r="A36" i="14"/>
  <c r="B36" i="14"/>
  <c r="C36" i="14"/>
  <c r="D36" i="14"/>
  <c r="E36" i="14"/>
  <c r="F36" i="14"/>
  <c r="G36" i="14"/>
  <c r="H36" i="14"/>
  <c r="A37" i="14" a="1"/>
  <c r="A37" i="14"/>
  <c r="B37" i="14"/>
  <c r="C37" i="14"/>
  <c r="D37" i="14"/>
  <c r="G37" i="14"/>
  <c r="H37" i="14"/>
  <c r="E37" i="14"/>
  <c r="F37" i="14"/>
  <c r="A38" i="14" a="1"/>
  <c r="A38" i="14"/>
  <c r="B38" i="14"/>
  <c r="D38" i="14"/>
  <c r="E38" i="14"/>
  <c r="C38" i="14"/>
  <c r="F38" i="14"/>
  <c r="G38" i="14"/>
  <c r="H38" i="14"/>
  <c r="A39" i="14" a="1"/>
  <c r="A39" i="14"/>
  <c r="B39" i="14"/>
  <c r="C39" i="14"/>
  <c r="D39" i="14"/>
  <c r="G39" i="14"/>
  <c r="H39" i="14"/>
  <c r="E39" i="14"/>
  <c r="F39" i="14"/>
  <c r="A40" i="14" a="1"/>
  <c r="A40" i="14"/>
  <c r="D40" i="14"/>
  <c r="B40" i="14"/>
  <c r="C40" i="14"/>
  <c r="E40" i="14"/>
  <c r="F40" i="14"/>
  <c r="G40" i="14"/>
  <c r="H40" i="14"/>
  <c r="A41" i="14" a="1"/>
  <c r="A41" i="14"/>
  <c r="C41" i="14"/>
  <c r="D41" i="14"/>
  <c r="G41" i="14"/>
  <c r="H41" i="14"/>
  <c r="B41" i="14"/>
  <c r="E41" i="14"/>
  <c r="F41" i="14"/>
  <c r="A42" i="14" a="1"/>
  <c r="A42" i="14"/>
  <c r="B42" i="14"/>
  <c r="C42" i="14"/>
  <c r="D42" i="14"/>
  <c r="F42" i="14"/>
  <c r="G42" i="14"/>
  <c r="H42" i="14"/>
  <c r="E42" i="14"/>
  <c r="A43" i="14" a="1"/>
  <c r="A43" i="14"/>
  <c r="C43" i="14"/>
  <c r="B43" i="14"/>
  <c r="G43" i="14"/>
  <c r="H43" i="14"/>
  <c r="D43" i="14"/>
  <c r="E43" i="14"/>
  <c r="F43" i="14"/>
  <c r="A44" i="14" a="1"/>
  <c r="A44" i="14"/>
  <c r="B44" i="14"/>
  <c r="C44" i="14"/>
  <c r="D44" i="14"/>
  <c r="F44" i="14"/>
  <c r="H44" i="14"/>
  <c r="E44" i="14"/>
  <c r="G44" i="14"/>
  <c r="A45" i="14" a="1"/>
  <c r="A45" i="14"/>
  <c r="B45" i="14"/>
  <c r="C45" i="14"/>
  <c r="D45" i="14"/>
  <c r="G45" i="14"/>
  <c r="H45" i="14"/>
  <c r="F45" i="14"/>
  <c r="E45" i="14"/>
  <c r="A46" i="14" a="1"/>
  <c r="A46" i="14"/>
  <c r="B46" i="14"/>
  <c r="D46" i="14"/>
  <c r="F46" i="14"/>
  <c r="H46" i="14"/>
  <c r="C46" i="14"/>
  <c r="E46" i="14"/>
  <c r="G46" i="14"/>
  <c r="A47" i="14" a="1"/>
  <c r="A47" i="14"/>
  <c r="B47" i="14"/>
  <c r="C47" i="14"/>
  <c r="D47" i="14"/>
  <c r="G47" i="14"/>
  <c r="H47" i="14"/>
  <c r="E47" i="14"/>
  <c r="F47" i="14"/>
  <c r="A48" i="14" a="1"/>
  <c r="A48" i="14"/>
  <c r="D48" i="14"/>
  <c r="B48" i="14"/>
  <c r="C48" i="14"/>
  <c r="F48" i="14"/>
  <c r="H48" i="14"/>
  <c r="E48" i="14"/>
  <c r="G48" i="14"/>
  <c r="A49" i="14" a="1"/>
  <c r="A49" i="14"/>
  <c r="C49" i="14"/>
  <c r="D49" i="14"/>
  <c r="G49" i="14"/>
  <c r="H49" i="14"/>
  <c r="F49" i="14"/>
  <c r="B49" i="14"/>
  <c r="E49" i="14"/>
  <c r="A50" i="14" a="1"/>
  <c r="A50" i="14"/>
  <c r="B50" i="14"/>
  <c r="C50" i="14"/>
  <c r="D50" i="14"/>
  <c r="F50" i="14"/>
  <c r="H50" i="14"/>
  <c r="E50" i="14"/>
  <c r="G50" i="14"/>
  <c r="B52" i="13"/>
  <c r="C52" i="13"/>
  <c r="D52" i="13"/>
  <c r="F52" i="13"/>
  <c r="H52" i="13"/>
  <c r="E52" i="13"/>
  <c r="G52" i="13"/>
  <c r="A51" i="14" a="1"/>
  <c r="A51" i="14"/>
  <c r="C51" i="14"/>
  <c r="B51" i="14"/>
  <c r="D51" i="14"/>
  <c r="G51" i="14"/>
  <c r="H51" i="14"/>
  <c r="E51" i="14"/>
  <c r="F51" i="14"/>
  <c r="D53" i="13"/>
  <c r="B53" i="13"/>
  <c r="F53" i="13"/>
  <c r="C53" i="13"/>
  <c r="G53" i="13"/>
  <c r="H53" i="13"/>
  <c r="E53" i="13"/>
  <c r="A52" i="14" a="1"/>
  <c r="A52" i="14"/>
  <c r="A54" i="13" a="1"/>
  <c r="A54" i="13"/>
  <c r="B52" i="14"/>
  <c r="C52" i="14"/>
  <c r="D52" i="14"/>
  <c r="F52" i="14"/>
  <c r="H52" i="14"/>
  <c r="E52" i="14"/>
  <c r="G52" i="14"/>
  <c r="B54" i="13"/>
  <c r="C54" i="13"/>
  <c r="D54" i="13"/>
  <c r="F54" i="13"/>
  <c r="H54" i="13"/>
  <c r="E54" i="13"/>
  <c r="G54" i="13"/>
  <c r="A53" i="14" a="1"/>
  <c r="A53" i="14"/>
  <c r="A55" i="13" a="1"/>
  <c r="A55" i="13"/>
  <c r="B53" i="14"/>
  <c r="C53" i="14"/>
  <c r="D53" i="14"/>
  <c r="G53" i="14"/>
  <c r="H53" i="14"/>
  <c r="F53" i="14"/>
  <c r="E53" i="14"/>
  <c r="B55" i="13"/>
  <c r="C55" i="13"/>
  <c r="D55" i="13"/>
  <c r="F55" i="13"/>
  <c r="G55" i="13"/>
  <c r="H55" i="13"/>
  <c r="E55" i="13"/>
  <c r="A54" i="14" a="1"/>
  <c r="A54" i="14"/>
  <c r="A56" i="13" a="1"/>
  <c r="A56" i="13"/>
  <c r="B54" i="14"/>
  <c r="D54" i="14"/>
  <c r="C54" i="14"/>
  <c r="F54" i="14"/>
  <c r="H54" i="14"/>
  <c r="E54" i="14"/>
  <c r="G54" i="14"/>
  <c r="C56" i="13"/>
  <c r="D56" i="13"/>
  <c r="B56" i="13"/>
  <c r="F56" i="13"/>
  <c r="H56" i="13"/>
  <c r="E56" i="13"/>
  <c r="G56" i="13"/>
  <c r="A55" i="14" a="1"/>
  <c r="A55" i="14"/>
  <c r="A57" i="13" a="1"/>
  <c r="A57" i="13"/>
  <c r="B55" i="14"/>
  <c r="C55" i="14"/>
  <c r="D55" i="14"/>
  <c r="G55" i="14"/>
  <c r="H55" i="14"/>
  <c r="E55" i="14"/>
  <c r="F55" i="14"/>
  <c r="B57" i="13"/>
  <c r="C57" i="13"/>
  <c r="D57" i="13"/>
  <c r="F57" i="13"/>
  <c r="G57" i="13"/>
  <c r="H57" i="13"/>
  <c r="E57" i="13"/>
  <c r="A56" i="14" a="1"/>
  <c r="A56" i="14"/>
  <c r="A58" i="13" a="1"/>
  <c r="A58" i="13"/>
  <c r="D56" i="14"/>
  <c r="B56" i="14"/>
  <c r="C56" i="14"/>
  <c r="F56" i="14"/>
  <c r="H56" i="14"/>
  <c r="E56" i="14"/>
  <c r="G56" i="14"/>
  <c r="B58" i="13"/>
  <c r="C58" i="13"/>
  <c r="D58" i="13"/>
  <c r="F58" i="13"/>
  <c r="H58" i="13"/>
  <c r="E58" i="13"/>
  <c r="G58" i="13"/>
  <c r="A57" i="14" a="1"/>
  <c r="A57" i="14"/>
  <c r="A59" i="13" a="1"/>
  <c r="A59" i="13"/>
  <c r="C57" i="14"/>
  <c r="D57" i="14"/>
  <c r="G57" i="14"/>
  <c r="H57" i="14"/>
  <c r="B57" i="14"/>
  <c r="F57" i="14"/>
  <c r="E57" i="14"/>
  <c r="B59" i="13"/>
  <c r="C59" i="13"/>
  <c r="D59" i="13"/>
  <c r="F59" i="13"/>
  <c r="G59" i="13"/>
  <c r="H59" i="13"/>
  <c r="E59" i="13"/>
  <c r="A58" i="14" a="1"/>
  <c r="A58" i="14"/>
  <c r="A60" i="13" a="1"/>
  <c r="A60" i="13"/>
  <c r="B58" i="14"/>
  <c r="C58" i="14"/>
  <c r="D58" i="14"/>
  <c r="F58" i="14"/>
  <c r="H58" i="14"/>
  <c r="E58" i="14"/>
  <c r="G58" i="14"/>
  <c r="B60" i="13"/>
  <c r="C60" i="13"/>
  <c r="D60" i="13"/>
  <c r="F60" i="13"/>
  <c r="H60" i="13"/>
  <c r="E60" i="13"/>
  <c r="G60" i="13"/>
  <c r="A59" i="14" a="1"/>
  <c r="A59" i="14"/>
  <c r="A61" i="13" a="1"/>
  <c r="A61" i="13"/>
  <c r="C59" i="14"/>
  <c r="B59" i="14"/>
  <c r="G59" i="14"/>
  <c r="H59" i="14"/>
  <c r="D59" i="14"/>
  <c r="E59" i="14"/>
  <c r="F59" i="14"/>
  <c r="D61" i="13"/>
  <c r="B61" i="13"/>
  <c r="F61" i="13"/>
  <c r="H61" i="13"/>
  <c r="C61" i="13"/>
  <c r="E61" i="13"/>
  <c r="G61" i="13"/>
  <c r="A60" i="14" a="1"/>
  <c r="A60" i="14"/>
  <c r="A62" i="13" a="1"/>
  <c r="A62" i="13"/>
  <c r="B60" i="14"/>
  <c r="C60" i="14"/>
  <c r="D60" i="14"/>
  <c r="F60" i="14"/>
  <c r="E60" i="14"/>
  <c r="G60" i="14"/>
  <c r="H60" i="14"/>
  <c r="B62" i="13"/>
  <c r="C62" i="13"/>
  <c r="D62" i="13"/>
  <c r="F62" i="13"/>
  <c r="H62" i="13"/>
  <c r="E62" i="13"/>
  <c r="G62" i="13"/>
  <c r="A61" i="14" a="1"/>
  <c r="A61" i="14"/>
  <c r="A63" i="13" a="1"/>
  <c r="A63" i="13"/>
  <c r="B61" i="14"/>
  <c r="C61" i="14"/>
  <c r="D61" i="14"/>
  <c r="G61" i="14"/>
  <c r="H61" i="14"/>
  <c r="E61" i="14"/>
  <c r="F61" i="14"/>
  <c r="B63" i="13"/>
  <c r="C63" i="13"/>
  <c r="D63" i="13"/>
  <c r="F63" i="13"/>
  <c r="H63" i="13"/>
  <c r="E63" i="13"/>
  <c r="G63" i="13"/>
  <c r="A62" i="14" a="1"/>
  <c r="A62" i="14"/>
  <c r="A64" i="13" a="1"/>
  <c r="A64" i="13"/>
  <c r="B62" i="14"/>
  <c r="D62" i="14"/>
  <c r="F62" i="14"/>
  <c r="C62" i="14"/>
  <c r="E62" i="14"/>
  <c r="G62" i="14"/>
  <c r="H62" i="14"/>
  <c r="C64" i="13"/>
  <c r="D64" i="13"/>
  <c r="F64" i="13"/>
  <c r="B64" i="13"/>
  <c r="H64" i="13"/>
  <c r="E64" i="13"/>
  <c r="G64" i="13"/>
  <c r="A63" i="14" a="1"/>
  <c r="A63" i="14"/>
  <c r="A65" i="13" a="1"/>
  <c r="A65" i="13"/>
  <c r="B63" i="14"/>
  <c r="C63" i="14"/>
  <c r="D63" i="14"/>
  <c r="G63" i="14"/>
  <c r="H63" i="14"/>
  <c r="E63" i="14"/>
  <c r="F63" i="14"/>
  <c r="B65" i="13"/>
  <c r="C65" i="13"/>
  <c r="D65" i="13"/>
  <c r="F65" i="13"/>
  <c r="H65" i="13"/>
  <c r="E65" i="13"/>
  <c r="G65" i="13"/>
  <c r="A64" i="14" a="1"/>
  <c r="A64" i="14"/>
  <c r="A66" i="13" a="1"/>
  <c r="A66" i="13"/>
  <c r="D64" i="14"/>
  <c r="B64" i="14"/>
  <c r="C64" i="14"/>
  <c r="F64" i="14"/>
  <c r="G64" i="14"/>
  <c r="H64" i="14"/>
  <c r="E64" i="14"/>
  <c r="B66" i="13"/>
  <c r="C66" i="13"/>
  <c r="F66" i="13"/>
  <c r="D66" i="13"/>
  <c r="H66" i="13"/>
  <c r="E66" i="13"/>
  <c r="G66" i="13"/>
  <c r="A65" i="14" a="1"/>
  <c r="A65" i="14"/>
  <c r="A67" i="13" a="1"/>
  <c r="A67" i="13"/>
  <c r="C65" i="14"/>
  <c r="D65" i="14"/>
  <c r="G65" i="14"/>
  <c r="H65" i="14"/>
  <c r="B65" i="14"/>
  <c r="E65" i="14"/>
  <c r="F65" i="14"/>
  <c r="B67" i="13"/>
  <c r="C67" i="13"/>
  <c r="D67" i="13"/>
  <c r="F67" i="13"/>
  <c r="H67" i="13"/>
  <c r="E67" i="13"/>
  <c r="G67" i="13"/>
  <c r="A66" i="14" a="1"/>
  <c r="A66" i="14"/>
  <c r="A68" i="13" a="1"/>
  <c r="A68" i="13"/>
  <c r="B66" i="14"/>
  <c r="C66" i="14"/>
  <c r="D66" i="14"/>
  <c r="E66" i="14"/>
  <c r="F66" i="14"/>
  <c r="G66" i="14"/>
  <c r="H66" i="14"/>
  <c r="B68" i="13"/>
  <c r="C68" i="13"/>
  <c r="D68" i="13"/>
  <c r="F68" i="13"/>
  <c r="H68" i="13"/>
  <c r="E68" i="13"/>
  <c r="G68" i="13"/>
  <c r="A67" i="14" a="1"/>
  <c r="A67" i="14"/>
  <c r="A69" i="13" a="1"/>
  <c r="A69" i="13"/>
  <c r="C67" i="14"/>
  <c r="B67" i="14"/>
  <c r="G67" i="14"/>
  <c r="H67" i="14"/>
  <c r="D67" i="14"/>
  <c r="E67" i="14"/>
  <c r="F67" i="14"/>
  <c r="D69" i="13"/>
  <c r="B69" i="13"/>
  <c r="C69" i="13"/>
  <c r="F69" i="13"/>
  <c r="H69" i="13"/>
  <c r="E69" i="13"/>
  <c r="G69" i="13"/>
  <c r="A68" i="14" a="1"/>
  <c r="A68" i="14"/>
  <c r="A70" i="13" a="1"/>
  <c r="A70" i="13"/>
  <c r="B68" i="14"/>
  <c r="C68" i="14"/>
  <c r="D68" i="14"/>
  <c r="E68" i="14"/>
  <c r="F68" i="14"/>
  <c r="G68" i="14"/>
  <c r="H68" i="14"/>
  <c r="B70" i="13"/>
  <c r="C70" i="13"/>
  <c r="D70" i="13"/>
  <c r="F70" i="13"/>
  <c r="H70" i="13"/>
  <c r="E70" i="13"/>
  <c r="G70" i="13"/>
  <c r="A69" i="14" a="1"/>
  <c r="A69" i="14"/>
  <c r="A71" i="13" a="1"/>
  <c r="A71" i="13"/>
  <c r="B69" i="14"/>
  <c r="C69" i="14"/>
  <c r="D69" i="14"/>
  <c r="G69" i="14"/>
  <c r="H69" i="14"/>
  <c r="E69" i="14"/>
  <c r="F69" i="14"/>
  <c r="B71" i="13"/>
  <c r="C71" i="13"/>
  <c r="D71" i="13"/>
  <c r="F71" i="13"/>
  <c r="H71" i="13"/>
  <c r="E71" i="13"/>
  <c r="G71" i="13"/>
  <c r="A70" i="14" a="1"/>
  <c r="A70" i="14"/>
  <c r="A72" i="13" a="1"/>
  <c r="A72" i="13"/>
  <c r="B70" i="14"/>
  <c r="D70" i="14"/>
  <c r="E70" i="14"/>
  <c r="F70" i="14"/>
  <c r="C70" i="14"/>
  <c r="G70" i="14"/>
  <c r="H70" i="14"/>
  <c r="C72" i="13"/>
  <c r="D72" i="13"/>
  <c r="B72" i="13"/>
  <c r="F72" i="13"/>
  <c r="H72" i="13"/>
  <c r="E72" i="13"/>
  <c r="G72" i="13"/>
  <c r="A71" i="14" a="1"/>
  <c r="A71" i="14"/>
  <c r="A73" i="13" a="1"/>
  <c r="A73" i="13"/>
  <c r="B71" i="14"/>
  <c r="C71" i="14"/>
  <c r="D71" i="14"/>
  <c r="G71" i="14"/>
  <c r="H71" i="14"/>
  <c r="E71" i="14"/>
  <c r="F71" i="14"/>
  <c r="B73" i="13"/>
  <c r="C73" i="13"/>
  <c r="D73" i="13"/>
  <c r="F73" i="13"/>
  <c r="H73" i="13"/>
  <c r="E73" i="13"/>
  <c r="G73" i="13"/>
  <c r="A72" i="14" a="1"/>
  <c r="A72" i="14"/>
  <c r="A74" i="13" a="1"/>
  <c r="A74" i="13"/>
  <c r="D72" i="14"/>
  <c r="B72" i="14"/>
  <c r="C72" i="14"/>
  <c r="G72" i="14"/>
  <c r="H72" i="14"/>
  <c r="E72" i="14"/>
  <c r="F72" i="14"/>
  <c r="B74" i="13"/>
  <c r="C74" i="13"/>
  <c r="D74" i="13"/>
  <c r="F74" i="13"/>
  <c r="H74" i="13"/>
  <c r="E74" i="13"/>
  <c r="G74" i="13"/>
  <c r="A73" i="14" a="1"/>
  <c r="A73" i="14"/>
  <c r="A75" i="13" a="1"/>
  <c r="A75" i="13"/>
  <c r="C73" i="14"/>
  <c r="D73" i="14"/>
  <c r="B73" i="14"/>
  <c r="G73" i="14"/>
  <c r="H73" i="14"/>
  <c r="E73" i="14"/>
  <c r="F73" i="14"/>
  <c r="B75" i="13"/>
  <c r="C75" i="13"/>
  <c r="D75" i="13"/>
  <c r="F75" i="13"/>
  <c r="H75" i="13"/>
  <c r="E75" i="13"/>
  <c r="G75" i="13"/>
  <c r="A74" i="14" a="1"/>
  <c r="A74" i="14"/>
  <c r="A76" i="13" a="1"/>
  <c r="A76" i="13"/>
  <c r="B74" i="14"/>
  <c r="C74" i="14"/>
  <c r="D74" i="14"/>
  <c r="E74" i="14"/>
  <c r="F74" i="14"/>
  <c r="G74" i="14"/>
  <c r="H74" i="14"/>
  <c r="B76" i="13"/>
  <c r="C76" i="13"/>
  <c r="D76" i="13"/>
  <c r="F76" i="13"/>
  <c r="H76" i="13"/>
  <c r="E76" i="13"/>
  <c r="G76" i="13"/>
  <c r="A75" i="14" a="1"/>
  <c r="A75" i="14"/>
  <c r="A77" i="13" a="1"/>
  <c r="A77" i="13"/>
  <c r="C75" i="14"/>
  <c r="B75" i="14"/>
  <c r="G75" i="14"/>
  <c r="D75" i="14"/>
  <c r="H75" i="14"/>
  <c r="E75" i="14"/>
  <c r="F75" i="14"/>
  <c r="D77" i="13"/>
  <c r="B77" i="13"/>
  <c r="F77" i="13"/>
  <c r="C77" i="13"/>
  <c r="H77" i="13"/>
  <c r="E77" i="13"/>
  <c r="G77" i="13"/>
  <c r="A76" i="14" a="1"/>
  <c r="A76" i="14"/>
  <c r="A78" i="13" a="1"/>
  <c r="A78" i="13"/>
  <c r="B76" i="14"/>
  <c r="C76" i="14"/>
  <c r="D76" i="14"/>
  <c r="E76" i="14"/>
  <c r="F76" i="14"/>
  <c r="G76" i="14"/>
  <c r="H76" i="14"/>
  <c r="B78" i="13"/>
  <c r="C78" i="13"/>
  <c r="D78" i="13"/>
  <c r="F78" i="13"/>
  <c r="H78" i="13"/>
  <c r="E78" i="13"/>
  <c r="G78" i="13"/>
  <c r="A77" i="14" a="1"/>
  <c r="A77" i="14"/>
  <c r="A79" i="13" a="1"/>
  <c r="A79" i="13"/>
  <c r="B77" i="14"/>
  <c r="C77" i="14"/>
  <c r="D77" i="14"/>
  <c r="G77" i="14"/>
  <c r="H77" i="14"/>
  <c r="E77" i="14"/>
  <c r="F77" i="14"/>
  <c r="B79" i="13"/>
  <c r="C79" i="13"/>
  <c r="D79" i="13"/>
  <c r="F79" i="13"/>
  <c r="H79" i="13"/>
  <c r="E79" i="13"/>
  <c r="G79" i="13"/>
  <c r="A78" i="14" a="1"/>
  <c r="A78" i="14"/>
  <c r="A80" i="13" a="1"/>
  <c r="A80" i="13"/>
  <c r="B78" i="14"/>
  <c r="D78" i="14"/>
  <c r="C78" i="14"/>
  <c r="E78" i="14"/>
  <c r="F78" i="14"/>
  <c r="G78" i="14"/>
  <c r="H78" i="14"/>
  <c r="C80" i="13"/>
  <c r="D80" i="13"/>
  <c r="B80" i="13"/>
  <c r="F80" i="13"/>
  <c r="H80" i="13"/>
  <c r="E80" i="13"/>
  <c r="G80" i="13"/>
  <c r="A79" i="14" a="1"/>
  <c r="A79" i="14"/>
  <c r="A81" i="13" a="1"/>
  <c r="A81" i="13"/>
  <c r="B79" i="14"/>
  <c r="C79" i="14"/>
  <c r="D79" i="14"/>
  <c r="G79" i="14"/>
  <c r="E79" i="14"/>
  <c r="F79" i="14"/>
  <c r="H79" i="14"/>
  <c r="B81" i="13"/>
  <c r="C81" i="13"/>
  <c r="D81" i="13"/>
  <c r="F81" i="13"/>
  <c r="H81" i="13"/>
  <c r="E81" i="13"/>
  <c r="G81" i="13"/>
  <c r="A80" i="14" a="1"/>
  <c r="A80" i="14"/>
  <c r="A82" i="13" a="1"/>
  <c r="A82" i="13"/>
  <c r="D80" i="14"/>
  <c r="B80" i="14"/>
  <c r="C80" i="14"/>
  <c r="F80" i="14"/>
  <c r="G80" i="14"/>
  <c r="H80" i="14"/>
  <c r="E80" i="14"/>
  <c r="B82" i="13"/>
  <c r="C82" i="13"/>
  <c r="D82" i="13"/>
  <c r="F82" i="13"/>
  <c r="H82" i="13"/>
  <c r="E82" i="13"/>
  <c r="G82" i="13"/>
  <c r="A81" i="14" a="1"/>
  <c r="A81" i="14"/>
  <c r="A83" i="13" a="1"/>
  <c r="A83" i="13"/>
  <c r="C81" i="14"/>
  <c r="D81" i="14"/>
  <c r="G81" i="14"/>
  <c r="B81" i="14"/>
  <c r="E81" i="14"/>
  <c r="F81" i="14"/>
  <c r="H81" i="14"/>
  <c r="B83" i="13"/>
  <c r="C83" i="13"/>
  <c r="D83" i="13"/>
  <c r="F83" i="13"/>
  <c r="H83" i="13"/>
  <c r="E83" i="13"/>
  <c r="G83" i="13"/>
  <c r="A82" i="14" a="1"/>
  <c r="A82" i="14"/>
  <c r="A84" i="13" a="1"/>
  <c r="A84" i="13"/>
  <c r="B82" i="14"/>
  <c r="C82" i="14"/>
  <c r="D82" i="14"/>
  <c r="G82" i="14"/>
  <c r="H82" i="14"/>
  <c r="E82" i="14"/>
  <c r="F82" i="14"/>
  <c r="B84" i="13"/>
  <c r="C84" i="13"/>
  <c r="D84" i="13"/>
  <c r="F84" i="13"/>
  <c r="H84" i="13"/>
  <c r="E84" i="13"/>
  <c r="G84" i="13"/>
  <c r="A83" i="14" a="1"/>
  <c r="A83" i="14"/>
  <c r="A85" i="13" a="1"/>
  <c r="A85" i="13"/>
  <c r="C83" i="14"/>
  <c r="B83" i="14"/>
  <c r="G83" i="14"/>
  <c r="D83" i="14"/>
  <c r="E83" i="14"/>
  <c r="F83" i="14"/>
  <c r="H83" i="14"/>
  <c r="D85" i="13"/>
  <c r="B85" i="13"/>
  <c r="F85" i="13"/>
  <c r="H85" i="13"/>
  <c r="C85" i="13"/>
  <c r="E85" i="13"/>
  <c r="G85" i="13"/>
  <c r="A84" i="14" a="1"/>
  <c r="A84" i="14"/>
  <c r="A86" i="13" a="1"/>
  <c r="A86" i="13"/>
  <c r="B84" i="14"/>
  <c r="C84" i="14"/>
  <c r="D84" i="14"/>
  <c r="H84" i="14"/>
  <c r="E84" i="14"/>
  <c r="F84" i="14"/>
  <c r="G84" i="14"/>
  <c r="B86" i="13"/>
  <c r="C86" i="13"/>
  <c r="D86" i="13"/>
  <c r="F86" i="13"/>
  <c r="H86" i="13"/>
  <c r="E86" i="13"/>
  <c r="G86" i="13"/>
  <c r="A85" i="14" a="1"/>
  <c r="A85" i="14"/>
  <c r="A87" i="13" a="1"/>
  <c r="A87" i="13"/>
  <c r="B85" i="14"/>
  <c r="C85" i="14"/>
  <c r="D85" i="14"/>
  <c r="G85" i="14"/>
  <c r="E85" i="14"/>
  <c r="F85" i="14"/>
  <c r="H85" i="14"/>
  <c r="B87" i="13"/>
  <c r="C87" i="13"/>
  <c r="D87" i="13"/>
  <c r="F87" i="13"/>
  <c r="H87" i="13"/>
  <c r="E87" i="13"/>
  <c r="G87" i="13"/>
  <c r="A86" i="14" a="1"/>
  <c r="A86" i="14"/>
  <c r="A88" i="13" a="1"/>
  <c r="A88" i="13"/>
  <c r="B86" i="14"/>
  <c r="D86" i="14"/>
  <c r="C86" i="14"/>
  <c r="E86" i="14"/>
  <c r="F86" i="14"/>
  <c r="G86" i="14"/>
  <c r="H86" i="14"/>
  <c r="C88" i="13"/>
  <c r="D88" i="13"/>
  <c r="F88" i="13"/>
  <c r="B88" i="13"/>
  <c r="H88" i="13"/>
  <c r="E88" i="13"/>
  <c r="G88" i="13"/>
  <c r="A87" i="14" a="1"/>
  <c r="A87" i="14"/>
  <c r="A89" i="13" a="1"/>
  <c r="A89" i="13"/>
  <c r="B87" i="14"/>
  <c r="C87" i="14"/>
  <c r="D87" i="14"/>
  <c r="G87" i="14"/>
  <c r="E87" i="14"/>
  <c r="F87" i="14"/>
  <c r="H87" i="14"/>
  <c r="B89" i="13"/>
  <c r="C89" i="13"/>
  <c r="D89" i="13"/>
  <c r="F89" i="13"/>
  <c r="H89" i="13"/>
  <c r="E89" i="13"/>
  <c r="G89" i="13"/>
  <c r="A88" i="14" a="1"/>
  <c r="A88" i="14"/>
  <c r="A90" i="13" a="1"/>
  <c r="A90" i="13"/>
  <c r="D88" i="14"/>
  <c r="B88" i="14"/>
  <c r="C88" i="14"/>
  <c r="E88" i="14"/>
  <c r="F88" i="14"/>
  <c r="G88" i="14"/>
  <c r="H88" i="14"/>
  <c r="B90" i="13"/>
  <c r="C90" i="13"/>
  <c r="D90" i="13"/>
  <c r="F90" i="13"/>
  <c r="H90" i="13"/>
  <c r="E90" i="13"/>
  <c r="G90" i="13"/>
  <c r="A89" i="14" a="1"/>
  <c r="A89" i="14"/>
  <c r="A91" i="13" a="1"/>
  <c r="A91" i="13"/>
  <c r="C89" i="14"/>
  <c r="D89" i="14"/>
  <c r="G89" i="14"/>
  <c r="B89" i="14"/>
  <c r="F89" i="14"/>
  <c r="H89" i="14"/>
  <c r="E89" i="14"/>
  <c r="B91" i="13"/>
  <c r="C91" i="13"/>
  <c r="D91" i="13"/>
  <c r="F91" i="13"/>
  <c r="H91" i="13"/>
  <c r="E91" i="13"/>
  <c r="G91" i="13"/>
  <c r="A90" i="14" a="1"/>
  <c r="A90" i="14"/>
  <c r="A92" i="13" a="1"/>
  <c r="A92" i="13"/>
  <c r="B90" i="14"/>
  <c r="C90" i="14"/>
  <c r="D90" i="14"/>
  <c r="E90" i="14"/>
  <c r="F90" i="14"/>
  <c r="G90" i="14"/>
  <c r="H90" i="14"/>
  <c r="B92" i="13"/>
  <c r="C92" i="13"/>
  <c r="D92" i="13"/>
  <c r="H92" i="13"/>
  <c r="G92" i="13"/>
  <c r="E92" i="13"/>
  <c r="F92" i="13"/>
  <c r="A91" i="14" a="1"/>
  <c r="A91" i="14"/>
  <c r="A93" i="13" a="1"/>
  <c r="A93" i="13"/>
  <c r="C91" i="14"/>
  <c r="B91" i="14"/>
  <c r="G91" i="14"/>
  <c r="H91" i="14"/>
  <c r="D91" i="14"/>
  <c r="E91" i="14"/>
  <c r="F91" i="14"/>
  <c r="D93" i="13"/>
  <c r="B93" i="13"/>
  <c r="C93" i="13"/>
  <c r="F93" i="13"/>
  <c r="H93" i="13"/>
  <c r="E93" i="13"/>
  <c r="G93" i="13"/>
  <c r="A92" i="14" a="1"/>
  <c r="A92" i="14"/>
  <c r="A94" i="13" a="1"/>
  <c r="A94" i="13"/>
  <c r="B92" i="14"/>
  <c r="C92" i="14"/>
  <c r="D92" i="14"/>
  <c r="E92" i="14"/>
  <c r="F92" i="14"/>
  <c r="G92" i="14"/>
  <c r="H92" i="14"/>
  <c r="B94" i="13"/>
  <c r="C94" i="13"/>
  <c r="D94" i="13"/>
  <c r="H94" i="13"/>
  <c r="E94" i="13"/>
  <c r="F94" i="13"/>
  <c r="G94" i="13"/>
  <c r="A93" i="14" a="1"/>
  <c r="A93" i="14"/>
  <c r="A95" i="13" a="1"/>
  <c r="A95" i="13"/>
  <c r="B93" i="14"/>
  <c r="C93" i="14"/>
  <c r="D93" i="14"/>
  <c r="G93" i="14"/>
  <c r="E93" i="14"/>
  <c r="F93" i="14"/>
  <c r="H93" i="14"/>
  <c r="B95" i="13"/>
  <c r="C95" i="13"/>
  <c r="D95" i="13"/>
  <c r="F95" i="13"/>
  <c r="H95" i="13"/>
  <c r="E95" i="13"/>
  <c r="G95" i="13"/>
  <c r="A94" i="14" a="1"/>
  <c r="A94" i="14"/>
  <c r="A96" i="13" a="1"/>
  <c r="A96" i="13"/>
  <c r="B94" i="14"/>
  <c r="D94" i="14"/>
  <c r="C94" i="14"/>
  <c r="E94" i="14"/>
  <c r="F94" i="14"/>
  <c r="G94" i="14"/>
  <c r="H94" i="14"/>
  <c r="C96" i="13"/>
  <c r="D96" i="13"/>
  <c r="B96" i="13"/>
  <c r="H96" i="13"/>
  <c r="E96" i="13"/>
  <c r="F96" i="13"/>
  <c r="G96" i="13"/>
  <c r="A95" i="14" a="1"/>
  <c r="A95" i="14"/>
  <c r="A97" i="13" a="1"/>
  <c r="A97" i="13"/>
  <c r="B95" i="14"/>
  <c r="C95" i="14"/>
  <c r="D95" i="14"/>
  <c r="G95" i="14"/>
  <c r="E95" i="14"/>
  <c r="F95" i="14"/>
  <c r="H95" i="14"/>
  <c r="B97" i="13"/>
  <c r="C97" i="13"/>
  <c r="D97" i="13"/>
  <c r="F97" i="13"/>
  <c r="H97" i="13"/>
  <c r="E97" i="13"/>
  <c r="G97" i="13"/>
  <c r="A96" i="14" a="1"/>
  <c r="A96" i="14"/>
  <c r="A98" i="13" a="1"/>
  <c r="A98" i="13"/>
  <c r="D96" i="14"/>
  <c r="B96" i="14"/>
  <c r="C96" i="14"/>
  <c r="F96" i="14"/>
  <c r="G96" i="14"/>
  <c r="H96" i="14"/>
  <c r="E96" i="14"/>
  <c r="B98" i="13"/>
  <c r="C98" i="13"/>
  <c r="D98" i="13"/>
  <c r="H98" i="13"/>
  <c r="E98" i="13"/>
  <c r="F98" i="13"/>
  <c r="G98" i="13"/>
  <c r="A97" i="14" a="1"/>
  <c r="A97" i="14"/>
  <c r="A99" i="13" a="1"/>
  <c r="A99" i="13"/>
  <c r="C97" i="14"/>
  <c r="D97" i="14"/>
  <c r="G97" i="14"/>
  <c r="B97" i="14"/>
  <c r="E97" i="14"/>
  <c r="F97" i="14"/>
  <c r="H97" i="14"/>
  <c r="B99" i="13"/>
  <c r="C99" i="13"/>
  <c r="D99" i="13"/>
  <c r="F99" i="13"/>
  <c r="H99" i="13"/>
  <c r="E99" i="13"/>
  <c r="G99" i="13"/>
  <c r="A98" i="14" a="1"/>
  <c r="A98" i="14"/>
  <c r="A100" i="13" a="1"/>
  <c r="A100" i="13"/>
  <c r="B98" i="14"/>
  <c r="C98" i="14"/>
  <c r="D98" i="14"/>
  <c r="G98" i="14"/>
  <c r="H98" i="14"/>
  <c r="E98" i="14"/>
  <c r="F98" i="14"/>
  <c r="B100" i="13"/>
  <c r="C100" i="13"/>
  <c r="D100" i="13"/>
  <c r="H100" i="13"/>
  <c r="E100" i="13"/>
  <c r="F100" i="13"/>
  <c r="G100" i="13"/>
  <c r="A99" i="14" a="1"/>
  <c r="A99" i="14"/>
  <c r="A101" i="13" a="1"/>
  <c r="A101" i="13"/>
  <c r="C99" i="14"/>
  <c r="B99" i="14"/>
  <c r="G99" i="14"/>
  <c r="D99" i="14"/>
  <c r="E99" i="14"/>
  <c r="F99" i="14"/>
  <c r="H99" i="14"/>
  <c r="D101" i="13"/>
  <c r="B101" i="13"/>
  <c r="F101" i="13"/>
  <c r="H101" i="13"/>
  <c r="C101" i="13"/>
  <c r="E101" i="13"/>
  <c r="G101" i="13"/>
  <c r="A100" i="14" a="1"/>
  <c r="A100" i="14"/>
  <c r="A102" i="13" a="1"/>
  <c r="A102" i="13"/>
  <c r="B100" i="14"/>
  <c r="C100" i="14"/>
  <c r="D100" i="14"/>
  <c r="H100" i="14"/>
  <c r="E100" i="14"/>
  <c r="F100" i="14"/>
  <c r="G100" i="14"/>
  <c r="B102" i="13"/>
  <c r="C102" i="13"/>
  <c r="D102" i="13"/>
  <c r="H102" i="13"/>
  <c r="F102" i="13"/>
  <c r="G102" i="13"/>
  <c r="E102" i="13"/>
  <c r="A101" i="14" a="1"/>
  <c r="A101" i="14"/>
  <c r="A103" i="13" a="1"/>
  <c r="A103" i="13"/>
  <c r="B101" i="14"/>
  <c r="C101" i="14"/>
  <c r="D101" i="14"/>
  <c r="G101" i="14"/>
  <c r="E101" i="14"/>
  <c r="F101" i="14"/>
  <c r="H101" i="14"/>
  <c r="B103" i="13"/>
  <c r="C103" i="13"/>
  <c r="D103" i="13"/>
  <c r="F103" i="13"/>
  <c r="H103" i="13"/>
  <c r="E103" i="13"/>
  <c r="G103" i="13"/>
  <c r="A102" i="14" a="1"/>
  <c r="A102" i="14"/>
  <c r="A104" i="13" a="1"/>
  <c r="A104" i="13"/>
  <c r="B102" i="14"/>
  <c r="D102" i="14"/>
  <c r="C102" i="14"/>
  <c r="E102" i="14"/>
  <c r="F102" i="14"/>
  <c r="G102" i="14"/>
  <c r="H102" i="14"/>
  <c r="C104" i="13"/>
  <c r="D104" i="13"/>
  <c r="B104" i="13"/>
  <c r="H104" i="13"/>
  <c r="E104" i="13"/>
  <c r="F104" i="13"/>
  <c r="G104" i="13"/>
  <c r="A103" i="14" a="1"/>
  <c r="A103" i="14"/>
  <c r="A105" i="13" a="1"/>
  <c r="A105" i="13"/>
  <c r="B103" i="14"/>
  <c r="C103" i="14"/>
  <c r="D103" i="14"/>
  <c r="G103" i="14"/>
  <c r="E103" i="14"/>
  <c r="F103" i="14"/>
  <c r="H103" i="14"/>
  <c r="B105" i="13"/>
  <c r="C105" i="13"/>
  <c r="D105" i="13"/>
  <c r="F105" i="13"/>
  <c r="H105" i="13"/>
  <c r="G105" i="13"/>
  <c r="E105" i="13"/>
  <c r="A104" i="14" a="1"/>
  <c r="A104" i="14"/>
  <c r="A106" i="13" a="1"/>
  <c r="A106" i="13"/>
  <c r="B104" i="14"/>
  <c r="C104" i="14"/>
  <c r="D104" i="14"/>
  <c r="E104" i="14"/>
  <c r="F104" i="14"/>
  <c r="G104" i="14"/>
  <c r="H104" i="14"/>
  <c r="B106" i="13"/>
  <c r="C106" i="13"/>
  <c r="D106" i="13"/>
  <c r="H106" i="13"/>
  <c r="E106" i="13"/>
  <c r="F106" i="13"/>
  <c r="G106" i="13"/>
  <c r="A105" i="14" a="1"/>
  <c r="A105" i="14"/>
  <c r="A107" i="13" a="1"/>
  <c r="A107" i="13"/>
  <c r="C105" i="14"/>
  <c r="D105" i="14"/>
  <c r="G105" i="14"/>
  <c r="B105" i="14"/>
  <c r="F105" i="14"/>
  <c r="H105" i="14"/>
  <c r="E105" i="14"/>
  <c r="B107" i="13"/>
  <c r="C107" i="13"/>
  <c r="D107" i="13"/>
  <c r="F107" i="13"/>
  <c r="H107" i="13"/>
  <c r="E107" i="13"/>
  <c r="G107" i="13"/>
  <c r="A106" i="14" a="1"/>
  <c r="A106" i="14"/>
  <c r="A108" i="13" a="1"/>
  <c r="A108" i="13"/>
  <c r="B106" i="14"/>
  <c r="C106" i="14"/>
  <c r="D106" i="14"/>
  <c r="E106" i="14"/>
  <c r="F106" i="14"/>
  <c r="G106" i="14"/>
  <c r="H106" i="14"/>
  <c r="B108" i="13"/>
  <c r="C108" i="13"/>
  <c r="D108" i="13"/>
  <c r="H108" i="13"/>
  <c r="G108" i="13"/>
  <c r="E108" i="13"/>
  <c r="F108" i="13"/>
  <c r="A107" i="14" a="1"/>
  <c r="A107" i="14"/>
  <c r="A109" i="13" a="1"/>
  <c r="A109" i="13"/>
  <c r="B107" i="14"/>
  <c r="G107" i="14"/>
  <c r="C107" i="14"/>
  <c r="H107" i="14"/>
  <c r="D107" i="14"/>
  <c r="E107" i="14"/>
  <c r="F107" i="14"/>
  <c r="D109" i="13"/>
  <c r="B109" i="13"/>
  <c r="F109" i="13"/>
  <c r="H109" i="13"/>
  <c r="C109" i="13"/>
  <c r="E109" i="13"/>
  <c r="G109" i="13"/>
  <c r="A108" i="14" a="1"/>
  <c r="A108" i="14"/>
  <c r="A110" i="13" a="1"/>
  <c r="A110" i="13"/>
  <c r="B108" i="14"/>
  <c r="C108" i="14"/>
  <c r="D108" i="14"/>
  <c r="E108" i="14"/>
  <c r="F108" i="14"/>
  <c r="G108" i="14"/>
  <c r="H108" i="14"/>
  <c r="B110" i="13"/>
  <c r="C110" i="13"/>
  <c r="D110" i="13"/>
  <c r="H110" i="13"/>
  <c r="E110" i="13"/>
  <c r="F110" i="13"/>
  <c r="G110" i="13"/>
  <c r="A109" i="14" a="1"/>
  <c r="A109" i="14"/>
  <c r="A111" i="13" a="1"/>
  <c r="A111" i="13"/>
  <c r="B109" i="14"/>
  <c r="C109" i="14"/>
  <c r="D109" i="14"/>
  <c r="G109" i="14"/>
  <c r="E109" i="14"/>
  <c r="F109" i="14"/>
  <c r="H109" i="14"/>
  <c r="B111" i="13"/>
  <c r="C111" i="13"/>
  <c r="D111" i="13"/>
  <c r="F111" i="13"/>
  <c r="H111" i="13"/>
  <c r="E111" i="13"/>
  <c r="G111" i="13"/>
  <c r="A110" i="14" a="1"/>
  <c r="A110" i="14"/>
  <c r="A112" i="13" a="1"/>
  <c r="A112" i="13"/>
  <c r="D110" i="14"/>
  <c r="B110" i="14"/>
  <c r="C110" i="14"/>
  <c r="E110" i="14"/>
  <c r="F110" i="14"/>
  <c r="G110" i="14"/>
  <c r="H110" i="14"/>
  <c r="C112" i="13"/>
  <c r="D112" i="13"/>
  <c r="B112" i="13"/>
  <c r="H112" i="13"/>
  <c r="E112" i="13"/>
  <c r="F112" i="13"/>
  <c r="G112" i="13"/>
  <c r="A111" i="14" a="1"/>
  <c r="A111" i="14"/>
  <c r="A113" i="13" a="1"/>
  <c r="A113" i="13"/>
  <c r="B111" i="14"/>
  <c r="C111" i="14"/>
  <c r="D111" i="14"/>
  <c r="G111" i="14"/>
  <c r="E111" i="14"/>
  <c r="F111" i="14"/>
  <c r="H111" i="14"/>
  <c r="B113" i="13"/>
  <c r="C113" i="13"/>
  <c r="D113" i="13"/>
  <c r="F113" i="13"/>
  <c r="H113" i="13"/>
  <c r="E113" i="13"/>
  <c r="G113" i="13"/>
  <c r="A112" i="14" a="1"/>
  <c r="A112" i="14"/>
  <c r="A114" i="13" a="1"/>
  <c r="A114" i="13"/>
  <c r="B112" i="14"/>
  <c r="C112" i="14"/>
  <c r="D112" i="14"/>
  <c r="F112" i="14"/>
  <c r="G112" i="14"/>
  <c r="H112" i="14"/>
  <c r="E112" i="14"/>
  <c r="B114" i="13"/>
  <c r="C114" i="13"/>
  <c r="D114" i="13"/>
  <c r="H114" i="13"/>
  <c r="E114" i="13"/>
  <c r="F114" i="13"/>
  <c r="G114" i="13"/>
  <c r="A113" i="14" a="1"/>
  <c r="A113" i="14"/>
  <c r="A115" i="13" a="1"/>
  <c r="A115" i="13"/>
  <c r="C113" i="14"/>
  <c r="D113" i="14"/>
  <c r="G113" i="14"/>
  <c r="B113" i="14"/>
  <c r="E113" i="14"/>
  <c r="F113" i="14"/>
  <c r="H113" i="14"/>
  <c r="B115" i="13"/>
  <c r="C115" i="13"/>
  <c r="D115" i="13"/>
  <c r="F115" i="13"/>
  <c r="H115" i="13"/>
  <c r="E115" i="13"/>
  <c r="G115" i="13"/>
  <c r="A114" i="14" a="1"/>
  <c r="A114" i="14"/>
  <c r="A116" i="13" a="1"/>
  <c r="A116" i="13"/>
  <c r="B114" i="14"/>
  <c r="C114" i="14"/>
  <c r="D114" i="14"/>
  <c r="G114" i="14"/>
  <c r="H114" i="14"/>
  <c r="E114" i="14"/>
  <c r="F114" i="14"/>
  <c r="B116" i="13"/>
  <c r="C116" i="13"/>
  <c r="D116" i="13"/>
  <c r="H116" i="13"/>
  <c r="E116" i="13"/>
  <c r="F116" i="13"/>
  <c r="G116" i="13"/>
  <c r="A115" i="14" a="1"/>
  <c r="A115" i="14"/>
  <c r="A117" i="13" a="1"/>
  <c r="A117" i="13"/>
  <c r="B115" i="14"/>
  <c r="G115" i="14"/>
  <c r="C115" i="14"/>
  <c r="D115" i="14"/>
  <c r="E115" i="14"/>
  <c r="F115" i="14"/>
  <c r="H115" i="14"/>
  <c r="D117" i="13"/>
  <c r="B117" i="13"/>
  <c r="F117" i="13"/>
  <c r="C117" i="13"/>
  <c r="H117" i="13"/>
  <c r="E117" i="13"/>
  <c r="G117" i="13"/>
  <c r="A116" i="14" a="1"/>
  <c r="A116" i="14"/>
  <c r="A118" i="13" a="1"/>
  <c r="A118" i="13"/>
  <c r="B116" i="14"/>
  <c r="C116" i="14"/>
  <c r="D116" i="14"/>
  <c r="H116" i="14"/>
  <c r="E116" i="14"/>
  <c r="F116" i="14"/>
  <c r="G116" i="14"/>
  <c r="B118" i="13"/>
  <c r="C118" i="13"/>
  <c r="D118" i="13"/>
  <c r="H118" i="13"/>
  <c r="F118" i="13"/>
  <c r="G118" i="13"/>
  <c r="E118" i="13"/>
  <c r="A117" i="14" a="1"/>
  <c r="A117" i="14"/>
  <c r="A119" i="13" a="1"/>
  <c r="A119" i="13"/>
  <c r="B117" i="14"/>
  <c r="C117" i="14"/>
  <c r="D117" i="14"/>
  <c r="G117" i="14"/>
  <c r="E117" i="14"/>
  <c r="F117" i="14"/>
  <c r="H117" i="14"/>
  <c r="A120" i="13" a="1"/>
  <c r="A120" i="13"/>
  <c r="A121" i="13" a="1"/>
  <c r="A121" i="13"/>
  <c r="B119" i="13"/>
  <c r="C119" i="13"/>
  <c r="D119" i="13"/>
  <c r="H119" i="13"/>
  <c r="E119" i="13"/>
  <c r="F119" i="13"/>
  <c r="G119" i="13"/>
  <c r="A118" i="14" a="1"/>
  <c r="A118" i="14"/>
  <c r="D118" i="14"/>
  <c r="B118" i="14"/>
  <c r="E118" i="14"/>
  <c r="C118" i="14"/>
  <c r="F118" i="14"/>
  <c r="G118" i="14"/>
  <c r="H118" i="14"/>
  <c r="B121" i="13"/>
  <c r="C121" i="13"/>
  <c r="D121" i="13"/>
  <c r="H121" i="13"/>
  <c r="E121" i="13"/>
  <c r="F121" i="13"/>
  <c r="G121" i="13"/>
  <c r="C120" i="13"/>
  <c r="D120" i="13"/>
  <c r="B120" i="13"/>
  <c r="H120" i="13"/>
  <c r="E120" i="13"/>
  <c r="F120" i="13"/>
  <c r="G120" i="13"/>
  <c r="A119" i="14" a="1"/>
  <c r="A119" i="14"/>
  <c r="A122" i="13" a="1"/>
  <c r="A122" i="13"/>
  <c r="B119" i="14"/>
  <c r="C119" i="14"/>
  <c r="D119" i="14"/>
  <c r="G119" i="14"/>
  <c r="E119" i="14"/>
  <c r="F119" i="14"/>
  <c r="H119" i="14"/>
  <c r="B122" i="13"/>
  <c r="C122" i="13"/>
  <c r="D122" i="13"/>
  <c r="H122" i="13"/>
  <c r="E122" i="13"/>
  <c r="F122" i="13"/>
  <c r="G122" i="13"/>
  <c r="A120" i="14" a="1"/>
  <c r="A120" i="14"/>
  <c r="A123" i="13" a="1"/>
  <c r="A123" i="13"/>
  <c r="B120" i="14"/>
  <c r="C120" i="14"/>
  <c r="D120" i="14"/>
  <c r="E120" i="14"/>
  <c r="F120" i="14"/>
  <c r="G120" i="14"/>
  <c r="H120" i="14"/>
  <c r="B123" i="13"/>
  <c r="C123" i="13"/>
  <c r="D123" i="13"/>
  <c r="H123" i="13"/>
  <c r="G123" i="13"/>
  <c r="E123" i="13"/>
  <c r="F123" i="13"/>
  <c r="A121" i="14" a="1"/>
  <c r="A121" i="14"/>
  <c r="A124" i="13" a="1"/>
  <c r="A124" i="13"/>
  <c r="C121" i="14"/>
  <c r="D121" i="14"/>
  <c r="G121" i="14"/>
  <c r="B121" i="14"/>
  <c r="F121" i="14"/>
  <c r="H121" i="14"/>
  <c r="E121" i="14"/>
  <c r="B124" i="13"/>
  <c r="C124" i="13"/>
  <c r="D124" i="13"/>
  <c r="H124" i="13"/>
  <c r="E124" i="13"/>
  <c r="F124" i="13"/>
  <c r="G124" i="13"/>
  <c r="A122" i="14" a="1"/>
  <c r="A122" i="14"/>
  <c r="A125" i="13" a="1"/>
  <c r="A125" i="13"/>
  <c r="B122" i="14"/>
  <c r="C122" i="14"/>
  <c r="D122" i="14"/>
  <c r="E122" i="14"/>
  <c r="F122" i="14"/>
  <c r="G122" i="14"/>
  <c r="H122" i="14"/>
  <c r="D125" i="13"/>
  <c r="B125" i="13"/>
  <c r="H125" i="13"/>
  <c r="C125" i="13"/>
  <c r="E125" i="13"/>
  <c r="F125" i="13"/>
  <c r="G125" i="13"/>
  <c r="A123" i="14" a="1"/>
  <c r="A123" i="14"/>
  <c r="A126" i="13" a="1"/>
  <c r="A126" i="13"/>
  <c r="B123" i="14"/>
  <c r="C123" i="14"/>
  <c r="D123" i="14"/>
  <c r="G123" i="14"/>
  <c r="H123" i="14"/>
  <c r="E123" i="14"/>
  <c r="F123" i="14"/>
  <c r="B126" i="13"/>
  <c r="C126" i="13"/>
  <c r="D126" i="13"/>
  <c r="H126" i="13"/>
  <c r="F126" i="13"/>
  <c r="G126" i="13"/>
  <c r="E126" i="13"/>
  <c r="A124" i="14" a="1"/>
  <c r="A124" i="14"/>
  <c r="A127" i="13" a="1"/>
  <c r="A127" i="13"/>
  <c r="B124" i="14"/>
  <c r="C124" i="14"/>
  <c r="D124" i="14"/>
  <c r="E124" i="14"/>
  <c r="F124" i="14"/>
  <c r="G124" i="14"/>
  <c r="H124" i="14"/>
  <c r="B127" i="13"/>
  <c r="C127" i="13"/>
  <c r="D127" i="13"/>
  <c r="H127" i="13"/>
  <c r="E127" i="13"/>
  <c r="F127" i="13"/>
  <c r="G127" i="13"/>
  <c r="A125" i="14" a="1"/>
  <c r="A125" i="14"/>
  <c r="A128" i="13" a="1"/>
  <c r="A128" i="13"/>
  <c r="B125" i="14"/>
  <c r="C125" i="14"/>
  <c r="D125" i="14"/>
  <c r="G125" i="14"/>
  <c r="H125" i="14"/>
  <c r="E125" i="14"/>
  <c r="F125" i="14"/>
  <c r="C128" i="13"/>
  <c r="D128" i="13"/>
  <c r="B128" i="13"/>
  <c r="H128" i="13"/>
  <c r="E128" i="13"/>
  <c r="F128" i="13"/>
  <c r="G128" i="13"/>
  <c r="A126" i="14" a="1"/>
  <c r="A126" i="14"/>
  <c r="A129" i="13" a="1"/>
  <c r="A129" i="13"/>
  <c r="D126" i="14"/>
  <c r="B126" i="14"/>
  <c r="C126" i="14"/>
  <c r="E126" i="14"/>
  <c r="F126" i="14"/>
  <c r="G126" i="14"/>
  <c r="H126" i="14"/>
  <c r="B129" i="13"/>
  <c r="C129" i="13"/>
  <c r="D129" i="13"/>
  <c r="E129" i="13"/>
  <c r="F129" i="13"/>
  <c r="G129" i="13"/>
  <c r="H129" i="13"/>
  <c r="A127" i="14" a="1"/>
  <c r="A127" i="14"/>
  <c r="A130" i="13" a="1"/>
  <c r="A130" i="13"/>
  <c r="B127" i="14"/>
  <c r="C127" i="14"/>
  <c r="D127" i="14"/>
  <c r="G127" i="14"/>
  <c r="H127" i="14"/>
  <c r="E127" i="14"/>
  <c r="F127" i="14"/>
  <c r="B130" i="13"/>
  <c r="C130" i="13"/>
  <c r="D130" i="13"/>
  <c r="H130" i="13"/>
  <c r="E130" i="13"/>
  <c r="F130" i="13"/>
  <c r="G130" i="13"/>
  <c r="A128" i="14" a="1"/>
  <c r="A128" i="14"/>
  <c r="A131" i="13" a="1"/>
  <c r="A131" i="13"/>
  <c r="B128" i="14"/>
  <c r="C128" i="14"/>
  <c r="D128" i="14"/>
  <c r="E128" i="14"/>
  <c r="F128" i="14"/>
  <c r="G128" i="14"/>
  <c r="H128" i="14"/>
  <c r="B131" i="13"/>
  <c r="C131" i="13"/>
  <c r="D131" i="13"/>
  <c r="F131" i="13"/>
  <c r="G131" i="13"/>
  <c r="H131" i="13"/>
  <c r="E131" i="13"/>
  <c r="A129" i="14" a="1"/>
  <c r="A129" i="14"/>
  <c r="A132" i="13" a="1"/>
  <c r="A132" i="13"/>
  <c r="C129" i="14"/>
  <c r="D129" i="14"/>
  <c r="G129" i="14"/>
  <c r="H129" i="14"/>
  <c r="B129" i="14"/>
  <c r="E129" i="14"/>
  <c r="F129" i="14"/>
  <c r="B132" i="13"/>
  <c r="C132" i="13"/>
  <c r="D132" i="13"/>
  <c r="H132" i="13"/>
  <c r="E132" i="13"/>
  <c r="F132" i="13"/>
  <c r="G132" i="13"/>
  <c r="A130" i="14" a="1"/>
  <c r="A130" i="14"/>
  <c r="A133" i="13" a="1"/>
  <c r="A133" i="13"/>
  <c r="B130" i="14"/>
  <c r="C130" i="14"/>
  <c r="D130" i="14"/>
  <c r="E130" i="14"/>
  <c r="F130" i="14"/>
  <c r="G130" i="14"/>
  <c r="H130" i="14"/>
  <c r="D133" i="13"/>
  <c r="B133" i="13"/>
  <c r="C133" i="13"/>
  <c r="G133" i="13"/>
  <c r="H133" i="13"/>
  <c r="E133" i="13"/>
  <c r="F133" i="13"/>
  <c r="A131" i="14" a="1"/>
  <c r="A131" i="14"/>
  <c r="A134" i="13" a="1"/>
  <c r="A134" i="13"/>
  <c r="B131" i="14"/>
  <c r="C131" i="14"/>
  <c r="D131" i="14"/>
  <c r="G131" i="14"/>
  <c r="H131" i="14"/>
  <c r="E131" i="14"/>
  <c r="F131" i="14"/>
  <c r="B134" i="13"/>
  <c r="C134" i="13"/>
  <c r="D134" i="13"/>
  <c r="H134" i="13"/>
  <c r="E134" i="13"/>
  <c r="F134" i="13"/>
  <c r="G134" i="13"/>
  <c r="A132" i="14" a="1"/>
  <c r="A132" i="14"/>
  <c r="A135" i="13" a="1"/>
  <c r="A135" i="13"/>
  <c r="B132" i="14"/>
  <c r="C132" i="14"/>
  <c r="D132" i="14"/>
  <c r="E132" i="14"/>
  <c r="F132" i="14"/>
  <c r="G132" i="14"/>
  <c r="H132" i="14"/>
  <c r="B135" i="13"/>
  <c r="C135" i="13"/>
  <c r="D135" i="13"/>
  <c r="H135" i="13"/>
  <c r="E135" i="13"/>
  <c r="F135" i="13"/>
  <c r="G135" i="13"/>
  <c r="A133" i="14" a="1"/>
  <c r="A133" i="14"/>
  <c r="A136" i="13" a="1"/>
  <c r="A136" i="13"/>
  <c r="B133" i="14"/>
  <c r="C133" i="14"/>
  <c r="D133" i="14"/>
  <c r="G133" i="14"/>
  <c r="H133" i="14"/>
  <c r="E133" i="14"/>
  <c r="F133" i="14"/>
  <c r="C136" i="13"/>
  <c r="D136" i="13"/>
  <c r="B136" i="13"/>
  <c r="E136" i="13"/>
  <c r="F136" i="13"/>
  <c r="G136" i="13"/>
  <c r="H136" i="13"/>
  <c r="A134" i="14" a="1"/>
  <c r="A134" i="14"/>
  <c r="A137" i="13" a="1"/>
  <c r="A137" i="13"/>
  <c r="D134" i="14"/>
  <c r="B134" i="14"/>
  <c r="C134" i="14"/>
  <c r="E134" i="14"/>
  <c r="F134" i="14"/>
  <c r="G134" i="14"/>
  <c r="H134" i="14"/>
  <c r="B137" i="13"/>
  <c r="C137" i="13"/>
  <c r="D137" i="13"/>
  <c r="H137" i="13"/>
  <c r="E137" i="13"/>
  <c r="F137" i="13"/>
  <c r="G137" i="13"/>
  <c r="A135" i="14" a="1"/>
  <c r="A135" i="14"/>
  <c r="A138" i="13" a="1"/>
  <c r="A138" i="13"/>
  <c r="B135" i="14"/>
  <c r="C135" i="14"/>
  <c r="D135" i="14"/>
  <c r="G135" i="14"/>
  <c r="H135" i="14"/>
  <c r="E135" i="14"/>
  <c r="F135" i="14"/>
  <c r="B138" i="13"/>
  <c r="C138" i="13"/>
  <c r="D138" i="13"/>
  <c r="E138" i="13"/>
  <c r="F138" i="13"/>
  <c r="G138" i="13"/>
  <c r="H138" i="13"/>
  <c r="A136" i="14" a="1"/>
  <c r="A136" i="14"/>
  <c r="A139" i="13" a="1"/>
  <c r="A139" i="13"/>
  <c r="B136" i="14"/>
  <c r="C136" i="14"/>
  <c r="D136" i="14"/>
  <c r="E136" i="14"/>
  <c r="F136" i="14"/>
  <c r="G136" i="14"/>
  <c r="H136" i="14"/>
  <c r="B139" i="13"/>
  <c r="C139" i="13"/>
  <c r="D139" i="13"/>
  <c r="H139" i="13"/>
  <c r="E139" i="13"/>
  <c r="F139" i="13"/>
  <c r="G139" i="13"/>
  <c r="A137" i="14" a="1"/>
  <c r="A137" i="14"/>
  <c r="A140" i="13" a="1"/>
  <c r="A140" i="13"/>
  <c r="C137" i="14"/>
  <c r="D137" i="14"/>
  <c r="B137" i="14"/>
  <c r="G137" i="14"/>
  <c r="H137" i="14"/>
  <c r="E137" i="14"/>
  <c r="F137" i="14"/>
  <c r="B140" i="13"/>
  <c r="C140" i="13"/>
  <c r="D140" i="13"/>
  <c r="E140" i="13"/>
  <c r="F140" i="13"/>
  <c r="G140" i="13"/>
  <c r="H140" i="13"/>
  <c r="A138" i="14" a="1"/>
  <c r="A138" i="14"/>
  <c r="A141" i="13" a="1"/>
  <c r="A141" i="13"/>
  <c r="B138" i="14"/>
  <c r="C138" i="14"/>
  <c r="D138" i="14"/>
  <c r="E138" i="14"/>
  <c r="F138" i="14"/>
  <c r="G138" i="14"/>
  <c r="H138" i="14"/>
  <c r="D141" i="13"/>
  <c r="B141" i="13"/>
  <c r="C141" i="13"/>
  <c r="H141" i="13"/>
  <c r="E141" i="13"/>
  <c r="F141" i="13"/>
  <c r="G141" i="13"/>
  <c r="A139" i="14" a="1"/>
  <c r="A139" i="14"/>
  <c r="A142" i="13" a="1"/>
  <c r="A142" i="13"/>
  <c r="B139" i="14"/>
  <c r="C139" i="14"/>
  <c r="G139" i="14"/>
  <c r="H139" i="14"/>
  <c r="E139" i="14"/>
  <c r="D139" i="14"/>
  <c r="F139" i="14"/>
  <c r="B142" i="13"/>
  <c r="C142" i="13"/>
  <c r="D142" i="13"/>
  <c r="E142" i="13"/>
  <c r="F142" i="13"/>
  <c r="G142" i="13"/>
  <c r="H142" i="13"/>
  <c r="A140" i="14" a="1"/>
  <c r="A140" i="14"/>
  <c r="A143" i="13" a="1"/>
  <c r="A143" i="13"/>
  <c r="B140" i="14"/>
  <c r="C140" i="14"/>
  <c r="D140" i="14"/>
  <c r="E140" i="14"/>
  <c r="F140" i="14"/>
  <c r="G140" i="14"/>
  <c r="H140" i="14"/>
  <c r="B143" i="13"/>
  <c r="C143" i="13"/>
  <c r="D143" i="13"/>
  <c r="H143" i="13"/>
  <c r="E143" i="13"/>
  <c r="F143" i="13"/>
  <c r="G143" i="13"/>
  <c r="A141" i="14" a="1"/>
  <c r="A141" i="14"/>
  <c r="A144" i="13" a="1"/>
  <c r="A144" i="13"/>
  <c r="B141" i="14"/>
  <c r="C141" i="14"/>
  <c r="D141" i="14"/>
  <c r="G141" i="14"/>
  <c r="H141" i="14"/>
  <c r="E141" i="14"/>
  <c r="F141" i="14"/>
  <c r="C144" i="13"/>
  <c r="D144" i="13"/>
  <c r="B144" i="13"/>
  <c r="E144" i="13"/>
  <c r="F144" i="13"/>
  <c r="G144" i="13"/>
  <c r="H144" i="13"/>
  <c r="A142" i="14" a="1"/>
  <c r="A142" i="14"/>
  <c r="A145" i="13" a="1"/>
  <c r="A145" i="13"/>
  <c r="D142" i="14"/>
  <c r="B142" i="14"/>
  <c r="C142" i="14"/>
  <c r="E142" i="14"/>
  <c r="F142" i="14"/>
  <c r="G142" i="14"/>
  <c r="H142" i="14"/>
  <c r="B145" i="13"/>
  <c r="C145" i="13"/>
  <c r="D145" i="13"/>
  <c r="H145" i="13"/>
  <c r="E145" i="13"/>
  <c r="F145" i="13"/>
  <c r="G145" i="13"/>
  <c r="A143" i="14" a="1"/>
  <c r="A143" i="14"/>
  <c r="A146" i="13" a="1"/>
  <c r="A146" i="13"/>
  <c r="B143" i="14"/>
  <c r="C143" i="14"/>
  <c r="D143" i="14"/>
  <c r="G143" i="14"/>
  <c r="H143" i="14"/>
  <c r="E143" i="14"/>
  <c r="F143" i="14"/>
  <c r="B146" i="13"/>
  <c r="C146" i="13"/>
  <c r="D146" i="13"/>
  <c r="E146" i="13"/>
  <c r="F146" i="13"/>
  <c r="G146" i="13"/>
  <c r="H146" i="13"/>
  <c r="A144" i="14" a="1"/>
  <c r="A144" i="14"/>
  <c r="A147" i="13" a="1"/>
  <c r="A147" i="13"/>
  <c r="B144" i="14"/>
  <c r="C144" i="14"/>
  <c r="D144" i="14"/>
  <c r="E144" i="14"/>
  <c r="F144" i="14"/>
  <c r="G144" i="14"/>
  <c r="H144" i="14"/>
  <c r="B147" i="13"/>
  <c r="C147" i="13"/>
  <c r="D147" i="13"/>
  <c r="H147" i="13"/>
  <c r="E147" i="13"/>
  <c r="F147" i="13"/>
  <c r="G147" i="13"/>
  <c r="A145" i="14" a="1"/>
  <c r="A145" i="14"/>
  <c r="A148" i="13" a="1"/>
  <c r="A148" i="13"/>
  <c r="C145" i="14"/>
  <c r="D145" i="14"/>
  <c r="B145" i="14"/>
  <c r="G145" i="14"/>
  <c r="H145" i="14"/>
  <c r="E145" i="14"/>
  <c r="F145" i="14"/>
  <c r="B148" i="13"/>
  <c r="C148" i="13"/>
  <c r="D148" i="13"/>
  <c r="E148" i="13"/>
  <c r="F148" i="13"/>
  <c r="G148" i="13"/>
  <c r="H148" i="13"/>
  <c r="A146" i="14" a="1"/>
  <c r="A146" i="14"/>
  <c r="A149" i="13" a="1"/>
  <c r="A149" i="13"/>
  <c r="B146" i="14"/>
  <c r="C146" i="14"/>
  <c r="D146" i="14"/>
  <c r="E146" i="14"/>
  <c r="F146" i="14"/>
  <c r="G146" i="14"/>
  <c r="H146" i="14"/>
  <c r="D149" i="13"/>
  <c r="B149" i="13"/>
  <c r="C149" i="13"/>
  <c r="H149" i="13"/>
  <c r="E149" i="13"/>
  <c r="F149" i="13"/>
  <c r="G149" i="13"/>
  <c r="A147" i="14" a="1"/>
  <c r="A147" i="14"/>
  <c r="A150" i="13" a="1"/>
  <c r="A150" i="13"/>
  <c r="B147" i="14"/>
  <c r="C147" i="14"/>
  <c r="D147" i="14"/>
  <c r="G147" i="14"/>
  <c r="H147" i="14"/>
  <c r="E147" i="14"/>
  <c r="F147" i="14"/>
  <c r="B150" i="13"/>
  <c r="C150" i="13"/>
  <c r="D150" i="13"/>
  <c r="E150" i="13"/>
  <c r="F150" i="13"/>
  <c r="G150" i="13"/>
  <c r="H150" i="13"/>
  <c r="A148" i="14" a="1"/>
  <c r="A148" i="14"/>
  <c r="A151" i="13" a="1"/>
  <c r="A151" i="13"/>
  <c r="B148" i="14"/>
  <c r="C148" i="14"/>
  <c r="D148" i="14"/>
  <c r="E148" i="14"/>
  <c r="F148" i="14"/>
  <c r="G148" i="14"/>
  <c r="H148" i="14"/>
  <c r="B151" i="13"/>
  <c r="C151" i="13"/>
  <c r="D151" i="13"/>
  <c r="H151" i="13"/>
  <c r="E151" i="13"/>
  <c r="F151" i="13"/>
  <c r="G151" i="13"/>
  <c r="A149" i="14" a="1"/>
  <c r="A149" i="14"/>
  <c r="A152" i="13" a="1"/>
  <c r="A152" i="13"/>
  <c r="B149" i="14"/>
  <c r="C149" i="14"/>
  <c r="D149" i="14"/>
  <c r="G149" i="14"/>
  <c r="H149" i="14"/>
  <c r="E149" i="14"/>
  <c r="F149" i="14"/>
  <c r="C152" i="13"/>
  <c r="D152" i="13"/>
  <c r="B152" i="13"/>
  <c r="E152" i="13"/>
  <c r="F152" i="13"/>
  <c r="G152" i="13"/>
  <c r="H152" i="13"/>
  <c r="A150" i="14" a="1"/>
  <c r="A150" i="14"/>
  <c r="A153" i="13" a="1"/>
  <c r="A153" i="13"/>
  <c r="D150" i="14"/>
  <c r="B150" i="14"/>
  <c r="C150" i="14"/>
  <c r="E150" i="14"/>
  <c r="F150" i="14"/>
  <c r="G150" i="14"/>
  <c r="H150" i="14"/>
  <c r="B153" i="13"/>
  <c r="C153" i="13"/>
  <c r="D153" i="13"/>
  <c r="H153" i="13"/>
  <c r="E153" i="13"/>
  <c r="F153" i="13"/>
  <c r="G153" i="13"/>
  <c r="A151" i="14" a="1"/>
  <c r="A151" i="14"/>
  <c r="A154" i="13" a="1"/>
  <c r="A154" i="13"/>
  <c r="B151" i="14"/>
  <c r="C151" i="14"/>
  <c r="D151" i="14"/>
  <c r="G151" i="14"/>
  <c r="H151" i="14"/>
  <c r="E151" i="14"/>
  <c r="F151" i="14"/>
  <c r="B154" i="13"/>
  <c r="C154" i="13"/>
  <c r="D154" i="13"/>
  <c r="E154" i="13"/>
  <c r="F154" i="13"/>
  <c r="G154" i="13"/>
  <c r="H154" i="13"/>
  <c r="A152" i="14" a="1"/>
  <c r="A152" i="14"/>
  <c r="A155" i="13" a="1"/>
  <c r="A155" i="13"/>
  <c r="B152" i="14"/>
  <c r="C152" i="14"/>
  <c r="D152" i="14"/>
  <c r="E152" i="14"/>
  <c r="F152" i="14"/>
  <c r="G152" i="14"/>
  <c r="H152" i="14"/>
  <c r="B155" i="13"/>
  <c r="C155" i="13"/>
  <c r="D155" i="13"/>
  <c r="H155" i="13"/>
  <c r="E155" i="13"/>
  <c r="F155" i="13"/>
  <c r="G155" i="13"/>
  <c r="A153" i="14" a="1"/>
  <c r="A153" i="14"/>
  <c r="A156" i="13" a="1"/>
  <c r="A156" i="13"/>
  <c r="C153" i="14"/>
  <c r="D153" i="14"/>
  <c r="B153" i="14"/>
  <c r="G153" i="14"/>
  <c r="H153" i="14"/>
  <c r="E153" i="14"/>
  <c r="F153" i="14"/>
  <c r="B156" i="13"/>
  <c r="C156" i="13"/>
  <c r="D156" i="13"/>
  <c r="E156" i="13"/>
  <c r="F156" i="13"/>
  <c r="G156" i="13"/>
  <c r="H156" i="13"/>
  <c r="A154" i="14" a="1"/>
  <c r="A154" i="14"/>
  <c r="A157" i="13" a="1"/>
  <c r="A157" i="13"/>
  <c r="B154" i="14"/>
  <c r="C154" i="14"/>
  <c r="D154" i="14"/>
  <c r="E154" i="14"/>
  <c r="F154" i="14"/>
  <c r="G154" i="14"/>
  <c r="H154" i="14"/>
  <c r="D157" i="13"/>
  <c r="B157" i="13"/>
  <c r="C157" i="13"/>
  <c r="H157" i="13"/>
  <c r="E157" i="13"/>
  <c r="F157" i="13"/>
  <c r="G157" i="13"/>
  <c r="A155" i="14" a="1"/>
  <c r="A155" i="14"/>
  <c r="A158" i="13" a="1"/>
  <c r="A158" i="13"/>
  <c r="B155" i="14"/>
  <c r="C155" i="14"/>
  <c r="D155" i="14"/>
  <c r="G155" i="14"/>
  <c r="H155" i="14"/>
  <c r="E155" i="14"/>
  <c r="F155" i="14"/>
  <c r="B158" i="13"/>
  <c r="C158" i="13"/>
  <c r="D158" i="13"/>
  <c r="E158" i="13"/>
  <c r="F158" i="13"/>
  <c r="G158" i="13"/>
  <c r="H158" i="13"/>
  <c r="A156" i="14" a="1"/>
  <c r="A156" i="14"/>
  <c r="A159" i="13" a="1"/>
  <c r="A159" i="13"/>
  <c r="B156" i="14"/>
  <c r="C156" i="14"/>
  <c r="D156" i="14"/>
  <c r="E156" i="14"/>
  <c r="F156" i="14"/>
  <c r="G156" i="14"/>
  <c r="H156" i="14"/>
  <c r="B159" i="13"/>
  <c r="C159" i="13"/>
  <c r="D159" i="13"/>
  <c r="H159" i="13"/>
  <c r="E159" i="13"/>
  <c r="F159" i="13"/>
  <c r="G159" i="13"/>
  <c r="A157" i="14" a="1"/>
  <c r="A157" i="14"/>
  <c r="A160" i="13" a="1"/>
  <c r="A160" i="13"/>
  <c r="B157" i="14"/>
  <c r="C157" i="14"/>
  <c r="D157" i="14"/>
  <c r="G157" i="14"/>
  <c r="H157" i="14"/>
  <c r="E157" i="14"/>
  <c r="F157" i="14"/>
  <c r="C160" i="13"/>
  <c r="D160" i="13"/>
  <c r="B160" i="13"/>
  <c r="E160" i="13"/>
  <c r="F160" i="13"/>
  <c r="G160" i="13"/>
  <c r="H160" i="13"/>
  <c r="A158" i="14" a="1"/>
  <c r="A158" i="14"/>
  <c r="A161" i="13" a="1"/>
  <c r="A161" i="13"/>
  <c r="D158" i="14"/>
  <c r="B158" i="14"/>
  <c r="C158" i="14"/>
  <c r="E158" i="14"/>
  <c r="F158" i="14"/>
  <c r="G158" i="14"/>
  <c r="H158" i="14"/>
  <c r="B161" i="13"/>
  <c r="C161" i="13"/>
  <c r="D161" i="13"/>
  <c r="H161" i="13"/>
  <c r="E161" i="13"/>
  <c r="F161" i="13"/>
  <c r="G161" i="13"/>
  <c r="A159" i="14" a="1"/>
  <c r="A159" i="14"/>
  <c r="A162" i="13" a="1"/>
  <c r="A162" i="13"/>
  <c r="B159" i="14"/>
  <c r="C159" i="14"/>
  <c r="D159" i="14"/>
  <c r="G159" i="14"/>
  <c r="H159" i="14"/>
  <c r="E159" i="14"/>
  <c r="F159" i="14"/>
  <c r="C162" i="13"/>
  <c r="B162" i="13"/>
  <c r="D162" i="13"/>
  <c r="E162" i="13"/>
  <c r="F162" i="13"/>
  <c r="G162" i="13"/>
  <c r="H162" i="13"/>
  <c r="A160" i="14" a="1"/>
  <c r="A160" i="14"/>
  <c r="A163" i="13" a="1"/>
  <c r="A163" i="13"/>
  <c r="B160" i="14"/>
  <c r="C160" i="14"/>
  <c r="D160" i="14"/>
  <c r="E160" i="14"/>
  <c r="F160" i="14"/>
  <c r="G160" i="14"/>
  <c r="H160" i="14"/>
  <c r="B163" i="13"/>
  <c r="C163" i="13"/>
  <c r="D163" i="13"/>
  <c r="H163" i="13"/>
  <c r="E163" i="13"/>
  <c r="F163" i="13"/>
  <c r="G163" i="13"/>
  <c r="A161" i="14" a="1"/>
  <c r="A161" i="14"/>
  <c r="A164" i="13" a="1"/>
  <c r="A164" i="13"/>
  <c r="C161" i="14"/>
  <c r="D161" i="14"/>
  <c r="G161" i="14"/>
  <c r="B161" i="14"/>
  <c r="H161" i="14"/>
  <c r="F161" i="14"/>
  <c r="E161" i="14"/>
  <c r="B164" i="13"/>
  <c r="C164" i="13"/>
  <c r="D164" i="13"/>
  <c r="E164" i="13"/>
  <c r="F164" i="13"/>
  <c r="G164" i="13"/>
  <c r="H164" i="13"/>
  <c r="A162" i="14" a="1"/>
  <c r="A162" i="14"/>
  <c r="A165" i="13" a="1"/>
  <c r="A165" i="13"/>
  <c r="B162" i="14"/>
  <c r="C162" i="14"/>
  <c r="D162" i="14"/>
  <c r="E162" i="14"/>
  <c r="F162" i="14"/>
  <c r="G162" i="14"/>
  <c r="H162" i="14"/>
  <c r="D165" i="13"/>
  <c r="B165" i="13"/>
  <c r="C165" i="13"/>
  <c r="H165" i="13"/>
  <c r="E165" i="13"/>
  <c r="F165" i="13"/>
  <c r="G165" i="13"/>
  <c r="A163" i="14" a="1"/>
  <c r="A163" i="14"/>
  <c r="A166" i="13" a="1"/>
  <c r="A166" i="13"/>
  <c r="B163" i="14"/>
  <c r="C163" i="14"/>
  <c r="D163" i="14"/>
  <c r="G163" i="14"/>
  <c r="H163" i="14"/>
  <c r="E163" i="14"/>
  <c r="F163" i="14"/>
  <c r="B166" i="13"/>
  <c r="C166" i="13"/>
  <c r="D166" i="13"/>
  <c r="E166" i="13"/>
  <c r="F166" i="13"/>
  <c r="G166" i="13"/>
  <c r="H166" i="13"/>
  <c r="A164" i="14" a="1"/>
  <c r="A164" i="14"/>
  <c r="A167" i="13" a="1"/>
  <c r="A167" i="13"/>
  <c r="B164" i="14"/>
  <c r="C164" i="14"/>
  <c r="D164" i="14"/>
  <c r="E164" i="14"/>
  <c r="F164" i="14"/>
  <c r="G164" i="14"/>
  <c r="H164" i="14"/>
  <c r="B167" i="13"/>
  <c r="D167" i="13"/>
  <c r="C167" i="13"/>
  <c r="H167" i="13"/>
  <c r="E167" i="13"/>
  <c r="F167" i="13"/>
  <c r="G167" i="13"/>
  <c r="A165" i="14" a="1"/>
  <c r="A165" i="14"/>
  <c r="A168" i="13" a="1"/>
  <c r="A168" i="13"/>
  <c r="B165" i="14"/>
  <c r="C165" i="14"/>
  <c r="D165" i="14"/>
  <c r="G165" i="14"/>
  <c r="H165" i="14"/>
  <c r="E165" i="14"/>
  <c r="F165" i="14"/>
  <c r="C168" i="13"/>
  <c r="D168" i="13"/>
  <c r="B168" i="13"/>
  <c r="E168" i="13"/>
  <c r="F168" i="13"/>
  <c r="G168" i="13"/>
  <c r="H168" i="13"/>
  <c r="A166" i="14" a="1"/>
  <c r="A166" i="14"/>
  <c r="A169" i="13" a="1"/>
  <c r="A169" i="13"/>
  <c r="D166" i="14"/>
  <c r="B166" i="14"/>
  <c r="C166" i="14"/>
  <c r="E166" i="14"/>
  <c r="F166" i="14"/>
  <c r="G166" i="14"/>
  <c r="H166" i="14"/>
  <c r="B169" i="13"/>
  <c r="C169" i="13"/>
  <c r="D169" i="13"/>
  <c r="H169" i="13"/>
  <c r="E169" i="13"/>
  <c r="F169" i="13"/>
  <c r="G169" i="13"/>
  <c r="A167" i="14" a="1"/>
  <c r="A167" i="14"/>
  <c r="A170" i="13" a="1"/>
  <c r="A170" i="13"/>
  <c r="B167" i="14"/>
  <c r="C167" i="14"/>
  <c r="D167" i="14"/>
  <c r="G167" i="14"/>
  <c r="H167" i="14"/>
  <c r="E167" i="14"/>
  <c r="F167" i="14"/>
  <c r="C170" i="13"/>
  <c r="B170" i="13"/>
  <c r="D170" i="13"/>
  <c r="E170" i="13"/>
  <c r="F170" i="13"/>
  <c r="G170" i="13"/>
  <c r="H170" i="13"/>
  <c r="A168" i="14" a="1"/>
  <c r="A168" i="14"/>
  <c r="A171" i="13" a="1"/>
  <c r="A171" i="13"/>
  <c r="B168" i="14"/>
  <c r="C168" i="14"/>
  <c r="D168" i="14"/>
  <c r="E168" i="14"/>
  <c r="F168" i="14"/>
  <c r="G168" i="14"/>
  <c r="H168" i="14"/>
  <c r="B171" i="13"/>
  <c r="C171" i="13"/>
  <c r="D171" i="13"/>
  <c r="H171" i="13"/>
  <c r="E171" i="13"/>
  <c r="F171" i="13"/>
  <c r="G171" i="13"/>
  <c r="A169" i="14" a="1"/>
  <c r="A169" i="14"/>
  <c r="A172" i="13" a="1"/>
  <c r="A172" i="13"/>
  <c r="C169" i="14"/>
  <c r="D169" i="14"/>
  <c r="B169" i="14"/>
  <c r="G169" i="14"/>
  <c r="H169" i="14"/>
  <c r="F169" i="14"/>
  <c r="E169" i="14"/>
  <c r="B172" i="13"/>
  <c r="C172" i="13"/>
  <c r="D172" i="13"/>
  <c r="E172" i="13"/>
  <c r="F172" i="13"/>
  <c r="G172" i="13"/>
  <c r="H172" i="13"/>
  <c r="A170" i="14" a="1"/>
  <c r="A170" i="14"/>
  <c r="A173" i="13" a="1"/>
  <c r="A173" i="13"/>
  <c r="B170" i="14"/>
  <c r="C170" i="14"/>
  <c r="D170" i="14"/>
  <c r="E170" i="14"/>
  <c r="F170" i="14"/>
  <c r="G170" i="14"/>
  <c r="H170" i="14"/>
  <c r="D173" i="13"/>
  <c r="B173" i="13"/>
  <c r="C173" i="13"/>
  <c r="H173" i="13"/>
  <c r="E173" i="13"/>
  <c r="F173" i="13"/>
  <c r="G173" i="13"/>
  <c r="A171" i="14" a="1"/>
  <c r="A171" i="14"/>
  <c r="A174" i="13" a="1"/>
  <c r="A174" i="13"/>
  <c r="B171" i="14"/>
  <c r="C171" i="14"/>
  <c r="G171" i="14"/>
  <c r="H171" i="14"/>
  <c r="D171" i="14"/>
  <c r="E171" i="14"/>
  <c r="F171" i="14"/>
  <c r="B174" i="13"/>
  <c r="C174" i="13"/>
  <c r="D174" i="13"/>
  <c r="E174" i="13"/>
  <c r="F174" i="13"/>
  <c r="G174" i="13"/>
  <c r="H174" i="13"/>
  <c r="A172" i="14" a="1"/>
  <c r="A172" i="14"/>
  <c r="A175" i="13" a="1"/>
  <c r="A175" i="13"/>
  <c r="B172" i="14"/>
  <c r="C172" i="14"/>
  <c r="D172" i="14"/>
  <c r="E172" i="14"/>
  <c r="F172" i="14"/>
  <c r="G172" i="14"/>
  <c r="H172" i="14"/>
  <c r="B175" i="13"/>
  <c r="D175" i="13"/>
  <c r="C175" i="13"/>
  <c r="H175" i="13"/>
  <c r="E175" i="13"/>
  <c r="F175" i="13"/>
  <c r="G175" i="13"/>
  <c r="A173" i="14" a="1"/>
  <c r="A173" i="14"/>
  <c r="A176" i="13" a="1"/>
  <c r="A176" i="13"/>
  <c r="B173" i="14"/>
  <c r="C173" i="14"/>
  <c r="D173" i="14"/>
  <c r="G173" i="14"/>
  <c r="H173" i="14"/>
  <c r="E173" i="14"/>
  <c r="F173" i="14"/>
  <c r="C176" i="13"/>
  <c r="D176" i="13"/>
  <c r="B176" i="13"/>
  <c r="E176" i="13"/>
  <c r="F176" i="13"/>
  <c r="G176" i="13"/>
  <c r="H176" i="13"/>
  <c r="A174" i="14" a="1"/>
  <c r="A174" i="14"/>
  <c r="A177" i="13" a="1"/>
  <c r="A177" i="13"/>
  <c r="D174" i="14"/>
  <c r="B174" i="14"/>
  <c r="C174" i="14"/>
  <c r="E174" i="14"/>
  <c r="F174" i="14"/>
  <c r="G174" i="14"/>
  <c r="H174" i="14"/>
  <c r="B177" i="13"/>
  <c r="C177" i="13"/>
  <c r="D177" i="13"/>
  <c r="H177" i="13"/>
  <c r="E177" i="13"/>
  <c r="F177" i="13"/>
  <c r="G177" i="13"/>
  <c r="A175" i="14" a="1"/>
  <c r="A175" i="14"/>
  <c r="A178" i="13" a="1"/>
  <c r="A178" i="13"/>
  <c r="B175" i="14"/>
  <c r="C175" i="14"/>
  <c r="D175" i="14"/>
  <c r="G175" i="14"/>
  <c r="H175" i="14"/>
  <c r="F175" i="14"/>
  <c r="E175" i="14"/>
  <c r="C178" i="13"/>
  <c r="D178" i="13"/>
  <c r="B178" i="13"/>
  <c r="E178" i="13"/>
  <c r="F178" i="13"/>
  <c r="G178" i="13"/>
  <c r="H178" i="13"/>
  <c r="A176" i="14" a="1"/>
  <c r="A176" i="14"/>
  <c r="A179" i="13" a="1"/>
  <c r="A179" i="13"/>
  <c r="B176" i="14"/>
  <c r="C176" i="14"/>
  <c r="D176" i="14"/>
  <c r="E176" i="14"/>
  <c r="F176" i="14"/>
  <c r="G176" i="14"/>
  <c r="H176" i="14"/>
  <c r="B179" i="13"/>
  <c r="C179" i="13"/>
  <c r="D179" i="13"/>
  <c r="H179" i="13"/>
  <c r="E179" i="13"/>
  <c r="F179" i="13"/>
  <c r="G179" i="13"/>
  <c r="A177" i="14" a="1"/>
  <c r="A177" i="14"/>
  <c r="A180" i="13" a="1"/>
  <c r="A180" i="13"/>
  <c r="C177" i="14"/>
  <c r="D177" i="14"/>
  <c r="B177" i="14"/>
  <c r="G177" i="14"/>
  <c r="H177" i="14"/>
  <c r="F177" i="14"/>
  <c r="E177" i="14"/>
  <c r="C180" i="13"/>
  <c r="B180" i="13"/>
  <c r="D180" i="13"/>
  <c r="E180" i="13"/>
  <c r="F180" i="13"/>
  <c r="G180" i="13"/>
  <c r="H180" i="13"/>
  <c r="A178" i="14" a="1"/>
  <c r="A178" i="14"/>
  <c r="A181" i="13" a="1"/>
  <c r="A181" i="13"/>
  <c r="B178" i="14"/>
  <c r="C178" i="14"/>
  <c r="D178" i="14"/>
  <c r="E178" i="14"/>
  <c r="F178" i="14"/>
  <c r="G178" i="14"/>
  <c r="H178" i="14"/>
  <c r="D181" i="13"/>
  <c r="B181" i="13"/>
  <c r="C181" i="13"/>
  <c r="H181" i="13"/>
  <c r="E181" i="13"/>
  <c r="F181" i="13"/>
  <c r="G181" i="13"/>
  <c r="A179" i="14" a="1"/>
  <c r="A179" i="14"/>
  <c r="A182" i="13" a="1"/>
  <c r="A182" i="13"/>
  <c r="B179" i="14"/>
  <c r="C179" i="14"/>
  <c r="D179" i="14"/>
  <c r="G179" i="14"/>
  <c r="H179" i="14"/>
  <c r="E179" i="14"/>
  <c r="F179" i="14"/>
  <c r="C182" i="13"/>
  <c r="B182" i="13"/>
  <c r="D182" i="13"/>
  <c r="E182" i="13"/>
  <c r="F182" i="13"/>
  <c r="G182" i="13"/>
  <c r="H182" i="13"/>
  <c r="A180" i="14" a="1"/>
  <c r="A180" i="14"/>
  <c r="A183" i="13" a="1"/>
  <c r="A183" i="13"/>
  <c r="B180" i="14"/>
  <c r="C180" i="14"/>
  <c r="D180" i="14"/>
  <c r="E180" i="14"/>
  <c r="F180" i="14"/>
  <c r="G180" i="14"/>
  <c r="H180" i="14"/>
  <c r="B183" i="13"/>
  <c r="D183" i="13"/>
  <c r="C183" i="13"/>
  <c r="H183" i="13"/>
  <c r="E183" i="13"/>
  <c r="F183" i="13"/>
  <c r="G183" i="13"/>
  <c r="A181" i="14" a="1"/>
  <c r="A181" i="14"/>
  <c r="A184" i="13" a="1"/>
  <c r="A184" i="13"/>
  <c r="B181" i="14"/>
  <c r="C181" i="14"/>
  <c r="D181" i="14"/>
  <c r="G181" i="14"/>
  <c r="H181" i="14"/>
  <c r="E181" i="14"/>
  <c r="F181" i="14"/>
  <c r="C184" i="13"/>
  <c r="D184" i="13"/>
  <c r="B184" i="13"/>
  <c r="E184" i="13"/>
  <c r="F184" i="13"/>
  <c r="G184" i="13"/>
  <c r="H184" i="13"/>
  <c r="A182" i="14" a="1"/>
  <c r="A182" i="14"/>
  <c r="A185" i="13" a="1"/>
  <c r="A185" i="13"/>
  <c r="D182" i="14"/>
  <c r="B182" i="14"/>
  <c r="E182" i="14"/>
  <c r="C182" i="14"/>
  <c r="F182" i="14"/>
  <c r="G182" i="14"/>
  <c r="H182" i="14"/>
  <c r="B185" i="13"/>
  <c r="D185" i="13"/>
  <c r="C185" i="13"/>
  <c r="H185" i="13"/>
  <c r="E185" i="13"/>
  <c r="F185" i="13"/>
  <c r="G185" i="13"/>
  <c r="A183" i="14" a="1"/>
  <c r="A183" i="14"/>
  <c r="A186" i="13" a="1"/>
  <c r="A186" i="13"/>
  <c r="B183" i="14"/>
  <c r="C183" i="14"/>
  <c r="D183" i="14"/>
  <c r="G183" i="14"/>
  <c r="H183" i="14"/>
  <c r="E183" i="14"/>
  <c r="F183" i="14"/>
  <c r="C186" i="13"/>
  <c r="B186" i="13"/>
  <c r="D186" i="13"/>
  <c r="E186" i="13"/>
  <c r="F186" i="13"/>
  <c r="G186" i="13"/>
  <c r="H186" i="13"/>
  <c r="A184" i="14" a="1"/>
  <c r="A184" i="14"/>
  <c r="A187" i="13" a="1"/>
  <c r="A187" i="13"/>
  <c r="B184" i="14"/>
  <c r="C184" i="14"/>
  <c r="D184" i="14"/>
  <c r="E184" i="14"/>
  <c r="F184" i="14"/>
  <c r="H184" i="14"/>
  <c r="G184" i="14"/>
  <c r="B187" i="13"/>
  <c r="D187" i="13"/>
  <c r="C187" i="13"/>
  <c r="H187" i="13"/>
  <c r="E187" i="13"/>
  <c r="F187" i="13"/>
  <c r="G187" i="13"/>
  <c r="A185" i="14" a="1"/>
  <c r="A185" i="14"/>
  <c r="A188" i="13" a="1"/>
  <c r="A188" i="13"/>
  <c r="C185" i="14"/>
  <c r="D185" i="14"/>
  <c r="B185" i="14"/>
  <c r="G185" i="14"/>
  <c r="H185" i="14"/>
  <c r="E185" i="14"/>
  <c r="F185" i="14"/>
  <c r="C188" i="13"/>
  <c r="B188" i="13"/>
  <c r="D188" i="13"/>
  <c r="E188" i="13"/>
  <c r="F188" i="13"/>
  <c r="G188" i="13"/>
  <c r="H188" i="13"/>
  <c r="A186" i="14" a="1"/>
  <c r="A186" i="14"/>
  <c r="A189" i="13" a="1"/>
  <c r="A189" i="13"/>
  <c r="B186" i="14"/>
  <c r="C186" i="14"/>
  <c r="D186" i="14"/>
  <c r="E186" i="14"/>
  <c r="F186" i="14"/>
  <c r="H186" i="14"/>
  <c r="G186" i="14"/>
  <c r="D189" i="13"/>
  <c r="B189" i="13"/>
  <c r="C189" i="13"/>
  <c r="H189" i="13"/>
  <c r="E189" i="13"/>
  <c r="F189" i="13"/>
  <c r="G189" i="13"/>
  <c r="A187" i="14" a="1"/>
  <c r="A187" i="14"/>
  <c r="A190" i="13" a="1"/>
  <c r="A190" i="13"/>
  <c r="B187" i="14"/>
  <c r="C187" i="14"/>
  <c r="D187" i="14"/>
  <c r="G187" i="14"/>
  <c r="H187" i="14"/>
  <c r="E187" i="14"/>
  <c r="F187" i="14"/>
  <c r="C190" i="13"/>
  <c r="B190" i="13"/>
  <c r="D190" i="13"/>
  <c r="E190" i="13"/>
  <c r="F190" i="13"/>
  <c r="G190" i="13"/>
  <c r="H190" i="13"/>
  <c r="A188" i="14" a="1"/>
  <c r="A188" i="14"/>
  <c r="A191" i="13" a="1"/>
  <c r="A191" i="13"/>
  <c r="B188" i="14"/>
  <c r="C188" i="14"/>
  <c r="D188" i="14"/>
  <c r="E188" i="14"/>
  <c r="F188" i="14"/>
  <c r="H188" i="14"/>
  <c r="G188" i="14"/>
  <c r="B191" i="13"/>
  <c r="D191" i="13"/>
  <c r="C191" i="13"/>
  <c r="H191" i="13"/>
  <c r="E191" i="13"/>
  <c r="F191" i="13"/>
  <c r="G191" i="13"/>
  <c r="A189" i="14" a="1"/>
  <c r="A189" i="14"/>
  <c r="A192" i="13" a="1"/>
  <c r="A192" i="13"/>
  <c r="B189" i="14"/>
  <c r="C189" i="14"/>
  <c r="D189" i="14"/>
  <c r="G189" i="14"/>
  <c r="H189" i="14"/>
  <c r="E189" i="14"/>
  <c r="F189" i="14"/>
  <c r="C192" i="13"/>
  <c r="B192" i="13"/>
  <c r="D192" i="13"/>
  <c r="E192" i="13"/>
  <c r="F192" i="13"/>
  <c r="G192" i="13"/>
  <c r="H192" i="13"/>
  <c r="A190" i="14" a="1"/>
  <c r="A190" i="14"/>
  <c r="A193" i="13" a="1"/>
  <c r="A193" i="13"/>
  <c r="D190" i="14"/>
  <c r="B190" i="14"/>
  <c r="C190" i="14"/>
  <c r="E190" i="14"/>
  <c r="F190" i="14"/>
  <c r="H190" i="14"/>
  <c r="G190" i="14"/>
  <c r="B193" i="13"/>
  <c r="D193" i="13"/>
  <c r="C193" i="13"/>
  <c r="H193" i="13"/>
  <c r="E193" i="13"/>
  <c r="F193" i="13"/>
  <c r="G193" i="13"/>
  <c r="A191" i="14" a="1"/>
  <c r="A191" i="14"/>
  <c r="A194" i="13" a="1"/>
  <c r="A194" i="13"/>
  <c r="B191" i="14"/>
  <c r="C191" i="14"/>
  <c r="D191" i="14"/>
  <c r="G191" i="14"/>
  <c r="H191" i="14"/>
  <c r="E191" i="14"/>
  <c r="F191" i="14"/>
  <c r="C194" i="13"/>
  <c r="B194" i="13"/>
  <c r="D194" i="13"/>
  <c r="E194" i="13"/>
  <c r="F194" i="13"/>
  <c r="G194" i="13"/>
  <c r="H194" i="13"/>
  <c r="A192" i="14" a="1"/>
  <c r="A192" i="14"/>
  <c r="A195" i="13" a="1"/>
  <c r="A195" i="13"/>
  <c r="B192" i="14"/>
  <c r="C192" i="14"/>
  <c r="D192" i="14"/>
  <c r="E192" i="14"/>
  <c r="F192" i="14"/>
  <c r="H192" i="14"/>
  <c r="G192" i="14"/>
  <c r="B195" i="13"/>
  <c r="D195" i="13"/>
  <c r="C195" i="13"/>
  <c r="H195" i="13"/>
  <c r="E195" i="13"/>
  <c r="F195" i="13"/>
  <c r="G195" i="13"/>
  <c r="A193" i="14" a="1"/>
  <c r="A193" i="14"/>
  <c r="A196" i="13" a="1"/>
  <c r="A196" i="13"/>
  <c r="C193" i="14"/>
  <c r="D193" i="14"/>
  <c r="G193" i="14"/>
  <c r="H193" i="14"/>
  <c r="B193" i="14"/>
  <c r="E193" i="14"/>
  <c r="F193" i="14"/>
  <c r="C196" i="13"/>
  <c r="B196" i="13"/>
  <c r="D196" i="13"/>
  <c r="E196" i="13"/>
  <c r="F196" i="13"/>
  <c r="G196" i="13"/>
  <c r="H196" i="13"/>
  <c r="A194" i="14" a="1"/>
  <c r="A194" i="14"/>
  <c r="A197" i="13" a="1"/>
  <c r="A197" i="13"/>
  <c r="B194" i="14"/>
  <c r="C194" i="14"/>
  <c r="D194" i="14"/>
  <c r="E194" i="14"/>
  <c r="F194" i="14"/>
  <c r="G194" i="14"/>
  <c r="H194" i="14"/>
  <c r="D197" i="13"/>
  <c r="B197" i="13"/>
  <c r="C197" i="13"/>
  <c r="H197" i="13"/>
  <c r="E197" i="13"/>
  <c r="G197" i="13"/>
  <c r="F197" i="13"/>
  <c r="A195" i="14" a="1"/>
  <c r="A195" i="14"/>
  <c r="A198" i="13" a="1"/>
  <c r="A198" i="13"/>
  <c r="B195" i="14"/>
  <c r="C195" i="14"/>
  <c r="D195" i="14"/>
  <c r="G195" i="14"/>
  <c r="H195" i="14"/>
  <c r="E195" i="14"/>
  <c r="F195" i="14"/>
  <c r="C198" i="13"/>
  <c r="B198" i="13"/>
  <c r="D198" i="13"/>
  <c r="E198" i="13"/>
  <c r="F198" i="13"/>
  <c r="G198" i="13"/>
  <c r="H198" i="13"/>
  <c r="A196" i="14" a="1"/>
  <c r="A196" i="14"/>
  <c r="A199" i="13" a="1"/>
  <c r="A199" i="13"/>
  <c r="B196" i="14"/>
  <c r="C196" i="14"/>
  <c r="D196" i="14"/>
  <c r="E196" i="14"/>
  <c r="F196" i="14"/>
  <c r="G196" i="14"/>
  <c r="H196" i="14"/>
  <c r="B199" i="13"/>
  <c r="D199" i="13"/>
  <c r="C199" i="13"/>
  <c r="H199" i="13"/>
  <c r="E199" i="13"/>
  <c r="G199" i="13"/>
  <c r="F199" i="13"/>
  <c r="A197" i="14" a="1"/>
  <c r="A197" i="14"/>
  <c r="A200" i="13" a="1"/>
  <c r="A200" i="13"/>
  <c r="B197" i="14"/>
  <c r="C197" i="14"/>
  <c r="D197" i="14"/>
  <c r="G197" i="14"/>
  <c r="F197" i="14"/>
  <c r="E197" i="14"/>
  <c r="H197" i="14"/>
  <c r="C200" i="13"/>
  <c r="D200" i="13"/>
  <c r="B200" i="13"/>
  <c r="E200" i="13"/>
  <c r="F200" i="13"/>
  <c r="G200" i="13"/>
  <c r="H200" i="13"/>
  <c r="A198" i="14" a="1"/>
  <c r="A198" i="14"/>
  <c r="A201" i="13" a="1"/>
  <c r="A201" i="13"/>
  <c r="D198" i="14"/>
  <c r="B198" i="14"/>
  <c r="C198" i="14"/>
  <c r="E198" i="14"/>
  <c r="F198" i="14"/>
  <c r="H198" i="14"/>
  <c r="G198" i="14"/>
  <c r="B201" i="13"/>
  <c r="D201" i="13"/>
  <c r="C201" i="13"/>
  <c r="H201" i="13"/>
  <c r="E201" i="13"/>
  <c r="G201" i="13"/>
  <c r="F201" i="13"/>
  <c r="A199" i="14" a="1"/>
  <c r="A199" i="14"/>
  <c r="A202" i="13" a="1"/>
  <c r="A202" i="13"/>
  <c r="B199" i="14"/>
  <c r="C199" i="14"/>
  <c r="D199" i="14"/>
  <c r="G199" i="14"/>
  <c r="E199" i="14"/>
  <c r="F199" i="14"/>
  <c r="H199" i="14"/>
  <c r="C202" i="13"/>
  <c r="B202" i="13"/>
  <c r="D202" i="13"/>
  <c r="E202" i="13"/>
  <c r="F202" i="13"/>
  <c r="G202" i="13"/>
  <c r="H202" i="13"/>
  <c r="A200" i="14" a="1"/>
  <c r="A200" i="14"/>
  <c r="A203" i="13" a="1"/>
  <c r="A203" i="13"/>
  <c r="B200" i="14"/>
  <c r="C200" i="14"/>
  <c r="D200" i="14"/>
  <c r="E200" i="14"/>
  <c r="F200" i="14"/>
  <c r="H200" i="14"/>
  <c r="G200" i="14"/>
  <c r="B203" i="13"/>
  <c r="D203" i="13"/>
  <c r="C203" i="13"/>
  <c r="H203" i="13"/>
  <c r="E203" i="13"/>
  <c r="G203" i="13"/>
  <c r="F203" i="13"/>
  <c r="A201" i="14" a="1"/>
  <c r="A201" i="14"/>
  <c r="A204" i="13" a="1"/>
  <c r="A204" i="13"/>
  <c r="C201" i="14"/>
  <c r="D201" i="14"/>
  <c r="B201" i="14"/>
  <c r="G201" i="14"/>
  <c r="H201" i="14"/>
  <c r="E201" i="14"/>
  <c r="F201" i="14"/>
  <c r="C204" i="13"/>
  <c r="B204" i="13"/>
  <c r="D204" i="13"/>
  <c r="E204" i="13"/>
  <c r="F204" i="13"/>
  <c r="G204" i="13"/>
  <c r="H204" i="13"/>
  <c r="A202" i="14" a="1"/>
  <c r="A202" i="14"/>
  <c r="A205" i="13" a="1"/>
  <c r="A205" i="13"/>
  <c r="B202" i="14"/>
  <c r="C202" i="14"/>
  <c r="D202" i="14"/>
  <c r="E202" i="14"/>
  <c r="F202" i="14"/>
  <c r="G202" i="14"/>
  <c r="H202" i="14"/>
  <c r="D205" i="13"/>
  <c r="B205" i="13"/>
  <c r="C205" i="13"/>
  <c r="H205" i="13"/>
  <c r="E205" i="13"/>
  <c r="G205" i="13"/>
  <c r="F205" i="13"/>
  <c r="A203" i="14" a="1"/>
  <c r="A203" i="14"/>
  <c r="A206" i="13" a="1"/>
  <c r="A206" i="13"/>
  <c r="B203" i="14"/>
  <c r="C203" i="14"/>
  <c r="G203" i="14"/>
  <c r="D203" i="14"/>
  <c r="E203" i="14"/>
  <c r="F203" i="14"/>
  <c r="H203" i="14"/>
  <c r="C206" i="13"/>
  <c r="B206" i="13"/>
  <c r="D206" i="13"/>
  <c r="E206" i="13"/>
  <c r="F206" i="13"/>
  <c r="G206" i="13"/>
  <c r="H206" i="13"/>
  <c r="A204" i="14" a="1"/>
  <c r="A204" i="14"/>
  <c r="A207" i="13" a="1"/>
  <c r="A207" i="13"/>
  <c r="B204" i="14"/>
  <c r="C204" i="14"/>
  <c r="D204" i="14"/>
  <c r="E204" i="14"/>
  <c r="F204" i="14"/>
  <c r="G204" i="14"/>
  <c r="H204" i="14"/>
  <c r="B207" i="13"/>
  <c r="D207" i="13"/>
  <c r="C207" i="13"/>
  <c r="H207" i="13"/>
  <c r="E207" i="13"/>
  <c r="G207" i="13"/>
  <c r="F207" i="13"/>
  <c r="A205" i="14" a="1"/>
  <c r="A205" i="14"/>
  <c r="A208" i="13" a="1"/>
  <c r="A208" i="13"/>
  <c r="B205" i="14"/>
  <c r="C205" i="14"/>
  <c r="D205" i="14"/>
  <c r="G205" i="14"/>
  <c r="E205" i="14"/>
  <c r="F205" i="14"/>
  <c r="H205" i="14"/>
  <c r="C208" i="13"/>
  <c r="B208" i="13"/>
  <c r="D208" i="13"/>
  <c r="E208" i="13"/>
  <c r="F208" i="13"/>
  <c r="G208" i="13"/>
  <c r="H208" i="13"/>
  <c r="A206" i="14" a="1"/>
  <c r="A206" i="14"/>
  <c r="A209" i="13" a="1"/>
  <c r="A209" i="13"/>
  <c r="D206" i="14"/>
  <c r="B206" i="14"/>
  <c r="C206" i="14"/>
  <c r="E206" i="14"/>
  <c r="F206" i="14"/>
  <c r="G206" i="14"/>
  <c r="H206" i="14"/>
  <c r="B209" i="13"/>
  <c r="D209" i="13"/>
  <c r="C209" i="13"/>
  <c r="H209" i="13"/>
  <c r="E209" i="13"/>
  <c r="G209" i="13"/>
  <c r="F209" i="13"/>
  <c r="A207" i="14" a="1"/>
  <c r="A207" i="14"/>
  <c r="A210" i="13" a="1"/>
  <c r="A210" i="13"/>
  <c r="B207" i="14"/>
  <c r="C207" i="14"/>
  <c r="D207" i="14"/>
  <c r="G207" i="14"/>
  <c r="E207" i="14"/>
  <c r="F207" i="14"/>
  <c r="H207" i="14"/>
  <c r="C210" i="13"/>
  <c r="B210" i="13"/>
  <c r="D210" i="13"/>
  <c r="E210" i="13"/>
  <c r="F210" i="13"/>
  <c r="G210" i="13"/>
  <c r="H210" i="13"/>
  <c r="A208" i="14" a="1"/>
  <c r="A208" i="14"/>
  <c r="A211" i="13" a="1"/>
  <c r="A211" i="13"/>
  <c r="B208" i="14"/>
  <c r="C208" i="14"/>
  <c r="D208" i="14"/>
  <c r="E208" i="14"/>
  <c r="F208" i="14"/>
  <c r="G208" i="14"/>
  <c r="H208" i="14"/>
  <c r="B211" i="13"/>
  <c r="D211" i="13"/>
  <c r="C211" i="13"/>
  <c r="H211" i="13"/>
  <c r="E211" i="13"/>
  <c r="G211" i="13"/>
  <c r="F211" i="13"/>
  <c r="A209" i="14" a="1"/>
  <c r="A209" i="14"/>
  <c r="A212" i="13" a="1"/>
  <c r="A212" i="13"/>
  <c r="C209" i="14"/>
  <c r="D209" i="14"/>
  <c r="B209" i="14"/>
  <c r="G209" i="14"/>
  <c r="E209" i="14"/>
  <c r="F209" i="14"/>
  <c r="H209" i="14"/>
  <c r="C212" i="13"/>
  <c r="B212" i="13"/>
  <c r="D212" i="13"/>
  <c r="E212" i="13"/>
  <c r="F212" i="13"/>
  <c r="G212" i="13"/>
  <c r="H212" i="13"/>
  <c r="A210" i="14" a="1"/>
  <c r="A210" i="14"/>
  <c r="A213" i="13" a="1"/>
  <c r="A213" i="13"/>
  <c r="B210" i="14"/>
  <c r="C210" i="14"/>
  <c r="D210" i="14"/>
  <c r="E210" i="14"/>
  <c r="F210" i="14"/>
  <c r="H210" i="14"/>
  <c r="G210" i="14"/>
  <c r="D213" i="13"/>
  <c r="B213" i="13"/>
  <c r="C213" i="13"/>
  <c r="H213" i="13"/>
  <c r="E213" i="13"/>
  <c r="G213" i="13"/>
  <c r="F213" i="13"/>
  <c r="A211" i="14" a="1"/>
  <c r="A211" i="14"/>
  <c r="A214" i="13" a="1"/>
  <c r="A214" i="13"/>
  <c r="B211" i="14"/>
  <c r="C211" i="14"/>
  <c r="D211" i="14"/>
  <c r="G211" i="14"/>
  <c r="F211" i="14"/>
  <c r="H211" i="14"/>
  <c r="E211" i="14"/>
  <c r="C214" i="13"/>
  <c r="B214" i="13"/>
  <c r="D214" i="13"/>
  <c r="E214" i="13"/>
  <c r="F214" i="13"/>
  <c r="G214" i="13"/>
  <c r="H214" i="13"/>
  <c r="A212" i="14" a="1"/>
  <c r="A212" i="14"/>
  <c r="A215" i="13" a="1"/>
  <c r="A215" i="13"/>
  <c r="B212" i="14"/>
  <c r="C212" i="14"/>
  <c r="D212" i="14"/>
  <c r="E212" i="14"/>
  <c r="F212" i="14"/>
  <c r="G212" i="14"/>
  <c r="H212" i="14"/>
  <c r="B215" i="13"/>
  <c r="D215" i="13"/>
  <c r="C215" i="13"/>
  <c r="H215" i="13"/>
  <c r="E215" i="13"/>
  <c r="G215" i="13"/>
  <c r="F215" i="13"/>
  <c r="A213" i="14" a="1"/>
  <c r="A213" i="14"/>
  <c r="A216" i="13" a="1"/>
  <c r="A216" i="13"/>
  <c r="B213" i="14"/>
  <c r="C213" i="14"/>
  <c r="D213" i="14"/>
  <c r="G213" i="14"/>
  <c r="F213" i="14"/>
  <c r="E213" i="14"/>
  <c r="H213" i="14"/>
  <c r="C216" i="13"/>
  <c r="D216" i="13"/>
  <c r="B216" i="13"/>
  <c r="E216" i="13"/>
  <c r="F216" i="13"/>
  <c r="G216" i="13"/>
  <c r="H216" i="13"/>
  <c r="A214" i="14" a="1"/>
  <c r="A214" i="14"/>
  <c r="A217" i="13" a="1"/>
  <c r="A217" i="13"/>
  <c r="D214" i="14"/>
  <c r="B214" i="14"/>
  <c r="F214" i="14"/>
  <c r="C214" i="14"/>
  <c r="G214" i="14"/>
  <c r="H214" i="14"/>
  <c r="E214" i="14"/>
  <c r="B217" i="13"/>
  <c r="D217" i="13"/>
  <c r="C217" i="13"/>
  <c r="H217" i="13"/>
  <c r="E217" i="13"/>
  <c r="G217" i="13"/>
  <c r="F217" i="13"/>
  <c r="A215" i="14" a="1"/>
  <c r="A215" i="14"/>
  <c r="A218" i="13" a="1"/>
  <c r="A218" i="13"/>
  <c r="C215" i="14"/>
  <c r="D215" i="14"/>
  <c r="B215" i="14"/>
  <c r="G215" i="14"/>
  <c r="E215" i="14"/>
  <c r="F215" i="14"/>
  <c r="H215" i="14"/>
  <c r="C218" i="13"/>
  <c r="B218" i="13"/>
  <c r="D218" i="13"/>
  <c r="E218" i="13"/>
  <c r="F218" i="13"/>
  <c r="G218" i="13"/>
  <c r="H218" i="13"/>
  <c r="A216" i="14" a="1"/>
  <c r="A216" i="14"/>
  <c r="A219" i="13" a="1"/>
  <c r="A219" i="13"/>
  <c r="B216" i="14"/>
  <c r="C216" i="14"/>
  <c r="D216" i="14"/>
  <c r="F216" i="14"/>
  <c r="E216" i="14"/>
  <c r="G216" i="14"/>
  <c r="H216" i="14"/>
  <c r="B219" i="13"/>
  <c r="D219" i="13"/>
  <c r="C219" i="13"/>
  <c r="H219" i="13"/>
  <c r="E219" i="13"/>
  <c r="G219" i="13"/>
  <c r="F219" i="13"/>
  <c r="A217" i="14" a="1"/>
  <c r="A217" i="14"/>
  <c r="A220" i="13" a="1"/>
  <c r="A220" i="13"/>
  <c r="C217" i="14"/>
  <c r="B217" i="14"/>
  <c r="D217" i="14"/>
  <c r="G217" i="14"/>
  <c r="E217" i="14"/>
  <c r="F217" i="14"/>
  <c r="H217" i="14"/>
  <c r="C220" i="13"/>
  <c r="B220" i="13"/>
  <c r="D220" i="13"/>
  <c r="E220" i="13"/>
  <c r="F220" i="13"/>
  <c r="G220" i="13"/>
  <c r="H220" i="13"/>
  <c r="A218" i="14" a="1"/>
  <c r="A218" i="14"/>
  <c r="A221" i="13" a="1"/>
  <c r="A221" i="13"/>
  <c r="B218" i="14"/>
  <c r="C218" i="14"/>
  <c r="D218" i="14"/>
  <c r="E218" i="14"/>
  <c r="F218" i="14"/>
  <c r="H218" i="14"/>
  <c r="G218" i="14"/>
  <c r="B221" i="13"/>
  <c r="D221" i="13"/>
  <c r="C221" i="13"/>
  <c r="H221" i="13"/>
  <c r="E221" i="13"/>
  <c r="G221" i="13"/>
  <c r="F221" i="13"/>
  <c r="A219" i="14" a="1"/>
  <c r="A219" i="14"/>
  <c r="A222" i="13" a="1"/>
  <c r="A222" i="13"/>
  <c r="B219" i="14"/>
  <c r="C219" i="14"/>
  <c r="D219" i="14"/>
  <c r="G219" i="14"/>
  <c r="F219" i="14"/>
  <c r="H219" i="14"/>
  <c r="E219" i="14"/>
  <c r="C222" i="13"/>
  <c r="B222" i="13"/>
  <c r="D222" i="13"/>
  <c r="E222" i="13"/>
  <c r="F222" i="13"/>
  <c r="G222" i="13"/>
  <c r="H222" i="13"/>
  <c r="A220" i="14" a="1"/>
  <c r="A220" i="14"/>
  <c r="A223" i="13" a="1"/>
  <c r="A223" i="13"/>
  <c r="B220" i="14"/>
  <c r="D220" i="14"/>
  <c r="C220" i="14"/>
  <c r="E220" i="14"/>
  <c r="H220" i="14"/>
  <c r="F220" i="14"/>
  <c r="G220" i="14"/>
  <c r="D223" i="13"/>
  <c r="B223" i="13"/>
  <c r="C223" i="13"/>
  <c r="H223" i="13"/>
  <c r="E223" i="13"/>
  <c r="G223" i="13"/>
  <c r="F223" i="13"/>
  <c r="A221" i="14" a="1"/>
  <c r="A221" i="14"/>
  <c r="A224" i="13" a="1"/>
  <c r="A224" i="13"/>
  <c r="B221" i="14"/>
  <c r="C221" i="14"/>
  <c r="D221" i="14"/>
  <c r="G221" i="14"/>
  <c r="H221" i="14"/>
  <c r="E221" i="14"/>
  <c r="F221" i="14"/>
  <c r="B224" i="13"/>
  <c r="C224" i="13"/>
  <c r="D224" i="13"/>
  <c r="E224" i="13"/>
  <c r="F224" i="13"/>
  <c r="G224" i="13"/>
  <c r="H224" i="13"/>
  <c r="A222" i="14" a="1"/>
  <c r="A222" i="14"/>
  <c r="A225" i="13" a="1"/>
  <c r="A225" i="13"/>
  <c r="D222" i="14"/>
  <c r="C222" i="14"/>
  <c r="B222" i="14"/>
  <c r="E222" i="14"/>
  <c r="F222" i="14"/>
  <c r="G222" i="14"/>
  <c r="H222" i="14"/>
  <c r="B225" i="13"/>
  <c r="C225" i="13"/>
  <c r="D225" i="13"/>
  <c r="E225" i="13"/>
  <c r="G225" i="13"/>
  <c r="H225" i="13"/>
  <c r="F225" i="13"/>
  <c r="A223" i="14" a="1"/>
  <c r="A223" i="14"/>
  <c r="A226" i="13" a="1"/>
  <c r="A226" i="13"/>
  <c r="C223" i="14"/>
  <c r="D223" i="14"/>
  <c r="B223" i="14"/>
  <c r="G223" i="14"/>
  <c r="E223" i="14"/>
  <c r="F223" i="14"/>
  <c r="H223" i="14"/>
  <c r="C226" i="13"/>
  <c r="B226" i="13"/>
  <c r="D226" i="13"/>
  <c r="E226" i="13"/>
  <c r="F226" i="13"/>
  <c r="G226" i="13"/>
  <c r="H226" i="13"/>
  <c r="A224" i="14" a="1"/>
  <c r="A224" i="14"/>
  <c r="A227" i="13" a="1"/>
  <c r="A227" i="13"/>
  <c r="C224" i="14"/>
  <c r="B224" i="14"/>
  <c r="D224" i="14"/>
  <c r="E224" i="14"/>
  <c r="F224" i="14"/>
  <c r="G224" i="14"/>
  <c r="H224" i="14"/>
  <c r="D227" i="13"/>
  <c r="B227" i="13"/>
  <c r="C227" i="13"/>
  <c r="E227" i="13"/>
  <c r="G227" i="13"/>
  <c r="F227" i="13"/>
  <c r="H227" i="13"/>
  <c r="A225" i="14" a="1"/>
  <c r="A225" i="14"/>
  <c r="A228" i="13" a="1"/>
  <c r="A228" i="13"/>
  <c r="C225" i="14"/>
  <c r="B225" i="14"/>
  <c r="D225" i="14"/>
  <c r="G225" i="14"/>
  <c r="E225" i="14"/>
  <c r="F225" i="14"/>
  <c r="H225" i="14"/>
  <c r="D228" i="13"/>
  <c r="B228" i="13"/>
  <c r="C228" i="13"/>
  <c r="E228" i="13"/>
  <c r="F228" i="13"/>
  <c r="G228" i="13"/>
  <c r="H228" i="13"/>
  <c r="A226" i="14" a="1"/>
  <c r="A226" i="14"/>
  <c r="A229" i="13" a="1"/>
  <c r="A229" i="13"/>
  <c r="B226" i="14"/>
  <c r="C226" i="14"/>
  <c r="D226" i="14"/>
  <c r="F226" i="14"/>
  <c r="G226" i="14"/>
  <c r="H226" i="14"/>
  <c r="E226" i="14"/>
  <c r="B229" i="13"/>
  <c r="C229" i="13"/>
  <c r="D229" i="13"/>
  <c r="E229" i="13"/>
  <c r="G229" i="13"/>
  <c r="F229" i="13"/>
  <c r="H229" i="13"/>
  <c r="A227" i="14" a="1"/>
  <c r="A227" i="14"/>
  <c r="A230" i="13" a="1"/>
  <c r="A230" i="13"/>
  <c r="B227" i="14"/>
  <c r="D227" i="14"/>
  <c r="C227" i="14"/>
  <c r="G227" i="14"/>
  <c r="E227" i="14"/>
  <c r="F227" i="14"/>
  <c r="H227" i="14"/>
  <c r="C230" i="13"/>
  <c r="B230" i="13"/>
  <c r="D230" i="13"/>
  <c r="E230" i="13"/>
  <c r="F230" i="13"/>
  <c r="G230" i="13"/>
  <c r="H230" i="13"/>
  <c r="A228" i="14" a="1"/>
  <c r="A228" i="14"/>
  <c r="A231" i="13" a="1"/>
  <c r="A231" i="13"/>
  <c r="B228" i="14"/>
  <c r="D228" i="14"/>
  <c r="C228" i="14"/>
  <c r="G228" i="14"/>
  <c r="H228" i="14"/>
  <c r="E228" i="14"/>
  <c r="F228" i="14"/>
  <c r="D231" i="13"/>
  <c r="B231" i="13"/>
  <c r="C231" i="13"/>
  <c r="E231" i="13"/>
  <c r="G231" i="13"/>
  <c r="F231" i="13"/>
  <c r="H231" i="13"/>
  <c r="A229" i="14" a="1"/>
  <c r="A229" i="14"/>
  <c r="A232" i="13" a="1"/>
  <c r="A232" i="13"/>
  <c r="B229" i="14"/>
  <c r="D229" i="14"/>
  <c r="C229" i="14"/>
  <c r="G229" i="14"/>
  <c r="E229" i="14"/>
  <c r="F229" i="14"/>
  <c r="H229" i="14"/>
  <c r="C232" i="13"/>
  <c r="D232" i="13"/>
  <c r="B232" i="13"/>
  <c r="E232" i="13"/>
  <c r="F232" i="13"/>
  <c r="G232" i="13"/>
  <c r="H232" i="13"/>
  <c r="A230" i="14" a="1"/>
  <c r="A230" i="14"/>
  <c r="A233" i="13" a="1"/>
  <c r="A233" i="13"/>
  <c r="D230" i="14"/>
  <c r="B230" i="14"/>
  <c r="C230" i="14"/>
  <c r="H230" i="14"/>
  <c r="E230" i="14"/>
  <c r="F230" i="14"/>
  <c r="G230" i="14"/>
  <c r="B233" i="13"/>
  <c r="C233" i="13"/>
  <c r="D233" i="13"/>
  <c r="E233" i="13"/>
  <c r="G233" i="13"/>
  <c r="H233" i="13"/>
  <c r="F233" i="13"/>
  <c r="A231" i="14" a="1"/>
  <c r="A231" i="14"/>
  <c r="A234" i="13" a="1"/>
  <c r="A234" i="13"/>
  <c r="C231" i="14"/>
  <c r="D231" i="14"/>
  <c r="B231" i="14"/>
  <c r="G231" i="14"/>
  <c r="E231" i="14"/>
  <c r="F231" i="14"/>
  <c r="H231" i="14"/>
  <c r="B234" i="13"/>
  <c r="C234" i="13"/>
  <c r="D234" i="13"/>
  <c r="E234" i="13"/>
  <c r="F234" i="13"/>
  <c r="G234" i="13"/>
  <c r="H234" i="13"/>
  <c r="A232" i="14" a="1"/>
  <c r="A232" i="14"/>
  <c r="A235" i="13" a="1"/>
  <c r="A235" i="13"/>
  <c r="C232" i="14"/>
  <c r="B232" i="14"/>
  <c r="D232" i="14"/>
  <c r="E232" i="14"/>
  <c r="G232" i="14"/>
  <c r="H232" i="14"/>
  <c r="F232" i="14"/>
  <c r="B235" i="13"/>
  <c r="C235" i="13"/>
  <c r="D235" i="13"/>
  <c r="E235" i="13"/>
  <c r="G235" i="13"/>
  <c r="F235" i="13"/>
  <c r="H235" i="13"/>
  <c r="A233" i="14" a="1"/>
  <c r="A233" i="14"/>
  <c r="A236" i="13" a="1"/>
  <c r="A236" i="13"/>
  <c r="B233" i="14"/>
  <c r="C233" i="14"/>
  <c r="D233" i="14"/>
  <c r="G233" i="14"/>
  <c r="E233" i="14"/>
  <c r="F233" i="14"/>
  <c r="H233" i="14"/>
  <c r="B236" i="13"/>
  <c r="C236" i="13"/>
  <c r="D236" i="13"/>
  <c r="E236" i="13"/>
  <c r="F236" i="13"/>
  <c r="G236" i="13"/>
  <c r="H236" i="13"/>
  <c r="A234" i="14" a="1"/>
  <c r="A234" i="14"/>
  <c r="A237" i="13" a="1"/>
  <c r="A237" i="13"/>
  <c r="B234" i="14"/>
  <c r="C234" i="14"/>
  <c r="D234" i="14"/>
  <c r="G234" i="14"/>
  <c r="E234" i="14"/>
  <c r="F234" i="14"/>
  <c r="H234" i="14"/>
  <c r="D237" i="13"/>
  <c r="B237" i="13"/>
  <c r="C237" i="13"/>
  <c r="E237" i="13"/>
  <c r="G237" i="13"/>
  <c r="H237" i="13"/>
  <c r="F237" i="13"/>
  <c r="A235" i="14" a="1"/>
  <c r="A235" i="14"/>
  <c r="A238" i="13" a="1"/>
  <c r="A238" i="13"/>
  <c r="D235" i="14"/>
  <c r="B235" i="14"/>
  <c r="G235" i="14"/>
  <c r="C235" i="14"/>
  <c r="F235" i="14"/>
  <c r="H235" i="14"/>
  <c r="E235" i="14"/>
  <c r="B238" i="13"/>
  <c r="C238" i="13"/>
  <c r="D238" i="13"/>
  <c r="E238" i="13"/>
  <c r="F238" i="13"/>
  <c r="G238" i="13"/>
  <c r="H238" i="13"/>
  <c r="A236" i="14" a="1"/>
  <c r="A236" i="14"/>
  <c r="A239" i="13" a="1"/>
  <c r="A239" i="13"/>
  <c r="B236" i="14"/>
  <c r="C236" i="14"/>
  <c r="D236" i="14"/>
  <c r="H236" i="14"/>
  <c r="E236" i="14"/>
  <c r="F236" i="14"/>
  <c r="G236" i="14"/>
  <c r="B239" i="13"/>
  <c r="C239" i="13"/>
  <c r="D239" i="13"/>
  <c r="E239" i="13"/>
  <c r="G239" i="13"/>
  <c r="H239" i="13"/>
  <c r="F239" i="13"/>
  <c r="A237" i="14" a="1"/>
  <c r="A237" i="14"/>
  <c r="A240" i="13" a="1"/>
  <c r="A240" i="13"/>
  <c r="B237" i="14"/>
  <c r="C237" i="14"/>
  <c r="D237" i="14"/>
  <c r="G237" i="14"/>
  <c r="H237" i="14"/>
  <c r="E237" i="14"/>
  <c r="F237" i="14"/>
  <c r="C240" i="13"/>
  <c r="D240" i="13"/>
  <c r="B240" i="13"/>
  <c r="E240" i="13"/>
  <c r="F240" i="13"/>
  <c r="G240" i="13"/>
  <c r="H240" i="13"/>
  <c r="A238" i="14" a="1"/>
  <c r="A238" i="14"/>
  <c r="A241" i="13" a="1"/>
  <c r="A241" i="13"/>
  <c r="C238" i="14"/>
  <c r="D238" i="14"/>
  <c r="B238" i="14"/>
  <c r="E238" i="14"/>
  <c r="F238" i="14"/>
  <c r="G238" i="14"/>
  <c r="H238" i="14"/>
  <c r="B241" i="13"/>
  <c r="C241" i="13"/>
  <c r="D241" i="13"/>
  <c r="E241" i="13"/>
  <c r="G241" i="13"/>
  <c r="H241" i="13"/>
  <c r="F241" i="13"/>
  <c r="A239" i="14" a="1"/>
  <c r="A239" i="14"/>
  <c r="A242" i="13" a="1"/>
  <c r="A242" i="13"/>
  <c r="B239" i="14"/>
  <c r="C239" i="14"/>
  <c r="D239" i="14"/>
  <c r="G239" i="14"/>
  <c r="F239" i="14"/>
  <c r="E239" i="14"/>
  <c r="H239" i="14"/>
  <c r="B242" i="13"/>
  <c r="C242" i="13"/>
  <c r="D242" i="13"/>
  <c r="E242" i="13"/>
  <c r="G242" i="13"/>
  <c r="H242" i="13"/>
  <c r="F242" i="13"/>
  <c r="A240" i="14" a="1"/>
  <c r="A240" i="14"/>
  <c r="A243" i="13" a="1"/>
  <c r="A243" i="13"/>
  <c r="B240" i="14"/>
  <c r="C240" i="14"/>
  <c r="D240" i="14"/>
  <c r="E240" i="14"/>
  <c r="F240" i="14"/>
  <c r="G240" i="14"/>
  <c r="H240" i="14"/>
  <c r="B243" i="13"/>
  <c r="C243" i="13"/>
  <c r="D243" i="13"/>
  <c r="E243" i="13"/>
  <c r="G243" i="13"/>
  <c r="F243" i="13"/>
  <c r="H243" i="13"/>
  <c r="A241" i="14" a="1"/>
  <c r="A241" i="14"/>
  <c r="A244" i="13" a="1"/>
  <c r="A244" i="13"/>
  <c r="B241" i="14"/>
  <c r="C241" i="14"/>
  <c r="D241" i="14"/>
  <c r="G241" i="14"/>
  <c r="F241" i="14"/>
  <c r="E241" i="14"/>
  <c r="H241" i="14"/>
  <c r="B244" i="13"/>
  <c r="C244" i="13"/>
  <c r="D244" i="13"/>
  <c r="E244" i="13"/>
  <c r="G244" i="13"/>
  <c r="H244" i="13"/>
  <c r="F244" i="13"/>
  <c r="A242" i="14" a="1"/>
  <c r="A242" i="14"/>
  <c r="A245" i="13" a="1"/>
  <c r="A245" i="13"/>
  <c r="B242" i="14"/>
  <c r="C242" i="14"/>
  <c r="D242" i="14"/>
  <c r="F242" i="14"/>
  <c r="G242" i="14"/>
  <c r="H242" i="14"/>
  <c r="E242" i="14"/>
  <c r="D245" i="13"/>
  <c r="B245" i="13"/>
  <c r="C245" i="13"/>
  <c r="E245" i="13"/>
  <c r="G245" i="13"/>
  <c r="F245" i="13"/>
  <c r="H245" i="13"/>
  <c r="A243" i="14" a="1"/>
  <c r="A243" i="14"/>
  <c r="A246" i="13" a="1"/>
  <c r="A246" i="13"/>
  <c r="D243" i="14"/>
  <c r="B243" i="14"/>
  <c r="G243" i="14"/>
  <c r="C243" i="14"/>
  <c r="E243" i="14"/>
  <c r="F243" i="14"/>
  <c r="H243" i="14"/>
  <c r="B246" i="13"/>
  <c r="C246" i="13"/>
  <c r="D246" i="13"/>
  <c r="E246" i="13"/>
  <c r="G246" i="13"/>
  <c r="H246" i="13"/>
  <c r="F246" i="13"/>
  <c r="A244" i="14" a="1"/>
  <c r="A244" i="14"/>
  <c r="A247" i="13" a="1"/>
  <c r="A247" i="13"/>
  <c r="B244" i="14"/>
  <c r="C244" i="14"/>
  <c r="D244" i="14"/>
  <c r="G244" i="14"/>
  <c r="H244" i="14"/>
  <c r="E244" i="14"/>
  <c r="F244" i="14"/>
  <c r="B247" i="13"/>
  <c r="C247" i="13"/>
  <c r="D247" i="13"/>
  <c r="E247" i="13"/>
  <c r="G247" i="13"/>
  <c r="F247" i="13"/>
  <c r="H247" i="13"/>
  <c r="A245" i="14" a="1"/>
  <c r="A245" i="14"/>
  <c r="A248" i="13" a="1"/>
  <c r="A248" i="13"/>
  <c r="B245" i="14"/>
  <c r="C245" i="14"/>
  <c r="D245" i="14"/>
  <c r="G245" i="14"/>
  <c r="E245" i="14"/>
  <c r="F245" i="14"/>
  <c r="H245" i="14"/>
  <c r="C248" i="13"/>
  <c r="D248" i="13"/>
  <c r="B248" i="13"/>
  <c r="E248" i="13"/>
  <c r="G248" i="13"/>
  <c r="H248" i="13"/>
  <c r="F248" i="13"/>
  <c r="A246" i="14" a="1"/>
  <c r="A246" i="14"/>
  <c r="A249" i="13" a="1"/>
  <c r="A249" i="13"/>
  <c r="C246" i="14"/>
  <c r="D246" i="14"/>
  <c r="B246" i="14"/>
  <c r="H246" i="14"/>
  <c r="E246" i="14"/>
  <c r="F246" i="14"/>
  <c r="G246" i="14"/>
  <c r="B249" i="13"/>
  <c r="C249" i="13"/>
  <c r="D249" i="13"/>
  <c r="E249" i="13"/>
  <c r="G249" i="13"/>
  <c r="F249" i="13"/>
  <c r="H249" i="13"/>
  <c r="A247" i="14" a="1"/>
  <c r="A247" i="14"/>
  <c r="A250" i="13" a="1"/>
  <c r="A250" i="13"/>
  <c r="B247" i="14"/>
  <c r="C247" i="14"/>
  <c r="D247" i="14"/>
  <c r="G247" i="14"/>
  <c r="E247" i="14"/>
  <c r="F247" i="14"/>
  <c r="H247" i="14"/>
  <c r="B250" i="13"/>
  <c r="C250" i="13"/>
  <c r="D250" i="13"/>
  <c r="E250" i="13"/>
  <c r="G250" i="13"/>
  <c r="H250" i="13"/>
  <c r="F250" i="13"/>
  <c r="A248" i="14" a="1"/>
  <c r="A248" i="14"/>
  <c r="A251" i="13" a="1"/>
  <c r="A251" i="13"/>
  <c r="B248" i="14"/>
  <c r="C248" i="14"/>
  <c r="D248" i="14"/>
  <c r="E248" i="14"/>
  <c r="G248" i="14"/>
  <c r="F248" i="14"/>
  <c r="H248" i="14"/>
  <c r="B251" i="13"/>
  <c r="C251" i="13"/>
  <c r="D251" i="13"/>
  <c r="E251" i="13"/>
  <c r="G251" i="13"/>
  <c r="F251" i="13"/>
  <c r="H251" i="13"/>
  <c r="A249" i="14" a="1"/>
  <c r="A249" i="14"/>
  <c r="A252" i="13" a="1"/>
  <c r="A252" i="13"/>
  <c r="B249" i="14"/>
  <c r="C249" i="14"/>
  <c r="D249" i="14"/>
  <c r="G249" i="14"/>
  <c r="E249" i="14"/>
  <c r="F249" i="14"/>
  <c r="H249" i="14"/>
  <c r="B252" i="13"/>
  <c r="C252" i="13"/>
  <c r="D252" i="13"/>
  <c r="E252" i="13"/>
  <c r="G252" i="13"/>
  <c r="H252" i="13"/>
  <c r="F252" i="13"/>
  <c r="A250" i="14" a="1"/>
  <c r="A250" i="14"/>
  <c r="A253" i="13" a="1"/>
  <c r="A253" i="13"/>
  <c r="B250" i="14"/>
  <c r="C250" i="14"/>
  <c r="D250" i="14"/>
  <c r="G250" i="14"/>
  <c r="E250" i="14"/>
  <c r="F250" i="14"/>
  <c r="H250" i="14"/>
  <c r="D253" i="13"/>
  <c r="B253" i="13"/>
  <c r="C253" i="13"/>
  <c r="G253" i="13"/>
  <c r="E253" i="13"/>
  <c r="F253" i="13"/>
  <c r="H253" i="13"/>
  <c r="A251" i="14" a="1"/>
  <c r="A251" i="14"/>
  <c r="A254" i="13" a="1"/>
  <c r="A254" i="13"/>
  <c r="D251" i="14"/>
  <c r="B251" i="14"/>
  <c r="C251" i="14"/>
  <c r="G251" i="14"/>
  <c r="F251" i="14"/>
  <c r="H251" i="14"/>
  <c r="E251" i="14"/>
  <c r="B254" i="13"/>
  <c r="C254" i="13"/>
  <c r="D254" i="13"/>
  <c r="E254" i="13"/>
  <c r="G254" i="13"/>
  <c r="H254" i="13"/>
  <c r="F254" i="13"/>
  <c r="A252" i="14" a="1"/>
  <c r="A252" i="14"/>
  <c r="B252" i="14"/>
  <c r="C252" i="14"/>
  <c r="D252" i="14"/>
  <c r="E252" i="14"/>
  <c r="H252" i="14"/>
  <c r="F252" i="14"/>
  <c r="G252" i="14"/>
  <c r="A253" i="14" a="1"/>
  <c r="A253" i="14"/>
  <c r="B253" i="14"/>
  <c r="C253" i="14"/>
  <c r="D253" i="14"/>
  <c r="G253" i="14"/>
  <c r="H253" i="14"/>
  <c r="E253" i="14"/>
  <c r="F253" i="14"/>
  <c r="A254" i="14" a="1"/>
  <c r="A254" i="14"/>
  <c r="C254" i="14"/>
  <c r="D254" i="14"/>
  <c r="B254" i="14"/>
  <c r="E254" i="14"/>
  <c r="F254" i="14"/>
  <c r="G254" i="14"/>
  <c r="H254" i="14"/>
</calcChain>
</file>

<file path=xl/sharedStrings.xml><?xml version="1.0" encoding="utf-8"?>
<sst xmlns="http://schemas.openxmlformats.org/spreadsheetml/2006/main" count="3357" uniqueCount="1285">
  <si>
    <t>Geographical name</t>
  </si>
  <si>
    <t>Notes:</t>
  </si>
  <si>
    <t>Period 1</t>
  </si>
  <si>
    <t>Period 2</t>
  </si>
  <si>
    <t>Period 3</t>
  </si>
  <si>
    <t>Period 4</t>
  </si>
  <si>
    <t>Site</t>
  </si>
  <si>
    <t>Demand</t>
  </si>
  <si>
    <t>Generation</t>
  </si>
  <si>
    <t>Time periods</t>
  </si>
  <si>
    <t>Notes</t>
  </si>
  <si>
    <t>All the above times are in UK Clock time</t>
  </si>
  <si>
    <t>Saturday and Sunday
All Year</t>
  </si>
  <si>
    <t>List of data tables in this workbook</t>
  </si>
  <si>
    <t>Worksheet</t>
  </si>
  <si>
    <t>Information</t>
  </si>
  <si>
    <t>Back to Overview</t>
  </si>
  <si>
    <t xml:space="preserve">Annex 3 contains details of any preserved and additional charges that are valid at this time. </t>
  </si>
  <si>
    <t>Status</t>
  </si>
  <si>
    <t>Effective From</t>
  </si>
  <si>
    <t>PCs</t>
  </si>
  <si>
    <t>Fixed charge p/MPAN/day</t>
  </si>
  <si>
    <t>Capacity charge p/kVA/day</t>
  </si>
  <si>
    <t>Notes to users of this spreadsheet</t>
  </si>
  <si>
    <t>Notes to DNOs populating this spreadsheet</t>
  </si>
  <si>
    <t>Annex 5 LLFs</t>
  </si>
  <si>
    <t>Name</t>
  </si>
  <si>
    <t>Nodal prices</t>
  </si>
  <si>
    <t>Reactive power charge
p/kVArh</t>
  </si>
  <si>
    <t>Local charge 1
£/kVA</t>
  </si>
  <si>
    <t>Remote charge 1
£/kVA</t>
  </si>
  <si>
    <t>Import MPANs/MSIDs</t>
  </si>
  <si>
    <t>Export MPANs/MSIDs</t>
  </si>
  <si>
    <t>Annex 3 Preserved charges</t>
  </si>
  <si>
    <t>Annex 4 LDNO charges</t>
  </si>
  <si>
    <t xml:space="preserve">DNOs must endeavour to maintain consistency in the structure of this spreadsheet.
Any changes to the structure must be noted in the 'Notes to users of this spreadsheet'
</t>
  </si>
  <si>
    <t>Generic demand and generation LLFs</t>
  </si>
  <si>
    <t>Metered voltage</t>
  </si>
  <si>
    <t>Low-voltage network</t>
  </si>
  <si>
    <t>Low-voltage substation</t>
  </si>
  <si>
    <t>High-voltage network</t>
  </si>
  <si>
    <t>High-voltage substation</t>
  </si>
  <si>
    <t>33kV generic</t>
  </si>
  <si>
    <t>132kV generic</t>
  </si>
  <si>
    <t>EHV site specific LLFs</t>
  </si>
  <si>
    <t>Node/Zone ID</t>
  </si>
  <si>
    <t>Import
Unique Identifier</t>
  </si>
  <si>
    <t>Export
Unique Identifier</t>
  </si>
  <si>
    <t>Export Unique Identifier</t>
  </si>
  <si>
    <t>Import
fixed charge
(p/day)</t>
  </si>
  <si>
    <t>Export
fixed charge
(p/day)</t>
  </si>
  <si>
    <t>Red Time Band</t>
  </si>
  <si>
    <t>Amber Time Band</t>
  </si>
  <si>
    <t>Green Time Band</t>
  </si>
  <si>
    <t>Monday to Friday 
(Including Bank Holidays)
All Year</t>
  </si>
  <si>
    <t>Monday to Friday 
(Including Bank Holidays)
June to August Inclusive</t>
  </si>
  <si>
    <t>Monday to Friday 
(Including Bank Holidays)
November to February Inclusive</t>
  </si>
  <si>
    <t>Super Red Time Band</t>
  </si>
  <si>
    <t>Black Time Band</t>
  </si>
  <si>
    <t>Yellow Time Band</t>
  </si>
  <si>
    <t>Time Periods for Designated EHV Properties</t>
  </si>
  <si>
    <t xml:space="preserve">Please use this spreadsheet with reference to the LC14 use of system charging statement. </t>
  </si>
  <si>
    <t>Saturday and Sunday
All year</t>
  </si>
  <si>
    <t>Maximum import or export capacity
kVA</t>
  </si>
  <si>
    <t>Excess reactive units 
kVArh</t>
  </si>
  <si>
    <t>Tariff components</t>
  </si>
  <si>
    <t>Number of days in consumption period
i.e. 365 if one year</t>
  </si>
  <si>
    <t>Enter current consumption details</t>
  </si>
  <si>
    <t>Charge components</t>
  </si>
  <si>
    <t>Enter forecast consumption details 
(if different)</t>
  </si>
  <si>
    <t>Current consumption period charges</t>
  </si>
  <si>
    <t>Forecast consumption period charges</t>
  </si>
  <si>
    <t>Reactive power charge
£</t>
  </si>
  <si>
    <t>Capacity charge
£</t>
  </si>
  <si>
    <t>Fixed charge
£</t>
  </si>
  <si>
    <t>Total charge
£</t>
  </si>
  <si>
    <t>Charge calculator is a tool to help you estimate your distribution charges using current consumption data and forecast consumption data.</t>
  </si>
  <si>
    <t>Charge calculator</t>
  </si>
  <si>
    <t>Unit 1
£</t>
  </si>
  <si>
    <t>Unit 2
£</t>
  </si>
  <si>
    <t>Unit 3
£</t>
  </si>
  <si>
    <t>Maximum import capacity
kVA</t>
  </si>
  <si>
    <t>Maximum export capacity
kVA</t>
  </si>
  <si>
    <t>Export
Super Red
kWh</t>
  </si>
  <si>
    <t>Import
fixed charge
£</t>
  </si>
  <si>
    <t>Import
super red
kWh</t>
  </si>
  <si>
    <t>Import 
super red charge
£</t>
  </si>
  <si>
    <t>Export super red charge
£</t>
  </si>
  <si>
    <t>Export fixed charge
£</t>
  </si>
  <si>
    <t>Import
capacity charge
£</t>
  </si>
  <si>
    <t>Export capacity charge
£</t>
  </si>
  <si>
    <t>Import total charge
£</t>
  </si>
  <si>
    <t>Export total charge
£</t>
  </si>
  <si>
    <t>These charges are estimates based on tariff selected and consumption values entered.</t>
  </si>
  <si>
    <t>These charges are estimates based on site selected and consumption values entered.</t>
  </si>
  <si>
    <t>Step 1, Choose your tariff using the drop down list in cell B10</t>
  </si>
  <si>
    <t>Step 3, Enter a forecast of consumption if required in cells C14:I14</t>
  </si>
  <si>
    <t>Step 3, Enter a forecast of consumption if required in cells M14:T14</t>
  </si>
  <si>
    <r>
      <rPr>
        <sz val="12"/>
        <rFont val="Arial"/>
        <family val="2"/>
      </rPr>
      <t>Tariff details</t>
    </r>
    <r>
      <rPr>
        <sz val="10"/>
        <rFont val="Arial"/>
        <family val="2"/>
      </rPr>
      <t xml:space="preserve">
Choose tariff name from drop down box below</t>
    </r>
  </si>
  <si>
    <r>
      <rPr>
        <sz val="12"/>
        <rFont val="Arial"/>
        <family val="2"/>
      </rPr>
      <t>Site details</t>
    </r>
    <r>
      <rPr>
        <sz val="10"/>
        <rFont val="Arial"/>
        <family val="2"/>
      </rPr>
      <t xml:space="preserve">
Choose the site name from the drop down box below</t>
    </r>
  </si>
  <si>
    <t>Import
LLF
period 2</t>
  </si>
  <si>
    <t>Import
LLF
period 1</t>
  </si>
  <si>
    <t>Import
LLF
period 3</t>
  </si>
  <si>
    <t>Import
LLF
period 4</t>
  </si>
  <si>
    <t>Export
LLF
period 1</t>
  </si>
  <si>
    <t>Export
LLF
period 2</t>
  </si>
  <si>
    <t>Export
LLF
period 3</t>
  </si>
  <si>
    <t>Export
LLF
period 4</t>
  </si>
  <si>
    <t>Import
capacity charge
(p/kVA/day)</t>
  </si>
  <si>
    <t>Export
capacity charge
(p/kVA/day)</t>
  </si>
  <si>
    <t>Import
Super Red
unit charge
(p/kWh)</t>
  </si>
  <si>
    <t>Export
Super Red
unit charge
(p/kWh)</t>
  </si>
  <si>
    <t>The drop down list on the charge calculator can be expanded by unprotecting the charge calculator sheet and selecting 'data', 'data validation...' and then expanding the 'source' data range. The sheet can then be protected.</t>
  </si>
  <si>
    <t>Final</t>
  </si>
  <si>
    <t>Company and Licence name, charging year, effective from, status</t>
  </si>
  <si>
    <t>Company and Licence name</t>
  </si>
  <si>
    <t>Year</t>
  </si>
  <si>
    <t>Tariff name</t>
  </si>
  <si>
    <t>Exceeded capacity charge
p/kVA/day</t>
  </si>
  <si>
    <t>Import
exceeded capacity charge
(p/kVA/day)</t>
  </si>
  <si>
    <t>Export
exceeded capacity charge
(p/kVA/day)</t>
  </si>
  <si>
    <t>Average daily exceeded capacity
kVA</t>
  </si>
  <si>
    <t>Exceeded capacity charge
£</t>
  </si>
  <si>
    <t>Import exceeded capacity charge
£</t>
  </si>
  <si>
    <t>Export exceeded capacity charge
£</t>
  </si>
  <si>
    <t>Annex 6 - Charges for New or Amended Designated EHV Properties</t>
  </si>
  <si>
    <t>Annex 5 has been intentionally left blank as this charging statement is published a complete year before the LLFs have been audited.
The line loss factors that are approved by the BSC Panel for the applicable year and consequently published on the Elexon website will take precedence and be used in Settlement. This annex will be re-published with these values once they are available.</t>
  </si>
  <si>
    <t>Annex 6  Charges for New or Amended Designated EHV Properties</t>
  </si>
  <si>
    <t>Effective from date</t>
  </si>
  <si>
    <t>Domestic Aggregated</t>
  </si>
  <si>
    <t>Non-Domestic Aggregated (related MPAN)</t>
  </si>
  <si>
    <t>Unmetered Supplies</t>
  </si>
  <si>
    <t>LV Generation Aggregated</t>
  </si>
  <si>
    <t>LV Sub Generation Aggregated</t>
  </si>
  <si>
    <t>LV Generation Site Specific</t>
  </si>
  <si>
    <t>LV Generation Site Specific no RP charge</t>
  </si>
  <si>
    <t>LV Sub Generation Site Specific</t>
  </si>
  <si>
    <t>LV Sub Generation Site Specific no RP charge</t>
  </si>
  <si>
    <t>HV Generation Site Specific</t>
  </si>
  <si>
    <t>HV Generation Site Specific no RP charge</t>
  </si>
  <si>
    <t>Time Bands for LV and HV Designated Properties</t>
  </si>
  <si>
    <t>Time Bands for Unmetered Properties</t>
  </si>
  <si>
    <t>Red/black unit charge
p/kWh</t>
  </si>
  <si>
    <t>Green unit charge
p/kWh</t>
  </si>
  <si>
    <t>Amber/yellow unit charge
p/kWh</t>
  </si>
  <si>
    <t>Annex 1 contains the charges to LV and HV Designated Properties and Unmetered Supplies.</t>
  </si>
  <si>
    <t>LV and HV designated properties and Unmetered Supplies tariff calculator</t>
  </si>
  <si>
    <t>EHV designated property calculator</t>
  </si>
  <si>
    <t>Red unit charge
p/kWh</t>
  </si>
  <si>
    <t>Black unit charge
p/kWh</t>
  </si>
  <si>
    <t>Amber unit charge
p/kWh</t>
  </si>
  <si>
    <t>Yellow unit charge
p/kWh</t>
  </si>
  <si>
    <t>Fixed charge 
p/MPAN/day</t>
  </si>
  <si>
    <t>Capacity charge 
p/kVA/day</t>
  </si>
  <si>
    <t>Exceeded Capacity charge 
p/kVA/day</t>
  </si>
  <si>
    <t>n/a</t>
  </si>
  <si>
    <t>Annex 1 LV, HV and Unmetered Supplies charges</t>
  </si>
  <si>
    <t>Standard Settlement Configuration Id</t>
  </si>
  <si>
    <t>Standard Settlement Configuration Desc</t>
  </si>
  <si>
    <t>10-hour OP</t>
  </si>
  <si>
    <t>10-hour OP + w/e</t>
  </si>
  <si>
    <t>10.5-hour OP</t>
  </si>
  <si>
    <t>11 Hour OP</t>
  </si>
  <si>
    <t>11.5-hour OP</t>
  </si>
  <si>
    <t>11-hour OP</t>
  </si>
  <si>
    <t>8.5-hour OP</t>
  </si>
  <si>
    <t>9-hour OP</t>
  </si>
  <si>
    <t>11-hour OP + Summer</t>
  </si>
  <si>
    <t>11-hour OP + w/e</t>
  </si>
  <si>
    <t>11-hour OP + w/e &amp; Summer</t>
  </si>
  <si>
    <t>11-hour OP + weekends</t>
  </si>
  <si>
    <t>12-hour  OP + w/e &amp; Summer</t>
  </si>
  <si>
    <t>12-hour night</t>
  </si>
  <si>
    <t>12-hour OP</t>
  </si>
  <si>
    <t>Key Meter pseudo 2-rate</t>
  </si>
  <si>
    <t>8-hour OP (see also SSC 427)</t>
  </si>
  <si>
    <t>12-hour OP + Summer</t>
  </si>
  <si>
    <t>12.5-hour OP</t>
  </si>
  <si>
    <t>12.5-hour OP + Summer</t>
  </si>
  <si>
    <t>12.5-hour OP + w/e</t>
  </si>
  <si>
    <t>12.5-hour OP + w/e &amp; Summer</t>
  </si>
  <si>
    <t>14-hour E7</t>
  </si>
  <si>
    <t>14-hour Off Peak</t>
  </si>
  <si>
    <t>14-hour OP + Sun</t>
  </si>
  <si>
    <t>14.5-hour OP</t>
  </si>
  <si>
    <t>14.5-hour OP + Summer</t>
  </si>
  <si>
    <t>split 7-hour E7</t>
  </si>
  <si>
    <t>14.5-hour OP + w/e</t>
  </si>
  <si>
    <t>14.5-hour OP + w/e &amp; Summer</t>
  </si>
  <si>
    <t>15-hour OP</t>
  </si>
  <si>
    <t>15-hour OP + w/e &amp; Summer</t>
  </si>
  <si>
    <t>15.5-hour OP</t>
  </si>
  <si>
    <t>15.5-hour OP + Summer</t>
  </si>
  <si>
    <t>15.5-hour OP + w/e</t>
  </si>
  <si>
    <t>15.5-hour OP + w/e &amp; Summer</t>
  </si>
  <si>
    <t>2-rate terms</t>
  </si>
  <si>
    <t>2-rate SToD</t>
  </si>
  <si>
    <t>2-rate variable SToD</t>
  </si>
  <si>
    <t>7-hour E7</t>
  </si>
  <si>
    <t>3-rate SToD</t>
  </si>
  <si>
    <t>Dom/Non-dom Seasonal (link SSC 0342)</t>
  </si>
  <si>
    <t>3-rate variable</t>
  </si>
  <si>
    <t>4-rate SToD</t>
  </si>
  <si>
    <t>5-rate SToD</t>
  </si>
  <si>
    <t>6-rate SToD</t>
  </si>
  <si>
    <t>7-hour OP (see also SSC 0185)</t>
  </si>
  <si>
    <t>Smart 7, heating</t>
  </si>
  <si>
    <t>7-hour E7 (Cornwall &amp; def reinforcement)</t>
  </si>
  <si>
    <t>Supertariff heating</t>
  </si>
  <si>
    <t>7-hour E7 (differential switching)</t>
  </si>
  <si>
    <t>7-hour night</t>
  </si>
  <si>
    <t>Economy 7 Day &amp; Night</t>
  </si>
  <si>
    <t>7-hour OP</t>
  </si>
  <si>
    <t>7-hour variable E7 (Menter B)</t>
  </si>
  <si>
    <t>7-hour variable E7 (Menter A)</t>
  </si>
  <si>
    <t>8-hour E7</t>
  </si>
  <si>
    <t>8-hour night</t>
  </si>
  <si>
    <t>10-hour night</t>
  </si>
  <si>
    <t>8-hour OP</t>
  </si>
  <si>
    <t>8-hour OP + Summer</t>
  </si>
  <si>
    <t>8-hour OP + w/e</t>
  </si>
  <si>
    <t>8-hour OP + w/e &amp; Summer</t>
  </si>
  <si>
    <t>8-hour OP + weekends</t>
  </si>
  <si>
    <t>9-hour night</t>
  </si>
  <si>
    <t>9-hour night (differential switching)</t>
  </si>
  <si>
    <t>9-hour OP + w/e</t>
  </si>
  <si>
    <t>Boiler</t>
  </si>
  <si>
    <t>Budget Warmth</t>
  </si>
  <si>
    <t>Flexiheat Day/Evening/Weekend</t>
  </si>
  <si>
    <t>Flexiheat (weather) Day/Evening/Weekend</t>
  </si>
  <si>
    <t>Superdeal Day/Night</t>
  </si>
  <si>
    <t>Domestic heating tariff</t>
  </si>
  <si>
    <t>Superdeal (weather) Day/Night</t>
  </si>
  <si>
    <t>E10 type 1 (general purpose)</t>
  </si>
  <si>
    <t>7-hour OP (see also SSC 186)</t>
  </si>
  <si>
    <t>Domestic E9 A</t>
  </si>
  <si>
    <t>13-hour OP</t>
  </si>
  <si>
    <t>Evening/night</t>
  </si>
  <si>
    <t>Evening/Weekend</t>
  </si>
  <si>
    <t>12-hour Evening/Weekend</t>
  </si>
  <si>
    <t>Domestic E9 B</t>
  </si>
  <si>
    <t>Evening/Weekend E7</t>
  </si>
  <si>
    <t>3-rate heating, (link SSC 0343)</t>
  </si>
  <si>
    <t>Grain Drying</t>
  </si>
  <si>
    <t>Grain drying</t>
  </si>
  <si>
    <t>Heating</t>
  </si>
  <si>
    <t>Local Authority Heating</t>
  </si>
  <si>
    <t>Dom &amp; Non-dom Seasonal (link SSC 0128)</t>
  </si>
  <si>
    <t>3-rate heating, water heating</t>
  </si>
  <si>
    <t>7-hour E7, Day + Night (link SSC 0345)</t>
  </si>
  <si>
    <t>7-hour E7, Day + Night (link SSC 0344)</t>
  </si>
  <si>
    <t>Non-Standard OP (8+3 hour)</t>
  </si>
  <si>
    <t>Non-Standard OP</t>
  </si>
  <si>
    <t>Warmwise heating</t>
  </si>
  <si>
    <t>Flexiheat heating</t>
  </si>
  <si>
    <t>Flexiheat (weather) heating</t>
  </si>
  <si>
    <t>Superdeal heating</t>
  </si>
  <si>
    <t>Smart 7, Day/Night</t>
  </si>
  <si>
    <t>split 10-hour Heatwise</t>
  </si>
  <si>
    <t>Summer &amp; Winter w/e</t>
  </si>
  <si>
    <t>Summer Unrestricted</t>
  </si>
  <si>
    <t>Unrestricted</t>
  </si>
  <si>
    <t>Warmwise Day/Night</t>
  </si>
  <si>
    <t>9-hour heating</t>
  </si>
  <si>
    <t>12-hour OP + w/e</t>
  </si>
  <si>
    <t>15-hour OP + w/e</t>
  </si>
  <si>
    <t>E10 type 1(heating circuit)</t>
  </si>
  <si>
    <t>Redring Boiler (general purpose)</t>
  </si>
  <si>
    <t>Redring Boiler (heating circuit)</t>
  </si>
  <si>
    <t>Cyclocontrol 3</t>
  </si>
  <si>
    <t>Cyclocontrol 4</t>
  </si>
  <si>
    <t>Cyclocontrol 5</t>
  </si>
  <si>
    <t>Cyclocontrol 6</t>
  </si>
  <si>
    <t>Cyclocontrol 7</t>
  </si>
  <si>
    <t>Cyclocontrol 8</t>
  </si>
  <si>
    <t>Cyclocontrol 9</t>
  </si>
  <si>
    <t>Cyclocontrol 10</t>
  </si>
  <si>
    <t>Cyclocontrol 11</t>
  </si>
  <si>
    <t>Cyclocontrol 12</t>
  </si>
  <si>
    <t>Cyclocontrol 13</t>
  </si>
  <si>
    <t>Cyclocontrol 14</t>
  </si>
  <si>
    <t>Cyclocontrol 15</t>
  </si>
  <si>
    <t>Cyclocontrol 16</t>
  </si>
  <si>
    <t>Cyclocontrol 17</t>
  </si>
  <si>
    <t>Cyclocontrol 18</t>
  </si>
  <si>
    <t>Cyclocontrol 19</t>
  </si>
  <si>
    <t>Cyclocontrol 20</t>
  </si>
  <si>
    <t>Cyclocontrol 21</t>
  </si>
  <si>
    <t>Superdeal (weather) heating</t>
  </si>
  <si>
    <t>Day/Night (White meter)</t>
  </si>
  <si>
    <t>Unmetered Type A ("flat" profile)</t>
  </si>
  <si>
    <t>Unmetered B ("dusk-to-dawn")</t>
  </si>
  <si>
    <t>Unmetered C ("half-night &amp; pre-dawn")</t>
  </si>
  <si>
    <t>Unmetered D ("dawn-to-dusk")</t>
  </si>
  <si>
    <t>12 Hour OP</t>
  </si>
  <si>
    <t>Domestic 3-rate heating</t>
  </si>
  <si>
    <t>3-Rate Seasonal</t>
  </si>
  <si>
    <t>Lifestyle Tariff</t>
  </si>
  <si>
    <t>Split 7-hour E7</t>
  </si>
  <si>
    <t>3-rate ToW</t>
  </si>
  <si>
    <t>7-hour variable E7</t>
  </si>
  <si>
    <t>12 Hours OP</t>
  </si>
  <si>
    <t>8 Hours OP</t>
  </si>
  <si>
    <t>10.5 Hours OP</t>
  </si>
  <si>
    <t>Weekender Tariff (V1)</t>
  </si>
  <si>
    <t>Weekender Tariff (V2)</t>
  </si>
  <si>
    <t>Maximum Demand Register</t>
  </si>
  <si>
    <t>Economy 7 - all purpose tariff G63</t>
  </si>
  <si>
    <t>split 7hr o/p</t>
  </si>
  <si>
    <t>Split 7hr E7</t>
  </si>
  <si>
    <t>14.5 hr o/p</t>
  </si>
  <si>
    <t>Micro-PV Export Import Profile Class 1</t>
  </si>
  <si>
    <t>Micro-PV Export Import Profile Class 2</t>
  </si>
  <si>
    <t>Micro-PV Export Import Profile Class 3</t>
  </si>
  <si>
    <t>Micro-PV Export Import Profile Class 4</t>
  </si>
  <si>
    <t>Micro-PV Export Import Profile Class 5</t>
  </si>
  <si>
    <t>Micro-PV Export Import Profile Class 6</t>
  </si>
  <si>
    <t>Micro-PV Export Import Profile Class 7</t>
  </si>
  <si>
    <t>Micro-PV Export Import Profile Class 8</t>
  </si>
  <si>
    <t>Micro-CHP Export Import Profile Class 1</t>
  </si>
  <si>
    <t>Micro-CHP Export Import Profile Class 2</t>
  </si>
  <si>
    <t>Micro-CHP Export Import Profile Class 3</t>
  </si>
  <si>
    <t>Micro-CHP Export Import Profile Class 4</t>
  </si>
  <si>
    <t>Micro-CHP Export Import Profile Class 5</t>
  </si>
  <si>
    <t>Micro-CHP Export Import Profile Class 6</t>
  </si>
  <si>
    <t>Micro-CHP Export Import Profile Class 7</t>
  </si>
  <si>
    <t>Micro-CHP Export Import Profile Class 8</t>
  </si>
  <si>
    <t>Other Sml Export SSC any import Profile</t>
  </si>
  <si>
    <t>8.5-hour OP + w/e</t>
  </si>
  <si>
    <t>16-hour OP + w/e</t>
  </si>
  <si>
    <t>20-hour OP + w/e</t>
  </si>
  <si>
    <t>20-hour OP + w/e + summer</t>
  </si>
  <si>
    <t>8.5 hour WM</t>
  </si>
  <si>
    <t>8.5 hour WM Heating</t>
  </si>
  <si>
    <t>Weathercall heating</t>
  </si>
  <si>
    <t>18-hour dynamic</t>
  </si>
  <si>
    <t>Crop&amp;Air Conditioning</t>
  </si>
  <si>
    <t>E7 accompanying Birmingam W'call</t>
  </si>
  <si>
    <t>Birmingham Weathercall</t>
  </si>
  <si>
    <t>E7 accompanying Manchester W'call</t>
  </si>
  <si>
    <t>Manchester Weathercall</t>
  </si>
  <si>
    <t>E7 accompanying Anglesey W'call</t>
  </si>
  <si>
    <t>Anglesey Weathercall</t>
  </si>
  <si>
    <t>Two rate with 8 hours night</t>
  </si>
  <si>
    <t>Dynamic</t>
  </si>
  <si>
    <t>11 Hours OP</t>
  </si>
  <si>
    <t>8 Hours OP + Weekends</t>
  </si>
  <si>
    <t>15 Hours OP + Weekends</t>
  </si>
  <si>
    <t>15 Hours Nov - April/24 Hours May - Oct</t>
  </si>
  <si>
    <t>2 rate</t>
  </si>
  <si>
    <t>Unmetered Type A ("flat " profile)</t>
  </si>
  <si>
    <t>Seasonal ToD</t>
  </si>
  <si>
    <t>Split 10 hr E10</t>
  </si>
  <si>
    <t>NHH Export Hydro Profile Class</t>
  </si>
  <si>
    <t>NHH Export Wind Profile Class</t>
  </si>
  <si>
    <t>Smart Meter 3 Rate Time of Day</t>
  </si>
  <si>
    <t>10 hour Evening/Weekend</t>
  </si>
  <si>
    <t>General Purpose 2 Rate (paired wth 0950)</t>
  </si>
  <si>
    <t>E10 Heating Single Rate (prd wth 0949)</t>
  </si>
  <si>
    <t>E9 Heating</t>
  </si>
  <si>
    <t>General Purpose 2 Rate (paired wth 0951)</t>
  </si>
  <si>
    <t>Two rate with 20 hours night</t>
  </si>
  <si>
    <t>Three Rate Peak Day Other</t>
  </si>
  <si>
    <t>4 rate weekday/2 rate weekend</t>
  </si>
  <si>
    <t>4 Rate Weekday/2 rate Weekend (BST)</t>
  </si>
  <si>
    <t>Unrestricted with  Weekday Peak</t>
  </si>
  <si>
    <t>Unrestricted with Peak</t>
  </si>
  <si>
    <t>Economy 7 with Weekday Peak</t>
  </si>
  <si>
    <t>Economy 7 with Peak</t>
  </si>
  <si>
    <t>Evening Weekend and Weekday Peak (smart)</t>
  </si>
  <si>
    <t>Evening Weekend with Peak</t>
  </si>
  <si>
    <t>Evening Weekend Night and Peak</t>
  </si>
  <si>
    <t>Evening Weekend with Night (BST)</t>
  </si>
  <si>
    <t>3 Rate with Weekday Peak</t>
  </si>
  <si>
    <t>Smart meter trial - time of use 3 rate</t>
  </si>
  <si>
    <t>2 Rate Saturday Off Peak</t>
  </si>
  <si>
    <t>Saturday Off Peak (9-5)</t>
  </si>
  <si>
    <t>Sunday Off Peak (9-5)</t>
  </si>
  <si>
    <t>General Purpose 2 Rate (paired with 0980</t>
  </si>
  <si>
    <t>E10 Heating Single Rate (prd with 0981)</t>
  </si>
  <si>
    <t>Evening Saver</t>
  </si>
  <si>
    <t>Comfort Booster</t>
  </si>
  <si>
    <t>Saturday Off Peak (24 Hrs)</t>
  </si>
  <si>
    <t>Sunday Off Peak (24 Hrs)</t>
  </si>
  <si>
    <t>Evening/Weekend - BST</t>
  </si>
  <si>
    <t>Common Decode</t>
  </si>
  <si>
    <t>Change implemented</t>
  </si>
  <si>
    <t>Date</t>
  </si>
  <si>
    <t>Comments</t>
  </si>
  <si>
    <t>U</t>
  </si>
  <si>
    <t>G</t>
  </si>
  <si>
    <t>Notes updated</t>
  </si>
  <si>
    <t>Updated to reflect DCP 268 which delinks all tariffs from the TPR bands</t>
  </si>
  <si>
    <t>A</t>
  </si>
  <si>
    <t>A/R</t>
  </si>
  <si>
    <t>Code O changed to A/R</t>
  </si>
  <si>
    <t>Code 1 &amp; 2 changed to A</t>
  </si>
  <si>
    <t>Removed TPR</t>
  </si>
  <si>
    <t>Removed TPR lookup element as this no longer effects which rate to apply</t>
  </si>
  <si>
    <t>Unique billing identifier</t>
  </si>
  <si>
    <t>Supplier of Last Resort 
Fixed charge adder*
p/MPAN/day</t>
  </si>
  <si>
    <t>Annex 7  Fixed adders for Supplier of Last Resort and Eligible Bad Debt pass-through costs</t>
  </si>
  <si>
    <t>Annex 7 contains the fixed adders to recover Supplier of Last Resort and Eligible Bad Debt pass-through costs.
The Excess Supplier of Last Resort fixed adder relates to an increase to previously published charges only.</t>
  </si>
  <si>
    <t>Domestic Aggregated (Related MPAN)</t>
  </si>
  <si>
    <t>LV Site Specific No Residual</t>
  </si>
  <si>
    <t>LV Site Specific Band 1</t>
  </si>
  <si>
    <t>LV Site Specific Band 2</t>
  </si>
  <si>
    <t>LV Site Specific Band 3</t>
  </si>
  <si>
    <t>LV Site Specific Band 4</t>
  </si>
  <si>
    <t>LV Sub Site Specific No Residual</t>
  </si>
  <si>
    <t>LV Sub Site Specific Band 1</t>
  </si>
  <si>
    <t>LV Sub Site Specific Band 2</t>
  </si>
  <si>
    <t>LV Sub Site Specific Band 3</t>
  </si>
  <si>
    <t>LV Sub Site Specific Band 4</t>
  </si>
  <si>
    <t>HV Site Specific No Residual</t>
  </si>
  <si>
    <t>HV Site Specific Band 1</t>
  </si>
  <si>
    <t>HV Site Specific Band 2</t>
  </si>
  <si>
    <t>HV Site Specific Band 3</t>
  </si>
  <si>
    <t>HV Site Specific Band 4</t>
  </si>
  <si>
    <t>LDNO LV: LV Site Specific No Residual</t>
  </si>
  <si>
    <t>LDNO LV: LV Site Specific Band 1</t>
  </si>
  <si>
    <t>LDNO LV: LV Site Specific Band 2</t>
  </si>
  <si>
    <t>LDNO LV: LV Site Specific Band 3</t>
  </si>
  <si>
    <t>LDNO LV: LV Site Specific Band 4</t>
  </si>
  <si>
    <t>LDNO HV: LV Site Specific No Residual</t>
  </si>
  <si>
    <t>LDNO HV: LV Site Specific Band 1</t>
  </si>
  <si>
    <t>LDNO HV: LV Site Specific Band 2</t>
  </si>
  <si>
    <t>LDNO HV: LV Site Specific Band 3</t>
  </si>
  <si>
    <t>LDNO HV: LV Site Specific Band 4</t>
  </si>
  <si>
    <t>LDNO HV: LV Sub Site Specific No Residual</t>
  </si>
  <si>
    <t>LDNO HV: LV Sub Site Specific Band 1</t>
  </si>
  <si>
    <t>LDNO HV: LV Sub Site Specific Band 2</t>
  </si>
  <si>
    <t>LDNO HV: LV Sub Site Specific Band 3</t>
  </si>
  <si>
    <t>LDNO HV: LV Sub Site Specific Band 4</t>
  </si>
  <si>
    <t>LDNO HV: HV Site Specific No Residual</t>
  </si>
  <si>
    <t>LDNO HV: HV Site Specific Band 1</t>
  </si>
  <si>
    <t>LDNO HV: HV Site Specific Band 2</t>
  </si>
  <si>
    <t>LDNO HV: HV Site Specific Band 3</t>
  </si>
  <si>
    <t>LDNO HV: HV Site Specific Band 4</t>
  </si>
  <si>
    <t>LDNO 0000: LV Site Specific No Residual</t>
  </si>
  <si>
    <t>LDNO 0000: LV Site Specific Band 1</t>
  </si>
  <si>
    <t>LDNO 0000: LV Site Specific Band 2</t>
  </si>
  <si>
    <t>LDNO 0000: LV Site Specific Band 3</t>
  </si>
  <si>
    <t>LDNO 0000: LV Site Specific Band 4</t>
  </si>
  <si>
    <t>LDNO 0000: LV Sub Site Specific No Residual</t>
  </si>
  <si>
    <t>LDNO 0000: LV Sub Site Specific Band 1</t>
  </si>
  <si>
    <t>LDNO 0000: LV Sub Site Specific Band 2</t>
  </si>
  <si>
    <t>LDNO 0000: LV Sub Site Specific Band 3</t>
  </si>
  <si>
    <t>LDNO 0000: LV Sub Site Specific Band 4</t>
  </si>
  <si>
    <t>LDNO 0000: HV Site Specific No Residual</t>
  </si>
  <si>
    <t>LDNO 0000: HV Site Specific Band 1</t>
  </si>
  <si>
    <t>LDNO 0000: HV Site Specific Band 2</t>
  </si>
  <si>
    <t>LDNO 0000: HV Site Specific Band 3</t>
  </si>
  <si>
    <t>LDNO 0000: HV Site Specific Band 4</t>
  </si>
  <si>
    <t>LDNO 132kV: LV Site Specific No Residual</t>
  </si>
  <si>
    <t>LDNO 132kV: LV Site Specific Band 1</t>
  </si>
  <si>
    <t>LDNO 132kV: LV Site Specific Band 2</t>
  </si>
  <si>
    <t>LDNO 132kV: LV Site Specific Band 3</t>
  </si>
  <si>
    <t>LDNO 132kV: LV Site Specific Band 4</t>
  </si>
  <si>
    <t>LDNO 132kV: LV Sub Site Specific No Residual</t>
  </si>
  <si>
    <t>LDNO 132kV: LV Sub Site Specific Band 1</t>
  </si>
  <si>
    <t>LDNO 132kV: LV Sub Site Specific Band 2</t>
  </si>
  <si>
    <t>LDNO 132kV: LV Sub Site Specific Band 3</t>
  </si>
  <si>
    <t>LDNO 132kV: LV Sub Site Specific Band 4</t>
  </si>
  <si>
    <t>LDNO 132kV: HV Site Specific No Residual</t>
  </si>
  <si>
    <t>LDNO 132kV: HV Site Specific Band 1</t>
  </si>
  <si>
    <t>LDNO 132kV: HV Site Specific Band 2</t>
  </si>
  <si>
    <t>LDNO 132kV: HV Site Specific Band 3</t>
  </si>
  <si>
    <t>LDNO 132kV: HV Site Specific Band 4</t>
  </si>
  <si>
    <t>LDNO 132kV/EHV: LV Site Specific No Residual</t>
  </si>
  <si>
    <t>LDNO 132kV/EHV: LV Site Specific Band 1</t>
  </si>
  <si>
    <t>LDNO 132kV/EHV: LV Site Specific Band 2</t>
  </si>
  <si>
    <t>LDNO 132kV/EHV: LV Site Specific Band 3</t>
  </si>
  <si>
    <t>LDNO 132kV/EHV: LV Site Specific Band 4</t>
  </si>
  <si>
    <t>LDNO 132kV/EHV: LV Sub Site Specific No Residual</t>
  </si>
  <si>
    <t>LDNO 132kV/EHV: LV Sub Site Specific Band 1</t>
  </si>
  <si>
    <t>LDNO 132kV/EHV: LV Sub Site Specific Band 2</t>
  </si>
  <si>
    <t>LDNO 132kV/EHV: LV Sub Site Specific Band 3</t>
  </si>
  <si>
    <t>LDNO 132kV/EHV: LV Sub Site Specific Band 4</t>
  </si>
  <si>
    <t>LDNO 132kV/EHV: HV Site Specific No Residual</t>
  </si>
  <si>
    <t>LDNO 132kV/EHV: HV Site Specific Band 1</t>
  </si>
  <si>
    <t>LDNO 132kV/EHV: HV Site Specific Band 2</t>
  </si>
  <si>
    <t>LDNO 132kV/EHV: HV Site Specific Band 3</t>
  </si>
  <si>
    <t>LDNO 132kV/EHV: HV Site Specific Band 4</t>
  </si>
  <si>
    <t>LDNO EHV: LV Site Specific No Residual</t>
  </si>
  <si>
    <t>LDNO EHV: LV Site Specific Band 1</t>
  </si>
  <si>
    <t>LDNO EHV: LV Site Specific Band 2</t>
  </si>
  <si>
    <t>LDNO EHV: LV Site Specific Band 3</t>
  </si>
  <si>
    <t>LDNO EHV: LV Site Specific Band 4</t>
  </si>
  <si>
    <t>LDNO EHV: LV Sub Site Specific No Residual</t>
  </si>
  <si>
    <t>LDNO EHV: LV Sub Site Specific Band 1</t>
  </si>
  <si>
    <t>LDNO EHV: LV Sub Site Specific Band 2</t>
  </si>
  <si>
    <t>LDNO EHV: LV Sub Site Specific Band 3</t>
  </si>
  <si>
    <t>LDNO EHV: LV Sub Site Specific Band 4</t>
  </si>
  <si>
    <t>LDNO EHV: HV Site Specific No Residual</t>
  </si>
  <si>
    <t>LDNO EHV: HV Site Specific Band 1</t>
  </si>
  <si>
    <t>LDNO EHV: HV Site Specific Band 2</t>
  </si>
  <si>
    <t>LDNO EHV: HV Site Specific Band 3</t>
  </si>
  <si>
    <t>LDNO EHV: HV Site Specific Band 4</t>
  </si>
  <si>
    <t>LDNO HVplus: LV Site Specific No Residual</t>
  </si>
  <si>
    <t>LDNO HVplus: LV Site Specific Band 1</t>
  </si>
  <si>
    <t>LDNO HVplus: LV Site Specific Band 2</t>
  </si>
  <si>
    <t>LDNO HVplus: LV Site Specific Band 3</t>
  </si>
  <si>
    <t>LDNO HVplus: LV Site Specific Band 4</t>
  </si>
  <si>
    <t>LDNO HVplus: LV Sub Site Specific No Residual</t>
  </si>
  <si>
    <t>LDNO HVplus: LV Sub Site Specific Band 1</t>
  </si>
  <si>
    <t>LDNO HVplus: LV Sub Site Specific Band 2</t>
  </si>
  <si>
    <t>LDNO HVplus: LV Sub Site Specific Band 3</t>
  </si>
  <si>
    <t>LDNO HVplus: LV Sub Site Specific Band 4</t>
  </si>
  <si>
    <t>LDNO HVplus: HV Site Specific No Residual</t>
  </si>
  <si>
    <t>LDNO HVplus: HV Site Specific Band 1</t>
  </si>
  <si>
    <t>LDNO HVplus: HV Site Specific Band 2</t>
  </si>
  <si>
    <t>LDNO HVplus: HV Site Specific Band 3</t>
  </si>
  <si>
    <t>LDNO HVplus: HV Site Specific Band 4</t>
  </si>
  <si>
    <t>Residual Charging Bandings</t>
  </si>
  <si>
    <t>Band</t>
  </si>
  <si>
    <t>Contains the four Residual charging band allocation for Customers</t>
  </si>
  <si>
    <t>Single band</t>
  </si>
  <si>
    <t>-</t>
  </si>
  <si>
    <t>Voltage of Connection</t>
  </si>
  <si>
    <t>Units</t>
  </si>
  <si>
    <t>kWh</t>
  </si>
  <si>
    <t>kVA</t>
  </si>
  <si>
    <t>∞</t>
  </si>
  <si>
    <t>Lower Threshold*</t>
  </si>
  <si>
    <t>Upper Threshold*</t>
  </si>
  <si>
    <t>* All boundaries are inclusive of the upper threshold and exclusive of the lower threshold i.e. Lower &lt; x ≤ Upper.</t>
  </si>
  <si>
    <t>Designated Properties connected at LV, billing with no MIC</t>
  </si>
  <si>
    <t>Designated EHV Properties</t>
  </si>
  <si>
    <t>Designated Properties connected at HV</t>
  </si>
  <si>
    <t>Designated Properties connected at LV, billing with MIC</t>
  </si>
  <si>
    <t>Residual Charging Band</t>
  </si>
  <si>
    <t>Non-Domestic Aggregated or CT No Residual</t>
  </si>
  <si>
    <t>Non-Domestic Aggregated or CT Band 1</t>
  </si>
  <si>
    <t>Non-Domestic Aggregated or CT Band 2</t>
  </si>
  <si>
    <t>Non-Domestic Aggregated or CT Band 3</t>
  </si>
  <si>
    <t>Non-Domestic Aggregated or CT Band 4</t>
  </si>
  <si>
    <t>LDNO LV: Domestic Aggregated or CT with Residual</t>
  </si>
  <si>
    <t>LDNO LV: Non-Domestic Aggregated or CT No Residual</t>
  </si>
  <si>
    <t>LDNO LV: Non-Domestic Aggregated or CT Band 1</t>
  </si>
  <si>
    <t>LDNO LV: Non-Domestic Aggregated or CT Band 2</t>
  </si>
  <si>
    <t>LDNO LV: Non-Domestic Aggregated or CT Band 3</t>
  </si>
  <si>
    <t>LDNO LV: Non-Domestic Aggregated or CT Band 4</t>
  </si>
  <si>
    <t>LDNO HV: Domestic Aggregated or CT with Residual</t>
  </si>
  <si>
    <t>LDNO HV: Non-Domestic Aggregated or CT No Residual</t>
  </si>
  <si>
    <t>LDNO HV: Non-Domestic Aggregated or CT Band 1</t>
  </si>
  <si>
    <t>LDNO HV: Non-Domestic Aggregated or CT Band 2</t>
  </si>
  <si>
    <t>LDNO HV: Non-Domestic Aggregated or CT Band 3</t>
  </si>
  <si>
    <t>LDNO HV: Non-Domestic Aggregated or CT Band 4</t>
  </si>
  <si>
    <t>LDNO HVplus: Domestic Aggregated or CT with Residual</t>
  </si>
  <si>
    <t>LDNO HVplus: Non-Domestic Aggregated or CT No Residual</t>
  </si>
  <si>
    <t>LDNO HVplus: Non-Domestic Aggregated or CT Band 1</t>
  </si>
  <si>
    <t>LDNO HVplus: Non-Domestic Aggregated or CT Band 2</t>
  </si>
  <si>
    <t>LDNO HVplus: Non-Domestic Aggregated or CT Band 3</t>
  </si>
  <si>
    <t>LDNO HVplus: Non-Domestic Aggregated or CT Band 4</t>
  </si>
  <si>
    <t>LDNO EHV: Domestic Aggregated or CT with Residual</t>
  </si>
  <si>
    <t>LDNO EHV: Non-Domestic Aggregated or CT No Residual</t>
  </si>
  <si>
    <t>LDNO EHV: Non-Domestic Aggregated or CT Band 1</t>
  </si>
  <si>
    <t>LDNO EHV: Non-Domestic Aggregated or CT Band 2</t>
  </si>
  <si>
    <t>LDNO EHV: Non-Domestic Aggregated or CT Band 3</t>
  </si>
  <si>
    <t>LDNO EHV: Non-Domestic Aggregated or CT Band 4</t>
  </si>
  <si>
    <t>LDNO 132kV/EHV: Domestic Aggregated or CT with Residual</t>
  </si>
  <si>
    <t>LDNO 132kV/EHV: Non-Domestic Aggregated or CT No Residual</t>
  </si>
  <si>
    <t>LDNO 132kV/EHV: Non-Domestic Aggregated or CT Band 1</t>
  </si>
  <si>
    <t>LDNO 132kV/EHV: Non-Domestic Aggregated or CT Band 2</t>
  </si>
  <si>
    <t>LDNO 132kV/EHV: Non-Domestic Aggregated or CT Band 3</t>
  </si>
  <si>
    <t>LDNO 132kV/EHV: Non-Domestic Aggregated or CT Band 4</t>
  </si>
  <si>
    <t>LDNO 132kV: Domestic Aggregated or CT with Residual</t>
  </si>
  <si>
    <t>LDNO 132kV: Non-Domestic Aggregated or CT No Residual</t>
  </si>
  <si>
    <t>LDNO 132kV: Non-Domestic Aggregated or CT Band 1</t>
  </si>
  <si>
    <t>LDNO 132kV: Non-Domestic Aggregated or CT Band 2</t>
  </si>
  <si>
    <t>LDNO 132kV: Non-Domestic Aggregated or CT Band 3</t>
  </si>
  <si>
    <t>LDNO 132kV: Non-Domestic Aggregated or CT Band 4</t>
  </si>
  <si>
    <t>LDNO 0000: Domestic Aggregated or CT with Residual</t>
  </si>
  <si>
    <t>LDNO 0000: Non-Domestic Aggregated or CT No Residual</t>
  </si>
  <si>
    <t>LDNO 0000: Non-Domestic Aggregated or CT Band 1</t>
  </si>
  <si>
    <t>LDNO 0000: Non-Domestic Aggregated or CT Band 2</t>
  </si>
  <si>
    <t>LDNO 0000: Non-Domestic Aggregated or CT Band 3</t>
  </si>
  <si>
    <t>LDNO 0000: Non-Domestic Aggregated or CT Band 4</t>
  </si>
  <si>
    <t>Domestic Aggregated or CT with Residual</t>
  </si>
  <si>
    <t>DUoS Tariff name</t>
  </si>
  <si>
    <t>TNUoS Site Charging Band</t>
  </si>
  <si>
    <t>Domestic</t>
  </si>
  <si>
    <t>n/a (Non-Final Demand Site)</t>
  </si>
  <si>
    <t>LV_NoMIC_1</t>
  </si>
  <si>
    <t>LV_NoMIC_2</t>
  </si>
  <si>
    <t>LV_NoMIC_3</t>
  </si>
  <si>
    <t>LV_NoMIC_4</t>
  </si>
  <si>
    <t>LV1</t>
  </si>
  <si>
    <t>LV2</t>
  </si>
  <si>
    <t>LV3</t>
  </si>
  <si>
    <t>LV4</t>
  </si>
  <si>
    <t>HV1</t>
  </si>
  <si>
    <t>HV2</t>
  </si>
  <si>
    <t>HV3</t>
  </si>
  <si>
    <t>HV4</t>
  </si>
  <si>
    <t>n/a (p/kWh charge)</t>
  </si>
  <si>
    <t>EHV1</t>
  </si>
  <si>
    <t>EHV2</t>
  </si>
  <si>
    <t>EHV3</t>
  </si>
  <si>
    <t>EHV4</t>
  </si>
  <si>
    <t>Designated EHV Site Specific No Residual</t>
  </si>
  <si>
    <t>Designated EHV Site Specific Band 1</t>
  </si>
  <si>
    <t>Designated EHV Site Specific Band 2</t>
  </si>
  <si>
    <t>Designated EHV Site Specific Band 3</t>
  </si>
  <si>
    <t>Designated EHV Site Specific Band 4</t>
  </si>
  <si>
    <t>Annex 2 Designated EHV charges</t>
  </si>
  <si>
    <t>SSC unit rate lookup</t>
  </si>
  <si>
    <t>Contains a mapping of Standard Settlement Configurations to common decodings</t>
  </si>
  <si>
    <t>TNUoS Mapping</t>
  </si>
  <si>
    <t>Contains a mapping of DUoS Tariffs to TNUoS Site Charging Bands</t>
  </si>
  <si>
    <t>*Supplier of Last Resort pass-through costs allocated to all domestic tariffs with a fixed charge (including LDNO)</t>
  </si>
  <si>
    <t>**Eligible Bad Debt pass-through costs allocated to all metered demand tariffs (including LDNO)</t>
  </si>
  <si>
    <t>11:00 - 14:00
16:00 - 19:00</t>
  </si>
  <si>
    <t>07:00 - 11:00
14:00 - 16:00
19:00 - 23:00</t>
  </si>
  <si>
    <t>00:00 - 07:00
23:00 - 24:00</t>
  </si>
  <si>
    <t>00:00 - 24:00</t>
  </si>
  <si>
    <t>11:00 - 14:00</t>
  </si>
  <si>
    <t>07:00 - 11:00
14:00 - 23:00</t>
  </si>
  <si>
    <t>16:00 - 19:00</t>
  </si>
  <si>
    <t>07:00 - 16:00
19:00 - 23:00</t>
  </si>
  <si>
    <t>Monday to Friday 
(Including Bank Holidays)
March, April, May and September, October</t>
  </si>
  <si>
    <t>07:00 - 23:00</t>
  </si>
  <si>
    <t>Period 5</t>
  </si>
  <si>
    <t>Winter Peak</t>
  </si>
  <si>
    <t>Summer Peak</t>
  </si>
  <si>
    <t>Winter Shoulder</t>
  </si>
  <si>
    <t>Night</t>
  </si>
  <si>
    <t>Other</t>
  </si>
  <si>
    <t>Monday to Friday 
November to February</t>
  </si>
  <si>
    <t>16:00 - 20:00</t>
  </si>
  <si>
    <t>07:00 - 16:00</t>
  </si>
  <si>
    <t>Monday to Friday
June to August</t>
  </si>
  <si>
    <t>07:00 - 20:00</t>
  </si>
  <si>
    <t>Monday to Friday
March</t>
  </si>
  <si>
    <t>All Year</t>
  </si>
  <si>
    <t>00:00 - 07:00</t>
  </si>
  <si>
    <t>All Other Times</t>
  </si>
  <si>
    <t>Import
LLF
period 5</t>
  </si>
  <si>
    <t>Export
LLF
period 5</t>
  </si>
  <si>
    <t>Eligible Bad Debt
Fixed charge adder**
p/MPAN/day</t>
  </si>
  <si>
    <t>Note: The DNO reserves the right to apply the listed charges to any other MPANs/MSIDs associated with the site. This includes reallocating charges to a traded MPAN at the same site where another MPAN has been disconnected or de-energised.</t>
  </si>
  <si>
    <t xml:space="preserve">Note: The DNO reserves the right to apply the listed charges to any other MPANs/MSIDs associated with the site. This includes reallocating charges to a traded MPAN at the same site where another MPAN has been disconnected or de-energised. If sites appear in both Annex 2 and Annex 6, the charges in Annex 6 take precedence.
Where an existing Designated EHV Property is modified and energised in the charging year, we may revise the EDCM charges for the modified Designated EHV Property. </t>
  </si>
  <si>
    <t>Step 2, After selecting a tariff in step 1, Cells C12-I12 will generate headings, please enter your consumption in cells C13:I13 underneath each heading generated (if no heading leave cell blank)</t>
  </si>
  <si>
    <t>Step 2, After selecting a tariff in step 1, Cells M12-T12 will generate headings, please enter your consumption in cells M13:T13 underneath each heading generated (if no heading leave cell blank)</t>
  </si>
  <si>
    <t xml:space="preserve">Contains the underlying nodal costs used to calculate the current EDCM charges. </t>
  </si>
  <si>
    <t>Step 1, Choose your tariff using the drop down list in cell L10. Please note, this calculator returns tariffs from Annex 2 only. If your site has a new or amended tariff in Annex 6 this will need to be entered manually.</t>
  </si>
  <si>
    <t>CVA site specific LLFs</t>
  </si>
  <si>
    <t>MSID</t>
  </si>
  <si>
    <t>Open LLFCs/ DUoS Tariff IDs</t>
  </si>
  <si>
    <t>Closed LLFCs/ DUoS Tariff IDs</t>
  </si>
  <si>
    <t>LLFC/ DUoS Tariff ID</t>
  </si>
  <si>
    <t>Supercustomer preserved charges/additional LLFCs/ DUoS Tariff IDs</t>
  </si>
  <si>
    <t>Site Specific preserved charges/additional LLFCs/ DUoS Tariff IDs</t>
  </si>
  <si>
    <t>Open LLFCs/ DUoS Tariff IDs / LDNO unique billing identifier</t>
  </si>
  <si>
    <t>London Power Networks has no Preserved NHH Tariffs/Additional LLFCs/DUoS Tariff IDs</t>
  </si>
  <si>
    <t>London Power Networks has no Preserved HH Tariffs/Additional LLFCs/DUoS Tariff IDs</t>
  </si>
  <si>
    <t>Metered voltage, respective periods and associated LLFCs/DUoS Tariff IDs</t>
  </si>
  <si>
    <t>Associated LLFC/DUoS Tariff ID</t>
  </si>
  <si>
    <t>This table has intentionally been left blank. The line loss factors that are approved by the BSC Panel for the applicable year and consequently published on the Elexon website will take precedence and be used in Settlement. This annex will be re-published once these values are available.</t>
  </si>
  <si>
    <t>Site 1</t>
  </si>
  <si>
    <t>Site 2</t>
  </si>
  <si>
    <t>Site 3</t>
  </si>
  <si>
    <t>Site 4</t>
  </si>
  <si>
    <t>Site 5</t>
  </si>
  <si>
    <t>Residual Charge per Fixed Charge** (p/day)</t>
  </si>
  <si>
    <t>Residual Charge per Unit rate 1** (p/kWh)</t>
  </si>
  <si>
    <t>Residual Charge per Unit rate 2** (p/kWh)</t>
  </si>
  <si>
    <t>Residual Charge per Unit rate 3** (p/kWh)</t>
  </si>
  <si>
    <t>**Residual charge element in London Power Networks CDCM model is negative and therefore the application of the residual reduces the calculated fixed charge. If the fixed charge reaches zero then the remaining reduction is applied to the unit rates.</t>
  </si>
  <si>
    <t>2027/28</t>
  </si>
  <si>
    <t>1 April 2027</t>
  </si>
  <si>
    <t>0, 1, 2</t>
  </si>
  <si>
    <t>0, 3, 4, 5-8</t>
  </si>
  <si>
    <t>0, 1 or 8</t>
  </si>
  <si>
    <t>0, 8</t>
  </si>
  <si>
    <t>Non-Domestic Aggregated (Related MPAN)</t>
  </si>
  <si>
    <t>LV Generation Site Specific no RP Charge</t>
  </si>
  <si>
    <t>LV Sub Generation Site Specific no RP Charge</t>
  </si>
  <si>
    <t>HV Generation Site Specific no RP Charge</t>
  </si>
  <si>
    <t>LDNO HVplus: Domestic Aggregated (Related MPAN)</t>
  </si>
  <si>
    <t>LDNO HVplus: Non-Domestic Aggregated (Related MPAN)</t>
  </si>
  <si>
    <t>LDNO HVplus: Unmetered Supplies</t>
  </si>
  <si>
    <t>LDNO HVplus: LV Generation Aggregated</t>
  </si>
  <si>
    <t>LDNO HVplus: LV Sub Generation Aggregated</t>
  </si>
  <si>
    <t>LDNO HVplus: LV Generation Site Specific</t>
  </si>
  <si>
    <t>LDNO HVplus: LV Sub Generation Site Specific</t>
  </si>
  <si>
    <t>LDNO HVplus: HV Generation Site Specific</t>
  </si>
  <si>
    <t>LDNO EHV: Domestic Aggregated (Related MPAN)</t>
  </si>
  <si>
    <t>LDNO EHV: Non-Domestic Aggregated (Related MPAN)</t>
  </si>
  <si>
    <t>LDNO EHV: Unmetered Supplies</t>
  </si>
  <si>
    <t>LDNO EHV: LV Generation Aggregated</t>
  </si>
  <si>
    <t>LDNO EHV: LV Sub Generation Aggregated</t>
  </si>
  <si>
    <t>LDNO EHV: LV Generation Site Specific</t>
  </si>
  <si>
    <t>LDNO EHV: LV Sub Generation Site Specific</t>
  </si>
  <si>
    <t>LDNO EHV: HV Generation Site Specific</t>
  </si>
  <si>
    <t>LDNO 132kV/EHV: Domestic Aggregated (Related MPAN)</t>
  </si>
  <si>
    <t>LDNO 132kV/EHV: Non-Domestic Aggregated (Related MPAN)</t>
  </si>
  <si>
    <t>LDNO 132kV/EHV: Unmetered Supplies</t>
  </si>
  <si>
    <t>LDNO 132kV/EHV: LV Generation Aggregated</t>
  </si>
  <si>
    <t>LDNO 132kV/EHV: LV Sub Generation Aggregated</t>
  </si>
  <si>
    <t>LDNO 132kV/EHV: LV Generation Site Specific</t>
  </si>
  <si>
    <t>LDNO 132kV/EHV: LV Sub Generation Site Specific</t>
  </si>
  <si>
    <t>LDNO 132kV/EHV: HV Generation Site Specific</t>
  </si>
  <si>
    <t>LDNO 132kV: Domestic Aggregated (Related MPAN)</t>
  </si>
  <si>
    <t>LDNO 132kV: Non-Domestic Aggregated (Related MPAN)</t>
  </si>
  <si>
    <t>LDNO 132kV: Unmetered Supplies</t>
  </si>
  <si>
    <t>LDNO 132kV: LV Generation Aggregated</t>
  </si>
  <si>
    <t>LDNO 132kV: LV Sub Generation Aggregated</t>
  </si>
  <si>
    <t>LDNO 132kV: LV Generation Site Specific</t>
  </si>
  <si>
    <t>LDNO 132kV: LV Sub Generation Site Specific</t>
  </si>
  <si>
    <t>LDNO 132kV: HV Generation Site Specific</t>
  </si>
  <si>
    <t>LDNO 0000: Domestic Aggregated (Related MPAN)</t>
  </si>
  <si>
    <t>LDNO 0000: Non-Domestic Aggregated (Related MPAN)</t>
  </si>
  <si>
    <t>LDNO 0000: Unmetered Supplies</t>
  </si>
  <si>
    <t>LDNO 0000: LV Generation Aggregated</t>
  </si>
  <si>
    <t>LDNO 0000: LV Sub Generation Aggregated</t>
  </si>
  <si>
    <t>LDNO 0000: LV Generation Site Specific</t>
  </si>
  <si>
    <t>LDNO 0000: LV Sub Generation Site Specific</t>
  </si>
  <si>
    <t>LDNO 0000: HV Generation Site Specific</t>
  </si>
  <si>
    <t>LDNO LV: Domestic Aggregated (Related MPAN)</t>
  </si>
  <si>
    <t>LDNO LV: Non-Domestic Aggregated (Related MPAN)</t>
  </si>
  <si>
    <t>LDNO LV: Unmetered Supplies</t>
  </si>
  <si>
    <t>LDNO LV: LV Generation Aggregated</t>
  </si>
  <si>
    <t>LDNO LV: LV Generation Site Specific</t>
  </si>
  <si>
    <t>LDNO HV: Domestic Aggregated (Related MPAN)</t>
  </si>
  <si>
    <t>LDNO HV: Non-Domestic Aggregated (Related MPAN)</t>
  </si>
  <si>
    <t>LDNO HV: Unmetered Supplies</t>
  </si>
  <si>
    <t>LDNO HV: LV Generation Aggregated</t>
  </si>
  <si>
    <t>LDNO HV: LV Sub Generation Aggregated</t>
  </si>
  <si>
    <t>LDNO HV: LV Generation Site Specific</t>
  </si>
  <si>
    <t>LDNO HV: LV Sub Generation Site Specific</t>
  </si>
  <si>
    <t>LDNO HV: HV Generation Site Specific</t>
  </si>
  <si>
    <t>C21</t>
  </si>
  <si>
    <t>C22</t>
  </si>
  <si>
    <t>C41</t>
  </si>
  <si>
    <t>C42</t>
  </si>
  <si>
    <t>C62</t>
  </si>
  <si>
    <t>ABPA51</t>
  </si>
  <si>
    <t>Aberdeen Pl A 11kV</t>
  </si>
  <si>
    <t>ABPA52</t>
  </si>
  <si>
    <t>ABPB51</t>
  </si>
  <si>
    <t>Aberdeen Pl B 11kV</t>
  </si>
  <si>
    <t>ACTL81</t>
  </si>
  <si>
    <t>Acton Lane 22kV</t>
  </si>
  <si>
    <t>AMBL51</t>
  </si>
  <si>
    <t>Amberley Rd 11kV</t>
  </si>
  <si>
    <t>AMBL52</t>
  </si>
  <si>
    <t>AXES51</t>
  </si>
  <si>
    <t>Axe St 11kV</t>
  </si>
  <si>
    <t>AXES52</t>
  </si>
  <si>
    <t>BACA51</t>
  </si>
  <si>
    <t>Back Hill A 11kV</t>
  </si>
  <si>
    <t>BACA52</t>
  </si>
  <si>
    <t>BANC51</t>
  </si>
  <si>
    <t>Bankside C 11kV</t>
  </si>
  <si>
    <t>BANC52</t>
  </si>
  <si>
    <t>BANC53</t>
  </si>
  <si>
    <t>BANC54</t>
  </si>
  <si>
    <t>BAND81</t>
  </si>
  <si>
    <t>Bankside D 20kV</t>
  </si>
  <si>
    <t>BAND82</t>
  </si>
  <si>
    <t>BARK11</t>
  </si>
  <si>
    <t>Barking 132kV GIS</t>
  </si>
  <si>
    <t>BARW31</t>
  </si>
  <si>
    <t>Barking West 33kV</t>
  </si>
  <si>
    <t>BARW51</t>
  </si>
  <si>
    <t>Barking West 11kV</t>
  </si>
  <si>
    <t>BARW52</t>
  </si>
  <si>
    <t>BDGE31</t>
  </si>
  <si>
    <t>LPN 0014</t>
  </si>
  <si>
    <t>BDGW31</t>
  </si>
  <si>
    <t>LPN 0015</t>
  </si>
  <si>
    <t>BECS31</t>
  </si>
  <si>
    <t>LPN 0007</t>
  </si>
  <si>
    <t>BEEA51</t>
  </si>
  <si>
    <t>Beech St A 11kV</t>
  </si>
  <si>
    <t>BEEB51</t>
  </si>
  <si>
    <t>Beech St B 11kV</t>
  </si>
  <si>
    <t>BEEB52</t>
  </si>
  <si>
    <t>BEEB53</t>
  </si>
  <si>
    <t>BENR51</t>
  </si>
  <si>
    <t>Bengeworth Rd 11kV</t>
  </si>
  <si>
    <t>BENR52</t>
  </si>
  <si>
    <t>BISE31</t>
  </si>
  <si>
    <t>LPN 0066</t>
  </si>
  <si>
    <t>BISW31</t>
  </si>
  <si>
    <t>LPN 0065</t>
  </si>
  <si>
    <t>BKWY51</t>
  </si>
  <si>
    <t>Blackwall Way 11kV</t>
  </si>
  <si>
    <t>BKWY52</t>
  </si>
  <si>
    <t>BLHL51</t>
  </si>
  <si>
    <t>Blackhorse Lane 11kV</t>
  </si>
  <si>
    <t>BLOP71</t>
  </si>
  <si>
    <t>Bloomfield Place 6.6kV</t>
  </si>
  <si>
    <t>BLOP72</t>
  </si>
  <si>
    <t>BNSB71</t>
  </si>
  <si>
    <t>Barnes B 6.6kV</t>
  </si>
  <si>
    <t>BNSB72</t>
  </si>
  <si>
    <t>BOWC51</t>
  </si>
  <si>
    <t>LPN 0023</t>
  </si>
  <si>
    <t>BOWC52</t>
  </si>
  <si>
    <t>BOWC53</t>
  </si>
  <si>
    <t>BOWC54</t>
  </si>
  <si>
    <t>BOWS51</t>
  </si>
  <si>
    <t>Bow 11kV</t>
  </si>
  <si>
    <t>BOWS52</t>
  </si>
  <si>
    <t>BREN81</t>
  </si>
  <si>
    <t>LPN 0001</t>
  </si>
  <si>
    <t>BROA51</t>
  </si>
  <si>
    <t>Broadway 11kV</t>
  </si>
  <si>
    <t>BROA52</t>
  </si>
  <si>
    <t>BROS51</t>
  </si>
  <si>
    <t>Bromley South 11kV</t>
  </si>
  <si>
    <t>BROS52</t>
  </si>
  <si>
    <t>BRXB51</t>
  </si>
  <si>
    <t>Brixton B 11kV</t>
  </si>
  <si>
    <t>BRXB52</t>
  </si>
  <si>
    <t>BTPN31</t>
  </si>
  <si>
    <t>LPN 0033</t>
  </si>
  <si>
    <t>BTPS31</t>
  </si>
  <si>
    <t>LPN 0032</t>
  </si>
  <si>
    <t>BULS51</t>
  </si>
  <si>
    <t>Bulwer St 11kV</t>
  </si>
  <si>
    <t>BULS52</t>
  </si>
  <si>
    <t>BURL51</t>
  </si>
  <si>
    <t>Burlington Rd 11kV</t>
  </si>
  <si>
    <t>BURL52</t>
  </si>
  <si>
    <t>BWNR81</t>
  </si>
  <si>
    <t>LPN 0022</t>
  </si>
  <si>
    <t>CALS51</t>
  </si>
  <si>
    <t>Calshot St 11kV</t>
  </si>
  <si>
    <t>CALS52</t>
  </si>
  <si>
    <t>CANE31</t>
  </si>
  <si>
    <t>LPN 0026</t>
  </si>
  <si>
    <t>CANS51</t>
  </si>
  <si>
    <t>LPN 0011</t>
  </si>
  <si>
    <t>CARC51</t>
  </si>
  <si>
    <t>Carnaby St C 11kV</t>
  </si>
  <si>
    <t>CARK51</t>
  </si>
  <si>
    <t>Carslake Rd 11kV</t>
  </si>
  <si>
    <t>CARK52</t>
  </si>
  <si>
    <t>CARN51</t>
  </si>
  <si>
    <t>Carnaby St 11 kV</t>
  </si>
  <si>
    <t>CARN52</t>
  </si>
  <si>
    <t>CHAP81</t>
  </si>
  <si>
    <t>LPN 0030</t>
  </si>
  <si>
    <t>CHAT51</t>
  </si>
  <si>
    <t>LPN 0021</t>
  </si>
  <si>
    <t>CHAT52</t>
  </si>
  <si>
    <t>CHAX71</t>
  </si>
  <si>
    <t>LPN 0013</t>
  </si>
  <si>
    <t>CHSB31</t>
  </si>
  <si>
    <t>LPN 0024</t>
  </si>
  <si>
    <t>CHSL51</t>
  </si>
  <si>
    <t>Chislehurst 11kV</t>
  </si>
  <si>
    <t>CHSL52</t>
  </si>
  <si>
    <t>CHUR51</t>
  </si>
  <si>
    <t>Churchfields 11kV</t>
  </si>
  <si>
    <t>CHUR52</t>
  </si>
  <si>
    <t>CITB51</t>
  </si>
  <si>
    <t>City Rd B 11kV</t>
  </si>
  <si>
    <t>CITB52</t>
  </si>
  <si>
    <t>CITB53</t>
  </si>
  <si>
    <t>CITC51</t>
  </si>
  <si>
    <t>City Rd C 11kV</t>
  </si>
  <si>
    <t>CITC52</t>
  </si>
  <si>
    <t>CLAP51</t>
  </si>
  <si>
    <t>Clapham Park Rd 11kV</t>
  </si>
  <si>
    <t>CLAP52</t>
  </si>
  <si>
    <t>CLAR51</t>
  </si>
  <si>
    <t>Clarks Rd B 11kV</t>
  </si>
  <si>
    <t>CLAR52</t>
  </si>
  <si>
    <t>CORA51</t>
  </si>
  <si>
    <t>LPN 0034</t>
  </si>
  <si>
    <t>CRAY51</t>
  </si>
  <si>
    <t>Crayford 11kV</t>
  </si>
  <si>
    <t>CRAY52</t>
  </si>
  <si>
    <t>CRSN31</t>
  </si>
  <si>
    <t>LPN 0009</t>
  </si>
  <si>
    <t>CSBN31</t>
  </si>
  <si>
    <t>LPN 0047</t>
  </si>
  <si>
    <t>CSBS31</t>
  </si>
  <si>
    <t>LPN 0046</t>
  </si>
  <si>
    <t>DARA31</t>
  </si>
  <si>
    <t>Dartford Grid A 33kV</t>
  </si>
  <si>
    <t>DARB51</t>
  </si>
  <si>
    <t>Dartford Grid B 11kV</t>
  </si>
  <si>
    <t>DARB52</t>
  </si>
  <si>
    <t>DEPD51</t>
  </si>
  <si>
    <t>Deptford Grid 11kV</t>
  </si>
  <si>
    <t>DEPD52</t>
  </si>
  <si>
    <t>DEPD53</t>
  </si>
  <si>
    <t>DERM51</t>
  </si>
  <si>
    <t>Dermody Rd 11kV</t>
  </si>
  <si>
    <t>DEVO51</t>
  </si>
  <si>
    <t>Devonshire Square 11kV</t>
  </si>
  <si>
    <t>DEVO52</t>
  </si>
  <si>
    <t>DEVO53</t>
  </si>
  <si>
    <t>DKAV51</t>
  </si>
  <si>
    <t>Dukes Ave 11kV</t>
  </si>
  <si>
    <t>DURN51</t>
  </si>
  <si>
    <t>Durnsford Rd 11kV</t>
  </si>
  <si>
    <t>DURN52</t>
  </si>
  <si>
    <t>DUST51</t>
  </si>
  <si>
    <t>Duke St B 11kV</t>
  </si>
  <si>
    <t>DUST52</t>
  </si>
  <si>
    <t>DUST53</t>
  </si>
  <si>
    <t>EBBR51</t>
  </si>
  <si>
    <t>Ebury Bridge 11kV</t>
  </si>
  <si>
    <t>EBBR52</t>
  </si>
  <si>
    <t>EBBR53</t>
  </si>
  <si>
    <t>EDLC51</t>
  </si>
  <si>
    <t>Edwards Lane C 11kV</t>
  </si>
  <si>
    <t>EDLC52</t>
  </si>
  <si>
    <t>EDLC53</t>
  </si>
  <si>
    <t>EITH51</t>
  </si>
  <si>
    <t>Erith 11kV</t>
  </si>
  <si>
    <t>EITH52</t>
  </si>
  <si>
    <t>ELHS51</t>
  </si>
  <si>
    <t>Eltham High St 11kV</t>
  </si>
  <si>
    <t>ELTM51</t>
  </si>
  <si>
    <t>Eltham Grid 11kV</t>
  </si>
  <si>
    <t>ELTM52</t>
  </si>
  <si>
    <t>EPPN51</t>
  </si>
  <si>
    <t>Epping New Rd 11kV</t>
  </si>
  <si>
    <t>EPPN52</t>
  </si>
  <si>
    <t>EXET51</t>
  </si>
  <si>
    <t>Exeter Rd 11kV</t>
  </si>
  <si>
    <t>EXET52</t>
  </si>
  <si>
    <t>FAIR51</t>
  </si>
  <si>
    <t>Fairlop Rd 11kV</t>
  </si>
  <si>
    <t>FARJ51</t>
  </si>
  <si>
    <t>Farjeon Rd 11kV</t>
  </si>
  <si>
    <t>FARJ52</t>
  </si>
  <si>
    <t>FENE31</t>
  </si>
  <si>
    <t>LPN 0019</t>
  </si>
  <si>
    <t>FENN31</t>
  </si>
  <si>
    <t>LPN 0064</t>
  </si>
  <si>
    <t>FENS31</t>
  </si>
  <si>
    <t>LPN 0059</t>
  </si>
  <si>
    <t>FENW31</t>
  </si>
  <si>
    <t>LPN 0031</t>
  </si>
  <si>
    <t>FINA51</t>
  </si>
  <si>
    <t>Finsbury Mkt A 11kV</t>
  </si>
  <si>
    <t>FINA52</t>
  </si>
  <si>
    <t>FIND51</t>
  </si>
  <si>
    <t>Finsbury Mkt D 11kV</t>
  </si>
  <si>
    <t>FINE51</t>
  </si>
  <si>
    <t>Finsbury Mkt E 11kV</t>
  </si>
  <si>
    <t>FINE52</t>
  </si>
  <si>
    <t>FINE53</t>
  </si>
  <si>
    <t>FISB51</t>
  </si>
  <si>
    <t>Fisher St B 11kV</t>
  </si>
  <si>
    <t>FISB52</t>
  </si>
  <si>
    <t>FORE51</t>
  </si>
  <si>
    <t>Forest Hill 11kV</t>
  </si>
  <si>
    <t>FULC51</t>
  </si>
  <si>
    <t>Fulham Palace Rd C 11kV</t>
  </si>
  <si>
    <t>FULC52</t>
  </si>
  <si>
    <t>FULC53</t>
  </si>
  <si>
    <t>GEST51</t>
  </si>
  <si>
    <t>Georgiana St 11kV</t>
  </si>
  <si>
    <t>GEST52</t>
  </si>
  <si>
    <t>GEST53</t>
  </si>
  <si>
    <t>GIBR51</t>
  </si>
  <si>
    <t>Gibbons Rd 11kV</t>
  </si>
  <si>
    <t>GIBR52</t>
  </si>
  <si>
    <t>GIBR53</t>
  </si>
  <si>
    <t>GLAU51</t>
  </si>
  <si>
    <t>Glaucus St 11kV</t>
  </si>
  <si>
    <t>GORR51</t>
  </si>
  <si>
    <t>Gorringe Park 11kV</t>
  </si>
  <si>
    <t>GORR52</t>
  </si>
  <si>
    <t>GRFD81</t>
  </si>
  <si>
    <t>LPN 0002</t>
  </si>
  <si>
    <t>GROL51</t>
  </si>
  <si>
    <t>Grove Lodge 11kV</t>
  </si>
  <si>
    <t>GROL52</t>
  </si>
  <si>
    <t>GSST31</t>
  </si>
  <si>
    <t>LPN 0016</t>
  </si>
  <si>
    <t>HACC71</t>
  </si>
  <si>
    <t>Hackney C 6.6kV</t>
  </si>
  <si>
    <t>HACC72</t>
  </si>
  <si>
    <t>HACC73</t>
  </si>
  <si>
    <t>HATR51</t>
  </si>
  <si>
    <t>Hatchard Rd 11kV</t>
  </si>
  <si>
    <t>HATR52</t>
  </si>
  <si>
    <t>HEAR51</t>
  </si>
  <si>
    <t>Hearn St 11kV</t>
  </si>
  <si>
    <t>HEAR52</t>
  </si>
  <si>
    <t>HOLW51</t>
  </si>
  <si>
    <t>Holloway 11kV</t>
  </si>
  <si>
    <t>HOLW52</t>
  </si>
  <si>
    <t>HOXT31</t>
  </si>
  <si>
    <t>LPN 0010</t>
  </si>
  <si>
    <t>HURS11</t>
  </si>
  <si>
    <t>Hurst 132kV</t>
  </si>
  <si>
    <t>HYPA51</t>
  </si>
  <si>
    <t>Hyde Park Estate A 11kV</t>
  </si>
  <si>
    <t>HYPA52</t>
  </si>
  <si>
    <t>HYPB51</t>
  </si>
  <si>
    <t>Hyde Park Estate B 11kV</t>
  </si>
  <si>
    <t>HYPB52</t>
  </si>
  <si>
    <t>IMPC71</t>
  </si>
  <si>
    <t>Imperial College 6.6kV</t>
  </si>
  <si>
    <t>IMPC72</t>
  </si>
  <si>
    <t>KGYA51</t>
  </si>
  <si>
    <t>Kings Yard A 11kV</t>
  </si>
  <si>
    <t>KGYA52</t>
  </si>
  <si>
    <t>KGYB51</t>
  </si>
  <si>
    <t>Kings Yard B 11kV</t>
  </si>
  <si>
    <t>KHWK51</t>
  </si>
  <si>
    <t>King Henry's Walk 11kV</t>
  </si>
  <si>
    <t>KHWK52</t>
  </si>
  <si>
    <t>KIMB51</t>
  </si>
  <si>
    <t>Kimberley Rd B 11kV</t>
  </si>
  <si>
    <t>KIMB52</t>
  </si>
  <si>
    <t>KIRT51</t>
  </si>
  <si>
    <t>LPN 0062</t>
  </si>
  <si>
    <t>KITO11</t>
  </si>
  <si>
    <t>Kingston (SEEB) 132kV</t>
  </si>
  <si>
    <t>KITO12</t>
  </si>
  <si>
    <t>KWAY51</t>
  </si>
  <si>
    <t>Kingsway 11kV</t>
  </si>
  <si>
    <t>KWAY52</t>
  </si>
  <si>
    <t>LANW51</t>
  </si>
  <si>
    <t>LPN 0043</t>
  </si>
  <si>
    <t>LEAD31</t>
  </si>
  <si>
    <t>LPN 0072</t>
  </si>
  <si>
    <t>LEAE31</t>
  </si>
  <si>
    <t>LPN 0018</t>
  </si>
  <si>
    <t>LEAW31</t>
  </si>
  <si>
    <t>LPN 0017</t>
  </si>
  <si>
    <t>LEIR31</t>
  </si>
  <si>
    <t>Leicester Rd 33kV</t>
  </si>
  <si>
    <t>LESQ51</t>
  </si>
  <si>
    <t>Leicester Sq 11kV</t>
  </si>
  <si>
    <t>LESQ52</t>
  </si>
  <si>
    <t>LESQ53</t>
  </si>
  <si>
    <t>LEYB51</t>
  </si>
  <si>
    <t>Ley St B 11kV</t>
  </si>
  <si>
    <t>LEYB52</t>
  </si>
  <si>
    <t>LIMA51</t>
  </si>
  <si>
    <t>Limeburner Ln 11kV</t>
  </si>
  <si>
    <t>LIMA52</t>
  </si>
  <si>
    <t>LIMA53</t>
  </si>
  <si>
    <t>LITA51</t>
  </si>
  <si>
    <t>Lithos Rd A 11kV</t>
  </si>
  <si>
    <t>LITA52</t>
  </si>
  <si>
    <t>LITB11</t>
  </si>
  <si>
    <t>Littlebrook 132kV GIS</t>
  </si>
  <si>
    <t>LLCR81</t>
  </si>
  <si>
    <t>LPN 0067</t>
  </si>
  <si>
    <t>LMSE31</t>
  </si>
  <si>
    <t>LPN 0057</t>
  </si>
  <si>
    <t>LMSN31</t>
  </si>
  <si>
    <t>LPN 0060</t>
  </si>
  <si>
    <t>LOMD51</t>
  </si>
  <si>
    <t>Lombard Rd B 11kV</t>
  </si>
  <si>
    <t>LOMD52</t>
  </si>
  <si>
    <t>LONG51</t>
  </si>
  <si>
    <t>Longford St B 11kV</t>
  </si>
  <si>
    <t>LONG52</t>
  </si>
  <si>
    <t>LONG53</t>
  </si>
  <si>
    <t>LOTS81</t>
  </si>
  <si>
    <t>LPN 0044</t>
  </si>
  <si>
    <t>LWAN31</t>
  </si>
  <si>
    <t>LPN 0052</t>
  </si>
  <si>
    <t>LWAS31</t>
  </si>
  <si>
    <t>LPN 0053</t>
  </si>
  <si>
    <t>LWBN31</t>
  </si>
  <si>
    <t>LPN 0054</t>
  </si>
  <si>
    <t>LWBS31</t>
  </si>
  <si>
    <t>LPN 0055</t>
  </si>
  <si>
    <t>MANS81</t>
  </si>
  <si>
    <t>LPN 0012</t>
  </si>
  <si>
    <t>MARK31</t>
  </si>
  <si>
    <t>LPN 0020</t>
  </si>
  <si>
    <t>MERT51</t>
  </si>
  <si>
    <t>Merton 11kV</t>
  </si>
  <si>
    <t>MERT52</t>
  </si>
  <si>
    <t>MOFE31</t>
  </si>
  <si>
    <t>LPN 0070</t>
  </si>
  <si>
    <t>MOFW31</t>
  </si>
  <si>
    <t>LPN 0071</t>
  </si>
  <si>
    <t>MONB51</t>
  </si>
  <si>
    <t>Montford Place B 11kV</t>
  </si>
  <si>
    <t>MONB52</t>
  </si>
  <si>
    <t>MONB53</t>
  </si>
  <si>
    <t>MONB54</t>
  </si>
  <si>
    <t>MORT51</t>
  </si>
  <si>
    <t>Moreton Street 11kV</t>
  </si>
  <si>
    <t>MORT52</t>
  </si>
  <si>
    <t>MORT53</t>
  </si>
  <si>
    <t>MOSW71</t>
  </si>
  <si>
    <t>Moscow Rd 6.6kV</t>
  </si>
  <si>
    <t>MOSW72</t>
  </si>
  <si>
    <t>NECK51</t>
  </si>
  <si>
    <t>Neckinger 11kV</t>
  </si>
  <si>
    <t>NECK52</t>
  </si>
  <si>
    <t>NELN51</t>
  </si>
  <si>
    <t>Nelson St 11kV</t>
  </si>
  <si>
    <t>NEWB51</t>
  </si>
  <si>
    <t>Newington House B 11kV</t>
  </si>
  <si>
    <t>NEWB52</t>
  </si>
  <si>
    <t>NMRD51</t>
  </si>
  <si>
    <t>LPN 0004</t>
  </si>
  <si>
    <t>NORX51</t>
  </si>
  <si>
    <t>North Cross Rd 11kV</t>
  </si>
  <si>
    <t>NUTM51</t>
  </si>
  <si>
    <t>LPN 0006</t>
  </si>
  <si>
    <t>OBRB51</t>
  </si>
  <si>
    <t>Old Brompton Rd B 11kV</t>
  </si>
  <si>
    <t>OBRB52</t>
  </si>
  <si>
    <t>OBRB53</t>
  </si>
  <si>
    <t>OSBB51</t>
  </si>
  <si>
    <t>Osborn St B 11kV</t>
  </si>
  <si>
    <t>OSBB52</t>
  </si>
  <si>
    <t>OSBB53</t>
  </si>
  <si>
    <t>OSCL51</t>
  </si>
  <si>
    <t>Old School Close 11kV</t>
  </si>
  <si>
    <t>OSCL52</t>
  </si>
  <si>
    <t>PARL81</t>
  </si>
  <si>
    <t>LPN 0003</t>
  </si>
  <si>
    <t>PATE51</t>
  </si>
  <si>
    <t>Paternoster 11kV</t>
  </si>
  <si>
    <t>PATE52</t>
  </si>
  <si>
    <t>PYPT31</t>
  </si>
  <si>
    <t>LPN 0061</t>
  </si>
  <si>
    <t>QSBS31</t>
  </si>
  <si>
    <t>LPN 0049</t>
  </si>
  <si>
    <t>QVSN31</t>
  </si>
  <si>
    <t>LPN 0048</t>
  </si>
  <si>
    <t>SBAN51</t>
  </si>
  <si>
    <t>South Bank 11kV</t>
  </si>
  <si>
    <t>SBAN52</t>
  </si>
  <si>
    <t>SEWL51</t>
  </si>
  <si>
    <t>Sewell Rd B 11kV</t>
  </si>
  <si>
    <t>SEWL52</t>
  </si>
  <si>
    <t>SHOD51</t>
  </si>
  <si>
    <t>Shorts Gdns 11kV</t>
  </si>
  <si>
    <t>SILB51</t>
  </si>
  <si>
    <t>Silvertown B 11kV</t>
  </si>
  <si>
    <t>SILB52</t>
  </si>
  <si>
    <t>SILB53</t>
  </si>
  <si>
    <t>SIMP51</t>
  </si>
  <si>
    <t>Simpsons Road 11kV</t>
  </si>
  <si>
    <t>STEN81</t>
  </si>
  <si>
    <t>LPN 0035</t>
  </si>
  <si>
    <t>STWR51</t>
  </si>
  <si>
    <t>Stewarts Rd 11kV</t>
  </si>
  <si>
    <t>STWR52</t>
  </si>
  <si>
    <t>SYDK51</t>
  </si>
  <si>
    <t>Sydenham Park 11kV</t>
  </si>
  <si>
    <t>SYDK52</t>
  </si>
  <si>
    <t>TAY5G1</t>
  </si>
  <si>
    <t>LPN 0038</t>
  </si>
  <si>
    <t>TAY5G2</t>
  </si>
  <si>
    <t>THAM31</t>
  </si>
  <si>
    <t>LPN 0069</t>
  </si>
  <si>
    <t>THAM32</t>
  </si>
  <si>
    <t>TOOS51</t>
  </si>
  <si>
    <t>Tooley St 11kV</t>
  </si>
  <si>
    <t>TOWB51</t>
  </si>
  <si>
    <t>Townmead B 11kV</t>
  </si>
  <si>
    <t>TOWB52</t>
  </si>
  <si>
    <t>TOWB53</t>
  </si>
  <si>
    <t>TRIN51</t>
  </si>
  <si>
    <t>Trinity Crescent 11kV</t>
  </si>
  <si>
    <t>TRIN52</t>
  </si>
  <si>
    <t>VERR51</t>
  </si>
  <si>
    <t>Verney Rd 11kV</t>
  </si>
  <si>
    <t>VERR52</t>
  </si>
  <si>
    <t>VICT71</t>
  </si>
  <si>
    <t>Victoria Gdns 6.6kV</t>
  </si>
  <si>
    <t>VICT72</t>
  </si>
  <si>
    <t>VISC51</t>
  </si>
  <si>
    <t>Victoria St 11kV</t>
  </si>
  <si>
    <t>VISC52</t>
  </si>
  <si>
    <t>WANC51</t>
  </si>
  <si>
    <t>Wandsworth Central A 11kV</t>
  </si>
  <si>
    <t>WANC52</t>
  </si>
  <si>
    <t>WATR51</t>
  </si>
  <si>
    <t>Waterloo Rd 11kV</t>
  </si>
  <si>
    <t>WATR52</t>
  </si>
  <si>
    <t>WDGR51</t>
  </si>
  <si>
    <t>Woodgrange Park 11kV</t>
  </si>
  <si>
    <t>WDLN51</t>
  </si>
  <si>
    <t>Wood Lane 11kV</t>
  </si>
  <si>
    <t>WFCS51</t>
  </si>
  <si>
    <t>West Ferry Circus 11kV</t>
  </si>
  <si>
    <t>WFCS52</t>
  </si>
  <si>
    <t>WFCS53</t>
  </si>
  <si>
    <t>WFCS54</t>
  </si>
  <si>
    <t>WHAG51</t>
  </si>
  <si>
    <t>West Ham Grid 11kV</t>
  </si>
  <si>
    <t>WHAG52</t>
  </si>
  <si>
    <t>WHAG53</t>
  </si>
  <si>
    <t>WHAG54</t>
  </si>
  <si>
    <t>WHBR81</t>
  </si>
  <si>
    <t>LPN 0036</t>
  </si>
  <si>
    <t>WHBR82</t>
  </si>
  <si>
    <t>WHSR51</t>
  </si>
  <si>
    <t>Whiston Rd 11kV</t>
  </si>
  <si>
    <t>WHSR52</t>
  </si>
  <si>
    <t>WILB51</t>
  </si>
  <si>
    <t>LPN 0041</t>
  </si>
  <si>
    <t>WIMD31</t>
  </si>
  <si>
    <t>LPN 0045</t>
  </si>
  <si>
    <t>WINL51</t>
  </si>
  <si>
    <t>Winlaton Rd 11kV</t>
  </si>
  <si>
    <t>WINL52</t>
  </si>
  <si>
    <t>WISB81</t>
  </si>
  <si>
    <t>LPN 0040</t>
  </si>
  <si>
    <t>WISB82</t>
  </si>
  <si>
    <t>WKST31</t>
  </si>
  <si>
    <t>LPN 0068</t>
  </si>
  <si>
    <t>WKST32</t>
  </si>
  <si>
    <t>WNOR51</t>
  </si>
  <si>
    <t>West Norwood 11kV</t>
  </si>
  <si>
    <t>WNOR52</t>
  </si>
  <si>
    <t>WORE31</t>
  </si>
  <si>
    <t>LPN 0050</t>
  </si>
  <si>
    <t>WORW31</t>
  </si>
  <si>
    <t>LPN 0051</t>
  </si>
  <si>
    <t>Note: The list of MPANs / MSIDs provided may be incomplete; the DNO reserves the right to apply the listed charges to any other MPANs / MSIDs associated with the site.
Note: This table is automatically populated based on the content of the tab entitled 'Annex 2 Designated EHV charges'. The timebands are as shown in Annex 2.</t>
  </si>
  <si>
    <t>Fulcrum Electricity Assets Ltd - GSP_C</t>
  </si>
  <si>
    <t>C01, C02, C1L, C2H</t>
  </si>
  <si>
    <t>C21, C22</t>
  </si>
  <si>
    <t>C31, C32, C3L, C3H</t>
  </si>
  <si>
    <t>1C1, 1C2, 1CL, 1CH</t>
  </si>
  <si>
    <t xml:space="preserve">2C1, 2C2, 2CL, 2CH </t>
  </si>
  <si>
    <t>3C1, 3C2, 3CL, 3CH</t>
  </si>
  <si>
    <t>4C1, 4C2, 4CL, 4CH</t>
  </si>
  <si>
    <t>C1, C2</t>
  </si>
  <si>
    <t>5C1, 5C2</t>
  </si>
  <si>
    <t>6C1, 6C2</t>
  </si>
  <si>
    <t>7C1, 7C2</t>
  </si>
  <si>
    <t>8C1, 8C2</t>
  </si>
  <si>
    <t>9C1, 9C2</t>
  </si>
  <si>
    <t>2C</t>
  </si>
  <si>
    <t>12C</t>
  </si>
  <si>
    <t>22C</t>
  </si>
  <si>
    <t>32C</t>
  </si>
  <si>
    <t>42C</t>
  </si>
  <si>
    <t>52C</t>
  </si>
  <si>
    <t>62C</t>
  </si>
  <si>
    <t>72C</t>
  </si>
  <si>
    <t>82C</t>
  </si>
  <si>
    <t>92C</t>
  </si>
  <si>
    <t>C15, C16, C17, C18, C19, C48, C49, C50, C51, C52</t>
  </si>
  <si>
    <t>C41, C42</t>
  </si>
  <si>
    <t>C71, C72</t>
  </si>
  <si>
    <t>C91, C92</t>
  </si>
  <si>
    <t>C01, C1L</t>
  </si>
  <si>
    <t>C31, C3L</t>
  </si>
  <si>
    <t>1C1, 1CL</t>
  </si>
  <si>
    <t>2C1, 2CL</t>
  </si>
  <si>
    <t>3C1, 3CL</t>
  </si>
  <si>
    <t>4C1, 4CL</t>
  </si>
  <si>
    <t>C1</t>
  </si>
  <si>
    <t>5C1</t>
  </si>
  <si>
    <t>6C1</t>
  </si>
  <si>
    <t>7C1</t>
  </si>
  <si>
    <t>8C1</t>
  </si>
  <si>
    <t>9C1</t>
  </si>
  <si>
    <t>C15, C16, C17, C18, C19</t>
  </si>
  <si>
    <t>C71</t>
  </si>
  <si>
    <t>C02, C2H</t>
  </si>
  <si>
    <t>C32, C3H</t>
  </si>
  <si>
    <t>1C2, 1CH</t>
  </si>
  <si>
    <t>2C2, 2CH</t>
  </si>
  <si>
    <t>3C2, 3CH</t>
  </si>
  <si>
    <t>4C2, 4CH</t>
  </si>
  <si>
    <t>C2</t>
  </si>
  <si>
    <t>5C2</t>
  </si>
  <si>
    <t>6C2</t>
  </si>
  <si>
    <t>7C2</t>
  </si>
  <si>
    <t>8C2</t>
  </si>
  <si>
    <t>9C2</t>
  </si>
  <si>
    <t>C48, C49, C50, C51, C52</t>
  </si>
  <si>
    <t>C72</t>
  </si>
  <si>
    <t>82</t>
  </si>
  <si>
    <t>442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</si>
</sst>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2">
    <numFmt numFmtId="43" formatCode="_-* #,##0.00_-;\-* #,##0.00_-;_-* &quot;-&quot;??_-;_-@_-"/>
    <numFmt numFmtId="164" formatCode="0.00_ ;[Red]\-0.00\ "/>
    <numFmt numFmtId="165" formatCode="0.000"/>
    <numFmt numFmtId="166" formatCode="#,##0.000"/>
    <numFmt numFmtId="167" formatCode="_(?,???,??0.000_);[Red]\(?,???,??0.000\);_(?,???,???.???_)"/>
    <numFmt numFmtId="168" formatCode="_(?,???,??0.00_);[Red]\(?,???,??0.00\);_(?,???,???.??_)"/>
    <numFmt numFmtId="169" formatCode="#"/>
    <numFmt numFmtId="170" formatCode="\ _(???,???,??0.000_);[Red]\ \(???,???,??0.000\);"/>
    <numFmt numFmtId="171" formatCode="\ _(???,???,??0.00_);[Red]\ \(???,???,??0.00\);"/>
    <numFmt numFmtId="172" formatCode="0.000_ ;[Red]\-0.000\ "/>
    <numFmt numFmtId="173" formatCode="0.00;[Red]\-0.00;?;"/>
    <numFmt numFmtId="174" formatCode="#,##0;\-#,##0;;"/>
    <numFmt numFmtId="175" formatCode="000"/>
    <numFmt numFmtId="176" formatCode="#,##0;[Red]\-#,##0;;"/>
    <numFmt numFmtId="177" formatCode="0.000;[Red]\-0.000;?;"/>
    <numFmt numFmtId="178" formatCode="0.000_ ;\-0.000\ "/>
    <numFmt numFmtId="179" formatCode="0000"/>
    <numFmt numFmtId="180" formatCode="0.00;\(0.00\);"/>
    <numFmt numFmtId="181" formatCode="0.000;[Red]\-0.000;?"/>
    <numFmt numFmtId="182" formatCode="#,##0;\-#,##0;\-"/>
    <numFmt numFmtId="183" formatCode="#,##0.00_ ;\-#,##0.00\ "/>
    <numFmt numFmtId="184" formatCode="#,##0.000_ ;\-#,##0.000\ "/>
  </numFmts>
  <fonts count="37" x14ac:knownFonts="1">
    <font>
      <sz val="10"/>
      <name val="Arial"/>
    </font>
    <font>
      <sz val="11"/>
      <color theme="1"/>
      <name val="Calibri"/>
      <family val="2"/>
      <scheme val="minor"/>
    </font>
    <font>
      <sz val="10"/>
      <color theme="1"/>
      <name val="Arial"/>
      <family val="2"/>
    </font>
    <font>
      <sz val="10"/>
      <color theme="1"/>
      <name val="Arial"/>
      <family val="2"/>
    </font>
    <font>
      <sz val="10"/>
      <color indexed="8"/>
      <name val="Arial"/>
      <family val="2"/>
    </font>
    <font>
      <sz val="8"/>
      <name val="Arial"/>
      <family val="2"/>
    </font>
    <font>
      <sz val="10"/>
      <name val="Arial"/>
      <family val="2"/>
    </font>
    <font>
      <b/>
      <sz val="10"/>
      <name val="Arial"/>
      <family val="2"/>
    </font>
    <font>
      <sz val="14"/>
      <name val="Arial"/>
      <family val="2"/>
    </font>
    <font>
      <b/>
      <sz val="8"/>
      <name val="Arial"/>
      <family val="2"/>
    </font>
    <font>
      <sz val="8"/>
      <name val="Arial"/>
      <family val="2"/>
    </font>
    <font>
      <b/>
      <sz val="11"/>
      <color theme="3"/>
      <name val="Arial"/>
      <family val="2"/>
    </font>
    <font>
      <sz val="9"/>
      <color rgb="FF3F3F76"/>
      <name val="Arial"/>
      <family val="2"/>
    </font>
    <font>
      <u/>
      <sz val="10"/>
      <color theme="10"/>
      <name val="Arial"/>
      <family val="2"/>
    </font>
    <font>
      <u/>
      <sz val="10"/>
      <color theme="10"/>
      <name val="Arial"/>
      <family val="2"/>
    </font>
    <font>
      <sz val="11"/>
      <name val="Arial"/>
      <family val="2"/>
    </font>
    <font>
      <b/>
      <sz val="9"/>
      <color rgb="FF3F3F76"/>
      <name val="Arial"/>
      <family val="2"/>
    </font>
    <font>
      <b/>
      <sz val="14"/>
      <color theme="3"/>
      <name val="Arial"/>
      <family val="2"/>
    </font>
    <font>
      <sz val="10"/>
      <color indexed="8"/>
      <name val="Calibri"/>
      <family val="2"/>
    </font>
    <font>
      <b/>
      <sz val="13"/>
      <color theme="3"/>
      <name val="Arial"/>
      <family val="2"/>
    </font>
    <font>
      <sz val="11"/>
      <color theme="0"/>
      <name val="Arial"/>
      <family val="2"/>
    </font>
    <font>
      <b/>
      <sz val="11"/>
      <name val="Arial"/>
      <family val="2"/>
    </font>
    <font>
      <b/>
      <sz val="11"/>
      <color theme="0"/>
      <name val="Arial"/>
      <family val="2"/>
    </font>
    <font>
      <b/>
      <sz val="10"/>
      <color indexed="8"/>
      <name val="Arial"/>
      <family val="2"/>
    </font>
    <font>
      <sz val="10"/>
      <color theme="0"/>
      <name val="Arial"/>
      <family val="2"/>
    </font>
    <font>
      <b/>
      <sz val="10"/>
      <color theme="0"/>
      <name val="Arial"/>
      <family val="2"/>
    </font>
    <font>
      <b/>
      <sz val="12"/>
      <color theme="3"/>
      <name val="Arial"/>
      <family val="2"/>
    </font>
    <font>
      <sz val="12"/>
      <name val="Arial"/>
      <family val="2"/>
    </font>
    <font>
      <sz val="11"/>
      <color theme="1"/>
      <name val="Calibri"/>
      <family val="2"/>
      <scheme val="minor"/>
    </font>
    <font>
      <sz val="10"/>
      <color rgb="FF9C6500"/>
      <name val="Arial"/>
      <family val="2"/>
    </font>
    <font>
      <b/>
      <sz val="8"/>
      <color theme="0"/>
      <name val="Arial"/>
      <family val="2"/>
    </font>
    <font>
      <b/>
      <sz val="18"/>
      <name val="Arial"/>
      <family val="2"/>
    </font>
    <font>
      <b/>
      <sz val="11"/>
      <color indexed="8"/>
      <name val="Arial"/>
      <family val="2"/>
    </font>
    <font>
      <sz val="10"/>
      <color rgb="FF000000"/>
      <name val="Arial"/>
      <family val="2"/>
    </font>
    <font>
      <b/>
      <sz val="12"/>
      <name val="Arial"/>
      <family val="2"/>
    </font>
    <font>
      <sz val="8"/>
      <name val="Arial"/>
      <family val="2"/>
    </font>
    <font>
      <strike/>
      <sz val="10"/>
      <name val="Arial"/>
      <family val="2"/>
    </font>
  </fonts>
  <fills count="39">
    <fill>
      <patternFill patternType="none"/>
    </fill>
    <fill>
      <patternFill patternType="gray125"/>
    </fill>
    <fill>
      <patternFill patternType="solid">
        <fgColor indexed="9"/>
        <bgColor indexed="64"/>
      </patternFill>
    </fill>
    <fill>
      <patternFill patternType="solid">
        <fgColor indexed="22"/>
        <bgColor indexed="55"/>
      </patternFill>
    </fill>
    <fill>
      <patternFill patternType="solid">
        <fgColor indexed="22"/>
        <bgColor indexed="64"/>
      </patternFill>
    </fill>
    <fill>
      <patternFill patternType="solid">
        <fgColor rgb="FFFFCC99"/>
      </patternFill>
    </fill>
    <fill>
      <patternFill patternType="solid">
        <fgColor theme="4" tint="0.59999389629810485"/>
        <bgColor indexed="65"/>
      </patternFill>
    </fill>
    <fill>
      <patternFill patternType="solid">
        <fgColor indexed="47"/>
        <bgColor indexed="64"/>
      </patternFill>
    </fill>
    <fill>
      <patternFill patternType="solid">
        <fgColor indexed="41"/>
        <bgColor indexed="64"/>
      </patternFill>
    </fill>
    <fill>
      <patternFill patternType="solid">
        <fgColor indexed="42"/>
        <bgColor indexed="64"/>
      </patternFill>
    </fill>
    <fill>
      <patternFill patternType="solid">
        <fgColor indexed="43"/>
        <bgColor indexed="64"/>
      </patternFill>
    </fill>
    <fill>
      <patternFill patternType="solid">
        <fgColor rgb="FFFFCC99"/>
        <bgColor indexed="64"/>
      </patternFill>
    </fill>
    <fill>
      <patternFill patternType="solid">
        <fgColor indexed="26"/>
        <bgColor indexed="64"/>
      </patternFill>
    </fill>
    <fill>
      <patternFill patternType="solid">
        <fgColor theme="2" tint="-9.9978637043366805E-2"/>
        <bgColor indexed="64"/>
      </patternFill>
    </fill>
    <fill>
      <patternFill patternType="solid">
        <fgColor theme="2"/>
        <bgColor indexed="64"/>
      </patternFill>
    </fill>
    <fill>
      <patternFill patternType="solid">
        <fgColor theme="6" tint="0.79998168889431442"/>
        <bgColor indexed="64"/>
      </patternFill>
    </fill>
    <fill>
      <patternFill patternType="solid">
        <fgColor theme="6" tint="0.59999389629810485"/>
        <bgColor indexed="64"/>
      </patternFill>
    </fill>
    <fill>
      <patternFill patternType="solid">
        <fgColor theme="0"/>
        <bgColor indexed="64"/>
      </patternFill>
    </fill>
    <fill>
      <patternFill patternType="solid">
        <fgColor rgb="FFFF0000"/>
        <bgColor indexed="64"/>
      </patternFill>
    </fill>
    <fill>
      <patternFill patternType="solid">
        <fgColor rgb="FFFFC000"/>
        <bgColor indexed="64"/>
      </patternFill>
    </fill>
    <fill>
      <patternFill patternType="solid">
        <fgColor rgb="FF00B050"/>
        <bgColor indexed="64"/>
      </patternFill>
    </fill>
    <fill>
      <patternFill patternType="solid">
        <fgColor theme="1"/>
        <bgColor indexed="64"/>
      </patternFill>
    </fill>
    <fill>
      <patternFill patternType="solid">
        <fgColor rgb="FFFFFF00"/>
        <bgColor indexed="64"/>
      </patternFill>
    </fill>
    <fill>
      <patternFill patternType="solid">
        <fgColor theme="8" tint="0.79998168889431442"/>
        <bgColor indexed="64"/>
      </patternFill>
    </fill>
    <fill>
      <patternFill patternType="solid">
        <fgColor theme="4"/>
      </patternFill>
    </fill>
    <fill>
      <patternFill patternType="solid">
        <fgColor theme="5" tint="0.39997558519241921"/>
        <bgColor indexed="65"/>
      </patternFill>
    </fill>
    <fill>
      <patternFill patternType="solid">
        <fgColor theme="7"/>
      </patternFill>
    </fill>
    <fill>
      <patternFill patternType="solid">
        <fgColor theme="7" tint="0.59999389629810485"/>
        <bgColor indexed="65"/>
      </patternFill>
    </fill>
    <fill>
      <patternFill patternType="solid">
        <fgColor theme="9"/>
      </patternFill>
    </fill>
    <fill>
      <patternFill patternType="solid">
        <fgColor theme="9" tint="0.39997558519241921"/>
        <bgColor indexed="64"/>
      </patternFill>
    </fill>
    <fill>
      <patternFill patternType="solid">
        <fgColor rgb="FFCCFFCC"/>
        <bgColor indexed="64"/>
      </patternFill>
    </fill>
    <fill>
      <patternFill patternType="solid">
        <fgColor rgb="FFB4FFCC"/>
        <bgColor indexed="64"/>
      </patternFill>
    </fill>
    <fill>
      <patternFill patternType="solid">
        <fgColor rgb="FFFFBE82"/>
        <bgColor indexed="64"/>
      </patternFill>
    </fill>
    <fill>
      <patternFill patternType="solid">
        <fgColor rgb="FF8CFFCC"/>
        <bgColor indexed="64"/>
      </patternFill>
    </fill>
    <fill>
      <patternFill patternType="solid">
        <fgColor rgb="FFB8D2BB"/>
        <bgColor indexed="64"/>
      </patternFill>
    </fill>
    <fill>
      <patternFill patternType="solid">
        <fgColor rgb="FFFFEB9C"/>
      </patternFill>
    </fill>
    <fill>
      <patternFill patternType="solid">
        <fgColor theme="4" tint="0.79998168889431442"/>
        <bgColor indexed="64"/>
      </patternFill>
    </fill>
    <fill>
      <patternFill patternType="solid">
        <fgColor rgb="FFCCFFFF"/>
        <bgColor indexed="64"/>
      </patternFill>
    </fill>
    <fill>
      <patternFill patternType="solid">
        <fgColor rgb="FFD9D9D9"/>
        <bgColor indexed="64"/>
      </patternFill>
    </fill>
  </fills>
  <borders count="19">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rgb="FF7F7F7F"/>
      </left>
      <right style="thin">
        <color rgb="FF7F7F7F"/>
      </right>
      <top style="thin">
        <color rgb="FF7F7F7F"/>
      </top>
      <bottom style="thin">
        <color rgb="FF7F7F7F"/>
      </bottom>
      <diagonal/>
    </border>
    <border>
      <left/>
      <right/>
      <top/>
      <bottom style="thin">
        <color indexed="64"/>
      </bottom>
      <diagonal/>
    </border>
    <border>
      <left/>
      <right/>
      <top/>
      <bottom style="thick">
        <color theme="4" tint="0.499984740745262"/>
      </bottom>
      <diagonal/>
    </border>
    <border>
      <left/>
      <right/>
      <top/>
      <bottom style="medium">
        <color theme="4" tint="0.39997558519241921"/>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s>
  <cellStyleXfs count="20">
    <xf numFmtId="0" fontId="0" fillId="0" borderId="0"/>
    <xf numFmtId="0" fontId="11" fillId="0" borderId="0" applyNumberFormat="0" applyFill="0" applyBorder="0" applyAlignment="0" applyProtection="0"/>
    <xf numFmtId="0" fontId="12" fillId="5" borderId="7" applyNumberFormat="0" applyAlignment="0" applyProtection="0"/>
    <xf numFmtId="0" fontId="13" fillId="0" borderId="0" applyNumberFormat="0" applyFill="0" applyBorder="0" applyAlignment="0" applyProtection="0">
      <alignment vertical="top"/>
      <protection locked="0"/>
    </xf>
    <xf numFmtId="0" fontId="19" fillId="0" borderId="9" applyNumberFormat="0" applyFill="0" applyAlignment="0" applyProtection="0"/>
    <xf numFmtId="0" fontId="11" fillId="0" borderId="10" applyNumberFormat="0" applyFill="0" applyAlignment="0" applyProtection="0"/>
    <xf numFmtId="0" fontId="6" fillId="0" borderId="0"/>
    <xf numFmtId="43" fontId="6" fillId="0" borderId="0" applyFont="0" applyFill="0" applyBorder="0" applyAlignment="0" applyProtection="0"/>
    <xf numFmtId="0" fontId="24" fillId="24" borderId="0" applyNumberFormat="0" applyBorder="0" applyAlignment="0" applyProtection="0"/>
    <xf numFmtId="0" fontId="3" fillId="6" borderId="0" applyNumberFormat="0" applyBorder="0" applyAlignment="0" applyProtection="0"/>
    <xf numFmtId="0" fontId="24" fillId="25" borderId="0" applyNumberFormat="0" applyBorder="0" applyAlignment="0" applyProtection="0"/>
    <xf numFmtId="0" fontId="24" fillId="26" borderId="0" applyNumberFormat="0" applyBorder="0" applyAlignment="0" applyProtection="0"/>
    <xf numFmtId="0" fontId="3" fillId="27" borderId="0" applyNumberFormat="0" applyBorder="0" applyAlignment="0" applyProtection="0"/>
    <xf numFmtId="0" fontId="24" fillId="28" borderId="0" applyNumberFormat="0" applyBorder="0" applyAlignment="0" applyProtection="0"/>
    <xf numFmtId="0" fontId="28" fillId="0" borderId="0"/>
    <xf numFmtId="0" fontId="29" fillId="35" borderId="0" applyNumberFormat="0" applyBorder="0" applyAlignment="0" applyProtection="0"/>
    <xf numFmtId="0" fontId="4" fillId="0" borderId="0"/>
    <xf numFmtId="0" fontId="2" fillId="6" borderId="0" applyNumberFormat="0" applyBorder="0" applyAlignment="0" applyProtection="0"/>
    <xf numFmtId="0" fontId="2" fillId="27" borderId="0" applyNumberFormat="0" applyBorder="0" applyAlignment="0" applyProtection="0"/>
    <xf numFmtId="0" fontId="1" fillId="0" borderId="0" applyNumberFormat="0" applyFill="0" applyBorder="0" applyAlignment="0" applyProtection="0">
      <alignment horizontal="left"/>
    </xf>
  </cellStyleXfs>
  <cellXfs count="283">
    <xf numFmtId="0" fontId="0" fillId="0" borderId="0" xfId="0"/>
    <xf numFmtId="0" fontId="6" fillId="0" borderId="1" xfId="0" applyFont="1" applyBorder="1" applyAlignment="1">
      <alignment vertical="center" wrapText="1"/>
    </xf>
    <xf numFmtId="0" fontId="0" fillId="2" borderId="0" xfId="0" applyFill="1" applyAlignment="1">
      <alignment vertical="center"/>
    </xf>
    <xf numFmtId="0" fontId="0" fillId="2" borderId="0" xfId="0" applyFill="1" applyAlignment="1">
      <alignment horizontal="center" vertical="center"/>
    </xf>
    <xf numFmtId="0" fontId="0" fillId="2" borderId="0" xfId="0" applyFill="1"/>
    <xf numFmtId="164" fontId="0" fillId="2" borderId="0" xfId="0" applyNumberFormat="1" applyFill="1" applyAlignment="1">
      <alignment horizontal="center" vertical="center"/>
    </xf>
    <xf numFmtId="165" fontId="0" fillId="2" borderId="0" xfId="0" applyNumberFormat="1" applyFill="1" applyAlignment="1">
      <alignment horizontal="center" vertical="center"/>
    </xf>
    <xf numFmtId="0" fontId="0" fillId="2" borderId="1" xfId="0" applyFill="1" applyBorder="1" applyAlignment="1">
      <alignment vertical="center"/>
    </xf>
    <xf numFmtId="0" fontId="0" fillId="2" borderId="1" xfId="0" applyFill="1" applyBorder="1" applyAlignment="1">
      <alignment horizontal="center" vertical="center"/>
    </xf>
    <xf numFmtId="2" fontId="0" fillId="2" borderId="0" xfId="0" applyNumberFormat="1" applyFill="1" applyAlignment="1">
      <alignment horizontal="center" vertical="center"/>
    </xf>
    <xf numFmtId="166" fontId="0" fillId="2" borderId="0" xfId="0" applyNumberFormat="1" applyFill="1" applyAlignment="1">
      <alignment horizontal="center" vertical="center"/>
    </xf>
    <xf numFmtId="0" fontId="8" fillId="2" borderId="0" xfId="0" applyFont="1" applyFill="1" applyAlignment="1">
      <alignment vertical="center"/>
    </xf>
    <xf numFmtId="0" fontId="6" fillId="0" borderId="0" xfId="0" applyFont="1" applyAlignment="1">
      <alignment wrapText="1"/>
    </xf>
    <xf numFmtId="0" fontId="14" fillId="2" borderId="0" xfId="3" applyFont="1" applyFill="1" applyAlignment="1" applyProtection="1">
      <alignment vertical="center"/>
    </xf>
    <xf numFmtId="0" fontId="7" fillId="7" borderId="1" xfId="0" applyFont="1" applyFill="1" applyBorder="1" applyAlignment="1">
      <alignment horizontal="center" vertical="center" wrapText="1"/>
    </xf>
    <xf numFmtId="0" fontId="6" fillId="0" borderId="1" xfId="0" quotePrefix="1" applyFont="1" applyBorder="1" applyAlignment="1">
      <alignment horizontal="left" vertical="top" wrapText="1"/>
    </xf>
    <xf numFmtId="0" fontId="7" fillId="7" borderId="1" xfId="0" applyFont="1" applyFill="1" applyBorder="1" applyAlignment="1" applyProtection="1">
      <alignment vertical="center" wrapText="1"/>
      <protection locked="0"/>
    </xf>
    <xf numFmtId="0" fontId="15" fillId="4" borderId="1" xfId="0" applyFont="1" applyFill="1" applyBorder="1" applyAlignment="1" applyProtection="1">
      <alignment horizontal="center" vertical="center" wrapText="1"/>
      <protection locked="0"/>
    </xf>
    <xf numFmtId="167" fontId="0" fillId="9" borderId="1" xfId="0" applyNumberFormat="1" applyFill="1" applyBorder="1" applyAlignment="1" applyProtection="1">
      <alignment horizontal="center" vertical="center"/>
      <protection locked="0"/>
    </xf>
    <xf numFmtId="168" fontId="0" fillId="10" borderId="1" xfId="0" applyNumberFormat="1" applyFill="1" applyBorder="1" applyAlignment="1" applyProtection="1">
      <alignment horizontal="center" vertical="center"/>
      <protection locked="0"/>
    </xf>
    <xf numFmtId="0" fontId="7" fillId="7" borderId="1" xfId="0" applyFont="1" applyFill="1" applyBorder="1" applyAlignment="1" applyProtection="1">
      <alignment horizontal="center" vertical="center" wrapText="1"/>
      <protection locked="0"/>
    </xf>
    <xf numFmtId="0" fontId="6" fillId="4" borderId="1" xfId="0" applyFont="1" applyFill="1" applyBorder="1" applyAlignment="1">
      <alignment horizontal="center" vertical="center" wrapText="1"/>
    </xf>
    <xf numFmtId="0" fontId="6" fillId="0" borderId="6" xfId="0" applyFont="1" applyBorder="1" applyAlignment="1">
      <alignment horizontal="center" vertical="center" wrapText="1"/>
    </xf>
    <xf numFmtId="0" fontId="6" fillId="2" borderId="0" xfId="0" applyFont="1" applyFill="1" applyAlignment="1">
      <alignment vertical="center"/>
    </xf>
    <xf numFmtId="0" fontId="0" fillId="0" borderId="0" xfId="0" applyProtection="1">
      <protection locked="0"/>
    </xf>
    <xf numFmtId="169" fontId="6" fillId="3" borderId="1" xfId="0" applyNumberFormat="1" applyFont="1" applyFill="1" applyBorder="1" applyAlignment="1" applyProtection="1">
      <alignment horizontal="center" vertical="center"/>
      <protection locked="0"/>
    </xf>
    <xf numFmtId="49" fontId="15" fillId="8" borderId="1" xfId="0" applyNumberFormat="1" applyFont="1" applyFill="1" applyBorder="1" applyAlignment="1" applyProtection="1">
      <alignment horizontal="center" vertical="center" wrapText="1"/>
      <protection locked="0"/>
    </xf>
    <xf numFmtId="0" fontId="7" fillId="7" borderId="1" xfId="0" quotePrefix="1" applyFont="1" applyFill="1" applyBorder="1" applyAlignment="1">
      <alignment horizontal="center" vertical="center" wrapText="1"/>
    </xf>
    <xf numFmtId="49" fontId="16" fillId="5" borderId="7" xfId="2" applyNumberFormat="1" applyFont="1" applyAlignment="1" applyProtection="1">
      <alignment horizontal="center" vertical="center" wrapText="1"/>
      <protection locked="0"/>
    </xf>
    <xf numFmtId="170" fontId="18" fillId="12" borderId="1" xfId="0" applyNumberFormat="1" applyFont="1" applyFill="1" applyBorder="1" applyAlignment="1" applyProtection="1">
      <alignment horizontal="center" vertical="center"/>
      <protection locked="0"/>
    </xf>
    <xf numFmtId="171" fontId="18" fillId="12" borderId="1" xfId="0" applyNumberFormat="1" applyFont="1" applyFill="1" applyBorder="1" applyAlignment="1" applyProtection="1">
      <alignment horizontal="center" vertical="center"/>
      <protection locked="0"/>
    </xf>
    <xf numFmtId="170" fontId="18" fillId="14" borderId="1" xfId="0" applyNumberFormat="1" applyFont="1" applyFill="1" applyBorder="1" applyAlignment="1" applyProtection="1">
      <alignment horizontal="center" vertical="center"/>
      <protection locked="0"/>
    </xf>
    <xf numFmtId="171" fontId="18" fillId="14" borderId="1" xfId="0" applyNumberFormat="1" applyFont="1" applyFill="1" applyBorder="1" applyAlignment="1" applyProtection="1">
      <alignment horizontal="center" vertical="center"/>
      <protection locked="0"/>
    </xf>
    <xf numFmtId="0" fontId="7" fillId="13" borderId="1" xfId="0" quotePrefix="1" applyFont="1" applyFill="1" applyBorder="1" applyAlignment="1">
      <alignment horizontal="center" vertical="center" wrapText="1"/>
    </xf>
    <xf numFmtId="171" fontId="18" fillId="15" borderId="1" xfId="0" applyNumberFormat="1" applyFont="1" applyFill="1" applyBorder="1" applyAlignment="1" applyProtection="1">
      <alignment horizontal="center" vertical="center"/>
      <protection locked="0"/>
    </xf>
    <xf numFmtId="0" fontId="7" fillId="16" borderId="1" xfId="0" quotePrefix="1" applyFont="1" applyFill="1" applyBorder="1" applyAlignment="1">
      <alignment horizontal="center" vertical="center" wrapText="1"/>
    </xf>
    <xf numFmtId="49" fontId="6" fillId="9" borderId="1" xfId="0" applyNumberFormat="1" applyFont="1" applyFill="1" applyBorder="1" applyAlignment="1" applyProtection="1">
      <alignment horizontal="left" vertical="top" wrapText="1"/>
      <protection locked="0"/>
    </xf>
    <xf numFmtId="49" fontId="0" fillId="9" borderId="1" xfId="0" applyNumberFormat="1" applyFill="1" applyBorder="1" applyAlignment="1" applyProtection="1">
      <alignment horizontal="left" vertical="top" wrapText="1"/>
      <protection locked="0"/>
    </xf>
    <xf numFmtId="170" fontId="18" fillId="9" borderId="1" xfId="0" applyNumberFormat="1" applyFont="1" applyFill="1" applyBorder="1" applyAlignment="1" applyProtection="1">
      <alignment horizontal="center" vertical="center"/>
      <protection locked="0"/>
    </xf>
    <xf numFmtId="171" fontId="18" fillId="9" borderId="1" xfId="0" applyNumberFormat="1" applyFont="1" applyFill="1" applyBorder="1" applyAlignment="1" applyProtection="1">
      <alignment horizontal="center" vertical="center"/>
      <protection locked="0"/>
    </xf>
    <xf numFmtId="49" fontId="0" fillId="14" borderId="1" xfId="0" applyNumberFormat="1" applyFill="1" applyBorder="1" applyAlignment="1" applyProtection="1">
      <alignment horizontal="left" vertical="top" wrapText="1"/>
      <protection locked="0"/>
    </xf>
    <xf numFmtId="49" fontId="21" fillId="8" borderId="1" xfId="0" applyNumberFormat="1" applyFont="1" applyFill="1" applyBorder="1" applyAlignment="1" applyProtection="1">
      <alignment horizontal="center" vertical="center" wrapText="1"/>
      <protection locked="0"/>
    </xf>
    <xf numFmtId="172" fontId="21" fillId="9" borderId="1" xfId="0" applyNumberFormat="1" applyFont="1" applyFill="1" applyBorder="1" applyAlignment="1" applyProtection="1">
      <alignment horizontal="center" vertical="center"/>
      <protection locked="0"/>
    </xf>
    <xf numFmtId="172" fontId="21" fillId="3" borderId="1" xfId="0" applyNumberFormat="1" applyFont="1" applyFill="1" applyBorder="1" applyAlignment="1" applyProtection="1">
      <alignment horizontal="center" vertical="center"/>
      <protection locked="0"/>
    </xf>
    <xf numFmtId="0" fontId="21" fillId="8" borderId="1" xfId="0" applyFont="1" applyFill="1" applyBorder="1" applyAlignment="1" applyProtection="1">
      <alignment horizontal="center" vertical="center" wrapText="1"/>
      <protection locked="0"/>
    </xf>
    <xf numFmtId="3" fontId="21" fillId="8" borderId="1" xfId="0" applyNumberFormat="1" applyFont="1" applyFill="1" applyBorder="1" applyAlignment="1" applyProtection="1">
      <alignment horizontal="center" vertical="center" wrapText="1"/>
      <protection locked="0"/>
    </xf>
    <xf numFmtId="164" fontId="21" fillId="10" borderId="1" xfId="0" applyNumberFormat="1" applyFont="1" applyFill="1" applyBorder="1" applyAlignment="1" applyProtection="1">
      <alignment horizontal="center" vertical="center"/>
      <protection locked="0"/>
    </xf>
    <xf numFmtId="164" fontId="21" fillId="3" borderId="1" xfId="0" applyNumberFormat="1" applyFont="1" applyFill="1" applyBorder="1" applyAlignment="1" applyProtection="1">
      <alignment horizontal="center" vertical="center"/>
      <protection locked="0"/>
    </xf>
    <xf numFmtId="49" fontId="6" fillId="9" borderId="1" xfId="0" quotePrefix="1" applyNumberFormat="1" applyFont="1" applyFill="1" applyBorder="1" applyAlignment="1" applyProtection="1">
      <alignment horizontal="left" vertical="center" wrapText="1"/>
      <protection locked="0"/>
    </xf>
    <xf numFmtId="49" fontId="6" fillId="9" borderId="1" xfId="0" applyNumberFormat="1" applyFont="1" applyFill="1" applyBorder="1" applyAlignment="1" applyProtection="1">
      <alignment horizontal="left" vertical="center" wrapText="1"/>
      <protection locked="0"/>
    </xf>
    <xf numFmtId="49" fontId="0" fillId="9" borderId="1" xfId="0" applyNumberFormat="1" applyFill="1" applyBorder="1" applyAlignment="1" applyProtection="1">
      <alignment horizontal="left" vertical="center" wrapText="1"/>
      <protection locked="0"/>
    </xf>
    <xf numFmtId="0" fontId="0" fillId="17" borderId="0" xfId="0" applyFill="1"/>
    <xf numFmtId="0" fontId="13" fillId="2" borderId="0" xfId="3" applyFill="1" applyAlignment="1" applyProtection="1">
      <alignment vertical="center"/>
    </xf>
    <xf numFmtId="0" fontId="6" fillId="2" borderId="0" xfId="6" applyFill="1" applyAlignment="1">
      <alignment vertical="center"/>
    </xf>
    <xf numFmtId="0" fontId="8" fillId="2" borderId="0" xfId="6" applyFont="1" applyFill="1" applyAlignment="1">
      <alignment vertical="center"/>
    </xf>
    <xf numFmtId="0" fontId="7" fillId="7" borderId="1" xfId="6" quotePrefix="1" applyFont="1" applyFill="1" applyBorder="1" applyAlignment="1">
      <alignment horizontal="center" vertical="center" wrapText="1"/>
    </xf>
    <xf numFmtId="0" fontId="7" fillId="7" borderId="1" xfId="6" applyFont="1" applyFill="1" applyBorder="1" applyAlignment="1">
      <alignment horizontal="center" vertical="center" wrapText="1"/>
    </xf>
    <xf numFmtId="49" fontId="23" fillId="7" borderId="1" xfId="6" applyNumberFormat="1" applyFont="1" applyFill="1" applyBorder="1" applyAlignment="1">
      <alignment horizontal="center" vertical="center" wrapText="1"/>
    </xf>
    <xf numFmtId="49" fontId="7" fillId="7" borderId="1" xfId="6" applyNumberFormat="1" applyFont="1" applyFill="1" applyBorder="1" applyAlignment="1">
      <alignment horizontal="center" vertical="center" wrapText="1"/>
    </xf>
    <xf numFmtId="1" fontId="6" fillId="9" borderId="1" xfId="6" applyNumberFormat="1" applyFill="1" applyBorder="1" applyAlignment="1" applyProtection="1">
      <alignment horizontal="left" vertical="center" wrapText="1"/>
      <protection locked="0"/>
    </xf>
    <xf numFmtId="0" fontId="6" fillId="9" borderId="1" xfId="6" applyFill="1" applyBorder="1" applyAlignment="1" applyProtection="1">
      <alignment horizontal="left" vertical="center" wrapText="1"/>
      <protection locked="0"/>
    </xf>
    <xf numFmtId="0" fontId="6" fillId="2" borderId="0" xfId="6" applyFill="1" applyAlignment="1">
      <alignment horizontal="center" vertical="center"/>
    </xf>
    <xf numFmtId="166" fontId="6" fillId="2" borderId="0" xfId="6" applyNumberFormat="1" applyFill="1" applyAlignment="1">
      <alignment horizontal="center" vertical="center"/>
    </xf>
    <xf numFmtId="0" fontId="6" fillId="2" borderId="0" xfId="6" applyFill="1"/>
    <xf numFmtId="172" fontId="4" fillId="12" borderId="1" xfId="6" applyNumberFormat="1" applyFont="1" applyFill="1" applyBorder="1" applyAlignment="1" applyProtection="1">
      <alignment horizontal="center" vertical="center"/>
      <protection locked="0"/>
    </xf>
    <xf numFmtId="164" fontId="4" fillId="12" borderId="1" xfId="6" applyNumberFormat="1" applyFont="1" applyFill="1" applyBorder="1" applyAlignment="1" applyProtection="1">
      <alignment horizontal="center" vertical="center"/>
      <protection locked="0"/>
    </xf>
    <xf numFmtId="172" fontId="4" fillId="9" borderId="1" xfId="6" applyNumberFormat="1" applyFont="1" applyFill="1" applyBorder="1" applyAlignment="1" applyProtection="1">
      <alignment horizontal="center" vertical="center"/>
      <protection locked="0"/>
    </xf>
    <xf numFmtId="164" fontId="4" fillId="9" borderId="1" xfId="6" applyNumberFormat="1" applyFont="1" applyFill="1" applyBorder="1" applyAlignment="1" applyProtection="1">
      <alignment horizontal="center" vertical="center"/>
      <protection locked="0"/>
    </xf>
    <xf numFmtId="0" fontId="6" fillId="0" borderId="0" xfId="0" applyFont="1" applyProtection="1">
      <protection locked="0"/>
    </xf>
    <xf numFmtId="49" fontId="11" fillId="6" borderId="0" xfId="1" quotePrefix="1" applyNumberFormat="1" applyFill="1" applyAlignment="1" applyProtection="1">
      <alignment horizontal="left" vertical="center" wrapText="1"/>
      <protection locked="0"/>
    </xf>
    <xf numFmtId="49" fontId="11" fillId="6" borderId="0" xfId="1" applyNumberFormat="1" applyFill="1" applyAlignment="1" applyProtection="1">
      <alignment vertical="center" wrapText="1"/>
      <protection locked="0"/>
    </xf>
    <xf numFmtId="49" fontId="19" fillId="0" borderId="0" xfId="4" applyNumberFormat="1" applyBorder="1" applyAlignment="1" applyProtection="1">
      <alignment vertical="center"/>
      <protection locked="0"/>
    </xf>
    <xf numFmtId="49" fontId="11" fillId="6" borderId="0" xfId="1" applyNumberFormat="1" applyFill="1" applyBorder="1" applyAlignment="1" applyProtection="1">
      <alignment vertical="center" wrapText="1"/>
      <protection locked="0"/>
    </xf>
    <xf numFmtId="49" fontId="11" fillId="0" borderId="0" xfId="5" applyNumberFormat="1" applyBorder="1" applyAlignment="1" applyProtection="1">
      <alignment vertical="center"/>
      <protection locked="0"/>
    </xf>
    <xf numFmtId="49" fontId="11" fillId="0" borderId="0" xfId="5" quotePrefix="1" applyNumberFormat="1" applyBorder="1" applyAlignment="1" applyProtection="1">
      <alignment horizontal="left" vertical="center"/>
      <protection locked="0"/>
    </xf>
    <xf numFmtId="49" fontId="23" fillId="7" borderId="1" xfId="0" applyNumberFormat="1" applyFont="1" applyFill="1" applyBorder="1" applyAlignment="1">
      <alignment horizontal="center" vertical="center" wrapText="1"/>
    </xf>
    <xf numFmtId="0" fontId="13" fillId="0" borderId="0" xfId="3" applyAlignment="1" applyProtection="1">
      <alignment horizontal="left" vertical="top"/>
    </xf>
    <xf numFmtId="0" fontId="7" fillId="7" borderId="6" xfId="0" applyFont="1" applyFill="1" applyBorder="1" applyAlignment="1" applyProtection="1">
      <alignment vertical="center" wrapText="1"/>
      <protection locked="0"/>
    </xf>
    <xf numFmtId="0" fontId="0" fillId="17" borderId="0" xfId="0" applyFill="1" applyAlignment="1">
      <alignment vertical="center"/>
    </xf>
    <xf numFmtId="0" fontId="25" fillId="20" borderId="1" xfId="0" applyFont="1" applyFill="1" applyBorder="1" applyAlignment="1" applyProtection="1">
      <alignment horizontal="center" vertical="center" wrapText="1"/>
      <protection locked="0"/>
    </xf>
    <xf numFmtId="0" fontId="25" fillId="18" borderId="1" xfId="0" applyFont="1" applyFill="1" applyBorder="1" applyAlignment="1" applyProtection="1">
      <alignment horizontal="center" vertical="center" wrapText="1"/>
      <protection locked="0"/>
    </xf>
    <xf numFmtId="0" fontId="25" fillId="21" borderId="1" xfId="0" applyFont="1" applyFill="1" applyBorder="1" applyAlignment="1" applyProtection="1">
      <alignment horizontal="center" vertical="center" wrapText="1"/>
      <protection locked="0"/>
    </xf>
    <xf numFmtId="0" fontId="7" fillId="22" borderId="1" xfId="0" applyFont="1" applyFill="1" applyBorder="1" applyAlignment="1" applyProtection="1">
      <alignment horizontal="center" vertical="center" wrapText="1"/>
      <protection locked="0"/>
    </xf>
    <xf numFmtId="0" fontId="6" fillId="0" borderId="1" xfId="0" applyFont="1" applyBorder="1" applyAlignment="1">
      <alignment horizontal="center" vertical="center" wrapText="1"/>
    </xf>
    <xf numFmtId="0" fontId="17" fillId="17" borderId="0" xfId="1" applyNumberFormat="1" applyFont="1" applyFill="1" applyBorder="1" applyAlignment="1">
      <alignment horizontal="center" vertical="center" wrapText="1"/>
    </xf>
    <xf numFmtId="0" fontId="8" fillId="17" borderId="0" xfId="6" applyFont="1" applyFill="1" applyAlignment="1">
      <alignment vertical="center"/>
    </xf>
    <xf numFmtId="0" fontId="17" fillId="17" borderId="0" xfId="1" applyNumberFormat="1" applyFont="1" applyFill="1" applyBorder="1" applyAlignment="1" applyProtection="1">
      <alignment horizontal="center" vertical="center" wrapText="1"/>
    </xf>
    <xf numFmtId="0" fontId="17" fillId="17" borderId="12" xfId="1" applyNumberFormat="1" applyFont="1" applyFill="1" applyBorder="1" applyAlignment="1">
      <alignment horizontal="center" vertical="center" wrapText="1"/>
    </xf>
    <xf numFmtId="0" fontId="17" fillId="17" borderId="0" xfId="1" applyNumberFormat="1" applyFont="1" applyFill="1" applyBorder="1" applyAlignment="1">
      <alignment vertical="center" wrapText="1"/>
    </xf>
    <xf numFmtId="0" fontId="7" fillId="17" borderId="4" xfId="0" applyFont="1" applyFill="1" applyBorder="1" applyAlignment="1">
      <alignment horizontal="left" vertical="center" wrapText="1"/>
    </xf>
    <xf numFmtId="0" fontId="6" fillId="17" borderId="4" xfId="0" applyFont="1" applyFill="1" applyBorder="1" applyAlignment="1">
      <alignment horizontal="center" vertical="center" wrapText="1"/>
    </xf>
    <xf numFmtId="0" fontId="6" fillId="17" borderId="8" xfId="0" applyFont="1" applyFill="1" applyBorder="1" applyAlignment="1">
      <alignment horizontal="center" vertical="center" wrapText="1"/>
    </xf>
    <xf numFmtId="0" fontId="17" fillId="17" borderId="8" xfId="1" applyNumberFormat="1" applyFont="1" applyFill="1" applyBorder="1" applyAlignment="1">
      <alignment horizontal="center" vertical="center" wrapText="1"/>
    </xf>
    <xf numFmtId="172" fontId="21" fillId="19" borderId="3" xfId="0" applyNumberFormat="1" applyFont="1" applyFill="1" applyBorder="1" applyAlignment="1" applyProtection="1">
      <alignment horizontal="center" vertical="center" wrapText="1"/>
      <protection locked="0"/>
    </xf>
    <xf numFmtId="0" fontId="13" fillId="0" borderId="0" xfId="3" applyAlignment="1" applyProtection="1"/>
    <xf numFmtId="0" fontId="13" fillId="2" borderId="0" xfId="3" applyFill="1" applyAlignment="1" applyProtection="1">
      <alignment vertical="center"/>
      <protection hidden="1"/>
    </xf>
    <xf numFmtId="175" fontId="6" fillId="9" borderId="1" xfId="6" applyNumberFormat="1" applyFill="1" applyBorder="1" applyAlignment="1">
      <alignment horizontal="center" vertical="center" wrapText="1"/>
    </xf>
    <xf numFmtId="0" fontId="6" fillId="9" borderId="1" xfId="6" applyFill="1" applyBorder="1" applyAlignment="1">
      <alignment horizontal="left" vertical="center" wrapText="1"/>
    </xf>
    <xf numFmtId="1" fontId="6" fillId="9" borderId="1" xfId="6" applyNumberFormat="1" applyFill="1" applyBorder="1" applyAlignment="1">
      <alignment horizontal="left" vertical="center" wrapText="1"/>
    </xf>
    <xf numFmtId="172" fontId="4" fillId="23" borderId="1" xfId="6" applyNumberFormat="1" applyFont="1" applyFill="1" applyBorder="1" applyAlignment="1">
      <alignment horizontal="center" vertical="center"/>
    </xf>
    <xf numFmtId="164" fontId="4" fillId="23" borderId="1" xfId="6" applyNumberFormat="1" applyFont="1" applyFill="1" applyBorder="1" applyAlignment="1">
      <alignment horizontal="center" vertical="center"/>
    </xf>
    <xf numFmtId="165" fontId="4" fillId="12" borderId="1" xfId="6" applyNumberFormat="1" applyFont="1" applyFill="1" applyBorder="1" applyAlignment="1">
      <alignment horizontal="center" vertical="center"/>
    </xf>
    <xf numFmtId="164" fontId="4" fillId="12" borderId="1" xfId="6" applyNumberFormat="1" applyFont="1" applyFill="1" applyBorder="1" applyAlignment="1">
      <alignment horizontal="center" vertical="center"/>
    </xf>
    <xf numFmtId="0" fontId="6" fillId="11" borderId="1" xfId="13" applyFont="1" applyFill="1" applyBorder="1" applyAlignment="1" applyProtection="1">
      <alignment vertical="center"/>
      <protection locked="0"/>
    </xf>
    <xf numFmtId="174" fontId="6" fillId="31" borderId="1" xfId="10" applyNumberFormat="1" applyFont="1" applyFill="1" applyBorder="1" applyAlignment="1" applyProtection="1">
      <alignment vertical="center"/>
      <protection locked="0"/>
    </xf>
    <xf numFmtId="173" fontId="3" fillId="30" borderId="1" xfId="9" applyNumberFormat="1" applyFill="1" applyBorder="1" applyAlignment="1" applyProtection="1">
      <alignment vertical="center"/>
    </xf>
    <xf numFmtId="174" fontId="6" fillId="30" borderId="1" xfId="9" applyNumberFormat="1" applyFont="1" applyFill="1" applyBorder="1" applyAlignment="1" applyProtection="1">
      <alignment vertical="center"/>
      <protection locked="0"/>
    </xf>
    <xf numFmtId="174" fontId="6" fillId="33" borderId="1" xfId="9" applyNumberFormat="1" applyFont="1" applyFill="1" applyBorder="1" applyAlignment="1" applyProtection="1">
      <alignment vertical="center"/>
      <protection locked="0"/>
    </xf>
    <xf numFmtId="174" fontId="6" fillId="34" borderId="1" xfId="10" applyNumberFormat="1" applyFont="1" applyFill="1" applyBorder="1" applyAlignment="1" applyProtection="1">
      <alignment vertical="center"/>
      <protection locked="0"/>
    </xf>
    <xf numFmtId="0" fontId="17" fillId="0" borderId="0" xfId="1" applyNumberFormat="1" applyFont="1" applyFill="1" applyBorder="1" applyAlignment="1" applyProtection="1">
      <alignment horizontal="center" vertical="center" wrapText="1"/>
    </xf>
    <xf numFmtId="0" fontId="0" fillId="0" borderId="0" xfId="0" applyAlignment="1">
      <alignment vertical="center"/>
    </xf>
    <xf numFmtId="0" fontId="0" fillId="0" borderId="0" xfId="0" applyAlignment="1">
      <alignment wrapText="1"/>
    </xf>
    <xf numFmtId="0" fontId="7" fillId="7" borderId="6" xfId="0" applyFont="1" applyFill="1" applyBorder="1" applyAlignment="1">
      <alignment horizontal="left" vertical="center" wrapText="1"/>
    </xf>
    <xf numFmtId="0" fontId="6" fillId="11" borderId="1" xfId="8" quotePrefix="1" applyFont="1" applyFill="1" applyBorder="1" applyAlignment="1" applyProtection="1">
      <alignment horizontal="center" vertical="center" wrapText="1"/>
    </xf>
    <xf numFmtId="0" fontId="6" fillId="32" borderId="1" xfId="11" quotePrefix="1" applyFont="1" applyFill="1" applyBorder="1" applyAlignment="1" applyProtection="1">
      <alignment horizontal="center" vertical="center" wrapText="1"/>
    </xf>
    <xf numFmtId="173" fontId="3" fillId="33" borderId="1" xfId="12" applyNumberFormat="1" applyFill="1" applyBorder="1" applyAlignment="1" applyProtection="1">
      <alignment vertical="center"/>
    </xf>
    <xf numFmtId="0" fontId="7" fillId="7" borderId="1" xfId="0" applyFont="1" applyFill="1" applyBorder="1" applyAlignment="1">
      <alignment horizontal="left" vertical="center" wrapText="1"/>
    </xf>
    <xf numFmtId="0" fontId="6" fillId="11" borderId="1" xfId="13" applyFont="1" applyFill="1" applyBorder="1" applyAlignment="1" applyProtection="1">
      <alignment vertical="center" wrapText="1"/>
    </xf>
    <xf numFmtId="0" fontId="6" fillId="29" borderId="1" xfId="13" applyFont="1" applyFill="1" applyBorder="1" applyAlignment="1" applyProtection="1">
      <alignment vertical="center" wrapText="1"/>
    </xf>
    <xf numFmtId="0" fontId="2" fillId="11" borderId="1" xfId="13" applyFont="1" applyFill="1" applyBorder="1" applyAlignment="1" applyProtection="1">
      <alignment vertical="center" wrapText="1"/>
    </xf>
    <xf numFmtId="0" fontId="2" fillId="29" borderId="1" xfId="13" applyFont="1" applyFill="1" applyBorder="1" applyAlignment="1" applyProtection="1">
      <alignment vertical="center" wrapText="1"/>
    </xf>
    <xf numFmtId="0" fontId="6" fillId="7" borderId="1" xfId="0" applyFont="1" applyFill="1" applyBorder="1" applyAlignment="1">
      <alignment horizontal="center" vertical="center" wrapText="1"/>
    </xf>
    <xf numFmtId="174" fontId="3" fillId="30" borderId="1" xfId="9" applyNumberFormat="1" applyFill="1" applyBorder="1" applyAlignment="1" applyProtection="1">
      <alignment vertical="center"/>
      <protection locked="0"/>
    </xf>
    <xf numFmtId="176" fontId="3" fillId="30" borderId="1" xfId="9" applyNumberFormat="1" applyFill="1" applyBorder="1" applyAlignment="1" applyProtection="1">
      <alignment vertical="center"/>
    </xf>
    <xf numFmtId="176" fontId="3" fillId="33" borderId="1" xfId="9" applyNumberFormat="1" applyFill="1" applyBorder="1" applyAlignment="1" applyProtection="1">
      <alignment vertical="center"/>
    </xf>
    <xf numFmtId="176" fontId="6" fillId="31" borderId="1" xfId="10" applyNumberFormat="1" applyFont="1" applyFill="1" applyBorder="1" applyAlignment="1" applyProtection="1">
      <alignment vertical="center"/>
    </xf>
    <xf numFmtId="176" fontId="6" fillId="34" borderId="1" xfId="10" applyNumberFormat="1" applyFont="1" applyFill="1" applyBorder="1" applyAlignment="1" applyProtection="1">
      <alignment vertical="center"/>
    </xf>
    <xf numFmtId="177" fontId="3" fillId="30" borderId="5" xfId="9" applyNumberFormat="1" applyFill="1" applyBorder="1" applyAlignment="1" applyProtection="1">
      <alignment vertical="center"/>
    </xf>
    <xf numFmtId="177" fontId="3" fillId="30" borderId="1" xfId="9" applyNumberFormat="1" applyFill="1" applyBorder="1" applyAlignment="1" applyProtection="1">
      <alignment vertical="center"/>
    </xf>
    <xf numFmtId="2" fontId="7" fillId="7" borderId="1" xfId="6" applyNumberFormat="1" applyFont="1" applyFill="1" applyBorder="1" applyAlignment="1">
      <alignment horizontal="center" vertical="center" wrapText="1"/>
    </xf>
    <xf numFmtId="49" fontId="6" fillId="11" borderId="1" xfId="8" quotePrefix="1" applyNumberFormat="1" applyFont="1" applyFill="1" applyBorder="1" applyAlignment="1" applyProtection="1">
      <alignment horizontal="center" vertical="center" wrapText="1"/>
    </xf>
    <xf numFmtId="49" fontId="6" fillId="32" borderId="1" xfId="11" quotePrefix="1" applyNumberFormat="1" applyFont="1" applyFill="1" applyBorder="1" applyAlignment="1" applyProtection="1">
      <alignment horizontal="center" vertical="center" wrapText="1"/>
    </xf>
    <xf numFmtId="49" fontId="11" fillId="6" borderId="0" xfId="1" applyNumberFormat="1" applyFill="1" applyAlignment="1" applyProtection="1">
      <alignment horizontal="center" vertical="center" wrapText="1"/>
      <protection locked="0"/>
    </xf>
    <xf numFmtId="49" fontId="11" fillId="6" borderId="0" xfId="1" quotePrefix="1" applyNumberFormat="1" applyFill="1" applyAlignment="1" applyProtection="1">
      <alignment horizontal="center" vertical="center" wrapText="1"/>
      <protection locked="0"/>
    </xf>
    <xf numFmtId="49" fontId="23" fillId="7" borderId="1" xfId="6" quotePrefix="1" applyNumberFormat="1" applyFont="1" applyFill="1" applyBorder="1" applyAlignment="1">
      <alignment horizontal="center" vertical="center" wrapText="1"/>
    </xf>
    <xf numFmtId="0" fontId="14" fillId="0" borderId="0" xfId="3" applyFont="1" applyFill="1" applyBorder="1" applyAlignment="1" applyProtection="1">
      <alignment vertical="center"/>
    </xf>
    <xf numFmtId="49" fontId="19" fillId="0" borderId="0" xfId="4" quotePrefix="1" applyNumberFormat="1" applyBorder="1" applyAlignment="1" applyProtection="1">
      <alignment horizontal="left" vertical="center"/>
      <protection locked="0"/>
    </xf>
    <xf numFmtId="164" fontId="21" fillId="10" borderId="1" xfId="0" applyNumberFormat="1" applyFont="1" applyFill="1" applyBorder="1" applyAlignment="1">
      <alignment horizontal="center" vertical="center"/>
    </xf>
    <xf numFmtId="178" fontId="22" fillId="18" borderId="1" xfId="0" applyNumberFormat="1" applyFont="1" applyFill="1" applyBorder="1" applyAlignment="1" applyProtection="1">
      <alignment horizontal="center" vertical="center"/>
      <protection locked="0"/>
    </xf>
    <xf numFmtId="178" fontId="21" fillId="19" borderId="1" xfId="0" applyNumberFormat="1" applyFont="1" applyFill="1" applyBorder="1" applyAlignment="1" applyProtection="1">
      <alignment horizontal="center" vertical="center"/>
      <protection locked="0"/>
    </xf>
    <xf numFmtId="178" fontId="22" fillId="20" borderId="1" xfId="0" applyNumberFormat="1" applyFont="1" applyFill="1" applyBorder="1" applyAlignment="1" applyProtection="1">
      <alignment horizontal="center" vertical="center"/>
      <protection locked="0"/>
    </xf>
    <xf numFmtId="178" fontId="22" fillId="21" borderId="1" xfId="0" applyNumberFormat="1" applyFont="1" applyFill="1" applyBorder="1" applyAlignment="1" applyProtection="1">
      <alignment horizontal="center" vertical="center"/>
      <protection locked="0"/>
    </xf>
    <xf numFmtId="178" fontId="21" fillId="22" borderId="1" xfId="0" applyNumberFormat="1" applyFont="1" applyFill="1" applyBorder="1" applyAlignment="1" applyProtection="1">
      <alignment horizontal="center" vertical="center"/>
      <protection locked="0"/>
    </xf>
    <xf numFmtId="178" fontId="30" fillId="18" borderId="1" xfId="0" applyNumberFormat="1" applyFont="1" applyFill="1" applyBorder="1" applyAlignment="1" applyProtection="1">
      <alignment horizontal="center" vertical="center" wrapText="1"/>
      <protection locked="0"/>
    </xf>
    <xf numFmtId="178" fontId="9" fillId="19" borderId="1" xfId="0" applyNumberFormat="1" applyFont="1" applyFill="1" applyBorder="1" applyAlignment="1" applyProtection="1">
      <alignment horizontal="center" vertical="center" wrapText="1"/>
      <protection locked="0"/>
    </xf>
    <xf numFmtId="178" fontId="30" fillId="20" borderId="1" xfId="0" applyNumberFormat="1" applyFont="1" applyFill="1" applyBorder="1" applyAlignment="1" applyProtection="1">
      <alignment horizontal="center" vertical="center" wrapText="1"/>
      <protection locked="0"/>
    </xf>
    <xf numFmtId="164" fontId="9" fillId="3" borderId="1" xfId="0" applyNumberFormat="1" applyFont="1" applyFill="1" applyBorder="1" applyAlignment="1" applyProtection="1">
      <alignment horizontal="center" vertical="center"/>
      <protection locked="0"/>
    </xf>
    <xf numFmtId="172" fontId="9" fillId="3" borderId="1" xfId="0" applyNumberFormat="1" applyFont="1" applyFill="1" applyBorder="1" applyAlignment="1" applyProtection="1">
      <alignment horizontal="center" vertical="center"/>
      <protection locked="0"/>
    </xf>
    <xf numFmtId="172" fontId="9" fillId="9" borderId="1" xfId="0" applyNumberFormat="1" applyFont="1" applyFill="1" applyBorder="1" applyAlignment="1" applyProtection="1">
      <alignment horizontal="center" vertical="center"/>
      <protection locked="0"/>
    </xf>
    <xf numFmtId="178" fontId="30" fillId="21" borderId="1" xfId="0" applyNumberFormat="1" applyFont="1" applyFill="1" applyBorder="1" applyAlignment="1" applyProtection="1">
      <alignment horizontal="center" vertical="center" wrapText="1"/>
      <protection locked="0"/>
    </xf>
    <xf numFmtId="178" fontId="9" fillId="22" borderId="1" xfId="0" applyNumberFormat="1" applyFont="1" applyFill="1" applyBorder="1" applyAlignment="1" applyProtection="1">
      <alignment horizontal="center" vertical="center" wrapText="1"/>
      <protection locked="0"/>
    </xf>
    <xf numFmtId="164" fontId="9" fillId="10" borderId="1" xfId="0" applyNumberFormat="1" applyFont="1" applyFill="1" applyBorder="1" applyAlignment="1" applyProtection="1">
      <alignment horizontal="center" vertical="center" wrapText="1"/>
      <protection locked="0"/>
    </xf>
    <xf numFmtId="164" fontId="9" fillId="10" borderId="1" xfId="0" applyNumberFormat="1" applyFont="1" applyFill="1" applyBorder="1" applyAlignment="1">
      <alignment horizontal="center" vertical="center" wrapText="1"/>
    </xf>
    <xf numFmtId="0" fontId="6" fillId="0" borderId="0" xfId="6"/>
    <xf numFmtId="0" fontId="6" fillId="0" borderId="0" xfId="6" applyAlignment="1">
      <alignment horizontal="left"/>
    </xf>
    <xf numFmtId="0" fontId="31" fillId="0" borderId="0" xfId="6" applyFont="1"/>
    <xf numFmtId="0" fontId="13" fillId="0" borderId="0" xfId="3" applyFill="1" applyAlignment="1" applyProtection="1">
      <alignment horizontal="left" vertical="center"/>
    </xf>
    <xf numFmtId="0" fontId="6" fillId="0" borderId="0" xfId="6" applyAlignment="1">
      <alignment horizontal="center" vertical="center" wrapText="1"/>
    </xf>
    <xf numFmtId="0" fontId="6" fillId="0" borderId="0" xfId="6" applyAlignment="1">
      <alignment horizontal="center" vertical="top" wrapText="1"/>
    </xf>
    <xf numFmtId="0" fontId="6" fillId="36" borderId="0" xfId="6" applyFill="1" applyAlignment="1">
      <alignment horizontal="left"/>
    </xf>
    <xf numFmtId="14" fontId="6" fillId="0" borderId="0" xfId="6" applyNumberFormat="1"/>
    <xf numFmtId="0" fontId="6" fillId="0" borderId="0" xfId="6" quotePrefix="1" applyAlignment="1">
      <alignment horizontal="left"/>
    </xf>
    <xf numFmtId="0" fontId="6" fillId="36" borderId="0" xfId="6" applyFill="1" applyAlignment="1">
      <alignment horizontal="left" vertical="center"/>
    </xf>
    <xf numFmtId="179" fontId="6" fillId="36" borderId="0" xfId="6" applyNumberFormat="1" applyFill="1" applyAlignment="1">
      <alignment horizontal="left"/>
    </xf>
    <xf numFmtId="0" fontId="21" fillId="17" borderId="1" xfId="0" applyFont="1" applyFill="1" applyBorder="1" applyAlignment="1" applyProtection="1">
      <alignment horizontal="center" vertical="center" wrapText="1"/>
      <protection locked="0"/>
    </xf>
    <xf numFmtId="0" fontId="7" fillId="11" borderId="1" xfId="0" applyFont="1" applyFill="1" applyBorder="1" applyAlignment="1">
      <alignment vertical="center" wrapText="1"/>
    </xf>
    <xf numFmtId="0" fontId="32" fillId="0" borderId="1" xfId="16" applyFont="1" applyBorder="1" applyAlignment="1">
      <alignment horizontal="center" vertical="center" wrapText="1"/>
    </xf>
    <xf numFmtId="2" fontId="21" fillId="10" borderId="1" xfId="0" applyNumberFormat="1" applyFont="1" applyFill="1" applyBorder="1" applyAlignment="1" applyProtection="1">
      <alignment horizontal="center" vertical="center"/>
      <protection locked="0"/>
    </xf>
    <xf numFmtId="2" fontId="21" fillId="3" borderId="1" xfId="0" applyNumberFormat="1" applyFont="1" applyFill="1" applyBorder="1" applyAlignment="1" applyProtection="1">
      <alignment horizontal="center" vertical="center"/>
      <protection locked="0"/>
    </xf>
    <xf numFmtId="0" fontId="7" fillId="7" borderId="1" xfId="0" applyFont="1" applyFill="1" applyBorder="1" applyAlignment="1">
      <alignment vertical="center" wrapText="1"/>
    </xf>
    <xf numFmtId="2" fontId="21" fillId="3" borderId="1" xfId="0" applyNumberFormat="1" applyFont="1" applyFill="1" applyBorder="1" applyAlignment="1">
      <alignment horizontal="center" vertical="center"/>
    </xf>
    <xf numFmtId="2" fontId="21" fillId="10" borderId="1" xfId="0" applyNumberFormat="1" applyFont="1" applyFill="1" applyBorder="1" applyAlignment="1">
      <alignment horizontal="center" vertical="center"/>
    </xf>
    <xf numFmtId="0" fontId="21" fillId="0" borderId="1" xfId="0" applyFont="1" applyBorder="1" applyAlignment="1">
      <alignment horizontal="center" vertical="center" wrapText="1"/>
    </xf>
    <xf numFmtId="0" fontId="6" fillId="2" borderId="0" xfId="6" quotePrefix="1" applyFill="1" applyAlignment="1">
      <alignment horizontal="center" vertical="center" wrapText="1"/>
    </xf>
    <xf numFmtId="0" fontId="13" fillId="0" borderId="0" xfId="3" applyAlignment="1" applyProtection="1">
      <alignment horizontal="left" vertical="top" wrapText="1"/>
    </xf>
    <xf numFmtId="3" fontId="21" fillId="0" borderId="1" xfId="0" applyNumberFormat="1" applyFont="1" applyBorder="1" applyAlignment="1" applyProtection="1">
      <alignment horizontal="center" vertical="center" wrapText="1"/>
      <protection locked="0"/>
    </xf>
    <xf numFmtId="0" fontId="21" fillId="0" borderId="1" xfId="0" applyFont="1" applyBorder="1" applyAlignment="1" applyProtection="1">
      <alignment horizontal="center" vertical="center" wrapText="1"/>
      <protection locked="0"/>
    </xf>
    <xf numFmtId="0" fontId="7" fillId="7" borderId="1" xfId="0" applyFont="1" applyFill="1" applyBorder="1" applyAlignment="1" applyProtection="1">
      <alignment horizontal="center" vertical="center"/>
      <protection locked="0"/>
    </xf>
    <xf numFmtId="0" fontId="7" fillId="7" borderId="1" xfId="0" applyFont="1" applyFill="1" applyBorder="1" applyAlignment="1" applyProtection="1">
      <alignment vertical="center"/>
      <protection locked="0"/>
    </xf>
    <xf numFmtId="0" fontId="15" fillId="8" borderId="1" xfId="0" applyFont="1" applyFill="1" applyBorder="1" applyAlignment="1" applyProtection="1">
      <alignment horizontal="center" vertical="center"/>
      <protection locked="0"/>
    </xf>
    <xf numFmtId="49" fontId="21" fillId="0" borderId="1" xfId="0" quotePrefix="1" applyNumberFormat="1" applyFont="1" applyBorder="1" applyAlignment="1" applyProtection="1">
      <alignment horizontal="center" vertical="center" wrapText="1"/>
      <protection locked="0"/>
    </xf>
    <xf numFmtId="180" fontId="21" fillId="3" borderId="1" xfId="0" applyNumberFormat="1" applyFont="1" applyFill="1" applyBorder="1" applyAlignment="1" applyProtection="1">
      <alignment horizontal="center" vertical="center"/>
      <protection locked="0"/>
    </xf>
    <xf numFmtId="3" fontId="15" fillId="8" borderId="1" xfId="0" applyNumberFormat="1" applyFont="1" applyFill="1" applyBorder="1" applyAlignment="1" applyProtection="1">
      <alignment horizontal="center" vertical="center"/>
      <protection locked="0"/>
    </xf>
    <xf numFmtId="3" fontId="15" fillId="37" borderId="1" xfId="0" applyNumberFormat="1" applyFont="1" applyFill="1" applyBorder="1" applyAlignment="1" applyProtection="1">
      <alignment horizontal="center" vertical="center"/>
      <protection locked="0"/>
    </xf>
    <xf numFmtId="0" fontId="7" fillId="0" borderId="1" xfId="0" applyFont="1" applyBorder="1" applyAlignment="1">
      <alignment horizontal="left" vertical="center" wrapText="1" indent="1"/>
    </xf>
    <xf numFmtId="0" fontId="6" fillId="0" borderId="3" xfId="0" applyFont="1" applyBorder="1" applyAlignment="1">
      <alignment horizontal="center" vertical="center" wrapText="1"/>
    </xf>
    <xf numFmtId="0" fontId="7" fillId="0" borderId="6" xfId="0" applyFont="1" applyBorder="1" applyAlignment="1">
      <alignment horizontal="left" vertical="center" wrapText="1" indent="1"/>
    </xf>
    <xf numFmtId="0" fontId="6" fillId="17" borderId="1" xfId="0" applyFont="1" applyFill="1" applyBorder="1" applyAlignment="1">
      <alignment horizontal="center" vertical="center" wrapText="1"/>
    </xf>
    <xf numFmtId="0" fontId="6" fillId="4" borderId="1" xfId="0" applyFont="1" applyFill="1" applyBorder="1" applyAlignment="1">
      <alignment vertical="center" wrapText="1"/>
    </xf>
    <xf numFmtId="2" fontId="0" fillId="2" borderId="1" xfId="0" applyNumberFormat="1" applyFill="1" applyBorder="1" applyAlignment="1">
      <alignment horizontal="center" vertical="center"/>
    </xf>
    <xf numFmtId="0" fontId="33" fillId="0" borderId="1" xfId="0" applyFont="1" applyBorder="1" applyAlignment="1">
      <alignment vertical="center"/>
    </xf>
    <xf numFmtId="0" fontId="33" fillId="38" borderId="1" xfId="0" applyFont="1" applyFill="1" applyBorder="1" applyAlignment="1">
      <alignment vertical="center"/>
    </xf>
    <xf numFmtId="0" fontId="6" fillId="9" borderId="1" xfId="6" applyFill="1" applyBorder="1" applyAlignment="1" applyProtection="1">
      <alignment horizontal="center" vertical="center" wrapText="1"/>
      <protection locked="0"/>
    </xf>
    <xf numFmtId="172" fontId="9" fillId="9" borderId="1" xfId="0" applyNumberFormat="1" applyFont="1" applyFill="1" applyBorder="1" applyAlignment="1" applyProtection="1">
      <alignment horizontal="center" vertical="center" wrapText="1"/>
      <protection locked="0"/>
    </xf>
    <xf numFmtId="181" fontId="3" fillId="30" borderId="1" xfId="9" applyNumberFormat="1" applyFill="1" applyBorder="1" applyAlignment="1" applyProtection="1">
      <alignment vertical="center"/>
    </xf>
    <xf numFmtId="181" fontId="3" fillId="33" borderId="1" xfId="12" applyNumberFormat="1" applyFill="1" applyBorder="1" applyAlignment="1" applyProtection="1">
      <alignment vertical="center"/>
    </xf>
    <xf numFmtId="0" fontId="21" fillId="8" borderId="1" xfId="0" applyFont="1" applyFill="1" applyBorder="1" applyAlignment="1">
      <alignment horizontal="center" vertical="center" wrapText="1"/>
    </xf>
    <xf numFmtId="0" fontId="21" fillId="17" borderId="1" xfId="0" applyFont="1" applyFill="1" applyBorder="1" applyAlignment="1">
      <alignment horizontal="center" vertical="center" wrapText="1"/>
    </xf>
    <xf numFmtId="0" fontId="36" fillId="2" borderId="0" xfId="6" applyFont="1" applyFill="1" applyAlignment="1">
      <alignment vertical="center"/>
    </xf>
    <xf numFmtId="0" fontId="0" fillId="0" borderId="1" xfId="0" applyBorder="1" applyAlignment="1">
      <alignment vertical="center" wrapText="1"/>
    </xf>
    <xf numFmtId="165" fontId="0" fillId="0" borderId="1" xfId="0" applyNumberFormat="1" applyBorder="1" applyAlignment="1">
      <alignment horizontal="center" vertical="center"/>
    </xf>
    <xf numFmtId="165" fontId="0" fillId="0" borderId="2" xfId="0" applyNumberFormat="1" applyBorder="1" applyAlignment="1">
      <alignment horizontal="center" vertical="center"/>
    </xf>
    <xf numFmtId="0" fontId="0" fillId="0" borderId="1" xfId="0" applyBorder="1" applyAlignment="1">
      <alignment horizontal="center" vertical="center"/>
    </xf>
    <xf numFmtId="0" fontId="6" fillId="0" borderId="2" xfId="0" applyFont="1" applyBorder="1" applyAlignment="1">
      <alignment horizontal="left" vertical="center" wrapText="1"/>
    </xf>
    <xf numFmtId="182" fontId="21" fillId="9" borderId="1" xfId="0" applyNumberFormat="1" applyFont="1" applyFill="1" applyBorder="1" applyAlignment="1" applyProtection="1">
      <alignment horizontal="center" vertical="center"/>
      <protection locked="0"/>
    </xf>
    <xf numFmtId="43" fontId="7" fillId="7" borderId="1" xfId="7" quotePrefix="1" applyFont="1" applyFill="1" applyBorder="1" applyAlignment="1" applyProtection="1">
      <alignment horizontal="center" vertical="center" wrapText="1"/>
      <protection locked="0"/>
    </xf>
    <xf numFmtId="0" fontId="6" fillId="0" borderId="0" xfId="0" applyFont="1" applyAlignment="1">
      <alignment vertical="center"/>
    </xf>
    <xf numFmtId="2" fontId="4" fillId="12" borderId="1" xfId="7" applyNumberFormat="1" applyFont="1" applyFill="1" applyBorder="1" applyAlignment="1" applyProtection="1">
      <alignment horizontal="center" vertical="center"/>
    </xf>
    <xf numFmtId="2" fontId="6" fillId="2" borderId="0" xfId="6" applyNumberFormat="1" applyFill="1"/>
    <xf numFmtId="2" fontId="4" fillId="23" borderId="1" xfId="7" applyNumberFormat="1" applyFont="1" applyFill="1" applyBorder="1" applyAlignment="1" applyProtection="1">
      <alignment horizontal="center" vertical="center"/>
    </xf>
    <xf numFmtId="183" fontId="15" fillId="8" borderId="1" xfId="7" applyNumberFormat="1" applyFont="1" applyFill="1" applyBorder="1" applyAlignment="1" applyProtection="1">
      <alignment horizontal="center" vertical="center"/>
      <protection locked="0"/>
    </xf>
    <xf numFmtId="184" fontId="15" fillId="8" borderId="1" xfId="7" applyNumberFormat="1" applyFont="1" applyFill="1" applyBorder="1" applyAlignment="1" applyProtection="1">
      <alignment horizontal="center" vertical="center"/>
      <protection locked="0"/>
    </xf>
    <xf numFmtId="0" fontId="15" fillId="0" borderId="0" xfId="0" quotePrefix="1" applyFont="1" applyAlignment="1">
      <alignment horizontal="left" vertical="top" wrapText="1"/>
    </xf>
    <xf numFmtId="49" fontId="11" fillId="6" borderId="0" xfId="1" applyNumberFormat="1" applyFill="1" applyAlignment="1" applyProtection="1">
      <alignment horizontal="left" vertical="center" wrapText="1"/>
      <protection locked="0"/>
    </xf>
    <xf numFmtId="0" fontId="6" fillId="0" borderId="0" xfId="0" quotePrefix="1" applyFont="1" applyAlignment="1">
      <alignment horizontal="left" wrapText="1"/>
    </xf>
    <xf numFmtId="0" fontId="20" fillId="0" borderId="0" xfId="0" quotePrefix="1" applyFont="1" applyAlignment="1">
      <alignment horizontal="left" vertical="top" wrapText="1"/>
    </xf>
    <xf numFmtId="0" fontId="6" fillId="0" borderId="0" xfId="0" quotePrefix="1" applyFont="1" applyAlignment="1" applyProtection="1">
      <alignment horizontal="left" vertical="top" wrapText="1"/>
      <protection locked="0"/>
    </xf>
    <xf numFmtId="0" fontId="6" fillId="0" borderId="0" xfId="0" applyFont="1" applyAlignment="1" applyProtection="1">
      <alignment horizontal="left" vertical="top" wrapText="1"/>
      <protection locked="0"/>
    </xf>
    <xf numFmtId="49" fontId="11" fillId="6" borderId="0" xfId="1" applyNumberFormat="1" applyFill="1" applyAlignment="1" applyProtection="1">
      <alignment horizontal="center" vertical="center" wrapText="1"/>
      <protection locked="0"/>
    </xf>
    <xf numFmtId="0" fontId="6" fillId="2" borderId="0" xfId="6" quotePrefix="1" applyFill="1" applyAlignment="1">
      <alignment horizontal="center" vertical="center" wrapText="1"/>
    </xf>
    <xf numFmtId="0" fontId="29" fillId="0" borderId="0" xfId="15" quotePrefix="1" applyFill="1" applyBorder="1" applyAlignment="1">
      <alignment horizontal="left" vertical="top" wrapText="1"/>
    </xf>
    <xf numFmtId="0" fontId="7" fillId="0" borderId="1" xfId="0" applyFont="1" applyBorder="1" applyAlignment="1">
      <alignment horizontal="left" vertical="center" wrapText="1"/>
    </xf>
    <xf numFmtId="0" fontId="6" fillId="4" borderId="1" xfId="0" applyFont="1" applyFill="1" applyBorder="1" applyAlignment="1">
      <alignment horizontal="center" vertical="center" wrapText="1"/>
    </xf>
    <xf numFmtId="0" fontId="6" fillId="0" borderId="3" xfId="0" applyFont="1" applyBorder="1" applyAlignment="1">
      <alignment horizontal="left" vertical="center" wrapText="1"/>
    </xf>
    <xf numFmtId="0" fontId="6" fillId="0" borderId="4" xfId="0" applyFont="1" applyBorder="1" applyAlignment="1">
      <alignment horizontal="left" vertical="center" wrapText="1"/>
    </xf>
    <xf numFmtId="0" fontId="6" fillId="0" borderId="5" xfId="0" applyFont="1" applyBorder="1" applyAlignment="1">
      <alignment horizontal="left" vertical="center" wrapText="1"/>
    </xf>
    <xf numFmtId="0" fontId="7" fillId="0" borderId="3" xfId="0" applyFont="1" applyBorder="1" applyAlignment="1">
      <alignment horizontal="left" vertical="center" wrapText="1" indent="1"/>
    </xf>
    <xf numFmtId="0" fontId="7" fillId="0" borderId="5" xfId="0" applyFont="1" applyBorder="1" applyAlignment="1">
      <alignment horizontal="left" vertical="center" wrapText="1" indent="1"/>
    </xf>
    <xf numFmtId="0" fontId="17" fillId="6" borderId="1" xfId="1" applyNumberFormat="1" applyFont="1" applyFill="1" applyBorder="1" applyAlignment="1">
      <alignment horizontal="center" vertical="center" wrapText="1"/>
    </xf>
    <xf numFmtId="172" fontId="21" fillId="19" borderId="3" xfId="0" applyNumberFormat="1" applyFont="1" applyFill="1" applyBorder="1" applyAlignment="1" applyProtection="1">
      <alignment horizontal="center" vertical="center"/>
      <protection locked="0"/>
    </xf>
    <xf numFmtId="172" fontId="21" fillId="19" borderId="5" xfId="0" applyNumberFormat="1" applyFont="1" applyFill="1" applyBorder="1" applyAlignment="1" applyProtection="1">
      <alignment horizontal="center" vertical="center"/>
      <protection locked="0"/>
    </xf>
    <xf numFmtId="0" fontId="6" fillId="0" borderId="1" xfId="0" applyFont="1" applyBorder="1" applyAlignment="1">
      <alignment horizontal="center" vertical="center" wrapText="1"/>
    </xf>
    <xf numFmtId="0" fontId="7" fillId="7" borderId="3" xfId="0" applyFont="1" applyFill="1" applyBorder="1" applyAlignment="1" applyProtection="1">
      <alignment horizontal="center" vertical="center" wrapText="1"/>
      <protection locked="0"/>
    </xf>
    <xf numFmtId="0" fontId="7" fillId="7" borderId="5" xfId="0" applyFont="1" applyFill="1" applyBorder="1" applyAlignment="1" applyProtection="1">
      <alignment horizontal="center" vertical="center" wrapText="1"/>
      <protection locked="0"/>
    </xf>
    <xf numFmtId="0" fontId="7" fillId="7" borderId="11" xfId="0" applyFont="1" applyFill="1" applyBorder="1" applyAlignment="1" applyProtection="1">
      <alignment horizontal="center" vertical="center" wrapText="1"/>
      <protection locked="0"/>
    </xf>
    <xf numFmtId="0" fontId="7" fillId="7" borderId="0" xfId="0" applyFont="1" applyFill="1" applyAlignment="1" applyProtection="1">
      <alignment horizontal="center" vertical="center" wrapText="1"/>
      <protection locked="0"/>
    </xf>
    <xf numFmtId="0" fontId="7" fillId="0" borderId="1" xfId="0" applyFont="1" applyBorder="1" applyAlignment="1">
      <alignment horizontal="left" vertical="center" wrapText="1" indent="1"/>
    </xf>
    <xf numFmtId="0" fontId="25" fillId="18" borderId="1" xfId="0" applyFont="1" applyFill="1" applyBorder="1" applyAlignment="1" applyProtection="1">
      <alignment horizontal="center" vertical="center" wrapText="1"/>
      <protection locked="0"/>
    </xf>
    <xf numFmtId="0" fontId="17" fillId="6" borderId="3" xfId="1" applyNumberFormat="1" applyFont="1" applyFill="1" applyBorder="1" applyAlignment="1">
      <alignment horizontal="center" vertical="center" wrapText="1"/>
    </xf>
    <xf numFmtId="0" fontId="17" fillId="6" borderId="4" xfId="1" applyNumberFormat="1" applyFont="1" applyFill="1" applyBorder="1" applyAlignment="1">
      <alignment horizontal="center" vertical="center" wrapText="1"/>
    </xf>
    <xf numFmtId="0" fontId="17" fillId="6" borderId="5" xfId="1" applyNumberFormat="1" applyFont="1" applyFill="1" applyBorder="1" applyAlignment="1">
      <alignment horizontal="center" vertical="center" wrapText="1"/>
    </xf>
    <xf numFmtId="0" fontId="6" fillId="2" borderId="8" xfId="6" quotePrefix="1" applyFill="1" applyBorder="1" applyAlignment="1">
      <alignment horizontal="left" vertical="center" wrapText="1"/>
    </xf>
    <xf numFmtId="0" fontId="34" fillId="0" borderId="16" xfId="0" applyFont="1" applyBorder="1" applyAlignment="1">
      <alignment horizontal="center" vertical="center" wrapText="1"/>
    </xf>
    <xf numFmtId="0" fontId="34" fillId="0" borderId="17" xfId="0" applyFont="1" applyBorder="1" applyAlignment="1">
      <alignment horizontal="center" vertical="center" wrapText="1"/>
    </xf>
    <xf numFmtId="172" fontId="34" fillId="0" borderId="18" xfId="0" applyNumberFormat="1" applyFont="1" applyBorder="1" applyAlignment="1">
      <alignment horizontal="center" vertical="center" wrapText="1"/>
    </xf>
    <xf numFmtId="0" fontId="34" fillId="0" borderId="11" xfId="0" applyFont="1" applyBorder="1" applyAlignment="1">
      <alignment horizontal="center" vertical="center" wrapText="1"/>
    </xf>
    <xf numFmtId="0" fontId="34" fillId="0" borderId="0" xfId="0" applyFont="1" applyAlignment="1">
      <alignment horizontal="center" vertical="center" wrapText="1"/>
    </xf>
    <xf numFmtId="172" fontId="34" fillId="0" borderId="12" xfId="0" applyNumberFormat="1" applyFont="1" applyBorder="1" applyAlignment="1">
      <alignment horizontal="center" vertical="center" wrapText="1"/>
    </xf>
    <xf numFmtId="0" fontId="34" fillId="0" borderId="13" xfId="0" applyFont="1" applyBorder="1" applyAlignment="1">
      <alignment horizontal="center" vertical="center" wrapText="1"/>
    </xf>
    <xf numFmtId="0" fontId="34" fillId="0" borderId="8" xfId="0" applyFont="1" applyBorder="1" applyAlignment="1">
      <alignment horizontal="center" vertical="center" wrapText="1"/>
    </xf>
    <xf numFmtId="172" fontId="34" fillId="0" borderId="14" xfId="0" applyNumberFormat="1" applyFont="1" applyBorder="1" applyAlignment="1">
      <alignment horizontal="center" vertical="center" wrapText="1"/>
    </xf>
    <xf numFmtId="0" fontId="34" fillId="0" borderId="18" xfId="0" applyFont="1" applyBorder="1" applyAlignment="1">
      <alignment horizontal="center" vertical="center" wrapText="1"/>
    </xf>
    <xf numFmtId="0" fontId="34" fillId="0" borderId="12" xfId="0" applyFont="1" applyBorder="1" applyAlignment="1">
      <alignment horizontal="center" vertical="center" wrapText="1"/>
    </xf>
    <xf numFmtId="0" fontId="34" fillId="0" borderId="14" xfId="0" applyFont="1" applyBorder="1" applyAlignment="1">
      <alignment horizontal="center" vertical="center" wrapText="1"/>
    </xf>
    <xf numFmtId="0" fontId="7" fillId="7" borderId="1" xfId="0" applyFont="1" applyFill="1" applyBorder="1" applyAlignment="1">
      <alignment horizontal="center" vertical="center" wrapText="1"/>
    </xf>
    <xf numFmtId="0" fontId="9" fillId="0" borderId="1" xfId="0" applyFont="1" applyBorder="1" applyAlignment="1">
      <alignment vertical="top" wrapText="1"/>
    </xf>
    <xf numFmtId="0" fontId="17" fillId="6" borderId="1" xfId="1" applyNumberFormat="1" applyFont="1" applyFill="1" applyBorder="1" applyAlignment="1" applyProtection="1">
      <alignment horizontal="center" vertical="center" wrapText="1"/>
    </xf>
    <xf numFmtId="0" fontId="6" fillId="0" borderId="3" xfId="0" applyFont="1" applyBorder="1" applyAlignment="1">
      <alignment horizontal="left" vertical="center" wrapText="1" indent="1"/>
    </xf>
    <xf numFmtId="0" fontId="6" fillId="0" borderId="4" xfId="0" applyFont="1" applyBorder="1" applyAlignment="1">
      <alignment horizontal="left" vertical="center" wrapText="1" indent="1"/>
    </xf>
    <xf numFmtId="0" fontId="6" fillId="0" borderId="5" xfId="0" applyFont="1" applyBorder="1" applyAlignment="1">
      <alignment horizontal="left" vertical="center" wrapText="1" indent="1"/>
    </xf>
    <xf numFmtId="0" fontId="7" fillId="7" borderId="1" xfId="0" quotePrefix="1" applyFont="1" applyFill="1" applyBorder="1" applyAlignment="1" applyProtection="1">
      <alignment horizontal="center" vertical="center" wrapText="1"/>
      <protection locked="0"/>
    </xf>
    <xf numFmtId="0" fontId="6" fillId="0" borderId="0" xfId="0" applyFont="1" applyAlignment="1">
      <alignment horizontal="left" vertical="center" wrapText="1" indent="1"/>
    </xf>
    <xf numFmtId="0" fontId="6" fillId="0" borderId="1" xfId="0" applyFont="1" applyBorder="1" applyAlignment="1">
      <alignment horizontal="left" vertical="center" wrapText="1" indent="1"/>
    </xf>
    <xf numFmtId="0" fontId="7" fillId="7" borderId="1" xfId="0" applyFont="1" applyFill="1" applyBorder="1" applyAlignment="1" applyProtection="1">
      <alignment horizontal="center" vertical="center" wrapText="1"/>
      <protection locked="0"/>
    </xf>
    <xf numFmtId="0" fontId="6" fillId="2" borderId="8" xfId="0" quotePrefix="1" applyFont="1" applyFill="1" applyBorder="1" applyAlignment="1">
      <alignment horizontal="left" vertical="center" wrapText="1"/>
    </xf>
    <xf numFmtId="0" fontId="29" fillId="17" borderId="0" xfId="15" quotePrefix="1" applyFill="1" applyBorder="1" applyAlignment="1">
      <alignment horizontal="left" vertical="top" wrapText="1"/>
    </xf>
    <xf numFmtId="0" fontId="0" fillId="2" borderId="0" xfId="0" applyFill="1" applyAlignment="1">
      <alignment horizontal="left" vertical="center" wrapText="1"/>
    </xf>
    <xf numFmtId="0" fontId="7" fillId="7" borderId="6" xfId="0" applyFont="1" applyFill="1" applyBorder="1" applyAlignment="1" applyProtection="1">
      <alignment vertical="center" wrapText="1"/>
      <protection locked="0"/>
    </xf>
    <xf numFmtId="0" fontId="7" fillId="7" borderId="15" xfId="0" applyFont="1" applyFill="1" applyBorder="1" applyAlignment="1" applyProtection="1">
      <alignment vertical="center" wrapText="1"/>
      <protection locked="0"/>
    </xf>
    <xf numFmtId="0" fontId="7" fillId="7" borderId="2" xfId="0" applyFont="1" applyFill="1" applyBorder="1" applyAlignment="1" applyProtection="1">
      <alignment vertical="center" wrapText="1"/>
      <protection locked="0"/>
    </xf>
    <xf numFmtId="0" fontId="7" fillId="7" borderId="6" xfId="0" applyFont="1" applyFill="1" applyBorder="1" applyAlignment="1" applyProtection="1">
      <alignment vertical="center"/>
      <protection locked="0"/>
    </xf>
    <xf numFmtId="0" fontId="7" fillId="7" borderId="15" xfId="0" applyFont="1" applyFill="1" applyBorder="1" applyAlignment="1" applyProtection="1">
      <alignment vertical="center"/>
      <protection locked="0"/>
    </xf>
    <xf numFmtId="0" fontId="7" fillId="7" borderId="2" xfId="0" applyFont="1" applyFill="1" applyBorder="1" applyAlignment="1" applyProtection="1">
      <alignment vertical="center"/>
      <protection locked="0"/>
    </xf>
    <xf numFmtId="0" fontId="26" fillId="6" borderId="3" xfId="1" applyNumberFormat="1" applyFont="1" applyFill="1" applyBorder="1" applyAlignment="1" applyProtection="1">
      <alignment horizontal="center" vertical="center" wrapText="1"/>
    </xf>
    <xf numFmtId="0" fontId="26" fillId="6" borderId="4" xfId="1" applyNumberFormat="1" applyFont="1" applyFill="1" applyBorder="1" applyAlignment="1" applyProtection="1">
      <alignment horizontal="center" vertical="center" wrapText="1"/>
    </xf>
    <xf numFmtId="0" fontId="26" fillId="6" borderId="5" xfId="1" applyNumberFormat="1" applyFont="1" applyFill="1" applyBorder="1" applyAlignment="1" applyProtection="1">
      <alignment horizontal="center" vertical="center" wrapText="1"/>
    </xf>
    <xf numFmtId="0" fontId="7" fillId="7" borderId="3" xfId="0" applyFont="1" applyFill="1" applyBorder="1" applyAlignment="1">
      <alignment horizontal="left" vertical="center" wrapText="1"/>
    </xf>
    <xf numFmtId="0" fontId="7" fillId="7" borderId="4" xfId="0" applyFont="1" applyFill="1" applyBorder="1" applyAlignment="1">
      <alignment horizontal="left" vertical="center" wrapText="1"/>
    </xf>
    <xf numFmtId="0" fontId="7" fillId="7" borderId="5" xfId="0" applyFont="1" applyFill="1" applyBorder="1" applyAlignment="1">
      <alignment horizontal="left" vertical="center" wrapText="1"/>
    </xf>
    <xf numFmtId="0" fontId="26" fillId="6" borderId="3" xfId="1" applyNumberFormat="1" applyFont="1" applyFill="1" applyBorder="1" applyAlignment="1" applyProtection="1">
      <alignment horizontal="left" vertical="center" wrapText="1"/>
    </xf>
    <xf numFmtId="0" fontId="26" fillId="6" borderId="4" xfId="1" applyNumberFormat="1" applyFont="1" applyFill="1" applyBorder="1" applyAlignment="1" applyProtection="1">
      <alignment horizontal="left" vertical="center" wrapText="1"/>
    </xf>
    <xf numFmtId="0" fontId="26" fillId="6" borderId="5" xfId="1" applyNumberFormat="1" applyFont="1" applyFill="1" applyBorder="1" applyAlignment="1" applyProtection="1">
      <alignment horizontal="left" vertical="center" wrapText="1"/>
    </xf>
    <xf numFmtId="0" fontId="6" fillId="0" borderId="0" xfId="0" quotePrefix="1" applyFont="1" applyAlignment="1">
      <alignment horizontal="left"/>
    </xf>
  </cellXfs>
  <cellStyles count="20">
    <cellStyle name="40% - Accent1" xfId="9" builtinId="31"/>
    <cellStyle name="40% - Accent1 2" xfId="17" xr:uid="{00000000-0005-0000-0000-000001000000}"/>
    <cellStyle name="40% - Accent4" xfId="12" builtinId="43"/>
    <cellStyle name="40% - Accent4 2" xfId="18" xr:uid="{00000000-0005-0000-0000-000003000000}"/>
    <cellStyle name="60% - Accent2" xfId="10" builtinId="36"/>
    <cellStyle name="Accent1" xfId="8" builtinId="29"/>
    <cellStyle name="Accent4" xfId="11" builtinId="41"/>
    <cellStyle name="Accent6" xfId="13" builtinId="49"/>
    <cellStyle name="Comma 2" xfId="7" xr:uid="{00000000-0005-0000-0000-000008000000}"/>
    <cellStyle name="Heading 2" xfId="4" builtinId="17"/>
    <cellStyle name="Heading 3" xfId="5" builtinId="18"/>
    <cellStyle name="Heading 4" xfId="1" builtinId="19"/>
    <cellStyle name="Hyperlink" xfId="3" builtinId="8"/>
    <cellStyle name="Input" xfId="2" builtinId="20"/>
    <cellStyle name="Neutral" xfId="15" builtinId="28"/>
    <cellStyle name="Normal" xfId="0" builtinId="0"/>
    <cellStyle name="Normal 2" xfId="6" xr:uid="{00000000-0005-0000-0000-000010000000}"/>
    <cellStyle name="Normal 3" xfId="14" xr:uid="{00000000-0005-0000-0000-000011000000}"/>
    <cellStyle name="Normal_Sheet1" xfId="16" xr:uid="{00000000-0005-0000-0000-000012000000}"/>
    <cellStyle name="Text_CEPATNEI" xfId="19" xr:uid="{00000000-0005-0000-0000-000013000000}"/>
  </cellStyles>
  <dxfs count="3">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s>
  <tableStyles count="0" defaultTableStyle="TableStyleMedium9" defaultPivotStyle="PivotStyleLight16"/>
  <colors>
    <mruColors>
      <color rgb="FFCCFFCC"/>
      <color rgb="FFFFCC99"/>
      <color rgb="FFFFBE82"/>
      <color rgb="FFB4FFCC"/>
      <color rgb="FFB8D2BB"/>
      <color rgb="FF91FFCC"/>
      <color rgb="FF8CFFCC"/>
      <color rgb="FFCCFFFF"/>
      <color rgb="FFCCCCFF"/>
      <color rgb="FF99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drawing1.xml><?xml version="1.0" encoding="utf-8"?>
<xdr:wsDr xmlns:xdr="http://schemas.openxmlformats.org/drawingml/2006/spreadsheetDrawing" xmlns:a="http://schemas.openxmlformats.org/drawingml/2006/main">
  <xdr:twoCellAnchor>
    <xdr:from>
      <xdr:col>0</xdr:col>
      <xdr:colOff>74084</xdr:colOff>
      <xdr:row>1</xdr:row>
      <xdr:rowOff>9524</xdr:rowOff>
    </xdr:from>
    <xdr:to>
      <xdr:col>5</xdr:col>
      <xdr:colOff>328083</xdr:colOff>
      <xdr:row>26</xdr:row>
      <xdr:rowOff>66674</xdr:rowOff>
    </xdr:to>
    <xdr:sp macro="" textlink="">
      <xdr:nvSpPr>
        <xdr:cNvPr id="2" name="Rectangle 1">
          <a:extLst>
            <a:ext uri="{FF2B5EF4-FFF2-40B4-BE49-F238E27FC236}">
              <a16:creationId xmlns:a16="http://schemas.microsoft.com/office/drawing/2014/main" id="{00000000-0008-0000-0B00-000002000000}"/>
            </a:ext>
          </a:extLst>
        </xdr:cNvPr>
        <xdr:cNvSpPr/>
      </xdr:nvSpPr>
      <xdr:spPr>
        <a:xfrm>
          <a:off x="74084" y="348191"/>
          <a:ext cx="5609166" cy="4025900"/>
        </a:xfrm>
        <a:prstGeom prst="rect">
          <a:avLst/>
        </a:prstGeom>
        <a:solidFill>
          <a:srgbClr val="CCFFFF"/>
        </a:solidFill>
        <a:ln/>
      </xdr:spPr>
      <xdr:style>
        <a:lnRef idx="1">
          <a:schemeClr val="accent1"/>
        </a:lnRef>
        <a:fillRef idx="2">
          <a:schemeClr val="accent1"/>
        </a:fillRef>
        <a:effectRef idx="1">
          <a:schemeClr val="accent1"/>
        </a:effectRef>
        <a:fontRef idx="minor">
          <a:schemeClr val="dk1"/>
        </a:fontRef>
      </xdr:style>
      <xdr:txBody>
        <a:bodyPr vertOverflow="clip" horzOverflow="clip" rtlCol="0" anchor="t"/>
        <a:lstStyle/>
        <a:p>
          <a:pPr algn="l"/>
          <a:r>
            <a:rPr lang="en-GB" sz="900" b="1">
              <a:solidFill>
                <a:sysClr val="windowText" lastClr="000000"/>
              </a:solidFill>
            </a:rPr>
            <a:t>Notes:</a:t>
          </a:r>
        </a:p>
        <a:p>
          <a:r>
            <a:rPr lang="en-GB" sz="900">
              <a:solidFill>
                <a:sysClr val="windowText" lastClr="000000"/>
              </a:solidFill>
              <a:effectLst/>
              <a:latin typeface="+mn-lt"/>
              <a:ea typeface="+mn-ea"/>
              <a:cs typeface="+mn-cs"/>
            </a:rPr>
            <a:t>There are a few governing rules that should be applied:</a:t>
          </a: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Specific notes for application of or tariffss:</a:t>
          </a:r>
        </a:p>
        <a:p>
          <a:pPr lvl="1"/>
          <a:r>
            <a:rPr lang="en-GB" sz="900">
              <a:solidFill>
                <a:sysClr val="windowText" lastClr="000000"/>
              </a:solidFill>
              <a:effectLst/>
              <a:latin typeface="+mn-lt"/>
              <a:ea typeface="+mn-ea"/>
              <a:cs typeface="+mn-cs"/>
            </a:rPr>
            <a:t>All tariffs are all delinked and set time bands are applied in place of the TPR’s timebands.</a:t>
          </a:r>
        </a:p>
        <a:p>
          <a:endParaRPr lang="en-GB" sz="900">
            <a:solidFill>
              <a:sysClr val="windowText" lastClr="000000"/>
            </a:solidFill>
            <a:effectLst/>
            <a:latin typeface="+mn-lt"/>
            <a:ea typeface="+mn-ea"/>
            <a:cs typeface="+mn-cs"/>
          </a:endParaRP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The following rules apply when allocating tariffs in DNO areas.</a:t>
          </a:r>
        </a:p>
        <a:p>
          <a:pPr lvl="1"/>
          <a:r>
            <a:rPr lang="en-GB" sz="900">
              <a:solidFill>
                <a:sysClr val="windowText" lastClr="000000"/>
              </a:solidFill>
              <a:effectLst/>
              <a:latin typeface="+mn-lt"/>
              <a:ea typeface="+mn-ea"/>
              <a:cs typeface="+mn-cs"/>
            </a:rPr>
            <a:t>1, G and U should be applied straight to the appropriate SSC  to identify generation and UMS tariffs.</a:t>
          </a:r>
        </a:p>
        <a:p>
          <a:pPr lvl="1"/>
          <a:r>
            <a:rPr lang="en-GB" sz="900">
              <a:solidFill>
                <a:sysClr val="windowText" lastClr="000000"/>
              </a:solidFill>
              <a:effectLst/>
              <a:latin typeface="+mn-lt"/>
              <a:ea typeface="+mn-ea"/>
              <a:cs typeface="+mn-cs"/>
            </a:rPr>
            <a:t>Then considering the SSC</a:t>
          </a:r>
          <a:r>
            <a:rPr lang="en-GB" sz="900" baseline="0">
              <a:solidFill>
                <a:sysClr val="windowText" lastClr="000000"/>
              </a:solidFill>
              <a:effectLst/>
              <a:latin typeface="+mn-lt"/>
              <a:ea typeface="+mn-ea"/>
              <a:cs typeface="+mn-cs"/>
            </a:rPr>
            <a:t> </a:t>
          </a:r>
          <a:r>
            <a:rPr lang="en-GB" sz="900">
              <a:solidFill>
                <a:sysClr val="windowText" lastClr="000000"/>
              </a:solidFill>
              <a:effectLst/>
              <a:latin typeface="+mn-lt"/>
              <a:ea typeface="+mn-ea"/>
              <a:cs typeface="+mn-cs"/>
            </a:rPr>
            <a:t>alongside the PC.</a:t>
          </a:r>
        </a:p>
        <a:p>
          <a:pPr lvl="1"/>
          <a:r>
            <a:rPr lang="en-GB" sz="900">
              <a:solidFill>
                <a:sysClr val="windowText" lastClr="000000"/>
              </a:solidFill>
              <a:effectLst/>
              <a:latin typeface="+mn-lt"/>
              <a:ea typeface="+mn-ea"/>
              <a:cs typeface="+mn-cs"/>
            </a:rPr>
            <a:t>2, PC1s should be labelled Domestic Aggregated.</a:t>
          </a:r>
        </a:p>
        <a:p>
          <a:pPr lvl="1"/>
          <a:r>
            <a:rPr lang="en-GB" sz="900">
              <a:solidFill>
                <a:sysClr val="windowText" lastClr="000000"/>
              </a:solidFill>
              <a:effectLst/>
              <a:latin typeface="+mn-lt"/>
              <a:ea typeface="+mn-ea"/>
              <a:cs typeface="+mn-cs"/>
            </a:rPr>
            <a:t>3, PC2s with SSCs with A/R should be labelled Domestic Aggregated (related MPAN).</a:t>
          </a:r>
        </a:p>
        <a:p>
          <a:pPr lvl="1"/>
          <a:r>
            <a:rPr lang="en-GB" sz="900">
              <a:solidFill>
                <a:sysClr val="windowText" lastClr="000000"/>
              </a:solidFill>
              <a:effectLst/>
              <a:latin typeface="+mn-lt"/>
              <a:ea typeface="+mn-ea"/>
              <a:cs typeface="+mn-cs"/>
            </a:rPr>
            <a:t>4, Remaining PC2s should be labelled Domestic Aggregated.</a:t>
          </a:r>
        </a:p>
        <a:p>
          <a:pPr lvl="1"/>
          <a:r>
            <a:rPr lang="en-GB" sz="900">
              <a:solidFill>
                <a:sysClr val="windowText" lastClr="000000"/>
              </a:solidFill>
              <a:effectLst/>
              <a:latin typeface="+mn-lt"/>
              <a:ea typeface="+mn-ea"/>
              <a:cs typeface="+mn-cs"/>
            </a:rPr>
            <a:t>5, PC3s should be labelled Non Domestic Aggregated.</a:t>
          </a:r>
        </a:p>
        <a:p>
          <a:pPr lvl="1"/>
          <a:r>
            <a:rPr lang="en-GB" sz="900">
              <a:solidFill>
                <a:sysClr val="windowText" lastClr="000000"/>
              </a:solidFill>
              <a:effectLst/>
              <a:latin typeface="+mn-lt"/>
              <a:ea typeface="+mn-ea"/>
              <a:cs typeface="+mn-cs"/>
            </a:rPr>
            <a:t>6, PC4s with SSCs with A/R should be labelled Non Domestic Aggregated (related MPAN).</a:t>
          </a:r>
        </a:p>
        <a:p>
          <a:pPr lvl="1"/>
          <a:r>
            <a:rPr lang="en-GB" sz="900">
              <a:solidFill>
                <a:sysClr val="windowText" lastClr="000000"/>
              </a:solidFill>
              <a:effectLst/>
              <a:latin typeface="+mn-lt"/>
              <a:ea typeface="+mn-ea"/>
              <a:cs typeface="+mn-cs"/>
            </a:rPr>
            <a:t>7, Remaining PC4s should be labelled Non Domestic Aggregated.</a:t>
          </a:r>
        </a:p>
        <a:p>
          <a:pPr lvl="1"/>
          <a:r>
            <a:rPr lang="en-GB" sz="900">
              <a:solidFill>
                <a:sysClr val="windowText" lastClr="000000"/>
              </a:solidFill>
              <a:effectLst/>
              <a:latin typeface="+mn-lt"/>
              <a:ea typeface="+mn-ea"/>
              <a:cs typeface="+mn-cs"/>
            </a:rPr>
            <a:t>8, PC5 – 8s should be labelled</a:t>
          </a:r>
          <a:r>
            <a:rPr lang="en-GB" sz="900" baseline="0">
              <a:solidFill>
                <a:sysClr val="windowText" lastClr="000000"/>
              </a:solidFill>
              <a:effectLst/>
              <a:latin typeface="+mn-lt"/>
              <a:ea typeface="+mn-ea"/>
              <a:cs typeface="+mn-cs"/>
            </a:rPr>
            <a:t> </a:t>
          </a:r>
          <a:r>
            <a:rPr lang="en-GB" sz="900">
              <a:solidFill>
                <a:sysClr val="windowText" lastClr="000000"/>
              </a:solidFill>
              <a:effectLst/>
              <a:latin typeface="+mn-lt"/>
              <a:ea typeface="+mn-ea"/>
              <a:cs typeface="+mn-cs"/>
            </a:rPr>
            <a:t>Non Domestic Aggregated.</a:t>
          </a:r>
        </a:p>
        <a:p>
          <a:r>
            <a:rPr lang="en-GB" sz="900">
              <a:solidFill>
                <a:sysClr val="windowText" lastClr="000000"/>
              </a:solidFill>
              <a:effectLst/>
              <a:latin typeface="+mn-lt"/>
              <a:ea typeface="+mn-ea"/>
              <a:cs typeface="+mn-cs"/>
            </a:rPr>
            <a:t> </a:t>
          </a: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Common decode:</a:t>
          </a:r>
        </a:p>
        <a:p>
          <a:pPr lvl="1"/>
          <a:r>
            <a:rPr lang="en-GB" sz="900">
              <a:solidFill>
                <a:sysClr val="windowText" lastClr="000000"/>
              </a:solidFill>
              <a:effectLst/>
              <a:latin typeface="+mn-lt"/>
              <a:ea typeface="+mn-ea"/>
              <a:cs typeface="+mn-cs"/>
            </a:rPr>
            <a:t>A: Aggregated - replaces the Day &amp; Night rates (1 &amp; 2)</a:t>
          </a:r>
        </a:p>
        <a:p>
          <a:pPr lvl="1"/>
          <a:r>
            <a:rPr lang="en-GB" sz="900">
              <a:solidFill>
                <a:sysClr val="windowText" lastClr="000000"/>
              </a:solidFill>
              <a:effectLst/>
              <a:latin typeface="+mn-lt"/>
              <a:ea typeface="+mn-ea"/>
              <a:cs typeface="+mn-cs"/>
            </a:rPr>
            <a:t>A/R: Aggregated if on PC1</a:t>
          </a:r>
          <a:r>
            <a:rPr lang="en-GB" sz="900" baseline="0">
              <a:solidFill>
                <a:sysClr val="windowText" lastClr="000000"/>
              </a:solidFill>
              <a:effectLst/>
              <a:latin typeface="+mn-lt"/>
              <a:ea typeface="+mn-ea"/>
              <a:cs typeface="+mn-cs"/>
            </a:rPr>
            <a:t> / PC3 / PC5 / PC6 / PC7 / PC8 </a:t>
          </a:r>
          <a:r>
            <a:rPr lang="en-GB" sz="900">
              <a:solidFill>
                <a:sysClr val="windowText" lastClr="000000"/>
              </a:solidFill>
              <a:effectLst/>
              <a:latin typeface="+mn-lt"/>
              <a:ea typeface="+mn-ea"/>
              <a:cs typeface="+mn-cs"/>
            </a:rPr>
            <a:t> or Aggregated (related MPAN) if on PC2 / PC4</a:t>
          </a:r>
        </a:p>
        <a:p>
          <a:pPr lvl="1"/>
          <a:r>
            <a:rPr lang="en-GB" sz="900">
              <a:solidFill>
                <a:sysClr val="windowText" lastClr="000000"/>
              </a:solidFill>
              <a:effectLst/>
              <a:latin typeface="+mn-lt"/>
              <a:ea typeface="+mn-ea"/>
              <a:cs typeface="+mn-cs"/>
            </a:rPr>
            <a:t>G: Generation</a:t>
          </a:r>
        </a:p>
        <a:p>
          <a:pPr lvl="1"/>
          <a:r>
            <a:rPr lang="en-GB" sz="900">
              <a:solidFill>
                <a:sysClr val="windowText" lastClr="000000"/>
              </a:solidFill>
              <a:effectLst/>
              <a:latin typeface="+mn-lt"/>
              <a:ea typeface="+mn-ea"/>
              <a:cs typeface="+mn-cs"/>
            </a:rPr>
            <a:t>U: Unmetered</a:t>
          </a:r>
          <a:r>
            <a:rPr lang="en-GB" sz="900" baseline="0">
              <a:solidFill>
                <a:sysClr val="windowText" lastClr="000000"/>
              </a:solidFill>
              <a:effectLst/>
              <a:latin typeface="+mn-lt"/>
              <a:ea typeface="+mn-ea"/>
              <a:cs typeface="+mn-cs"/>
            </a:rPr>
            <a:t> Supplies</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25401</xdr:colOff>
      <xdr:row>24</xdr:row>
      <xdr:rowOff>117476</xdr:rowOff>
    </xdr:from>
    <xdr:to>
      <xdr:col>9</xdr:col>
      <xdr:colOff>92076</xdr:colOff>
      <xdr:row>26</xdr:row>
      <xdr:rowOff>116417</xdr:rowOff>
    </xdr:to>
    <xdr:sp macro="" textlink="">
      <xdr:nvSpPr>
        <xdr:cNvPr id="2" name="TextBox 1">
          <a:extLst>
            <a:ext uri="{FF2B5EF4-FFF2-40B4-BE49-F238E27FC236}">
              <a16:creationId xmlns:a16="http://schemas.microsoft.com/office/drawing/2014/main" id="{00000000-0008-0000-0D00-000002000000}"/>
            </a:ext>
          </a:extLst>
        </xdr:cNvPr>
        <xdr:cNvSpPr txBox="1"/>
      </xdr:nvSpPr>
      <xdr:spPr>
        <a:xfrm>
          <a:off x="184151" y="9197976"/>
          <a:ext cx="8268758" cy="1141941"/>
        </a:xfrm>
        <a:prstGeom prst="rect">
          <a:avLst/>
        </a:prstGeom>
        <a:solidFill>
          <a:srgbClr val="CCFFCC"/>
        </a:solidFill>
        <a:ln/>
      </xdr:spPr>
      <xdr:style>
        <a:lnRef idx="1">
          <a:schemeClr val="accent1"/>
        </a:lnRef>
        <a:fillRef idx="3">
          <a:schemeClr val="accent1"/>
        </a:fillRef>
        <a:effectRef idx="2">
          <a:schemeClr val="accent1"/>
        </a:effectRef>
        <a:fontRef idx="minor">
          <a:schemeClr val="lt1"/>
        </a:fontRef>
      </xdr:style>
      <xdr:txBody>
        <a:bodyPr vertOverflow="clip" horzOverflow="clip" wrap="square" rtlCol="0" anchor="t"/>
        <a:lstStyle/>
        <a:p>
          <a:r>
            <a:rPr lang="en-GB" sz="1100">
              <a:solidFill>
                <a:sysClr val="windowText" lastClr="000000"/>
              </a:solidFill>
            </a:rPr>
            <a:t>Note:</a:t>
          </a:r>
        </a:p>
        <a:p>
          <a:r>
            <a:rPr lang="en-GB" sz="1100" i="1">
              <a:solidFill>
                <a:schemeClr val="dk1"/>
              </a:solidFill>
              <a:effectLst/>
              <a:latin typeface="+mn-lt"/>
              <a:ea typeface="+mn-ea"/>
              <a:cs typeface="+mn-cs"/>
            </a:rPr>
            <a:t>For the purpose of forecasting the exceeded capacity charge, the input in this calculator uses the average daily exceeded capacity as this reduces the calculators complexity, however as per the Use of System Charging Statement, the exceeded portion of the capacity will be charged at the exceeded capacity charge p/kVA/day rate, based on the difference between the MIC/MEC and the actual capacity used.  This will be charged for the full duration of the month in which the breach occurs.”</a:t>
          </a:r>
          <a:endParaRPr lang="en-GB" sz="1100">
            <a:solidFill>
              <a:schemeClr val="dk1"/>
            </a:solidFill>
            <a:effectLst/>
            <a:latin typeface="+mn-lt"/>
            <a:ea typeface="+mn-ea"/>
            <a:cs typeface="+mn-cs"/>
          </a:endParaRPr>
        </a:p>
        <a:p>
          <a:endParaRPr lang="en-GB" sz="1100"/>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1.xml.rels><?xml version="1.0" encoding="UTF-8" standalone="yes"?>
<Relationships xmlns="http://schemas.openxmlformats.org/package/2006/relationships"><Relationship Id="rId2" Type="http://schemas.openxmlformats.org/officeDocument/2006/relationships/printerSettings" Target="../printerSettings/printerSettings17.bin"/><Relationship Id="rId1" Type="http://schemas.openxmlformats.org/officeDocument/2006/relationships/printerSettings" Target="../printerSettings/printerSettings16.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8.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1.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7.xml.rels><?xml version="1.0" encoding="UTF-8" standalone="yes"?>
<Relationships xmlns="http://schemas.openxmlformats.org/package/2006/relationships"><Relationship Id="rId2" Type="http://schemas.openxmlformats.org/officeDocument/2006/relationships/printerSettings" Target="../printerSettings/printerSettings10.bin"/><Relationship Id="rId1" Type="http://schemas.openxmlformats.org/officeDocument/2006/relationships/printerSettings" Target="../printerSettings/printerSettings9.bin"/></Relationships>
</file>

<file path=xl/worksheets/_rels/sheet8.xml.rels><?xml version="1.0" encoding="UTF-8" standalone="yes"?>
<Relationships xmlns="http://schemas.openxmlformats.org/package/2006/relationships"><Relationship Id="rId2" Type="http://schemas.openxmlformats.org/officeDocument/2006/relationships/printerSettings" Target="../printerSettings/printerSettings12.bin"/><Relationship Id="rId1" Type="http://schemas.openxmlformats.org/officeDocument/2006/relationships/printerSettings" Target="../printerSettings/printerSettings11.bin"/></Relationships>
</file>

<file path=xl/worksheets/_rels/sheet9.xml.rels><?xml version="1.0" encoding="UTF-8" standalone="yes"?>
<Relationships xmlns="http://schemas.openxmlformats.org/package/2006/relationships"><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3">
    <pageSetUpPr fitToPage="1"/>
  </sheetPr>
  <dimension ref="A1:H28"/>
  <sheetViews>
    <sheetView showGridLines="0" tabSelected="1" zoomScaleNormal="100" zoomScaleSheetLayoutView="100" workbookViewId="0">
      <selection activeCell="B5" sqref="B5"/>
    </sheetView>
  </sheetViews>
  <sheetFormatPr defaultRowHeight="13.2" x14ac:dyDescent="0.25"/>
  <cols>
    <col min="1" max="1" width="70.33203125" customWidth="1"/>
    <col min="2" max="2" width="42.109375" customWidth="1"/>
    <col min="3" max="3" width="28" customWidth="1"/>
    <col min="4" max="4" width="18.109375" customWidth="1"/>
    <col min="5" max="5" width="21.5546875" customWidth="1"/>
  </cols>
  <sheetData>
    <row r="1" spans="1:8" x14ac:dyDescent="0.25">
      <c r="A1" s="24"/>
      <c r="B1" s="24"/>
      <c r="C1" s="24"/>
      <c r="D1" s="24"/>
      <c r="E1" s="24"/>
    </row>
    <row r="2" spans="1:8" ht="16.8" x14ac:dyDescent="0.25">
      <c r="A2" s="136" t="s">
        <v>114</v>
      </c>
      <c r="B2" s="68"/>
      <c r="C2" s="68"/>
      <c r="D2" s="68"/>
      <c r="E2" s="68"/>
    </row>
    <row r="3" spans="1:8" ht="13.8" x14ac:dyDescent="0.25">
      <c r="A3" s="68"/>
      <c r="B3" s="133" t="s">
        <v>115</v>
      </c>
      <c r="C3" s="132" t="s">
        <v>116</v>
      </c>
      <c r="D3" s="132" t="s">
        <v>19</v>
      </c>
      <c r="E3" s="132" t="s">
        <v>18</v>
      </c>
    </row>
    <row r="4" spans="1:8" ht="13.8" x14ac:dyDescent="0.25">
      <c r="A4" s="69" t="s">
        <v>114</v>
      </c>
      <c r="B4" s="28" t="s">
        <v>1227</v>
      </c>
      <c r="C4" s="28" t="s">
        <v>670</v>
      </c>
      <c r="D4" s="28" t="s">
        <v>671</v>
      </c>
      <c r="E4" s="28" t="s">
        <v>113</v>
      </c>
    </row>
    <row r="5" spans="1:8" x14ac:dyDescent="0.25">
      <c r="A5" s="68"/>
      <c r="B5" s="68"/>
      <c r="C5" s="68"/>
      <c r="D5" s="68"/>
      <c r="E5" s="68"/>
    </row>
    <row r="6" spans="1:8" ht="16.8" x14ac:dyDescent="0.25">
      <c r="A6" s="71" t="s">
        <v>13</v>
      </c>
      <c r="B6" s="68"/>
      <c r="C6" s="68"/>
      <c r="D6" s="68"/>
      <c r="E6" s="68"/>
    </row>
    <row r="7" spans="1:8" ht="13.8" x14ac:dyDescent="0.25">
      <c r="A7" s="72" t="s">
        <v>14</v>
      </c>
      <c r="B7" s="213" t="s">
        <v>15</v>
      </c>
      <c r="C7" s="213"/>
      <c r="D7" s="213"/>
      <c r="E7" s="213"/>
    </row>
    <row r="8" spans="1:8" ht="30" customHeight="1" x14ac:dyDescent="0.25">
      <c r="A8" s="76" t="s">
        <v>156</v>
      </c>
      <c r="B8" s="212" t="s">
        <v>145</v>
      </c>
      <c r="C8" s="212"/>
      <c r="D8" s="212"/>
      <c r="E8" s="212"/>
    </row>
    <row r="9" spans="1:8" ht="30" customHeight="1" x14ac:dyDescent="0.25">
      <c r="A9" s="76" t="s">
        <v>606</v>
      </c>
      <c r="B9" s="212" t="str">
        <f>"Annex 2 contains the charges to Designated EHV Properties and charges applied to LDNOs with Designated EHV Properties/end-users embedded in networks within the " &amp;B4 &amp;" Licence area."</f>
        <v>Annex 2 contains the charges to Designated EHV Properties and charges applied to LDNOs with Designated EHV Properties/end-users embedded in networks within the Fulcrum Electricity Assets Ltd - GSP_C Licence area.</v>
      </c>
      <c r="C9" s="212"/>
      <c r="D9" s="212"/>
      <c r="E9" s="212"/>
    </row>
    <row r="10" spans="1:8" ht="30" customHeight="1" x14ac:dyDescent="0.25">
      <c r="A10" s="76" t="s">
        <v>33</v>
      </c>
      <c r="B10" s="212" t="s">
        <v>17</v>
      </c>
      <c r="C10" s="212"/>
      <c r="D10" s="212"/>
      <c r="E10" s="212"/>
    </row>
    <row r="11" spans="1:8" ht="61.5" customHeight="1" x14ac:dyDescent="0.25">
      <c r="A11" s="76" t="s">
        <v>34</v>
      </c>
      <c r="B11" s="212" t="str">
        <f>"Annex 4 contains charges that are levied on the owner of an embedded network within the "&amp;B4&amp;" Licence area. "&amp;"Electricity suppliers and consumers who have properties connected to an embedded network should contact the embedded network owner to determine their distribution charges."&amp;" The charges listed in this table are not payable by domestic consumers, business consumers or electricity suppliers."</f>
        <v>Annex 4 contains charges that are levied on the owner of an embedded network within the Fulcrum Electricity Assets Ltd - GSP_C Licence area. Electricity suppliers and consumers who have properties connected to an embedded network should contact the embedded network owner to determine their distribution charges. The charges listed in this table are not payable by domestic consumers, business consumers or electricity suppliers.</v>
      </c>
      <c r="C11" s="212"/>
      <c r="D11" s="212"/>
      <c r="E11" s="212"/>
      <c r="F11" s="215"/>
      <c r="G11" s="215"/>
      <c r="H11" s="215"/>
    </row>
    <row r="12" spans="1:8" ht="86.25" customHeight="1" x14ac:dyDescent="0.25">
      <c r="A12" s="76" t="s">
        <v>25</v>
      </c>
      <c r="B12" s="212" t="s">
        <v>126</v>
      </c>
      <c r="C12" s="212"/>
      <c r="D12" s="212"/>
      <c r="E12" s="212"/>
    </row>
    <row r="13" spans="1:8" ht="45" customHeight="1" x14ac:dyDescent="0.25">
      <c r="A13" s="76" t="s">
        <v>127</v>
      </c>
      <c r="B13" s="212" t="str">
        <f>"Annex 6 contains the charges for new or amended Designated EHV Properties and charges applied to LDNOs with new or amended Designated EHV Properties/end-users embedded in networks within the " &amp;B4 &amp;" Licence area."</f>
        <v>Annex 6 contains the charges for new or amended Designated EHV Properties and charges applied to LDNOs with new or amended Designated EHV Properties/end-users embedded in networks within the Fulcrum Electricity Assets Ltd - GSP_C Licence area.</v>
      </c>
      <c r="C13" s="212"/>
      <c r="D13" s="212"/>
      <c r="E13" s="212"/>
    </row>
    <row r="14" spans="1:8" ht="33.75" customHeight="1" x14ac:dyDescent="0.25">
      <c r="A14" s="174" t="s">
        <v>401</v>
      </c>
      <c r="B14" s="212" t="s">
        <v>402</v>
      </c>
      <c r="C14" s="212"/>
      <c r="D14" s="212"/>
      <c r="E14" s="212"/>
    </row>
    <row r="15" spans="1:8" ht="29.25" customHeight="1" x14ac:dyDescent="0.25">
      <c r="A15" s="76" t="s">
        <v>27</v>
      </c>
      <c r="B15" s="212" t="s">
        <v>645</v>
      </c>
      <c r="C15" s="212"/>
      <c r="D15" s="212"/>
      <c r="E15" s="212"/>
    </row>
    <row r="16" spans="1:8" ht="29.25" customHeight="1" x14ac:dyDescent="0.25">
      <c r="A16" s="174" t="s">
        <v>607</v>
      </c>
      <c r="B16" s="212" t="s">
        <v>608</v>
      </c>
      <c r="C16" s="212"/>
      <c r="D16" s="212"/>
      <c r="E16" s="212"/>
    </row>
    <row r="17" spans="1:5" ht="29.25" customHeight="1" x14ac:dyDescent="0.25">
      <c r="A17" s="76" t="s">
        <v>514</v>
      </c>
      <c r="B17" s="212" t="s">
        <v>516</v>
      </c>
      <c r="C17" s="212"/>
      <c r="D17" s="212"/>
      <c r="E17" s="212"/>
    </row>
    <row r="18" spans="1:5" ht="29.25" customHeight="1" x14ac:dyDescent="0.25">
      <c r="A18" s="76" t="s">
        <v>609</v>
      </c>
      <c r="B18" s="212" t="s">
        <v>610</v>
      </c>
      <c r="C18" s="212"/>
      <c r="D18" s="212"/>
      <c r="E18" s="212"/>
    </row>
    <row r="19" spans="1:5" ht="30" customHeight="1" x14ac:dyDescent="0.25">
      <c r="A19" s="76" t="s">
        <v>77</v>
      </c>
      <c r="B19" s="212" t="s">
        <v>76</v>
      </c>
      <c r="C19" s="212"/>
      <c r="D19" s="212"/>
      <c r="E19" s="212"/>
    </row>
    <row r="20" spans="1:5" x14ac:dyDescent="0.25">
      <c r="A20" s="68"/>
      <c r="B20" s="68"/>
      <c r="C20" s="68"/>
      <c r="D20" s="68"/>
      <c r="E20" s="68"/>
    </row>
    <row r="21" spans="1:5" ht="13.8" x14ac:dyDescent="0.25">
      <c r="A21" s="73" t="s">
        <v>23</v>
      </c>
      <c r="B21" s="68"/>
      <c r="C21" s="68"/>
      <c r="D21" s="68"/>
      <c r="E21" s="68"/>
    </row>
    <row r="22" spans="1:5" ht="13.8" x14ac:dyDescent="0.25">
      <c r="A22" s="72"/>
      <c r="B22" s="218"/>
      <c r="C22" s="218"/>
      <c r="D22" s="218"/>
      <c r="E22" s="218"/>
    </row>
    <row r="23" spans="1:5" ht="32.25" customHeight="1" x14ac:dyDescent="0.25">
      <c r="A23" s="216" t="s">
        <v>61</v>
      </c>
      <c r="B23" s="217"/>
      <c r="C23" s="217"/>
      <c r="D23" s="217"/>
      <c r="E23" s="217"/>
    </row>
    <row r="24" spans="1:5" x14ac:dyDescent="0.25">
      <c r="A24" s="68"/>
      <c r="B24" s="68"/>
      <c r="C24" s="68"/>
      <c r="D24" s="68"/>
      <c r="E24" s="68"/>
    </row>
    <row r="25" spans="1:5" ht="13.8" x14ac:dyDescent="0.25">
      <c r="A25" s="74" t="s">
        <v>24</v>
      </c>
      <c r="B25" s="68"/>
      <c r="C25" s="68"/>
      <c r="D25" s="68"/>
      <c r="E25" s="68"/>
    </row>
    <row r="26" spans="1:5" ht="13.8" x14ac:dyDescent="0.25">
      <c r="A26" s="70"/>
      <c r="B26" s="218"/>
      <c r="C26" s="218"/>
      <c r="D26" s="218"/>
      <c r="E26" s="218"/>
    </row>
    <row r="27" spans="1:5" ht="28.5" customHeight="1" x14ac:dyDescent="0.25">
      <c r="A27" s="216" t="s">
        <v>35</v>
      </c>
      <c r="B27" s="217"/>
      <c r="C27" s="217"/>
      <c r="D27" s="217"/>
      <c r="E27" s="217"/>
    </row>
    <row r="28" spans="1:5" ht="28.5" customHeight="1" x14ac:dyDescent="0.25">
      <c r="A28" s="214" t="s">
        <v>112</v>
      </c>
      <c r="B28" s="214"/>
      <c r="C28" s="214"/>
      <c r="D28" s="214"/>
      <c r="E28" s="214"/>
    </row>
  </sheetData>
  <customSheetViews>
    <customSheetView guid="{5032A364-B81A-48DA-88DA-AB3B86B47EE9}">
      <selection activeCell="A12" sqref="A12"/>
      <pageMargins left="0.7" right="0.7" top="0.75" bottom="0.75" header="0.3" footer="0.3"/>
    </customSheetView>
  </customSheetViews>
  <mergeCells count="19">
    <mergeCell ref="A28:E28"/>
    <mergeCell ref="F11:H11"/>
    <mergeCell ref="A23:E23"/>
    <mergeCell ref="A27:E27"/>
    <mergeCell ref="B12:E12"/>
    <mergeCell ref="B15:E15"/>
    <mergeCell ref="B13:E13"/>
    <mergeCell ref="B19:E19"/>
    <mergeCell ref="B22:E22"/>
    <mergeCell ref="B26:E26"/>
    <mergeCell ref="B14:E14"/>
    <mergeCell ref="B17:E17"/>
    <mergeCell ref="B16:E16"/>
    <mergeCell ref="B18:E18"/>
    <mergeCell ref="B8:E8"/>
    <mergeCell ref="B9:E9"/>
    <mergeCell ref="B10:E10"/>
    <mergeCell ref="B11:E11"/>
    <mergeCell ref="B7:E7"/>
  </mergeCells>
  <hyperlinks>
    <hyperlink ref="A8" location="'Annex 1 LV, HV and UMS charges'!A1" display="Annex 1 LV, HV and Unmetered Supplies charges" xr:uid="{00000000-0004-0000-0000-000000000000}"/>
    <hyperlink ref="A9" location="'Annex 2 Designated EHV charges'!A1" display="Annex 2 Designated EHV charges" xr:uid="{00000000-0004-0000-0000-000001000000}"/>
    <hyperlink ref="A10" location="'Annex 3 Preserved charges'!A1" display="Annex 3 Preserved charges" xr:uid="{00000000-0004-0000-0000-000002000000}"/>
    <hyperlink ref="A11" location="'Annex 4 LDNO charges'!A1" display="Annex 4 LDNO charges" xr:uid="{00000000-0004-0000-0000-000003000000}"/>
    <hyperlink ref="A12" location="'Annex 5 LLFs'!A1" display="Annex 5 LLFs" xr:uid="{00000000-0004-0000-0000-000004000000}"/>
    <hyperlink ref="A15" location="'Nodal prices'!A1" display="Nodal prices" xr:uid="{00000000-0004-0000-0000-000005000000}"/>
    <hyperlink ref="A13" location="'Annex 6 New or Amended EHV'!A1" display="Annex 6  Charges for New or Amended Designated EHV Properties" xr:uid="{00000000-0004-0000-0000-000006000000}"/>
    <hyperlink ref="A19" location="'Charge Calculator'!B10" display="Charge calculator" xr:uid="{00000000-0004-0000-0000-000007000000}"/>
    <hyperlink ref="A14" location="'Annex 7 Pass-Through Costs'!A1" display="Annex 7  Fixed adders for Supplier of Last Resort and Eligible Bad Debt pass-through costs" xr:uid="{00000000-0004-0000-0000-000008000000}"/>
    <hyperlink ref="A17" location="'Residual Charging Bands'!A1" display="Residual Charging Bandings" xr:uid="{00000000-0004-0000-0000-000009000000}"/>
    <hyperlink ref="A16" location="'SSC unit rate lookup'!A1" display="SSC unit rate lookup" xr:uid="{1137C865-7AA7-4BB5-88BB-3FDAFDFC8644}"/>
    <hyperlink ref="A18" location="'TNUoS Mapping'!A1" display="TNUoS Mapping" xr:uid="{7B39D133-5C8D-462E-8E9D-07F5E99313CF}"/>
  </hyperlinks>
  <pageMargins left="0.70866141732283472" right="0.70866141732283472" top="0.74803149606299213" bottom="0.74803149606299213" header="0.31496062992125984" footer="0.31496062992125984"/>
  <pageSetup paperSize="9" scale="64"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E164"/>
  <sheetViews>
    <sheetView zoomScale="80" zoomScaleNormal="80" zoomScaleSheetLayoutView="100" workbookViewId="0"/>
  </sheetViews>
  <sheetFormatPr defaultColWidth="9.109375" defaultRowHeight="27.75" customHeight="1" x14ac:dyDescent="0.25"/>
  <cols>
    <col min="1" max="1" width="63.44140625" style="2" customWidth="1"/>
    <col min="2" max="2" width="17.5546875" style="3" customWidth="1"/>
    <col min="3" max="3" width="14.109375" style="2" customWidth="1"/>
    <col min="4" max="5" width="17.5546875" style="3" customWidth="1"/>
    <col min="6" max="16384" width="9.109375" style="2"/>
  </cols>
  <sheetData>
    <row r="1" spans="1:5" ht="27.75" customHeight="1" x14ac:dyDescent="0.25">
      <c r="A1" s="13" t="s">
        <v>16</v>
      </c>
      <c r="B1" s="265"/>
      <c r="C1" s="265"/>
      <c r="D1" s="173"/>
      <c r="E1" s="173"/>
    </row>
    <row r="2" spans="1:5" ht="35.1" customHeight="1" x14ac:dyDescent="0.25">
      <c r="A2" s="238" t="str">
        <f>""&amp;Overview!B4&amp; " - Effective from "&amp;Overview!D4&amp;" - "&amp;Overview!E4&amp;" Supplier of Last Resort and Eligible Bad Debt Pass-Through Costs"</f>
        <v>Fulcrum Electricity Assets Ltd - GSP_C - Effective from 1 April 2027 - Final Supplier of Last Resort and Eligible Bad Debt Pass-Through Costs</v>
      </c>
      <c r="B2" s="239"/>
      <c r="C2" s="239"/>
      <c r="D2" s="239"/>
      <c r="E2" s="240"/>
    </row>
    <row r="3" spans="1:5" s="78" customFormat="1" ht="14.1" customHeight="1" x14ac:dyDescent="0.25">
      <c r="A3" s="84"/>
      <c r="B3" s="84"/>
      <c r="C3" s="84"/>
      <c r="D3" s="84"/>
      <c r="E3" s="84"/>
    </row>
    <row r="4" spans="1:5" ht="75" customHeight="1" x14ac:dyDescent="0.25">
      <c r="A4" s="27" t="s">
        <v>117</v>
      </c>
      <c r="B4" s="14" t="s">
        <v>654</v>
      </c>
      <c r="C4" s="14" t="s">
        <v>20</v>
      </c>
      <c r="D4" s="14" t="s">
        <v>400</v>
      </c>
      <c r="E4" s="14" t="s">
        <v>640</v>
      </c>
    </row>
    <row r="5" spans="1:5" ht="20.100000000000001" customHeight="1" x14ac:dyDescent="0.25">
      <c r="A5" s="16" t="s">
        <v>579</v>
      </c>
      <c r="B5" s="196" t="str">
        <f>IFERROR(INDEX('Annex 1 LV, HV and UMS charges'!$B$13:$B$44,MATCH($A5,'Annex 1 LV, HV and UMS charges'!$A$13:$A$44,0)),IF(INDEX('Annex 4 LDNO charges'!$B$12:$B$202,MATCH($A5,'Annex 4 LDNO charges'!$A$12:$A$202,0))=0,"",INDEX('Annex 4 LDNO charges'!$B$12:$B$202,MATCH($A5,'Annex 4 LDNO charges'!$A$12:$A$202,0))))</f>
        <v>C01, C02, C1L, C2H</v>
      </c>
      <c r="C5" s="197" t="str">
        <f>IFERROR(INDEX('Annex 1 LV, HV and UMS charges'!$C$13:$C$44,MATCH($A5,'Annex 1 LV, HV and UMS charges'!$A$13:$A$44,0)),INDEX('Annex 4 LDNO charges'!$C$12:$C$202,MATCH($A5,'Annex 4 LDNO charges'!$A$12:$A$202,0)))</f>
        <v>0, 1, 2</v>
      </c>
      <c r="D5" s="204">
        <v>0</v>
      </c>
      <c r="E5" s="204">
        <v>0</v>
      </c>
    </row>
    <row r="6" spans="1:5" ht="20.100000000000001" customHeight="1" x14ac:dyDescent="0.25">
      <c r="A6" s="16" t="s">
        <v>532</v>
      </c>
      <c r="B6" s="196" t="str">
        <f>IFERROR(INDEX('Annex 1 LV, HV and UMS charges'!$B$13:$B$44,MATCH($A6,'Annex 1 LV, HV and UMS charges'!$A$13:$A$44,0)),IF(INDEX('Annex 4 LDNO charges'!$B$12:$B$202,MATCH($A6,'Annex 4 LDNO charges'!$A$12:$A$202,0))=0,"",INDEX('Annex 4 LDNO charges'!$B$12:$B$202,MATCH($A6,'Annex 4 LDNO charges'!$A$12:$A$202,0))))</f>
        <v>C31, C32, C3L, C3H</v>
      </c>
      <c r="C6" s="197" t="str">
        <f>IFERROR(INDEX('Annex 1 LV, HV and UMS charges'!$C$13:$C$44,MATCH($A6,'Annex 1 LV, HV and UMS charges'!$A$13:$A$44,0)),INDEX('Annex 4 LDNO charges'!$C$12:$C$202,MATCH($A6,'Annex 4 LDNO charges'!$A$12:$A$202,0)))</f>
        <v>0, 3, 4, 5-8</v>
      </c>
      <c r="D6" s="181"/>
      <c r="E6" s="204">
        <v>0</v>
      </c>
    </row>
    <row r="7" spans="1:5" ht="20.100000000000001" customHeight="1" x14ac:dyDescent="0.25">
      <c r="A7" s="16" t="s">
        <v>533</v>
      </c>
      <c r="B7" s="196" t="str">
        <f>IFERROR(INDEX('Annex 1 LV, HV and UMS charges'!$B$13:$B$44,MATCH($A7,'Annex 1 LV, HV and UMS charges'!$A$13:$A$44,0)),IF(INDEX('Annex 4 LDNO charges'!$B$12:$B$202,MATCH($A7,'Annex 4 LDNO charges'!$A$12:$A$202,0))=0,"",INDEX('Annex 4 LDNO charges'!$B$12:$B$202,MATCH($A7,'Annex 4 LDNO charges'!$A$12:$A$202,0))))</f>
        <v>1C1, 1C2, 1CL, 1CH</v>
      </c>
      <c r="C7" s="197" t="str">
        <f>IFERROR(INDEX('Annex 1 LV, HV and UMS charges'!$C$13:$C$44,MATCH($A7,'Annex 1 LV, HV and UMS charges'!$A$13:$A$44,0)),INDEX('Annex 4 LDNO charges'!$C$12:$C$202,MATCH($A7,'Annex 4 LDNO charges'!$A$12:$A$202,0)))</f>
        <v>0, 3, 4, 5-8</v>
      </c>
      <c r="D7" s="181"/>
      <c r="E7" s="204">
        <v>0</v>
      </c>
    </row>
    <row r="8" spans="1:5" ht="20.100000000000001" customHeight="1" x14ac:dyDescent="0.25">
      <c r="A8" s="16" t="s">
        <v>534</v>
      </c>
      <c r="B8" s="196" t="str">
        <f>IFERROR(INDEX('Annex 1 LV, HV and UMS charges'!$B$13:$B$44,MATCH($A8,'Annex 1 LV, HV and UMS charges'!$A$13:$A$44,0)),IF(INDEX('Annex 4 LDNO charges'!$B$12:$B$202,MATCH($A8,'Annex 4 LDNO charges'!$A$12:$A$202,0))=0,"",INDEX('Annex 4 LDNO charges'!$B$12:$B$202,MATCH($A8,'Annex 4 LDNO charges'!$A$12:$A$202,0))))</f>
        <v xml:space="preserve">2C1, 2C2, 2CL, 2CH </v>
      </c>
      <c r="C8" s="197" t="str">
        <f>IFERROR(INDEX('Annex 1 LV, HV and UMS charges'!$C$13:$C$44,MATCH($A8,'Annex 1 LV, HV and UMS charges'!$A$13:$A$44,0)),INDEX('Annex 4 LDNO charges'!$C$12:$C$202,MATCH($A8,'Annex 4 LDNO charges'!$A$12:$A$202,0)))</f>
        <v>0, 3, 4, 5-8</v>
      </c>
      <c r="D8" s="181"/>
      <c r="E8" s="204">
        <v>0</v>
      </c>
    </row>
    <row r="9" spans="1:5" ht="20.100000000000001" customHeight="1" x14ac:dyDescent="0.25">
      <c r="A9" s="16" t="s">
        <v>535</v>
      </c>
      <c r="B9" s="196" t="str">
        <f>IFERROR(INDEX('Annex 1 LV, HV and UMS charges'!$B$13:$B$44,MATCH($A9,'Annex 1 LV, HV and UMS charges'!$A$13:$A$44,0)),IF(INDEX('Annex 4 LDNO charges'!$B$12:$B$202,MATCH($A9,'Annex 4 LDNO charges'!$A$12:$A$202,0))=0,"",INDEX('Annex 4 LDNO charges'!$B$12:$B$202,MATCH($A9,'Annex 4 LDNO charges'!$A$12:$A$202,0))))</f>
        <v>3C1, 3C2, 3CL, 3CH</v>
      </c>
      <c r="C9" s="197" t="str">
        <f>IFERROR(INDEX('Annex 1 LV, HV and UMS charges'!$C$13:$C$44,MATCH($A9,'Annex 1 LV, HV and UMS charges'!$A$13:$A$44,0)),INDEX('Annex 4 LDNO charges'!$C$12:$C$202,MATCH($A9,'Annex 4 LDNO charges'!$A$12:$A$202,0)))</f>
        <v>0, 3, 4, 5-8</v>
      </c>
      <c r="D9" s="181"/>
      <c r="E9" s="204">
        <v>0</v>
      </c>
    </row>
    <row r="10" spans="1:5" ht="20.100000000000001" customHeight="1" x14ac:dyDescent="0.25">
      <c r="A10" s="16" t="s">
        <v>536</v>
      </c>
      <c r="B10" s="196" t="str">
        <f>IFERROR(INDEX('Annex 1 LV, HV and UMS charges'!$B$13:$B$44,MATCH($A10,'Annex 1 LV, HV and UMS charges'!$A$13:$A$44,0)),IF(INDEX('Annex 4 LDNO charges'!$B$12:$B$202,MATCH($A10,'Annex 4 LDNO charges'!$A$12:$A$202,0))=0,"",INDEX('Annex 4 LDNO charges'!$B$12:$B$202,MATCH($A10,'Annex 4 LDNO charges'!$A$12:$A$202,0))))</f>
        <v>4C1, 4C2, 4CL, 4CH</v>
      </c>
      <c r="C10" s="197" t="str">
        <f>IFERROR(INDEX('Annex 1 LV, HV and UMS charges'!$C$13:$C$44,MATCH($A10,'Annex 1 LV, HV and UMS charges'!$A$13:$A$44,0)),INDEX('Annex 4 LDNO charges'!$C$12:$C$202,MATCH($A10,'Annex 4 LDNO charges'!$A$12:$A$202,0)))</f>
        <v>0, 3, 4, 5-8</v>
      </c>
      <c r="D10" s="181"/>
      <c r="E10" s="204">
        <v>0</v>
      </c>
    </row>
    <row r="11" spans="1:5" ht="20.100000000000001" customHeight="1" x14ac:dyDescent="0.25">
      <c r="A11" s="165" t="s">
        <v>404</v>
      </c>
      <c r="B11" s="196" t="str">
        <f>IFERROR(INDEX('Annex 1 LV, HV and UMS charges'!$B$13:$B$44,MATCH($A11,'Annex 1 LV, HV and UMS charges'!$A$13:$A$44,0)),IF(INDEX('Annex 4 LDNO charges'!$B$12:$B$202,MATCH($A11,'Annex 4 LDNO charges'!$A$12:$A$202,0))=0,"",INDEX('Annex 4 LDNO charges'!$B$12:$B$202,MATCH($A11,'Annex 4 LDNO charges'!$A$12:$A$202,0))))</f>
        <v>5C1, 5C2</v>
      </c>
      <c r="C11" s="197">
        <f>IFERROR(INDEX('Annex 1 LV, HV and UMS charges'!$C$13:$C$44,MATCH($A11,'Annex 1 LV, HV and UMS charges'!$A$13:$A$44,0)),INDEX('Annex 4 LDNO charges'!$C$12:$C$202,MATCH($A11,'Annex 4 LDNO charges'!$A$12:$A$202,0)))</f>
        <v>0</v>
      </c>
      <c r="D11" s="181"/>
      <c r="E11" s="204">
        <v>0</v>
      </c>
    </row>
    <row r="12" spans="1:5" ht="20.100000000000001" customHeight="1" x14ac:dyDescent="0.25">
      <c r="A12" s="165" t="s">
        <v>405</v>
      </c>
      <c r="B12" s="196" t="str">
        <f>IFERROR(INDEX('Annex 1 LV, HV and UMS charges'!$B$13:$B$44,MATCH($A12,'Annex 1 LV, HV and UMS charges'!$A$13:$A$44,0)),IF(INDEX('Annex 4 LDNO charges'!$B$12:$B$202,MATCH($A12,'Annex 4 LDNO charges'!$A$12:$A$202,0))=0,"",INDEX('Annex 4 LDNO charges'!$B$12:$B$202,MATCH($A12,'Annex 4 LDNO charges'!$A$12:$A$202,0))))</f>
        <v>6C1, 6C2</v>
      </c>
      <c r="C12" s="197">
        <f>IFERROR(INDEX('Annex 1 LV, HV and UMS charges'!$C$13:$C$44,MATCH($A12,'Annex 1 LV, HV and UMS charges'!$A$13:$A$44,0)),INDEX('Annex 4 LDNO charges'!$C$12:$C$202,MATCH($A12,'Annex 4 LDNO charges'!$A$12:$A$202,0)))</f>
        <v>0</v>
      </c>
      <c r="D12" s="181"/>
      <c r="E12" s="204">
        <v>0</v>
      </c>
    </row>
    <row r="13" spans="1:5" ht="20.100000000000001" customHeight="1" x14ac:dyDescent="0.25">
      <c r="A13" s="165" t="s">
        <v>406</v>
      </c>
      <c r="B13" s="196" t="str">
        <f>IFERROR(INDEX('Annex 1 LV, HV and UMS charges'!$B$13:$B$44,MATCH($A13,'Annex 1 LV, HV and UMS charges'!$A$13:$A$44,0)),IF(INDEX('Annex 4 LDNO charges'!$B$12:$B$202,MATCH($A13,'Annex 4 LDNO charges'!$A$12:$A$202,0))=0,"",INDEX('Annex 4 LDNO charges'!$B$12:$B$202,MATCH($A13,'Annex 4 LDNO charges'!$A$12:$A$202,0))))</f>
        <v>7C1, 7C2</v>
      </c>
      <c r="C13" s="197">
        <f>IFERROR(INDEX('Annex 1 LV, HV and UMS charges'!$C$13:$C$44,MATCH($A13,'Annex 1 LV, HV and UMS charges'!$A$13:$A$44,0)),INDEX('Annex 4 LDNO charges'!$C$12:$C$202,MATCH($A13,'Annex 4 LDNO charges'!$A$12:$A$202,0)))</f>
        <v>0</v>
      </c>
      <c r="D13" s="181"/>
      <c r="E13" s="204">
        <v>0</v>
      </c>
    </row>
    <row r="14" spans="1:5" ht="20.100000000000001" customHeight="1" x14ac:dyDescent="0.25">
      <c r="A14" s="165" t="s">
        <v>407</v>
      </c>
      <c r="B14" s="196" t="str">
        <f>IFERROR(INDEX('Annex 1 LV, HV and UMS charges'!$B$13:$B$44,MATCH($A14,'Annex 1 LV, HV and UMS charges'!$A$13:$A$44,0)),IF(INDEX('Annex 4 LDNO charges'!$B$12:$B$202,MATCH($A14,'Annex 4 LDNO charges'!$A$12:$A$202,0))=0,"",INDEX('Annex 4 LDNO charges'!$B$12:$B$202,MATCH($A14,'Annex 4 LDNO charges'!$A$12:$A$202,0))))</f>
        <v>8C1, 8C2</v>
      </c>
      <c r="C14" s="197">
        <f>IFERROR(INDEX('Annex 1 LV, HV and UMS charges'!$C$13:$C$44,MATCH($A14,'Annex 1 LV, HV and UMS charges'!$A$13:$A$44,0)),INDEX('Annex 4 LDNO charges'!$C$12:$C$202,MATCH($A14,'Annex 4 LDNO charges'!$A$12:$A$202,0)))</f>
        <v>0</v>
      </c>
      <c r="D14" s="181"/>
      <c r="E14" s="204">
        <v>0</v>
      </c>
    </row>
    <row r="15" spans="1:5" ht="20.100000000000001" customHeight="1" x14ac:dyDescent="0.25">
      <c r="A15" s="169" t="s">
        <v>408</v>
      </c>
      <c r="B15" s="196" t="str">
        <f>IFERROR(INDEX('Annex 1 LV, HV and UMS charges'!$B$13:$B$44,MATCH($A15,'Annex 1 LV, HV and UMS charges'!$A$13:$A$44,0)),IF(INDEX('Annex 4 LDNO charges'!$B$12:$B$202,MATCH($A15,'Annex 4 LDNO charges'!$A$12:$A$202,0))=0,"",INDEX('Annex 4 LDNO charges'!$B$12:$B$202,MATCH($A15,'Annex 4 LDNO charges'!$A$12:$A$202,0))))</f>
        <v>9C1, 9C2</v>
      </c>
      <c r="C15" s="197">
        <f>IFERROR(INDEX('Annex 1 LV, HV and UMS charges'!$C$13:$C$44,MATCH($A15,'Annex 1 LV, HV and UMS charges'!$A$13:$A$44,0)),INDEX('Annex 4 LDNO charges'!$C$12:$C$202,MATCH($A15,'Annex 4 LDNO charges'!$A$12:$A$202,0)))</f>
        <v>0</v>
      </c>
      <c r="D15" s="181"/>
      <c r="E15" s="204">
        <v>0</v>
      </c>
    </row>
    <row r="16" spans="1:5" ht="20.100000000000001" customHeight="1" x14ac:dyDescent="0.25">
      <c r="A16" s="169" t="s">
        <v>409</v>
      </c>
      <c r="B16" s="196" t="str">
        <f>IFERROR(INDEX('Annex 1 LV, HV and UMS charges'!$B$13:$B$44,MATCH($A16,'Annex 1 LV, HV and UMS charges'!$A$13:$A$44,0)),IF(INDEX('Annex 4 LDNO charges'!$B$12:$B$202,MATCH($A16,'Annex 4 LDNO charges'!$A$12:$A$202,0))=0,"",INDEX('Annex 4 LDNO charges'!$B$12:$B$202,MATCH($A16,'Annex 4 LDNO charges'!$A$12:$A$202,0))))</f>
        <v>2C</v>
      </c>
      <c r="C16" s="197">
        <f>IFERROR(INDEX('Annex 1 LV, HV and UMS charges'!$C$13:$C$44,MATCH($A16,'Annex 1 LV, HV and UMS charges'!$A$13:$A$44,0)),INDEX('Annex 4 LDNO charges'!$C$12:$C$202,MATCH($A16,'Annex 4 LDNO charges'!$A$12:$A$202,0)))</f>
        <v>0</v>
      </c>
      <c r="D16" s="181"/>
      <c r="E16" s="204">
        <v>0</v>
      </c>
    </row>
    <row r="17" spans="1:5" ht="20.100000000000001" customHeight="1" x14ac:dyDescent="0.25">
      <c r="A17" s="169" t="s">
        <v>410</v>
      </c>
      <c r="B17" s="196" t="str">
        <f>IFERROR(INDEX('Annex 1 LV, HV and UMS charges'!$B$13:$B$44,MATCH($A17,'Annex 1 LV, HV and UMS charges'!$A$13:$A$44,0)),IF(INDEX('Annex 4 LDNO charges'!$B$12:$B$202,MATCH($A17,'Annex 4 LDNO charges'!$A$12:$A$202,0))=0,"",INDEX('Annex 4 LDNO charges'!$B$12:$B$202,MATCH($A17,'Annex 4 LDNO charges'!$A$12:$A$202,0))))</f>
        <v>12C</v>
      </c>
      <c r="C17" s="197">
        <f>IFERROR(INDEX('Annex 1 LV, HV and UMS charges'!$C$13:$C$44,MATCH($A17,'Annex 1 LV, HV and UMS charges'!$A$13:$A$44,0)),INDEX('Annex 4 LDNO charges'!$C$12:$C$202,MATCH($A17,'Annex 4 LDNO charges'!$A$12:$A$202,0)))</f>
        <v>0</v>
      </c>
      <c r="D17" s="181"/>
      <c r="E17" s="204">
        <v>0</v>
      </c>
    </row>
    <row r="18" spans="1:5" ht="20.100000000000001" customHeight="1" x14ac:dyDescent="0.25">
      <c r="A18" s="169" t="s">
        <v>411</v>
      </c>
      <c r="B18" s="196" t="str">
        <f>IFERROR(INDEX('Annex 1 LV, HV and UMS charges'!$B$13:$B$44,MATCH($A18,'Annex 1 LV, HV and UMS charges'!$A$13:$A$44,0)),IF(INDEX('Annex 4 LDNO charges'!$B$12:$B$202,MATCH($A18,'Annex 4 LDNO charges'!$A$12:$A$202,0))=0,"",INDEX('Annex 4 LDNO charges'!$B$12:$B$202,MATCH($A18,'Annex 4 LDNO charges'!$A$12:$A$202,0))))</f>
        <v>22C</v>
      </c>
      <c r="C18" s="197">
        <f>IFERROR(INDEX('Annex 1 LV, HV and UMS charges'!$C$13:$C$44,MATCH($A18,'Annex 1 LV, HV and UMS charges'!$A$13:$A$44,0)),INDEX('Annex 4 LDNO charges'!$C$12:$C$202,MATCH($A18,'Annex 4 LDNO charges'!$A$12:$A$202,0)))</f>
        <v>0</v>
      </c>
      <c r="D18" s="181"/>
      <c r="E18" s="204">
        <v>0</v>
      </c>
    </row>
    <row r="19" spans="1:5" ht="20.100000000000001" customHeight="1" x14ac:dyDescent="0.25">
      <c r="A19" s="169" t="s">
        <v>412</v>
      </c>
      <c r="B19" s="196" t="str">
        <f>IFERROR(INDEX('Annex 1 LV, HV and UMS charges'!$B$13:$B$44,MATCH($A19,'Annex 1 LV, HV and UMS charges'!$A$13:$A$44,0)),IF(INDEX('Annex 4 LDNO charges'!$B$12:$B$202,MATCH($A19,'Annex 4 LDNO charges'!$A$12:$A$202,0))=0,"",INDEX('Annex 4 LDNO charges'!$B$12:$B$202,MATCH($A19,'Annex 4 LDNO charges'!$A$12:$A$202,0))))</f>
        <v>32C</v>
      </c>
      <c r="C19" s="197">
        <f>IFERROR(INDEX('Annex 1 LV, HV and UMS charges'!$C$13:$C$44,MATCH($A19,'Annex 1 LV, HV and UMS charges'!$A$13:$A$44,0)),INDEX('Annex 4 LDNO charges'!$C$12:$C$202,MATCH($A19,'Annex 4 LDNO charges'!$A$12:$A$202,0)))</f>
        <v>0</v>
      </c>
      <c r="D19" s="181"/>
      <c r="E19" s="204">
        <v>0</v>
      </c>
    </row>
    <row r="20" spans="1:5" ht="20.100000000000001" customHeight="1" x14ac:dyDescent="0.25">
      <c r="A20" s="169" t="s">
        <v>413</v>
      </c>
      <c r="B20" s="196" t="str">
        <f>IFERROR(INDEX('Annex 1 LV, HV and UMS charges'!$B$13:$B$44,MATCH($A20,'Annex 1 LV, HV and UMS charges'!$A$13:$A$44,0)),IF(INDEX('Annex 4 LDNO charges'!$B$12:$B$202,MATCH($A20,'Annex 4 LDNO charges'!$A$12:$A$202,0))=0,"",INDEX('Annex 4 LDNO charges'!$B$12:$B$202,MATCH($A20,'Annex 4 LDNO charges'!$A$12:$A$202,0))))</f>
        <v>42C</v>
      </c>
      <c r="C20" s="197">
        <f>IFERROR(INDEX('Annex 1 LV, HV and UMS charges'!$C$13:$C$44,MATCH($A20,'Annex 1 LV, HV and UMS charges'!$A$13:$A$44,0)),INDEX('Annex 4 LDNO charges'!$C$12:$C$202,MATCH($A20,'Annex 4 LDNO charges'!$A$12:$A$202,0)))</f>
        <v>0</v>
      </c>
      <c r="D20" s="181"/>
      <c r="E20" s="204">
        <v>0</v>
      </c>
    </row>
    <row r="21" spans="1:5" ht="20.100000000000001" customHeight="1" x14ac:dyDescent="0.25">
      <c r="A21" s="169" t="s">
        <v>414</v>
      </c>
      <c r="B21" s="196" t="str">
        <f>IFERROR(INDEX('Annex 1 LV, HV and UMS charges'!$B$13:$B$44,MATCH($A21,'Annex 1 LV, HV and UMS charges'!$A$13:$A$44,0)),IF(INDEX('Annex 4 LDNO charges'!$B$12:$B$202,MATCH($A21,'Annex 4 LDNO charges'!$A$12:$A$202,0))=0,"",INDEX('Annex 4 LDNO charges'!$B$12:$B$202,MATCH($A21,'Annex 4 LDNO charges'!$A$12:$A$202,0))))</f>
        <v>52C</v>
      </c>
      <c r="C21" s="197">
        <f>IFERROR(INDEX('Annex 1 LV, HV and UMS charges'!$C$13:$C$44,MATCH($A21,'Annex 1 LV, HV and UMS charges'!$A$13:$A$44,0)),INDEX('Annex 4 LDNO charges'!$C$12:$C$202,MATCH($A21,'Annex 4 LDNO charges'!$A$12:$A$202,0)))</f>
        <v>0</v>
      </c>
      <c r="D21" s="181"/>
      <c r="E21" s="204">
        <v>0</v>
      </c>
    </row>
    <row r="22" spans="1:5" ht="20.100000000000001" customHeight="1" x14ac:dyDescent="0.25">
      <c r="A22" s="169" t="s">
        <v>415</v>
      </c>
      <c r="B22" s="196" t="str">
        <f>IFERROR(INDEX('Annex 1 LV, HV and UMS charges'!$B$13:$B$44,MATCH($A22,'Annex 1 LV, HV and UMS charges'!$A$13:$A$44,0)),IF(INDEX('Annex 4 LDNO charges'!$B$12:$B$202,MATCH($A22,'Annex 4 LDNO charges'!$A$12:$A$202,0))=0,"",INDEX('Annex 4 LDNO charges'!$B$12:$B$202,MATCH($A22,'Annex 4 LDNO charges'!$A$12:$A$202,0))))</f>
        <v>62C</v>
      </c>
      <c r="C22" s="197">
        <f>IFERROR(INDEX('Annex 1 LV, HV and UMS charges'!$C$13:$C$44,MATCH($A22,'Annex 1 LV, HV and UMS charges'!$A$13:$A$44,0)),INDEX('Annex 4 LDNO charges'!$C$12:$C$202,MATCH($A22,'Annex 4 LDNO charges'!$A$12:$A$202,0)))</f>
        <v>0</v>
      </c>
      <c r="D22" s="181"/>
      <c r="E22" s="204">
        <v>0</v>
      </c>
    </row>
    <row r="23" spans="1:5" ht="20.100000000000001" customHeight="1" x14ac:dyDescent="0.25">
      <c r="A23" s="165" t="s">
        <v>416</v>
      </c>
      <c r="B23" s="196" t="str">
        <f>IFERROR(INDEX('Annex 1 LV, HV and UMS charges'!$B$13:$B$44,MATCH($A23,'Annex 1 LV, HV and UMS charges'!$A$13:$A$44,0)),IF(INDEX('Annex 4 LDNO charges'!$B$12:$B$202,MATCH($A23,'Annex 4 LDNO charges'!$A$12:$A$202,0))=0,"",INDEX('Annex 4 LDNO charges'!$B$12:$B$202,MATCH($A23,'Annex 4 LDNO charges'!$A$12:$A$202,0))))</f>
        <v>72C</v>
      </c>
      <c r="C23" s="197">
        <f>IFERROR(INDEX('Annex 1 LV, HV and UMS charges'!$C$13:$C$44,MATCH($A23,'Annex 1 LV, HV and UMS charges'!$A$13:$A$44,0)),INDEX('Annex 4 LDNO charges'!$C$12:$C$202,MATCH($A23,'Annex 4 LDNO charges'!$A$12:$A$202,0)))</f>
        <v>0</v>
      </c>
      <c r="D23" s="181"/>
      <c r="E23" s="204">
        <v>0</v>
      </c>
    </row>
    <row r="24" spans="1:5" ht="20.100000000000001" customHeight="1" x14ac:dyDescent="0.25">
      <c r="A24" s="165" t="s">
        <v>417</v>
      </c>
      <c r="B24" s="196" t="str">
        <f>IFERROR(INDEX('Annex 1 LV, HV and UMS charges'!$B$13:$B$44,MATCH($A24,'Annex 1 LV, HV and UMS charges'!$A$13:$A$44,0)),IF(INDEX('Annex 4 LDNO charges'!$B$12:$B$202,MATCH($A24,'Annex 4 LDNO charges'!$A$12:$A$202,0))=0,"",INDEX('Annex 4 LDNO charges'!$B$12:$B$202,MATCH($A24,'Annex 4 LDNO charges'!$A$12:$A$202,0))))</f>
        <v>82C</v>
      </c>
      <c r="C24" s="197">
        <f>IFERROR(INDEX('Annex 1 LV, HV and UMS charges'!$C$13:$C$44,MATCH($A24,'Annex 1 LV, HV and UMS charges'!$A$13:$A$44,0)),INDEX('Annex 4 LDNO charges'!$C$12:$C$202,MATCH($A24,'Annex 4 LDNO charges'!$A$12:$A$202,0)))</f>
        <v>0</v>
      </c>
      <c r="D24" s="181"/>
      <c r="E24" s="204">
        <v>0</v>
      </c>
    </row>
    <row r="25" spans="1:5" ht="20.100000000000001" customHeight="1" x14ac:dyDescent="0.25">
      <c r="A25" s="165" t="s">
        <v>418</v>
      </c>
      <c r="B25" s="196" t="str">
        <f>IFERROR(INDEX('Annex 1 LV, HV and UMS charges'!$B$13:$B$44,MATCH($A25,'Annex 1 LV, HV and UMS charges'!$A$13:$A$44,0)),IF(INDEX('Annex 4 LDNO charges'!$B$12:$B$202,MATCH($A25,'Annex 4 LDNO charges'!$A$12:$A$202,0))=0,"",INDEX('Annex 4 LDNO charges'!$B$12:$B$202,MATCH($A25,'Annex 4 LDNO charges'!$A$12:$A$202,0))))</f>
        <v>92C</v>
      </c>
      <c r="C25" s="197">
        <f>IFERROR(INDEX('Annex 1 LV, HV and UMS charges'!$C$13:$C$44,MATCH($A25,'Annex 1 LV, HV and UMS charges'!$A$13:$A$44,0)),INDEX('Annex 4 LDNO charges'!$C$12:$C$202,MATCH($A25,'Annex 4 LDNO charges'!$A$12:$A$202,0)))</f>
        <v>0</v>
      </c>
      <c r="D25" s="181"/>
      <c r="E25" s="204">
        <v>0</v>
      </c>
    </row>
    <row r="26" spans="1:5" ht="20.100000000000001" customHeight="1" x14ac:dyDescent="0.25">
      <c r="A26" s="165" t="s">
        <v>537</v>
      </c>
      <c r="B26" s="196" t="str">
        <f>IFERROR(INDEX('Annex 1 LV, HV and UMS charges'!$B$13:$B$44,MATCH($A26,'Annex 1 LV, HV and UMS charges'!$A$13:$A$44,0)),IF(INDEX('Annex 4 LDNO charges'!$B$12:$B$202,MATCH($A26,'Annex 4 LDNO charges'!$A$12:$A$202,0))=0,"",INDEX('Annex 4 LDNO charges'!$B$12:$B$202,MATCH($A26,'Annex 4 LDNO charges'!$A$12:$A$202,0))))</f>
        <v>C01, C1L</v>
      </c>
      <c r="C26" s="197" t="str">
        <f>IFERROR(INDEX('Annex 1 LV, HV and UMS charges'!$C$13:$C$44,MATCH($A26,'Annex 1 LV, HV and UMS charges'!$A$13:$A$44,0)),INDEX('Annex 4 LDNO charges'!$C$12:$C$202,MATCH($A26,'Annex 4 LDNO charges'!$A$12:$A$202,0)))</f>
        <v>0, 1, 2</v>
      </c>
      <c r="D26" s="204">
        <v>0</v>
      </c>
      <c r="E26" s="204">
        <v>0</v>
      </c>
    </row>
    <row r="27" spans="1:5" ht="20.100000000000001" customHeight="1" x14ac:dyDescent="0.25">
      <c r="A27" s="165" t="s">
        <v>538</v>
      </c>
      <c r="B27" s="196" t="str">
        <f>IFERROR(INDEX('Annex 1 LV, HV and UMS charges'!$B$13:$B$44,MATCH($A27,'Annex 1 LV, HV and UMS charges'!$A$13:$A$44,0)),IF(INDEX('Annex 4 LDNO charges'!$B$12:$B$202,MATCH($A27,'Annex 4 LDNO charges'!$A$12:$A$202,0))=0,"",INDEX('Annex 4 LDNO charges'!$B$12:$B$202,MATCH($A27,'Annex 4 LDNO charges'!$A$12:$A$202,0))))</f>
        <v>C31, C3L</v>
      </c>
      <c r="C27" s="197" t="str">
        <f>IFERROR(INDEX('Annex 1 LV, HV and UMS charges'!$C$13:$C$44,MATCH($A27,'Annex 1 LV, HV and UMS charges'!$A$13:$A$44,0)),INDEX('Annex 4 LDNO charges'!$C$12:$C$202,MATCH($A27,'Annex 4 LDNO charges'!$A$12:$A$202,0)))</f>
        <v>0, 3, 4, 5-8</v>
      </c>
      <c r="D27" s="181"/>
      <c r="E27" s="204">
        <v>0</v>
      </c>
    </row>
    <row r="28" spans="1:5" ht="20.100000000000001" customHeight="1" x14ac:dyDescent="0.25">
      <c r="A28" s="165" t="s">
        <v>539</v>
      </c>
      <c r="B28" s="196" t="str">
        <f>IFERROR(INDEX('Annex 1 LV, HV and UMS charges'!$B$13:$B$44,MATCH($A28,'Annex 1 LV, HV and UMS charges'!$A$13:$A$44,0)),IF(INDEX('Annex 4 LDNO charges'!$B$12:$B$202,MATCH($A28,'Annex 4 LDNO charges'!$A$12:$A$202,0))=0,"",INDEX('Annex 4 LDNO charges'!$B$12:$B$202,MATCH($A28,'Annex 4 LDNO charges'!$A$12:$A$202,0))))</f>
        <v>1C1, 1CL</v>
      </c>
      <c r="C28" s="197" t="str">
        <f>IFERROR(INDEX('Annex 1 LV, HV and UMS charges'!$C$13:$C$44,MATCH($A28,'Annex 1 LV, HV and UMS charges'!$A$13:$A$44,0)),INDEX('Annex 4 LDNO charges'!$C$12:$C$202,MATCH($A28,'Annex 4 LDNO charges'!$A$12:$A$202,0)))</f>
        <v>0, 3, 4, 5-8</v>
      </c>
      <c r="D28" s="181"/>
      <c r="E28" s="204">
        <v>0</v>
      </c>
    </row>
    <row r="29" spans="1:5" ht="20.100000000000001" customHeight="1" x14ac:dyDescent="0.25">
      <c r="A29" s="165" t="s">
        <v>540</v>
      </c>
      <c r="B29" s="196" t="str">
        <f>IFERROR(INDEX('Annex 1 LV, HV and UMS charges'!$B$13:$B$44,MATCH($A29,'Annex 1 LV, HV and UMS charges'!$A$13:$A$44,0)),IF(INDEX('Annex 4 LDNO charges'!$B$12:$B$202,MATCH($A29,'Annex 4 LDNO charges'!$A$12:$A$202,0))=0,"",INDEX('Annex 4 LDNO charges'!$B$12:$B$202,MATCH($A29,'Annex 4 LDNO charges'!$A$12:$A$202,0))))</f>
        <v>2C1, 2CL</v>
      </c>
      <c r="C29" s="197" t="str">
        <f>IFERROR(INDEX('Annex 1 LV, HV and UMS charges'!$C$13:$C$44,MATCH($A29,'Annex 1 LV, HV and UMS charges'!$A$13:$A$44,0)),INDEX('Annex 4 LDNO charges'!$C$12:$C$202,MATCH($A29,'Annex 4 LDNO charges'!$A$12:$A$202,0)))</f>
        <v>0, 3, 4, 5-8</v>
      </c>
      <c r="D29" s="181"/>
      <c r="E29" s="204">
        <v>0</v>
      </c>
    </row>
    <row r="30" spans="1:5" ht="20.100000000000001" customHeight="1" x14ac:dyDescent="0.25">
      <c r="A30" s="165" t="s">
        <v>541</v>
      </c>
      <c r="B30" s="196" t="str">
        <f>IFERROR(INDEX('Annex 1 LV, HV and UMS charges'!$B$13:$B$44,MATCH($A30,'Annex 1 LV, HV and UMS charges'!$A$13:$A$44,0)),IF(INDEX('Annex 4 LDNO charges'!$B$12:$B$202,MATCH($A30,'Annex 4 LDNO charges'!$A$12:$A$202,0))=0,"",INDEX('Annex 4 LDNO charges'!$B$12:$B$202,MATCH($A30,'Annex 4 LDNO charges'!$A$12:$A$202,0))))</f>
        <v>3C1, 3CL</v>
      </c>
      <c r="C30" s="197" t="str">
        <f>IFERROR(INDEX('Annex 1 LV, HV and UMS charges'!$C$13:$C$44,MATCH($A30,'Annex 1 LV, HV and UMS charges'!$A$13:$A$44,0)),INDEX('Annex 4 LDNO charges'!$C$12:$C$202,MATCH($A30,'Annex 4 LDNO charges'!$A$12:$A$202,0)))</f>
        <v>0, 3, 4, 5-8</v>
      </c>
      <c r="D30" s="181"/>
      <c r="E30" s="204">
        <v>0</v>
      </c>
    </row>
    <row r="31" spans="1:5" ht="20.100000000000001" customHeight="1" x14ac:dyDescent="0.25">
      <c r="A31" s="165" t="s">
        <v>542</v>
      </c>
      <c r="B31" s="196" t="str">
        <f>IFERROR(INDEX('Annex 1 LV, HV and UMS charges'!$B$13:$B$44,MATCH($A31,'Annex 1 LV, HV and UMS charges'!$A$13:$A$44,0)),IF(INDEX('Annex 4 LDNO charges'!$B$12:$B$202,MATCH($A31,'Annex 4 LDNO charges'!$A$12:$A$202,0))=0,"",INDEX('Annex 4 LDNO charges'!$B$12:$B$202,MATCH($A31,'Annex 4 LDNO charges'!$A$12:$A$202,0))))</f>
        <v>4C1, 4CL</v>
      </c>
      <c r="C31" s="197" t="str">
        <f>IFERROR(INDEX('Annex 1 LV, HV and UMS charges'!$C$13:$C$44,MATCH($A31,'Annex 1 LV, HV and UMS charges'!$A$13:$A$44,0)),INDEX('Annex 4 LDNO charges'!$C$12:$C$202,MATCH($A31,'Annex 4 LDNO charges'!$A$12:$A$202,0)))</f>
        <v>0, 3, 4, 5-8</v>
      </c>
      <c r="D31" s="181"/>
      <c r="E31" s="204">
        <v>0</v>
      </c>
    </row>
    <row r="32" spans="1:5" ht="20.100000000000001" customHeight="1" x14ac:dyDescent="0.25">
      <c r="A32" s="165" t="s">
        <v>419</v>
      </c>
      <c r="B32" s="196" t="str">
        <f>IFERROR(INDEX('Annex 1 LV, HV and UMS charges'!$B$13:$B$44,MATCH($A32,'Annex 1 LV, HV and UMS charges'!$A$13:$A$44,0)),IF(INDEX('Annex 4 LDNO charges'!$B$12:$B$202,MATCH($A32,'Annex 4 LDNO charges'!$A$12:$A$202,0))=0,"",INDEX('Annex 4 LDNO charges'!$B$12:$B$202,MATCH($A32,'Annex 4 LDNO charges'!$A$12:$A$202,0))))</f>
        <v>5C1</v>
      </c>
      <c r="C32" s="197">
        <f>IFERROR(INDEX('Annex 1 LV, HV and UMS charges'!$C$13:$C$44,MATCH($A32,'Annex 1 LV, HV and UMS charges'!$A$13:$A$44,0)),INDEX('Annex 4 LDNO charges'!$C$12:$C$202,MATCH($A32,'Annex 4 LDNO charges'!$A$12:$A$202,0)))</f>
        <v>0</v>
      </c>
      <c r="D32" s="181"/>
      <c r="E32" s="204">
        <v>0</v>
      </c>
    </row>
    <row r="33" spans="1:5" ht="20.100000000000001" customHeight="1" x14ac:dyDescent="0.25">
      <c r="A33" s="165" t="s">
        <v>420</v>
      </c>
      <c r="B33" s="196" t="str">
        <f>IFERROR(INDEX('Annex 1 LV, HV and UMS charges'!$B$13:$B$44,MATCH($A33,'Annex 1 LV, HV and UMS charges'!$A$13:$A$44,0)),IF(INDEX('Annex 4 LDNO charges'!$B$12:$B$202,MATCH($A33,'Annex 4 LDNO charges'!$A$12:$A$202,0))=0,"",INDEX('Annex 4 LDNO charges'!$B$12:$B$202,MATCH($A33,'Annex 4 LDNO charges'!$A$12:$A$202,0))))</f>
        <v>6C1</v>
      </c>
      <c r="C33" s="197">
        <f>IFERROR(INDEX('Annex 1 LV, HV and UMS charges'!$C$13:$C$44,MATCH($A33,'Annex 1 LV, HV and UMS charges'!$A$13:$A$44,0)),INDEX('Annex 4 LDNO charges'!$C$12:$C$202,MATCH($A33,'Annex 4 LDNO charges'!$A$12:$A$202,0)))</f>
        <v>0</v>
      </c>
      <c r="D33" s="181"/>
      <c r="E33" s="204">
        <v>0</v>
      </c>
    </row>
    <row r="34" spans="1:5" ht="20.100000000000001" customHeight="1" x14ac:dyDescent="0.25">
      <c r="A34" s="165" t="s">
        <v>421</v>
      </c>
      <c r="B34" s="196" t="str">
        <f>IFERROR(INDEX('Annex 1 LV, HV and UMS charges'!$B$13:$B$44,MATCH($A34,'Annex 1 LV, HV and UMS charges'!$A$13:$A$44,0)),IF(INDEX('Annex 4 LDNO charges'!$B$12:$B$202,MATCH($A34,'Annex 4 LDNO charges'!$A$12:$A$202,0))=0,"",INDEX('Annex 4 LDNO charges'!$B$12:$B$202,MATCH($A34,'Annex 4 LDNO charges'!$A$12:$A$202,0))))</f>
        <v>7C1</v>
      </c>
      <c r="C34" s="197">
        <f>IFERROR(INDEX('Annex 1 LV, HV and UMS charges'!$C$13:$C$44,MATCH($A34,'Annex 1 LV, HV and UMS charges'!$A$13:$A$44,0)),INDEX('Annex 4 LDNO charges'!$C$12:$C$202,MATCH($A34,'Annex 4 LDNO charges'!$A$12:$A$202,0)))</f>
        <v>0</v>
      </c>
      <c r="D34" s="181"/>
      <c r="E34" s="204">
        <v>0</v>
      </c>
    </row>
    <row r="35" spans="1:5" ht="20.100000000000001" customHeight="1" x14ac:dyDescent="0.25">
      <c r="A35" s="165" t="s">
        <v>422</v>
      </c>
      <c r="B35" s="196" t="str">
        <f>IFERROR(INDEX('Annex 1 LV, HV and UMS charges'!$B$13:$B$44,MATCH($A35,'Annex 1 LV, HV and UMS charges'!$A$13:$A$44,0)),IF(INDEX('Annex 4 LDNO charges'!$B$12:$B$202,MATCH($A35,'Annex 4 LDNO charges'!$A$12:$A$202,0))=0,"",INDEX('Annex 4 LDNO charges'!$B$12:$B$202,MATCH($A35,'Annex 4 LDNO charges'!$A$12:$A$202,0))))</f>
        <v>8C1</v>
      </c>
      <c r="C35" s="197">
        <f>IFERROR(INDEX('Annex 1 LV, HV and UMS charges'!$C$13:$C$44,MATCH($A35,'Annex 1 LV, HV and UMS charges'!$A$13:$A$44,0)),INDEX('Annex 4 LDNO charges'!$C$12:$C$202,MATCH($A35,'Annex 4 LDNO charges'!$A$12:$A$202,0)))</f>
        <v>0</v>
      </c>
      <c r="D35" s="181"/>
      <c r="E35" s="204">
        <v>0</v>
      </c>
    </row>
    <row r="36" spans="1:5" ht="20.100000000000001" customHeight="1" x14ac:dyDescent="0.25">
      <c r="A36" s="165" t="s">
        <v>423</v>
      </c>
      <c r="B36" s="196" t="str">
        <f>IFERROR(INDEX('Annex 1 LV, HV and UMS charges'!$B$13:$B$44,MATCH($A36,'Annex 1 LV, HV and UMS charges'!$A$13:$A$44,0)),IF(INDEX('Annex 4 LDNO charges'!$B$12:$B$202,MATCH($A36,'Annex 4 LDNO charges'!$A$12:$A$202,0))=0,"",INDEX('Annex 4 LDNO charges'!$B$12:$B$202,MATCH($A36,'Annex 4 LDNO charges'!$A$12:$A$202,0))))</f>
        <v>9C1</v>
      </c>
      <c r="C36" s="197">
        <f>IFERROR(INDEX('Annex 1 LV, HV and UMS charges'!$C$13:$C$44,MATCH($A36,'Annex 1 LV, HV and UMS charges'!$A$13:$A$44,0)),INDEX('Annex 4 LDNO charges'!$C$12:$C$202,MATCH($A36,'Annex 4 LDNO charges'!$A$12:$A$202,0)))</f>
        <v>0</v>
      </c>
      <c r="D36" s="181"/>
      <c r="E36" s="204">
        <v>0</v>
      </c>
    </row>
    <row r="37" spans="1:5" ht="20.100000000000001" customHeight="1" x14ac:dyDescent="0.25">
      <c r="A37" s="169" t="s">
        <v>543</v>
      </c>
      <c r="B37" s="196" t="str">
        <f>IFERROR(INDEX('Annex 1 LV, HV and UMS charges'!$B$13:$B$44,MATCH($A37,'Annex 1 LV, HV and UMS charges'!$A$13:$A$44,0)),IF(INDEX('Annex 4 LDNO charges'!$B$12:$B$202,MATCH($A37,'Annex 4 LDNO charges'!$A$12:$A$202,0))=0,"",INDEX('Annex 4 LDNO charges'!$B$12:$B$202,MATCH($A37,'Annex 4 LDNO charges'!$A$12:$A$202,0))))</f>
        <v>C02, C2H</v>
      </c>
      <c r="C37" s="197" t="str">
        <f>IFERROR(INDEX('Annex 1 LV, HV and UMS charges'!$C$13:$C$44,MATCH($A37,'Annex 1 LV, HV and UMS charges'!$A$13:$A$44,0)),INDEX('Annex 4 LDNO charges'!$C$12:$C$202,MATCH($A37,'Annex 4 LDNO charges'!$A$12:$A$202,0)))</f>
        <v>0, 1, 2</v>
      </c>
      <c r="D37" s="204">
        <v>0</v>
      </c>
      <c r="E37" s="204">
        <v>0</v>
      </c>
    </row>
    <row r="38" spans="1:5" ht="20.100000000000001" customHeight="1" x14ac:dyDescent="0.25">
      <c r="A38" s="165" t="s">
        <v>544</v>
      </c>
      <c r="B38" s="196" t="str">
        <f>IFERROR(INDEX('Annex 1 LV, HV and UMS charges'!$B$13:$B$44,MATCH($A38,'Annex 1 LV, HV and UMS charges'!$A$13:$A$44,0)),IF(INDEX('Annex 4 LDNO charges'!$B$12:$B$202,MATCH($A38,'Annex 4 LDNO charges'!$A$12:$A$202,0))=0,"",INDEX('Annex 4 LDNO charges'!$B$12:$B$202,MATCH($A38,'Annex 4 LDNO charges'!$A$12:$A$202,0))))</f>
        <v>C32, C3H</v>
      </c>
      <c r="C38" s="197" t="str">
        <f>IFERROR(INDEX('Annex 1 LV, HV and UMS charges'!$C$13:$C$44,MATCH($A38,'Annex 1 LV, HV and UMS charges'!$A$13:$A$44,0)),INDEX('Annex 4 LDNO charges'!$C$12:$C$202,MATCH($A38,'Annex 4 LDNO charges'!$A$12:$A$202,0)))</f>
        <v>0, 3, 4, 5-8</v>
      </c>
      <c r="D38" s="181"/>
      <c r="E38" s="204">
        <v>0</v>
      </c>
    </row>
    <row r="39" spans="1:5" ht="20.100000000000001" customHeight="1" x14ac:dyDescent="0.25">
      <c r="A39" s="165" t="s">
        <v>545</v>
      </c>
      <c r="B39" s="196" t="str">
        <f>IFERROR(INDEX('Annex 1 LV, HV and UMS charges'!$B$13:$B$44,MATCH($A39,'Annex 1 LV, HV and UMS charges'!$A$13:$A$44,0)),IF(INDEX('Annex 4 LDNO charges'!$B$12:$B$202,MATCH($A39,'Annex 4 LDNO charges'!$A$12:$A$202,0))=0,"",INDEX('Annex 4 LDNO charges'!$B$12:$B$202,MATCH($A39,'Annex 4 LDNO charges'!$A$12:$A$202,0))))</f>
        <v>1C2, 1CH</v>
      </c>
      <c r="C39" s="197" t="str">
        <f>IFERROR(INDEX('Annex 1 LV, HV and UMS charges'!$C$13:$C$44,MATCH($A39,'Annex 1 LV, HV and UMS charges'!$A$13:$A$44,0)),INDEX('Annex 4 LDNO charges'!$C$12:$C$202,MATCH($A39,'Annex 4 LDNO charges'!$A$12:$A$202,0)))</f>
        <v>0, 3, 4, 5-8</v>
      </c>
      <c r="D39" s="181"/>
      <c r="E39" s="204">
        <v>0</v>
      </c>
    </row>
    <row r="40" spans="1:5" ht="20.100000000000001" customHeight="1" x14ac:dyDescent="0.25">
      <c r="A40" s="165" t="s">
        <v>546</v>
      </c>
      <c r="B40" s="196" t="str">
        <f>IFERROR(INDEX('Annex 1 LV, HV and UMS charges'!$B$13:$B$44,MATCH($A40,'Annex 1 LV, HV and UMS charges'!$A$13:$A$44,0)),IF(INDEX('Annex 4 LDNO charges'!$B$12:$B$202,MATCH($A40,'Annex 4 LDNO charges'!$A$12:$A$202,0))=0,"",INDEX('Annex 4 LDNO charges'!$B$12:$B$202,MATCH($A40,'Annex 4 LDNO charges'!$A$12:$A$202,0))))</f>
        <v>2C2, 2CH</v>
      </c>
      <c r="C40" s="197" t="str">
        <f>IFERROR(INDEX('Annex 1 LV, HV and UMS charges'!$C$13:$C$44,MATCH($A40,'Annex 1 LV, HV and UMS charges'!$A$13:$A$44,0)),INDEX('Annex 4 LDNO charges'!$C$12:$C$202,MATCH($A40,'Annex 4 LDNO charges'!$A$12:$A$202,0)))</f>
        <v>0, 3, 4, 5-8</v>
      </c>
      <c r="D40" s="181"/>
      <c r="E40" s="204">
        <v>0</v>
      </c>
    </row>
    <row r="41" spans="1:5" ht="20.100000000000001" customHeight="1" x14ac:dyDescent="0.25">
      <c r="A41" s="165" t="s">
        <v>547</v>
      </c>
      <c r="B41" s="196" t="str">
        <f>IFERROR(INDEX('Annex 1 LV, HV and UMS charges'!$B$13:$B$44,MATCH($A41,'Annex 1 LV, HV and UMS charges'!$A$13:$A$44,0)),IF(INDEX('Annex 4 LDNO charges'!$B$12:$B$202,MATCH($A41,'Annex 4 LDNO charges'!$A$12:$A$202,0))=0,"",INDEX('Annex 4 LDNO charges'!$B$12:$B$202,MATCH($A41,'Annex 4 LDNO charges'!$A$12:$A$202,0))))</f>
        <v>3C2, 3CH</v>
      </c>
      <c r="C41" s="197" t="str">
        <f>IFERROR(INDEX('Annex 1 LV, HV and UMS charges'!$C$13:$C$44,MATCH($A41,'Annex 1 LV, HV and UMS charges'!$A$13:$A$44,0)),INDEX('Annex 4 LDNO charges'!$C$12:$C$202,MATCH($A41,'Annex 4 LDNO charges'!$A$12:$A$202,0)))</f>
        <v>0, 3, 4, 5-8</v>
      </c>
      <c r="D41" s="181"/>
      <c r="E41" s="204">
        <v>0</v>
      </c>
    </row>
    <row r="42" spans="1:5" ht="20.100000000000001" customHeight="1" x14ac:dyDescent="0.25">
      <c r="A42" s="165" t="s">
        <v>548</v>
      </c>
      <c r="B42" s="196" t="str">
        <f>IFERROR(INDEX('Annex 1 LV, HV and UMS charges'!$B$13:$B$44,MATCH($A42,'Annex 1 LV, HV and UMS charges'!$A$13:$A$44,0)),IF(INDEX('Annex 4 LDNO charges'!$B$12:$B$202,MATCH($A42,'Annex 4 LDNO charges'!$A$12:$A$202,0))=0,"",INDEX('Annex 4 LDNO charges'!$B$12:$B$202,MATCH($A42,'Annex 4 LDNO charges'!$A$12:$A$202,0))))</f>
        <v>4C2, 4CH</v>
      </c>
      <c r="C42" s="197" t="str">
        <f>IFERROR(INDEX('Annex 1 LV, HV and UMS charges'!$C$13:$C$44,MATCH($A42,'Annex 1 LV, HV and UMS charges'!$A$13:$A$44,0)),INDEX('Annex 4 LDNO charges'!$C$12:$C$202,MATCH($A42,'Annex 4 LDNO charges'!$A$12:$A$202,0)))</f>
        <v>0, 3, 4, 5-8</v>
      </c>
      <c r="D42" s="181"/>
      <c r="E42" s="204">
        <v>0</v>
      </c>
    </row>
    <row r="43" spans="1:5" ht="20.100000000000001" customHeight="1" x14ac:dyDescent="0.25">
      <c r="A43" s="165" t="s">
        <v>424</v>
      </c>
      <c r="B43" s="196" t="str">
        <f>IFERROR(INDEX('Annex 1 LV, HV and UMS charges'!$B$13:$B$44,MATCH($A43,'Annex 1 LV, HV and UMS charges'!$A$13:$A$44,0)),IF(INDEX('Annex 4 LDNO charges'!$B$12:$B$202,MATCH($A43,'Annex 4 LDNO charges'!$A$12:$A$202,0))=0,"",INDEX('Annex 4 LDNO charges'!$B$12:$B$202,MATCH($A43,'Annex 4 LDNO charges'!$A$12:$A$202,0))))</f>
        <v>5C2</v>
      </c>
      <c r="C43" s="197">
        <f>IFERROR(INDEX('Annex 1 LV, HV and UMS charges'!$C$13:$C$44,MATCH($A43,'Annex 1 LV, HV and UMS charges'!$A$13:$A$44,0)),INDEX('Annex 4 LDNO charges'!$C$12:$C$202,MATCH($A43,'Annex 4 LDNO charges'!$A$12:$A$202,0)))</f>
        <v>0</v>
      </c>
      <c r="D43" s="181"/>
      <c r="E43" s="204">
        <v>0</v>
      </c>
    </row>
    <row r="44" spans="1:5" ht="20.100000000000001" customHeight="1" x14ac:dyDescent="0.25">
      <c r="A44" s="165" t="s">
        <v>425</v>
      </c>
      <c r="B44" s="196" t="str">
        <f>IFERROR(INDEX('Annex 1 LV, HV and UMS charges'!$B$13:$B$44,MATCH($A44,'Annex 1 LV, HV and UMS charges'!$A$13:$A$44,0)),IF(INDEX('Annex 4 LDNO charges'!$B$12:$B$202,MATCH($A44,'Annex 4 LDNO charges'!$A$12:$A$202,0))=0,"",INDEX('Annex 4 LDNO charges'!$B$12:$B$202,MATCH($A44,'Annex 4 LDNO charges'!$A$12:$A$202,0))))</f>
        <v>6C2</v>
      </c>
      <c r="C44" s="197">
        <f>IFERROR(INDEX('Annex 1 LV, HV and UMS charges'!$C$13:$C$44,MATCH($A44,'Annex 1 LV, HV and UMS charges'!$A$13:$A$44,0)),INDEX('Annex 4 LDNO charges'!$C$12:$C$202,MATCH($A44,'Annex 4 LDNO charges'!$A$12:$A$202,0)))</f>
        <v>0</v>
      </c>
      <c r="D44" s="181"/>
      <c r="E44" s="204">
        <v>0</v>
      </c>
    </row>
    <row r="45" spans="1:5" ht="20.100000000000001" customHeight="1" x14ac:dyDescent="0.25">
      <c r="A45" s="165" t="s">
        <v>426</v>
      </c>
      <c r="B45" s="196" t="str">
        <f>IFERROR(INDEX('Annex 1 LV, HV and UMS charges'!$B$13:$B$44,MATCH($A45,'Annex 1 LV, HV and UMS charges'!$A$13:$A$44,0)),IF(INDEX('Annex 4 LDNO charges'!$B$12:$B$202,MATCH($A45,'Annex 4 LDNO charges'!$A$12:$A$202,0))=0,"",INDEX('Annex 4 LDNO charges'!$B$12:$B$202,MATCH($A45,'Annex 4 LDNO charges'!$A$12:$A$202,0))))</f>
        <v>7C2</v>
      </c>
      <c r="C45" s="197">
        <f>IFERROR(INDEX('Annex 1 LV, HV and UMS charges'!$C$13:$C$44,MATCH($A45,'Annex 1 LV, HV and UMS charges'!$A$13:$A$44,0)),INDEX('Annex 4 LDNO charges'!$C$12:$C$202,MATCH($A45,'Annex 4 LDNO charges'!$A$12:$A$202,0)))</f>
        <v>0</v>
      </c>
      <c r="D45" s="181"/>
      <c r="E45" s="204">
        <v>0</v>
      </c>
    </row>
    <row r="46" spans="1:5" ht="20.100000000000001" customHeight="1" x14ac:dyDescent="0.25">
      <c r="A46" s="165" t="s">
        <v>427</v>
      </c>
      <c r="B46" s="196" t="str">
        <f>IFERROR(INDEX('Annex 1 LV, HV and UMS charges'!$B$13:$B$44,MATCH($A46,'Annex 1 LV, HV and UMS charges'!$A$13:$A$44,0)),IF(INDEX('Annex 4 LDNO charges'!$B$12:$B$202,MATCH($A46,'Annex 4 LDNO charges'!$A$12:$A$202,0))=0,"",INDEX('Annex 4 LDNO charges'!$B$12:$B$202,MATCH($A46,'Annex 4 LDNO charges'!$A$12:$A$202,0))))</f>
        <v>8C2</v>
      </c>
      <c r="C46" s="197">
        <f>IFERROR(INDEX('Annex 1 LV, HV and UMS charges'!$C$13:$C$44,MATCH($A46,'Annex 1 LV, HV and UMS charges'!$A$13:$A$44,0)),INDEX('Annex 4 LDNO charges'!$C$12:$C$202,MATCH($A46,'Annex 4 LDNO charges'!$A$12:$A$202,0)))</f>
        <v>0</v>
      </c>
      <c r="D46" s="181"/>
      <c r="E46" s="204">
        <v>0</v>
      </c>
    </row>
    <row r="47" spans="1:5" ht="20.100000000000001" customHeight="1" x14ac:dyDescent="0.25">
      <c r="A47" s="165" t="s">
        <v>428</v>
      </c>
      <c r="B47" s="196" t="str">
        <f>IFERROR(INDEX('Annex 1 LV, HV and UMS charges'!$B$13:$B$44,MATCH($A47,'Annex 1 LV, HV and UMS charges'!$A$13:$A$44,0)),IF(INDEX('Annex 4 LDNO charges'!$B$12:$B$202,MATCH($A47,'Annex 4 LDNO charges'!$A$12:$A$202,0))=0,"",INDEX('Annex 4 LDNO charges'!$B$12:$B$202,MATCH($A47,'Annex 4 LDNO charges'!$A$12:$A$202,0))))</f>
        <v>9C2</v>
      </c>
      <c r="C47" s="197">
        <f>IFERROR(INDEX('Annex 1 LV, HV and UMS charges'!$C$13:$C$44,MATCH($A47,'Annex 1 LV, HV and UMS charges'!$A$13:$A$44,0)),INDEX('Annex 4 LDNO charges'!$C$12:$C$202,MATCH($A47,'Annex 4 LDNO charges'!$A$12:$A$202,0)))</f>
        <v>0</v>
      </c>
      <c r="D47" s="181"/>
      <c r="E47" s="204">
        <v>0</v>
      </c>
    </row>
    <row r="48" spans="1:5" ht="20.100000000000001" customHeight="1" x14ac:dyDescent="0.25">
      <c r="A48" s="165" t="s">
        <v>429</v>
      </c>
      <c r="B48" s="196" t="str">
        <f>IFERROR(INDEX('Annex 1 LV, HV and UMS charges'!$B$13:$B$44,MATCH($A48,'Annex 1 LV, HV and UMS charges'!$A$13:$A$44,0)),IF(INDEX('Annex 4 LDNO charges'!$B$12:$B$202,MATCH($A48,'Annex 4 LDNO charges'!$A$12:$A$202,0))=0,"",INDEX('Annex 4 LDNO charges'!$B$12:$B$202,MATCH($A48,'Annex 4 LDNO charges'!$A$12:$A$202,0))))</f>
        <v>2C</v>
      </c>
      <c r="C48" s="197">
        <f>IFERROR(INDEX('Annex 1 LV, HV and UMS charges'!$C$13:$C$44,MATCH($A48,'Annex 1 LV, HV and UMS charges'!$A$13:$A$44,0)),INDEX('Annex 4 LDNO charges'!$C$12:$C$202,MATCH($A48,'Annex 4 LDNO charges'!$A$12:$A$202,0)))</f>
        <v>0</v>
      </c>
      <c r="D48" s="181"/>
      <c r="E48" s="204">
        <v>0</v>
      </c>
    </row>
    <row r="49" spans="1:5" ht="20.100000000000001" customHeight="1" x14ac:dyDescent="0.25">
      <c r="A49" s="165" t="s">
        <v>430</v>
      </c>
      <c r="B49" s="196" t="str">
        <f>IFERROR(INDEX('Annex 1 LV, HV and UMS charges'!$B$13:$B$44,MATCH($A49,'Annex 1 LV, HV and UMS charges'!$A$13:$A$44,0)),IF(INDEX('Annex 4 LDNO charges'!$B$12:$B$202,MATCH($A49,'Annex 4 LDNO charges'!$A$12:$A$202,0))=0,"",INDEX('Annex 4 LDNO charges'!$B$12:$B$202,MATCH($A49,'Annex 4 LDNO charges'!$A$12:$A$202,0))))</f>
        <v>12C</v>
      </c>
      <c r="C49" s="197">
        <f>IFERROR(INDEX('Annex 1 LV, HV and UMS charges'!$C$13:$C$44,MATCH($A49,'Annex 1 LV, HV and UMS charges'!$A$13:$A$44,0)),INDEX('Annex 4 LDNO charges'!$C$12:$C$202,MATCH($A49,'Annex 4 LDNO charges'!$A$12:$A$202,0)))</f>
        <v>0</v>
      </c>
      <c r="D49" s="181"/>
      <c r="E49" s="204">
        <v>0</v>
      </c>
    </row>
    <row r="50" spans="1:5" ht="20.100000000000001" customHeight="1" x14ac:dyDescent="0.25">
      <c r="A50" s="165" t="s">
        <v>431</v>
      </c>
      <c r="B50" s="196" t="str">
        <f>IFERROR(INDEX('Annex 1 LV, HV and UMS charges'!$B$13:$B$44,MATCH($A50,'Annex 1 LV, HV and UMS charges'!$A$13:$A$44,0)),IF(INDEX('Annex 4 LDNO charges'!$B$12:$B$202,MATCH($A50,'Annex 4 LDNO charges'!$A$12:$A$202,0))=0,"",INDEX('Annex 4 LDNO charges'!$B$12:$B$202,MATCH($A50,'Annex 4 LDNO charges'!$A$12:$A$202,0))))</f>
        <v>22C</v>
      </c>
      <c r="C50" s="197">
        <f>IFERROR(INDEX('Annex 1 LV, HV and UMS charges'!$C$13:$C$44,MATCH($A50,'Annex 1 LV, HV and UMS charges'!$A$13:$A$44,0)),INDEX('Annex 4 LDNO charges'!$C$12:$C$202,MATCH($A50,'Annex 4 LDNO charges'!$A$12:$A$202,0)))</f>
        <v>0</v>
      </c>
      <c r="D50" s="181"/>
      <c r="E50" s="204">
        <v>0</v>
      </c>
    </row>
    <row r="51" spans="1:5" ht="20.100000000000001" customHeight="1" x14ac:dyDescent="0.25">
      <c r="A51" s="165" t="s">
        <v>432</v>
      </c>
      <c r="B51" s="196" t="str">
        <f>IFERROR(INDEX('Annex 1 LV, HV and UMS charges'!$B$13:$B$44,MATCH($A51,'Annex 1 LV, HV and UMS charges'!$A$13:$A$44,0)),IF(INDEX('Annex 4 LDNO charges'!$B$12:$B$202,MATCH($A51,'Annex 4 LDNO charges'!$A$12:$A$202,0))=0,"",INDEX('Annex 4 LDNO charges'!$B$12:$B$202,MATCH($A51,'Annex 4 LDNO charges'!$A$12:$A$202,0))))</f>
        <v>32C</v>
      </c>
      <c r="C51" s="197">
        <f>IFERROR(INDEX('Annex 1 LV, HV and UMS charges'!$C$13:$C$44,MATCH($A51,'Annex 1 LV, HV and UMS charges'!$A$13:$A$44,0)),INDEX('Annex 4 LDNO charges'!$C$12:$C$202,MATCH($A51,'Annex 4 LDNO charges'!$A$12:$A$202,0)))</f>
        <v>0</v>
      </c>
      <c r="D51" s="181"/>
      <c r="E51" s="204">
        <v>0</v>
      </c>
    </row>
    <row r="52" spans="1:5" ht="20.100000000000001" customHeight="1" x14ac:dyDescent="0.25">
      <c r="A52" s="165" t="s">
        <v>433</v>
      </c>
      <c r="B52" s="196" t="str">
        <f>IFERROR(INDEX('Annex 1 LV, HV and UMS charges'!$B$13:$B$44,MATCH($A52,'Annex 1 LV, HV and UMS charges'!$A$13:$A$44,0)),IF(INDEX('Annex 4 LDNO charges'!$B$12:$B$202,MATCH($A52,'Annex 4 LDNO charges'!$A$12:$A$202,0))=0,"",INDEX('Annex 4 LDNO charges'!$B$12:$B$202,MATCH($A52,'Annex 4 LDNO charges'!$A$12:$A$202,0))))</f>
        <v>42C</v>
      </c>
      <c r="C52" s="197">
        <f>IFERROR(INDEX('Annex 1 LV, HV and UMS charges'!$C$13:$C$44,MATCH($A52,'Annex 1 LV, HV and UMS charges'!$A$13:$A$44,0)),INDEX('Annex 4 LDNO charges'!$C$12:$C$202,MATCH($A52,'Annex 4 LDNO charges'!$A$12:$A$202,0)))</f>
        <v>0</v>
      </c>
      <c r="D52" s="181"/>
      <c r="E52" s="204">
        <v>0</v>
      </c>
    </row>
    <row r="53" spans="1:5" ht="20.100000000000001" customHeight="1" x14ac:dyDescent="0.25">
      <c r="A53" s="165" t="s">
        <v>434</v>
      </c>
      <c r="B53" s="196" t="str">
        <f>IFERROR(INDEX('Annex 1 LV, HV and UMS charges'!$B$13:$B$44,MATCH($A53,'Annex 1 LV, HV and UMS charges'!$A$13:$A$44,0)),IF(INDEX('Annex 4 LDNO charges'!$B$12:$B$202,MATCH($A53,'Annex 4 LDNO charges'!$A$12:$A$202,0))=0,"",INDEX('Annex 4 LDNO charges'!$B$12:$B$202,MATCH($A53,'Annex 4 LDNO charges'!$A$12:$A$202,0))))</f>
        <v>52C</v>
      </c>
      <c r="C53" s="197">
        <f>IFERROR(INDEX('Annex 1 LV, HV and UMS charges'!$C$13:$C$44,MATCH($A53,'Annex 1 LV, HV and UMS charges'!$A$13:$A$44,0)),INDEX('Annex 4 LDNO charges'!$C$12:$C$202,MATCH($A53,'Annex 4 LDNO charges'!$A$12:$A$202,0)))</f>
        <v>0</v>
      </c>
      <c r="D53" s="181"/>
      <c r="E53" s="204">
        <v>0</v>
      </c>
    </row>
    <row r="54" spans="1:5" ht="20.100000000000001" customHeight="1" x14ac:dyDescent="0.25">
      <c r="A54" s="165" t="s">
        <v>435</v>
      </c>
      <c r="B54" s="196" t="str">
        <f>IFERROR(INDEX('Annex 1 LV, HV and UMS charges'!$B$13:$B$44,MATCH($A54,'Annex 1 LV, HV and UMS charges'!$A$13:$A$44,0)),IF(INDEX('Annex 4 LDNO charges'!$B$12:$B$202,MATCH($A54,'Annex 4 LDNO charges'!$A$12:$A$202,0))=0,"",INDEX('Annex 4 LDNO charges'!$B$12:$B$202,MATCH($A54,'Annex 4 LDNO charges'!$A$12:$A$202,0))))</f>
        <v>62C</v>
      </c>
      <c r="C54" s="197">
        <f>IFERROR(INDEX('Annex 1 LV, HV and UMS charges'!$C$13:$C$44,MATCH($A54,'Annex 1 LV, HV and UMS charges'!$A$13:$A$44,0)),INDEX('Annex 4 LDNO charges'!$C$12:$C$202,MATCH($A54,'Annex 4 LDNO charges'!$A$12:$A$202,0)))</f>
        <v>0</v>
      </c>
      <c r="D54" s="181"/>
      <c r="E54" s="204">
        <v>0</v>
      </c>
    </row>
    <row r="55" spans="1:5" ht="20.100000000000001" customHeight="1" x14ac:dyDescent="0.25">
      <c r="A55" s="165" t="s">
        <v>436</v>
      </c>
      <c r="B55" s="196" t="str">
        <f>IFERROR(INDEX('Annex 1 LV, HV and UMS charges'!$B$13:$B$44,MATCH($A55,'Annex 1 LV, HV and UMS charges'!$A$13:$A$44,0)),IF(INDEX('Annex 4 LDNO charges'!$B$12:$B$202,MATCH($A55,'Annex 4 LDNO charges'!$A$12:$A$202,0))=0,"",INDEX('Annex 4 LDNO charges'!$B$12:$B$202,MATCH($A55,'Annex 4 LDNO charges'!$A$12:$A$202,0))))</f>
        <v>72C</v>
      </c>
      <c r="C55" s="197">
        <f>IFERROR(INDEX('Annex 1 LV, HV and UMS charges'!$C$13:$C$44,MATCH($A55,'Annex 1 LV, HV and UMS charges'!$A$13:$A$44,0)),INDEX('Annex 4 LDNO charges'!$C$12:$C$202,MATCH($A55,'Annex 4 LDNO charges'!$A$12:$A$202,0)))</f>
        <v>0</v>
      </c>
      <c r="D55" s="181"/>
      <c r="E55" s="204">
        <v>0</v>
      </c>
    </row>
    <row r="56" spans="1:5" ht="20.100000000000001" customHeight="1" x14ac:dyDescent="0.25">
      <c r="A56" s="165" t="s">
        <v>437</v>
      </c>
      <c r="B56" s="196" t="str">
        <f>IFERROR(INDEX('Annex 1 LV, HV and UMS charges'!$B$13:$B$44,MATCH($A56,'Annex 1 LV, HV and UMS charges'!$A$13:$A$44,0)),IF(INDEX('Annex 4 LDNO charges'!$B$12:$B$202,MATCH($A56,'Annex 4 LDNO charges'!$A$12:$A$202,0))=0,"",INDEX('Annex 4 LDNO charges'!$B$12:$B$202,MATCH($A56,'Annex 4 LDNO charges'!$A$12:$A$202,0))))</f>
        <v>82C</v>
      </c>
      <c r="C56" s="197">
        <f>IFERROR(INDEX('Annex 1 LV, HV and UMS charges'!$C$13:$C$44,MATCH($A56,'Annex 1 LV, HV and UMS charges'!$A$13:$A$44,0)),INDEX('Annex 4 LDNO charges'!$C$12:$C$202,MATCH($A56,'Annex 4 LDNO charges'!$A$12:$A$202,0)))</f>
        <v>0</v>
      </c>
      <c r="D56" s="181"/>
      <c r="E56" s="204">
        <v>0</v>
      </c>
    </row>
    <row r="57" spans="1:5" ht="20.100000000000001" customHeight="1" x14ac:dyDescent="0.25">
      <c r="A57" s="165" t="s">
        <v>438</v>
      </c>
      <c r="B57" s="196" t="str">
        <f>IFERROR(INDEX('Annex 1 LV, HV and UMS charges'!$B$13:$B$44,MATCH($A57,'Annex 1 LV, HV and UMS charges'!$A$13:$A$44,0)),IF(INDEX('Annex 4 LDNO charges'!$B$12:$B$202,MATCH($A57,'Annex 4 LDNO charges'!$A$12:$A$202,0))=0,"",INDEX('Annex 4 LDNO charges'!$B$12:$B$202,MATCH($A57,'Annex 4 LDNO charges'!$A$12:$A$202,0))))</f>
        <v>92C</v>
      </c>
      <c r="C57" s="197">
        <f>IFERROR(INDEX('Annex 1 LV, HV and UMS charges'!$C$13:$C$44,MATCH($A57,'Annex 1 LV, HV and UMS charges'!$A$13:$A$44,0)),INDEX('Annex 4 LDNO charges'!$C$12:$C$202,MATCH($A57,'Annex 4 LDNO charges'!$A$12:$A$202,0)))</f>
        <v>0</v>
      </c>
      <c r="D57" s="181"/>
      <c r="E57" s="204">
        <v>0</v>
      </c>
    </row>
    <row r="58" spans="1:5" ht="20.100000000000001" customHeight="1" x14ac:dyDescent="0.25">
      <c r="A58" s="165" t="s">
        <v>549</v>
      </c>
      <c r="B58" s="196" t="str">
        <f>IFERROR(INDEX('Annex 1 LV, HV and UMS charges'!$B$13:$B$44,MATCH($A58,'Annex 1 LV, HV and UMS charges'!$A$13:$A$44,0)),IF(INDEX('Annex 4 LDNO charges'!$B$12:$B$202,MATCH($A58,'Annex 4 LDNO charges'!$A$12:$A$202,0))=0,"",INDEX('Annex 4 LDNO charges'!$B$12:$B$202,MATCH($A58,'Annex 4 LDNO charges'!$A$12:$A$202,0))))</f>
        <v/>
      </c>
      <c r="C58" s="197" t="str">
        <f>IFERROR(INDEX('Annex 1 LV, HV and UMS charges'!$C$13:$C$44,MATCH($A58,'Annex 1 LV, HV and UMS charges'!$A$13:$A$44,0)),INDEX('Annex 4 LDNO charges'!$C$12:$C$202,MATCH($A58,'Annex 4 LDNO charges'!$A$12:$A$202,0)))</f>
        <v>0, 1, 2</v>
      </c>
      <c r="D58" s="204">
        <v>0</v>
      </c>
      <c r="E58" s="204">
        <v>0</v>
      </c>
    </row>
    <row r="59" spans="1:5" ht="20.100000000000001" customHeight="1" x14ac:dyDescent="0.25">
      <c r="A59" s="165" t="s">
        <v>550</v>
      </c>
      <c r="B59" s="196" t="str">
        <f>IFERROR(INDEX('Annex 1 LV, HV and UMS charges'!$B$13:$B$44,MATCH($A59,'Annex 1 LV, HV and UMS charges'!$A$13:$A$44,0)),IF(INDEX('Annex 4 LDNO charges'!$B$12:$B$202,MATCH($A59,'Annex 4 LDNO charges'!$A$12:$A$202,0))=0,"",INDEX('Annex 4 LDNO charges'!$B$12:$B$202,MATCH($A59,'Annex 4 LDNO charges'!$A$12:$A$202,0))))</f>
        <v/>
      </c>
      <c r="C59" s="197" t="str">
        <f>IFERROR(INDEX('Annex 1 LV, HV and UMS charges'!$C$13:$C$44,MATCH($A59,'Annex 1 LV, HV and UMS charges'!$A$13:$A$44,0)),INDEX('Annex 4 LDNO charges'!$C$12:$C$202,MATCH($A59,'Annex 4 LDNO charges'!$A$12:$A$202,0)))</f>
        <v>0, 3, 4, 5-8</v>
      </c>
      <c r="D59" s="181"/>
      <c r="E59" s="204">
        <v>0</v>
      </c>
    </row>
    <row r="60" spans="1:5" ht="20.100000000000001" customHeight="1" x14ac:dyDescent="0.25">
      <c r="A60" s="165" t="s">
        <v>551</v>
      </c>
      <c r="B60" s="196" t="str">
        <f>IFERROR(INDEX('Annex 1 LV, HV and UMS charges'!$B$13:$B$44,MATCH($A60,'Annex 1 LV, HV and UMS charges'!$A$13:$A$44,0)),IF(INDEX('Annex 4 LDNO charges'!$B$12:$B$202,MATCH($A60,'Annex 4 LDNO charges'!$A$12:$A$202,0))=0,"",INDEX('Annex 4 LDNO charges'!$B$12:$B$202,MATCH($A60,'Annex 4 LDNO charges'!$A$12:$A$202,0))))</f>
        <v/>
      </c>
      <c r="C60" s="197" t="str">
        <f>IFERROR(INDEX('Annex 1 LV, HV and UMS charges'!$C$13:$C$44,MATCH($A60,'Annex 1 LV, HV and UMS charges'!$A$13:$A$44,0)),INDEX('Annex 4 LDNO charges'!$C$12:$C$202,MATCH($A60,'Annex 4 LDNO charges'!$A$12:$A$202,0)))</f>
        <v>0, 3, 4, 5-8</v>
      </c>
      <c r="D60" s="181"/>
      <c r="E60" s="204">
        <v>0</v>
      </c>
    </row>
    <row r="61" spans="1:5" ht="20.100000000000001" customHeight="1" x14ac:dyDescent="0.25">
      <c r="A61" s="165" t="s">
        <v>552</v>
      </c>
      <c r="B61" s="196" t="str">
        <f>IFERROR(INDEX('Annex 1 LV, HV and UMS charges'!$B$13:$B$44,MATCH($A61,'Annex 1 LV, HV and UMS charges'!$A$13:$A$44,0)),IF(INDEX('Annex 4 LDNO charges'!$B$12:$B$202,MATCH($A61,'Annex 4 LDNO charges'!$A$12:$A$202,0))=0,"",INDEX('Annex 4 LDNO charges'!$B$12:$B$202,MATCH($A61,'Annex 4 LDNO charges'!$A$12:$A$202,0))))</f>
        <v/>
      </c>
      <c r="C61" s="197" t="str">
        <f>IFERROR(INDEX('Annex 1 LV, HV and UMS charges'!$C$13:$C$44,MATCH($A61,'Annex 1 LV, HV and UMS charges'!$A$13:$A$44,0)),INDEX('Annex 4 LDNO charges'!$C$12:$C$202,MATCH($A61,'Annex 4 LDNO charges'!$A$12:$A$202,0)))</f>
        <v>0, 3, 4, 5-8</v>
      </c>
      <c r="D61" s="181"/>
      <c r="E61" s="204">
        <v>0</v>
      </c>
    </row>
    <row r="62" spans="1:5" ht="20.100000000000001" customHeight="1" x14ac:dyDescent="0.25">
      <c r="A62" s="165" t="s">
        <v>553</v>
      </c>
      <c r="B62" s="196" t="str">
        <f>IFERROR(INDEX('Annex 1 LV, HV and UMS charges'!$B$13:$B$44,MATCH($A62,'Annex 1 LV, HV and UMS charges'!$A$13:$A$44,0)),IF(INDEX('Annex 4 LDNO charges'!$B$12:$B$202,MATCH($A62,'Annex 4 LDNO charges'!$A$12:$A$202,0))=0,"",INDEX('Annex 4 LDNO charges'!$B$12:$B$202,MATCH($A62,'Annex 4 LDNO charges'!$A$12:$A$202,0))))</f>
        <v/>
      </c>
      <c r="C62" s="197" t="str">
        <f>IFERROR(INDEX('Annex 1 LV, HV and UMS charges'!$C$13:$C$44,MATCH($A62,'Annex 1 LV, HV and UMS charges'!$A$13:$A$44,0)),INDEX('Annex 4 LDNO charges'!$C$12:$C$202,MATCH($A62,'Annex 4 LDNO charges'!$A$12:$A$202,0)))</f>
        <v>0, 3, 4, 5-8</v>
      </c>
      <c r="D62" s="181"/>
      <c r="E62" s="204">
        <v>0</v>
      </c>
    </row>
    <row r="63" spans="1:5" ht="20.100000000000001" customHeight="1" x14ac:dyDescent="0.25">
      <c r="A63" s="165" t="s">
        <v>554</v>
      </c>
      <c r="B63" s="196" t="str">
        <f>IFERROR(INDEX('Annex 1 LV, HV and UMS charges'!$B$13:$B$44,MATCH($A63,'Annex 1 LV, HV and UMS charges'!$A$13:$A$44,0)),IF(INDEX('Annex 4 LDNO charges'!$B$12:$B$202,MATCH($A63,'Annex 4 LDNO charges'!$A$12:$A$202,0))=0,"",INDEX('Annex 4 LDNO charges'!$B$12:$B$202,MATCH($A63,'Annex 4 LDNO charges'!$A$12:$A$202,0))))</f>
        <v/>
      </c>
      <c r="C63" s="197" t="str">
        <f>IFERROR(INDEX('Annex 1 LV, HV and UMS charges'!$C$13:$C$44,MATCH($A63,'Annex 1 LV, HV and UMS charges'!$A$13:$A$44,0)),INDEX('Annex 4 LDNO charges'!$C$12:$C$202,MATCH($A63,'Annex 4 LDNO charges'!$A$12:$A$202,0)))</f>
        <v>0, 3, 4, 5-8</v>
      </c>
      <c r="D63" s="181"/>
      <c r="E63" s="204">
        <v>0</v>
      </c>
    </row>
    <row r="64" spans="1:5" ht="20.100000000000001" customHeight="1" x14ac:dyDescent="0.25">
      <c r="A64" s="165" t="s">
        <v>499</v>
      </c>
      <c r="B64" s="196" t="str">
        <f>IFERROR(INDEX('Annex 1 LV, HV and UMS charges'!$B$13:$B$44,MATCH($A64,'Annex 1 LV, HV and UMS charges'!$A$13:$A$44,0)),IF(INDEX('Annex 4 LDNO charges'!$B$12:$B$202,MATCH($A64,'Annex 4 LDNO charges'!$A$12:$A$202,0))=0,"",INDEX('Annex 4 LDNO charges'!$B$12:$B$202,MATCH($A64,'Annex 4 LDNO charges'!$A$12:$A$202,0))))</f>
        <v/>
      </c>
      <c r="C64" s="197">
        <f>IFERROR(INDEX('Annex 1 LV, HV and UMS charges'!$C$13:$C$44,MATCH($A64,'Annex 1 LV, HV and UMS charges'!$A$13:$A$44,0)),INDEX('Annex 4 LDNO charges'!$C$12:$C$202,MATCH($A64,'Annex 4 LDNO charges'!$A$12:$A$202,0)))</f>
        <v>0</v>
      </c>
      <c r="D64" s="181"/>
      <c r="E64" s="204">
        <v>0</v>
      </c>
    </row>
    <row r="65" spans="1:5" ht="20.100000000000001" customHeight="1" x14ac:dyDescent="0.25">
      <c r="A65" s="165" t="s">
        <v>500</v>
      </c>
      <c r="B65" s="196" t="str">
        <f>IFERROR(INDEX('Annex 1 LV, HV and UMS charges'!$B$13:$B$44,MATCH($A65,'Annex 1 LV, HV and UMS charges'!$A$13:$A$44,0)),IF(INDEX('Annex 4 LDNO charges'!$B$12:$B$202,MATCH($A65,'Annex 4 LDNO charges'!$A$12:$A$202,0))=0,"",INDEX('Annex 4 LDNO charges'!$B$12:$B$202,MATCH($A65,'Annex 4 LDNO charges'!$A$12:$A$202,0))))</f>
        <v/>
      </c>
      <c r="C65" s="197">
        <f>IFERROR(INDEX('Annex 1 LV, HV and UMS charges'!$C$13:$C$44,MATCH($A65,'Annex 1 LV, HV and UMS charges'!$A$13:$A$44,0)),INDEX('Annex 4 LDNO charges'!$C$12:$C$202,MATCH($A65,'Annex 4 LDNO charges'!$A$12:$A$202,0)))</f>
        <v>0</v>
      </c>
      <c r="D65" s="181"/>
      <c r="E65" s="204">
        <v>0</v>
      </c>
    </row>
    <row r="66" spans="1:5" ht="20.100000000000001" customHeight="1" x14ac:dyDescent="0.25">
      <c r="A66" s="165" t="s">
        <v>501</v>
      </c>
      <c r="B66" s="196" t="str">
        <f>IFERROR(INDEX('Annex 1 LV, HV and UMS charges'!$B$13:$B$44,MATCH($A66,'Annex 1 LV, HV and UMS charges'!$A$13:$A$44,0)),IF(INDEX('Annex 4 LDNO charges'!$B$12:$B$202,MATCH($A66,'Annex 4 LDNO charges'!$A$12:$A$202,0))=0,"",INDEX('Annex 4 LDNO charges'!$B$12:$B$202,MATCH($A66,'Annex 4 LDNO charges'!$A$12:$A$202,0))))</f>
        <v/>
      </c>
      <c r="C66" s="197">
        <f>IFERROR(INDEX('Annex 1 LV, HV and UMS charges'!$C$13:$C$44,MATCH($A66,'Annex 1 LV, HV and UMS charges'!$A$13:$A$44,0)),INDEX('Annex 4 LDNO charges'!$C$12:$C$202,MATCH($A66,'Annex 4 LDNO charges'!$A$12:$A$202,0)))</f>
        <v>0</v>
      </c>
      <c r="D66" s="181"/>
      <c r="E66" s="204">
        <v>0</v>
      </c>
    </row>
    <row r="67" spans="1:5" ht="20.100000000000001" customHeight="1" x14ac:dyDescent="0.25">
      <c r="A67" s="165" t="s">
        <v>502</v>
      </c>
      <c r="B67" s="196" t="str">
        <f>IFERROR(INDEX('Annex 1 LV, HV and UMS charges'!$B$13:$B$44,MATCH($A67,'Annex 1 LV, HV and UMS charges'!$A$13:$A$44,0)),IF(INDEX('Annex 4 LDNO charges'!$B$12:$B$202,MATCH($A67,'Annex 4 LDNO charges'!$A$12:$A$202,0))=0,"",INDEX('Annex 4 LDNO charges'!$B$12:$B$202,MATCH($A67,'Annex 4 LDNO charges'!$A$12:$A$202,0))))</f>
        <v/>
      </c>
      <c r="C67" s="197">
        <f>IFERROR(INDEX('Annex 1 LV, HV and UMS charges'!$C$13:$C$44,MATCH($A67,'Annex 1 LV, HV and UMS charges'!$A$13:$A$44,0)),INDEX('Annex 4 LDNO charges'!$C$12:$C$202,MATCH($A67,'Annex 4 LDNO charges'!$A$12:$A$202,0)))</f>
        <v>0</v>
      </c>
      <c r="D67" s="181"/>
      <c r="E67" s="204">
        <v>0</v>
      </c>
    </row>
    <row r="68" spans="1:5" ht="20.100000000000001" customHeight="1" x14ac:dyDescent="0.25">
      <c r="A68" s="165" t="s">
        <v>503</v>
      </c>
      <c r="B68" s="196" t="str">
        <f>IFERROR(INDEX('Annex 1 LV, HV and UMS charges'!$B$13:$B$44,MATCH($A68,'Annex 1 LV, HV and UMS charges'!$A$13:$A$44,0)),IF(INDEX('Annex 4 LDNO charges'!$B$12:$B$202,MATCH($A68,'Annex 4 LDNO charges'!$A$12:$A$202,0))=0,"",INDEX('Annex 4 LDNO charges'!$B$12:$B$202,MATCH($A68,'Annex 4 LDNO charges'!$A$12:$A$202,0))))</f>
        <v/>
      </c>
      <c r="C68" s="197">
        <f>IFERROR(INDEX('Annex 1 LV, HV and UMS charges'!$C$13:$C$44,MATCH($A68,'Annex 1 LV, HV and UMS charges'!$A$13:$A$44,0)),INDEX('Annex 4 LDNO charges'!$C$12:$C$202,MATCH($A68,'Annex 4 LDNO charges'!$A$12:$A$202,0)))</f>
        <v>0</v>
      </c>
      <c r="D68" s="181"/>
      <c r="E68" s="204">
        <v>0</v>
      </c>
    </row>
    <row r="69" spans="1:5" ht="20.100000000000001" customHeight="1" x14ac:dyDescent="0.25">
      <c r="A69" s="165" t="s">
        <v>504</v>
      </c>
      <c r="B69" s="196" t="str">
        <f>IFERROR(INDEX('Annex 1 LV, HV and UMS charges'!$B$13:$B$44,MATCH($A69,'Annex 1 LV, HV and UMS charges'!$A$13:$A$44,0)),IF(INDEX('Annex 4 LDNO charges'!$B$12:$B$202,MATCH($A69,'Annex 4 LDNO charges'!$A$12:$A$202,0))=0,"",INDEX('Annex 4 LDNO charges'!$B$12:$B$202,MATCH($A69,'Annex 4 LDNO charges'!$A$12:$A$202,0))))</f>
        <v/>
      </c>
      <c r="C69" s="197">
        <f>IFERROR(INDEX('Annex 1 LV, HV and UMS charges'!$C$13:$C$44,MATCH($A69,'Annex 1 LV, HV and UMS charges'!$A$13:$A$44,0)),INDEX('Annex 4 LDNO charges'!$C$12:$C$202,MATCH($A69,'Annex 4 LDNO charges'!$A$12:$A$202,0)))</f>
        <v>0</v>
      </c>
      <c r="D69" s="181"/>
      <c r="E69" s="204">
        <v>0</v>
      </c>
    </row>
    <row r="70" spans="1:5" ht="20.100000000000001" customHeight="1" x14ac:dyDescent="0.25">
      <c r="A70" s="165" t="s">
        <v>505</v>
      </c>
      <c r="B70" s="196" t="str">
        <f>IFERROR(INDEX('Annex 1 LV, HV and UMS charges'!$B$13:$B$44,MATCH($A70,'Annex 1 LV, HV and UMS charges'!$A$13:$A$44,0)),IF(INDEX('Annex 4 LDNO charges'!$B$12:$B$202,MATCH($A70,'Annex 4 LDNO charges'!$A$12:$A$202,0))=0,"",INDEX('Annex 4 LDNO charges'!$B$12:$B$202,MATCH($A70,'Annex 4 LDNO charges'!$A$12:$A$202,0))))</f>
        <v/>
      </c>
      <c r="C70" s="197">
        <f>IFERROR(INDEX('Annex 1 LV, HV and UMS charges'!$C$13:$C$44,MATCH($A70,'Annex 1 LV, HV and UMS charges'!$A$13:$A$44,0)),INDEX('Annex 4 LDNO charges'!$C$12:$C$202,MATCH($A70,'Annex 4 LDNO charges'!$A$12:$A$202,0)))</f>
        <v>0</v>
      </c>
      <c r="D70" s="181"/>
      <c r="E70" s="204">
        <v>0</v>
      </c>
    </row>
    <row r="71" spans="1:5" ht="20.100000000000001" customHeight="1" x14ac:dyDescent="0.25">
      <c r="A71" s="165" t="s">
        <v>506</v>
      </c>
      <c r="B71" s="196" t="str">
        <f>IFERROR(INDEX('Annex 1 LV, HV and UMS charges'!$B$13:$B$44,MATCH($A71,'Annex 1 LV, HV and UMS charges'!$A$13:$A$44,0)),IF(INDEX('Annex 4 LDNO charges'!$B$12:$B$202,MATCH($A71,'Annex 4 LDNO charges'!$A$12:$A$202,0))=0,"",INDEX('Annex 4 LDNO charges'!$B$12:$B$202,MATCH($A71,'Annex 4 LDNO charges'!$A$12:$A$202,0))))</f>
        <v/>
      </c>
      <c r="C71" s="197">
        <f>IFERROR(INDEX('Annex 1 LV, HV and UMS charges'!$C$13:$C$44,MATCH($A71,'Annex 1 LV, HV and UMS charges'!$A$13:$A$44,0)),INDEX('Annex 4 LDNO charges'!$C$12:$C$202,MATCH($A71,'Annex 4 LDNO charges'!$A$12:$A$202,0)))</f>
        <v>0</v>
      </c>
      <c r="D71" s="181"/>
      <c r="E71" s="204">
        <v>0</v>
      </c>
    </row>
    <row r="72" spans="1:5" ht="20.100000000000001" customHeight="1" x14ac:dyDescent="0.25">
      <c r="A72" s="165" t="s">
        <v>507</v>
      </c>
      <c r="B72" s="196" t="str">
        <f>IFERROR(INDEX('Annex 1 LV, HV and UMS charges'!$B$13:$B$44,MATCH($A72,'Annex 1 LV, HV and UMS charges'!$A$13:$A$44,0)),IF(INDEX('Annex 4 LDNO charges'!$B$12:$B$202,MATCH($A72,'Annex 4 LDNO charges'!$A$12:$A$202,0))=0,"",INDEX('Annex 4 LDNO charges'!$B$12:$B$202,MATCH($A72,'Annex 4 LDNO charges'!$A$12:$A$202,0))))</f>
        <v/>
      </c>
      <c r="C72" s="197">
        <f>IFERROR(INDEX('Annex 1 LV, HV and UMS charges'!$C$13:$C$44,MATCH($A72,'Annex 1 LV, HV and UMS charges'!$A$13:$A$44,0)),INDEX('Annex 4 LDNO charges'!$C$12:$C$202,MATCH($A72,'Annex 4 LDNO charges'!$A$12:$A$202,0)))</f>
        <v>0</v>
      </c>
      <c r="D72" s="181"/>
      <c r="E72" s="204">
        <v>0</v>
      </c>
    </row>
    <row r="73" spans="1:5" ht="20.100000000000001" customHeight="1" x14ac:dyDescent="0.25">
      <c r="A73" s="165" t="s">
        <v>508</v>
      </c>
      <c r="B73" s="196" t="str">
        <f>IFERROR(INDEX('Annex 1 LV, HV and UMS charges'!$B$13:$B$44,MATCH($A73,'Annex 1 LV, HV and UMS charges'!$A$13:$A$44,0)),IF(INDEX('Annex 4 LDNO charges'!$B$12:$B$202,MATCH($A73,'Annex 4 LDNO charges'!$A$12:$A$202,0))=0,"",INDEX('Annex 4 LDNO charges'!$B$12:$B$202,MATCH($A73,'Annex 4 LDNO charges'!$A$12:$A$202,0))))</f>
        <v/>
      </c>
      <c r="C73" s="197">
        <f>IFERROR(INDEX('Annex 1 LV, HV and UMS charges'!$C$13:$C$44,MATCH($A73,'Annex 1 LV, HV and UMS charges'!$A$13:$A$44,0)),INDEX('Annex 4 LDNO charges'!$C$12:$C$202,MATCH($A73,'Annex 4 LDNO charges'!$A$12:$A$202,0)))</f>
        <v>0</v>
      </c>
      <c r="D73" s="181"/>
      <c r="E73" s="204">
        <v>0</v>
      </c>
    </row>
    <row r="74" spans="1:5" ht="20.100000000000001" customHeight="1" x14ac:dyDescent="0.25">
      <c r="A74" s="165" t="s">
        <v>509</v>
      </c>
      <c r="B74" s="196" t="str">
        <f>IFERROR(INDEX('Annex 1 LV, HV and UMS charges'!$B$13:$B$44,MATCH($A74,'Annex 1 LV, HV and UMS charges'!$A$13:$A$44,0)),IF(INDEX('Annex 4 LDNO charges'!$B$12:$B$202,MATCH($A74,'Annex 4 LDNO charges'!$A$12:$A$202,0))=0,"",INDEX('Annex 4 LDNO charges'!$B$12:$B$202,MATCH($A74,'Annex 4 LDNO charges'!$A$12:$A$202,0))))</f>
        <v/>
      </c>
      <c r="C74" s="197">
        <f>IFERROR(INDEX('Annex 1 LV, HV and UMS charges'!$C$13:$C$44,MATCH($A74,'Annex 1 LV, HV and UMS charges'!$A$13:$A$44,0)),INDEX('Annex 4 LDNO charges'!$C$12:$C$202,MATCH($A74,'Annex 4 LDNO charges'!$A$12:$A$202,0)))</f>
        <v>0</v>
      </c>
      <c r="D74" s="181"/>
      <c r="E74" s="204">
        <v>0</v>
      </c>
    </row>
    <row r="75" spans="1:5" ht="20.100000000000001" customHeight="1" x14ac:dyDescent="0.25">
      <c r="A75" s="165" t="s">
        <v>510</v>
      </c>
      <c r="B75" s="196" t="str">
        <f>IFERROR(INDEX('Annex 1 LV, HV and UMS charges'!$B$13:$B$44,MATCH($A75,'Annex 1 LV, HV and UMS charges'!$A$13:$A$44,0)),IF(INDEX('Annex 4 LDNO charges'!$B$12:$B$202,MATCH($A75,'Annex 4 LDNO charges'!$A$12:$A$202,0))=0,"",INDEX('Annex 4 LDNO charges'!$B$12:$B$202,MATCH($A75,'Annex 4 LDNO charges'!$A$12:$A$202,0))))</f>
        <v/>
      </c>
      <c r="C75" s="197">
        <f>IFERROR(INDEX('Annex 1 LV, HV and UMS charges'!$C$13:$C$44,MATCH($A75,'Annex 1 LV, HV and UMS charges'!$A$13:$A$44,0)),INDEX('Annex 4 LDNO charges'!$C$12:$C$202,MATCH($A75,'Annex 4 LDNO charges'!$A$12:$A$202,0)))</f>
        <v>0</v>
      </c>
      <c r="D75" s="181"/>
      <c r="E75" s="204">
        <v>0</v>
      </c>
    </row>
    <row r="76" spans="1:5" ht="20.100000000000001" customHeight="1" x14ac:dyDescent="0.25">
      <c r="A76" s="165" t="s">
        <v>511</v>
      </c>
      <c r="B76" s="196" t="str">
        <f>IFERROR(INDEX('Annex 1 LV, HV and UMS charges'!$B$13:$B$44,MATCH($A76,'Annex 1 LV, HV and UMS charges'!$A$13:$A$44,0)),IF(INDEX('Annex 4 LDNO charges'!$B$12:$B$202,MATCH($A76,'Annex 4 LDNO charges'!$A$12:$A$202,0))=0,"",INDEX('Annex 4 LDNO charges'!$B$12:$B$202,MATCH($A76,'Annex 4 LDNO charges'!$A$12:$A$202,0))))</f>
        <v/>
      </c>
      <c r="C76" s="197">
        <f>IFERROR(INDEX('Annex 1 LV, HV and UMS charges'!$C$13:$C$44,MATCH($A76,'Annex 1 LV, HV and UMS charges'!$A$13:$A$44,0)),INDEX('Annex 4 LDNO charges'!$C$12:$C$202,MATCH($A76,'Annex 4 LDNO charges'!$A$12:$A$202,0)))</f>
        <v>0</v>
      </c>
      <c r="D76" s="181"/>
      <c r="E76" s="204">
        <v>0</v>
      </c>
    </row>
    <row r="77" spans="1:5" ht="20.100000000000001" customHeight="1" x14ac:dyDescent="0.25">
      <c r="A77" s="165" t="s">
        <v>512</v>
      </c>
      <c r="B77" s="196" t="str">
        <f>IFERROR(INDEX('Annex 1 LV, HV and UMS charges'!$B$13:$B$44,MATCH($A77,'Annex 1 LV, HV and UMS charges'!$A$13:$A$44,0)),IF(INDEX('Annex 4 LDNO charges'!$B$12:$B$202,MATCH($A77,'Annex 4 LDNO charges'!$A$12:$A$202,0))=0,"",INDEX('Annex 4 LDNO charges'!$B$12:$B$202,MATCH($A77,'Annex 4 LDNO charges'!$A$12:$A$202,0))))</f>
        <v/>
      </c>
      <c r="C77" s="197">
        <f>IFERROR(INDEX('Annex 1 LV, HV and UMS charges'!$C$13:$C$44,MATCH($A77,'Annex 1 LV, HV and UMS charges'!$A$13:$A$44,0)),INDEX('Annex 4 LDNO charges'!$C$12:$C$202,MATCH($A77,'Annex 4 LDNO charges'!$A$12:$A$202,0)))</f>
        <v>0</v>
      </c>
      <c r="D77" s="181"/>
      <c r="E77" s="204">
        <v>0</v>
      </c>
    </row>
    <row r="78" spans="1:5" ht="20.100000000000001" customHeight="1" x14ac:dyDescent="0.25">
      <c r="A78" s="165" t="s">
        <v>513</v>
      </c>
      <c r="B78" s="196" t="str">
        <f>IFERROR(INDEX('Annex 1 LV, HV and UMS charges'!$B$13:$B$44,MATCH($A78,'Annex 1 LV, HV and UMS charges'!$A$13:$A$44,0)),IF(INDEX('Annex 4 LDNO charges'!$B$12:$B$202,MATCH($A78,'Annex 4 LDNO charges'!$A$12:$A$202,0))=0,"",INDEX('Annex 4 LDNO charges'!$B$12:$B$202,MATCH($A78,'Annex 4 LDNO charges'!$A$12:$A$202,0))))</f>
        <v/>
      </c>
      <c r="C78" s="197">
        <f>IFERROR(INDEX('Annex 1 LV, HV and UMS charges'!$C$13:$C$44,MATCH($A78,'Annex 1 LV, HV and UMS charges'!$A$13:$A$44,0)),INDEX('Annex 4 LDNO charges'!$C$12:$C$202,MATCH($A78,'Annex 4 LDNO charges'!$A$12:$A$202,0)))</f>
        <v>0</v>
      </c>
      <c r="D78" s="181"/>
      <c r="E78" s="204">
        <v>0</v>
      </c>
    </row>
    <row r="79" spans="1:5" ht="20.100000000000001" customHeight="1" x14ac:dyDescent="0.25">
      <c r="A79" s="165" t="s">
        <v>555</v>
      </c>
      <c r="B79" s="196" t="str">
        <f>IFERROR(INDEX('Annex 1 LV, HV and UMS charges'!$B$13:$B$44,MATCH($A79,'Annex 1 LV, HV and UMS charges'!$A$13:$A$44,0)),IF(INDEX('Annex 4 LDNO charges'!$B$12:$B$202,MATCH($A79,'Annex 4 LDNO charges'!$A$12:$A$202,0))=0,"",INDEX('Annex 4 LDNO charges'!$B$12:$B$202,MATCH($A79,'Annex 4 LDNO charges'!$A$12:$A$202,0))))</f>
        <v/>
      </c>
      <c r="C79" s="197" t="str">
        <f>IFERROR(INDEX('Annex 1 LV, HV and UMS charges'!$C$13:$C$44,MATCH($A79,'Annex 1 LV, HV and UMS charges'!$A$13:$A$44,0)),INDEX('Annex 4 LDNO charges'!$C$12:$C$202,MATCH($A79,'Annex 4 LDNO charges'!$A$12:$A$202,0)))</f>
        <v>0, 1, 2</v>
      </c>
      <c r="D79" s="204">
        <v>0</v>
      </c>
      <c r="E79" s="204">
        <v>0</v>
      </c>
    </row>
    <row r="80" spans="1:5" ht="20.100000000000001" customHeight="1" x14ac:dyDescent="0.25">
      <c r="A80" s="165" t="s">
        <v>556</v>
      </c>
      <c r="B80" s="196" t="str">
        <f>IFERROR(INDEX('Annex 1 LV, HV and UMS charges'!$B$13:$B$44,MATCH($A80,'Annex 1 LV, HV and UMS charges'!$A$13:$A$44,0)),IF(INDEX('Annex 4 LDNO charges'!$B$12:$B$202,MATCH($A80,'Annex 4 LDNO charges'!$A$12:$A$202,0))=0,"",INDEX('Annex 4 LDNO charges'!$B$12:$B$202,MATCH($A80,'Annex 4 LDNO charges'!$A$12:$A$202,0))))</f>
        <v/>
      </c>
      <c r="C80" s="197" t="str">
        <f>IFERROR(INDEX('Annex 1 LV, HV and UMS charges'!$C$13:$C$44,MATCH($A80,'Annex 1 LV, HV and UMS charges'!$A$13:$A$44,0)),INDEX('Annex 4 LDNO charges'!$C$12:$C$202,MATCH($A80,'Annex 4 LDNO charges'!$A$12:$A$202,0)))</f>
        <v>0, 3, 4, 5-8</v>
      </c>
      <c r="D80" s="181"/>
      <c r="E80" s="204">
        <v>0</v>
      </c>
    </row>
    <row r="81" spans="1:5" ht="20.100000000000001" customHeight="1" x14ac:dyDescent="0.25">
      <c r="A81" s="165" t="s">
        <v>557</v>
      </c>
      <c r="B81" s="196" t="str">
        <f>IFERROR(INDEX('Annex 1 LV, HV and UMS charges'!$B$13:$B$44,MATCH($A81,'Annex 1 LV, HV and UMS charges'!$A$13:$A$44,0)),IF(INDEX('Annex 4 LDNO charges'!$B$12:$B$202,MATCH($A81,'Annex 4 LDNO charges'!$A$12:$A$202,0))=0,"",INDEX('Annex 4 LDNO charges'!$B$12:$B$202,MATCH($A81,'Annex 4 LDNO charges'!$A$12:$A$202,0))))</f>
        <v/>
      </c>
      <c r="C81" s="197" t="str">
        <f>IFERROR(INDEX('Annex 1 LV, HV and UMS charges'!$C$13:$C$44,MATCH($A81,'Annex 1 LV, HV and UMS charges'!$A$13:$A$44,0)),INDEX('Annex 4 LDNO charges'!$C$12:$C$202,MATCH($A81,'Annex 4 LDNO charges'!$A$12:$A$202,0)))</f>
        <v>0, 3, 4, 5-8</v>
      </c>
      <c r="D81" s="181"/>
      <c r="E81" s="204">
        <v>0</v>
      </c>
    </row>
    <row r="82" spans="1:5" ht="20.100000000000001" customHeight="1" x14ac:dyDescent="0.25">
      <c r="A82" s="165" t="s">
        <v>558</v>
      </c>
      <c r="B82" s="196" t="str">
        <f>IFERROR(INDEX('Annex 1 LV, HV and UMS charges'!$B$13:$B$44,MATCH($A82,'Annex 1 LV, HV and UMS charges'!$A$13:$A$44,0)),IF(INDEX('Annex 4 LDNO charges'!$B$12:$B$202,MATCH($A82,'Annex 4 LDNO charges'!$A$12:$A$202,0))=0,"",INDEX('Annex 4 LDNO charges'!$B$12:$B$202,MATCH($A82,'Annex 4 LDNO charges'!$A$12:$A$202,0))))</f>
        <v/>
      </c>
      <c r="C82" s="197" t="str">
        <f>IFERROR(INDEX('Annex 1 LV, HV and UMS charges'!$C$13:$C$44,MATCH($A82,'Annex 1 LV, HV and UMS charges'!$A$13:$A$44,0)),INDEX('Annex 4 LDNO charges'!$C$12:$C$202,MATCH($A82,'Annex 4 LDNO charges'!$A$12:$A$202,0)))</f>
        <v>0, 3, 4, 5-8</v>
      </c>
      <c r="D82" s="181"/>
      <c r="E82" s="204">
        <v>0</v>
      </c>
    </row>
    <row r="83" spans="1:5" ht="20.100000000000001" customHeight="1" x14ac:dyDescent="0.25">
      <c r="A83" s="165" t="s">
        <v>559</v>
      </c>
      <c r="B83" s="196" t="str">
        <f>IFERROR(INDEX('Annex 1 LV, HV and UMS charges'!$B$13:$B$44,MATCH($A83,'Annex 1 LV, HV and UMS charges'!$A$13:$A$44,0)),IF(INDEX('Annex 4 LDNO charges'!$B$12:$B$202,MATCH($A83,'Annex 4 LDNO charges'!$A$12:$A$202,0))=0,"",INDEX('Annex 4 LDNO charges'!$B$12:$B$202,MATCH($A83,'Annex 4 LDNO charges'!$A$12:$A$202,0))))</f>
        <v/>
      </c>
      <c r="C83" s="197" t="str">
        <f>IFERROR(INDEX('Annex 1 LV, HV and UMS charges'!$C$13:$C$44,MATCH($A83,'Annex 1 LV, HV and UMS charges'!$A$13:$A$44,0)),INDEX('Annex 4 LDNO charges'!$C$12:$C$202,MATCH($A83,'Annex 4 LDNO charges'!$A$12:$A$202,0)))</f>
        <v>0, 3, 4, 5-8</v>
      </c>
      <c r="D83" s="181"/>
      <c r="E83" s="204">
        <v>0</v>
      </c>
    </row>
    <row r="84" spans="1:5" ht="20.100000000000001" customHeight="1" x14ac:dyDescent="0.25">
      <c r="A84" s="165" t="s">
        <v>560</v>
      </c>
      <c r="B84" s="196" t="str">
        <f>IFERROR(INDEX('Annex 1 LV, HV and UMS charges'!$B$13:$B$44,MATCH($A84,'Annex 1 LV, HV and UMS charges'!$A$13:$A$44,0)),IF(INDEX('Annex 4 LDNO charges'!$B$12:$B$202,MATCH($A84,'Annex 4 LDNO charges'!$A$12:$A$202,0))=0,"",INDEX('Annex 4 LDNO charges'!$B$12:$B$202,MATCH($A84,'Annex 4 LDNO charges'!$A$12:$A$202,0))))</f>
        <v/>
      </c>
      <c r="C84" s="197" t="str">
        <f>IFERROR(INDEX('Annex 1 LV, HV and UMS charges'!$C$13:$C$44,MATCH($A84,'Annex 1 LV, HV and UMS charges'!$A$13:$A$44,0)),INDEX('Annex 4 LDNO charges'!$C$12:$C$202,MATCH($A84,'Annex 4 LDNO charges'!$A$12:$A$202,0)))</f>
        <v>0, 3, 4, 5-8</v>
      </c>
      <c r="D84" s="181"/>
      <c r="E84" s="204">
        <v>0</v>
      </c>
    </row>
    <row r="85" spans="1:5" ht="20.100000000000001" customHeight="1" x14ac:dyDescent="0.25">
      <c r="A85" s="165" t="s">
        <v>484</v>
      </c>
      <c r="B85" s="196" t="str">
        <f>IFERROR(INDEX('Annex 1 LV, HV and UMS charges'!$B$13:$B$44,MATCH($A85,'Annex 1 LV, HV and UMS charges'!$A$13:$A$44,0)),IF(INDEX('Annex 4 LDNO charges'!$B$12:$B$202,MATCH($A85,'Annex 4 LDNO charges'!$A$12:$A$202,0))=0,"",INDEX('Annex 4 LDNO charges'!$B$12:$B$202,MATCH($A85,'Annex 4 LDNO charges'!$A$12:$A$202,0))))</f>
        <v/>
      </c>
      <c r="C85" s="197">
        <f>IFERROR(INDEX('Annex 1 LV, HV and UMS charges'!$C$13:$C$44,MATCH($A85,'Annex 1 LV, HV and UMS charges'!$A$13:$A$44,0)),INDEX('Annex 4 LDNO charges'!$C$12:$C$202,MATCH($A85,'Annex 4 LDNO charges'!$A$12:$A$202,0)))</f>
        <v>0</v>
      </c>
      <c r="D85" s="181"/>
      <c r="E85" s="204">
        <v>0</v>
      </c>
    </row>
    <row r="86" spans="1:5" ht="20.100000000000001" customHeight="1" x14ac:dyDescent="0.25">
      <c r="A86" s="165" t="s">
        <v>485</v>
      </c>
      <c r="B86" s="196" t="str">
        <f>IFERROR(INDEX('Annex 1 LV, HV and UMS charges'!$B$13:$B$44,MATCH($A86,'Annex 1 LV, HV and UMS charges'!$A$13:$A$44,0)),IF(INDEX('Annex 4 LDNO charges'!$B$12:$B$202,MATCH($A86,'Annex 4 LDNO charges'!$A$12:$A$202,0))=0,"",INDEX('Annex 4 LDNO charges'!$B$12:$B$202,MATCH($A86,'Annex 4 LDNO charges'!$A$12:$A$202,0))))</f>
        <v/>
      </c>
      <c r="C86" s="197">
        <f>IFERROR(INDEX('Annex 1 LV, HV and UMS charges'!$C$13:$C$44,MATCH($A86,'Annex 1 LV, HV and UMS charges'!$A$13:$A$44,0)),INDEX('Annex 4 LDNO charges'!$C$12:$C$202,MATCH($A86,'Annex 4 LDNO charges'!$A$12:$A$202,0)))</f>
        <v>0</v>
      </c>
      <c r="D86" s="181"/>
      <c r="E86" s="204">
        <v>0</v>
      </c>
    </row>
    <row r="87" spans="1:5" ht="20.100000000000001" customHeight="1" x14ac:dyDescent="0.25">
      <c r="A87" s="165" t="s">
        <v>486</v>
      </c>
      <c r="B87" s="196" t="str">
        <f>IFERROR(INDEX('Annex 1 LV, HV and UMS charges'!$B$13:$B$44,MATCH($A87,'Annex 1 LV, HV and UMS charges'!$A$13:$A$44,0)),IF(INDEX('Annex 4 LDNO charges'!$B$12:$B$202,MATCH($A87,'Annex 4 LDNO charges'!$A$12:$A$202,0))=0,"",INDEX('Annex 4 LDNO charges'!$B$12:$B$202,MATCH($A87,'Annex 4 LDNO charges'!$A$12:$A$202,0))))</f>
        <v/>
      </c>
      <c r="C87" s="197">
        <f>IFERROR(INDEX('Annex 1 LV, HV and UMS charges'!$C$13:$C$44,MATCH($A87,'Annex 1 LV, HV and UMS charges'!$A$13:$A$44,0)),INDEX('Annex 4 LDNO charges'!$C$12:$C$202,MATCH($A87,'Annex 4 LDNO charges'!$A$12:$A$202,0)))</f>
        <v>0</v>
      </c>
      <c r="D87" s="181"/>
      <c r="E87" s="204">
        <v>0</v>
      </c>
    </row>
    <row r="88" spans="1:5" ht="20.100000000000001" customHeight="1" x14ac:dyDescent="0.25">
      <c r="A88" s="165" t="s">
        <v>487</v>
      </c>
      <c r="B88" s="196" t="str">
        <f>IFERROR(INDEX('Annex 1 LV, HV and UMS charges'!$B$13:$B$44,MATCH($A88,'Annex 1 LV, HV and UMS charges'!$A$13:$A$44,0)),IF(INDEX('Annex 4 LDNO charges'!$B$12:$B$202,MATCH($A88,'Annex 4 LDNO charges'!$A$12:$A$202,0))=0,"",INDEX('Annex 4 LDNO charges'!$B$12:$B$202,MATCH($A88,'Annex 4 LDNO charges'!$A$12:$A$202,0))))</f>
        <v/>
      </c>
      <c r="C88" s="197">
        <f>IFERROR(INDEX('Annex 1 LV, HV and UMS charges'!$C$13:$C$44,MATCH($A88,'Annex 1 LV, HV and UMS charges'!$A$13:$A$44,0)),INDEX('Annex 4 LDNO charges'!$C$12:$C$202,MATCH($A88,'Annex 4 LDNO charges'!$A$12:$A$202,0)))</f>
        <v>0</v>
      </c>
      <c r="D88" s="181"/>
      <c r="E88" s="204">
        <v>0</v>
      </c>
    </row>
    <row r="89" spans="1:5" ht="20.100000000000001" customHeight="1" x14ac:dyDescent="0.25">
      <c r="A89" s="165" t="s">
        <v>488</v>
      </c>
      <c r="B89" s="196" t="str">
        <f>IFERROR(INDEX('Annex 1 LV, HV and UMS charges'!$B$13:$B$44,MATCH($A89,'Annex 1 LV, HV and UMS charges'!$A$13:$A$44,0)),IF(INDEX('Annex 4 LDNO charges'!$B$12:$B$202,MATCH($A89,'Annex 4 LDNO charges'!$A$12:$A$202,0))=0,"",INDEX('Annex 4 LDNO charges'!$B$12:$B$202,MATCH($A89,'Annex 4 LDNO charges'!$A$12:$A$202,0))))</f>
        <v/>
      </c>
      <c r="C89" s="197">
        <f>IFERROR(INDEX('Annex 1 LV, HV and UMS charges'!$C$13:$C$44,MATCH($A89,'Annex 1 LV, HV and UMS charges'!$A$13:$A$44,0)),INDEX('Annex 4 LDNO charges'!$C$12:$C$202,MATCH($A89,'Annex 4 LDNO charges'!$A$12:$A$202,0)))</f>
        <v>0</v>
      </c>
      <c r="D89" s="181"/>
      <c r="E89" s="204">
        <v>0</v>
      </c>
    </row>
    <row r="90" spans="1:5" ht="20.100000000000001" customHeight="1" x14ac:dyDescent="0.25">
      <c r="A90" s="165" t="s">
        <v>489</v>
      </c>
      <c r="B90" s="196" t="str">
        <f>IFERROR(INDEX('Annex 1 LV, HV and UMS charges'!$B$13:$B$44,MATCH($A90,'Annex 1 LV, HV and UMS charges'!$A$13:$A$44,0)),IF(INDEX('Annex 4 LDNO charges'!$B$12:$B$202,MATCH($A90,'Annex 4 LDNO charges'!$A$12:$A$202,0))=0,"",INDEX('Annex 4 LDNO charges'!$B$12:$B$202,MATCH($A90,'Annex 4 LDNO charges'!$A$12:$A$202,0))))</f>
        <v/>
      </c>
      <c r="C90" s="197">
        <f>IFERROR(INDEX('Annex 1 LV, HV and UMS charges'!$C$13:$C$44,MATCH($A90,'Annex 1 LV, HV and UMS charges'!$A$13:$A$44,0)),INDEX('Annex 4 LDNO charges'!$C$12:$C$202,MATCH($A90,'Annex 4 LDNO charges'!$A$12:$A$202,0)))</f>
        <v>0</v>
      </c>
      <c r="D90" s="181"/>
      <c r="E90" s="204">
        <v>0</v>
      </c>
    </row>
    <row r="91" spans="1:5" ht="20.100000000000001" customHeight="1" x14ac:dyDescent="0.25">
      <c r="A91" s="165" t="s">
        <v>490</v>
      </c>
      <c r="B91" s="196" t="str">
        <f>IFERROR(INDEX('Annex 1 LV, HV and UMS charges'!$B$13:$B$44,MATCH($A91,'Annex 1 LV, HV and UMS charges'!$A$13:$A$44,0)),IF(INDEX('Annex 4 LDNO charges'!$B$12:$B$202,MATCH($A91,'Annex 4 LDNO charges'!$A$12:$A$202,0))=0,"",INDEX('Annex 4 LDNO charges'!$B$12:$B$202,MATCH($A91,'Annex 4 LDNO charges'!$A$12:$A$202,0))))</f>
        <v/>
      </c>
      <c r="C91" s="197">
        <f>IFERROR(INDEX('Annex 1 LV, HV and UMS charges'!$C$13:$C$44,MATCH($A91,'Annex 1 LV, HV and UMS charges'!$A$13:$A$44,0)),INDEX('Annex 4 LDNO charges'!$C$12:$C$202,MATCH($A91,'Annex 4 LDNO charges'!$A$12:$A$202,0)))</f>
        <v>0</v>
      </c>
      <c r="D91" s="181"/>
      <c r="E91" s="204">
        <v>0</v>
      </c>
    </row>
    <row r="92" spans="1:5" ht="20.100000000000001" customHeight="1" x14ac:dyDescent="0.25">
      <c r="A92" s="165" t="s">
        <v>491</v>
      </c>
      <c r="B92" s="196" t="str">
        <f>IFERROR(INDEX('Annex 1 LV, HV and UMS charges'!$B$13:$B$44,MATCH($A92,'Annex 1 LV, HV and UMS charges'!$A$13:$A$44,0)),IF(INDEX('Annex 4 LDNO charges'!$B$12:$B$202,MATCH($A92,'Annex 4 LDNO charges'!$A$12:$A$202,0))=0,"",INDEX('Annex 4 LDNO charges'!$B$12:$B$202,MATCH($A92,'Annex 4 LDNO charges'!$A$12:$A$202,0))))</f>
        <v/>
      </c>
      <c r="C92" s="197">
        <f>IFERROR(INDEX('Annex 1 LV, HV and UMS charges'!$C$13:$C$44,MATCH($A92,'Annex 1 LV, HV and UMS charges'!$A$13:$A$44,0)),INDEX('Annex 4 LDNO charges'!$C$12:$C$202,MATCH($A92,'Annex 4 LDNO charges'!$A$12:$A$202,0)))</f>
        <v>0</v>
      </c>
      <c r="D92" s="181"/>
      <c r="E92" s="204">
        <v>0</v>
      </c>
    </row>
    <row r="93" spans="1:5" ht="20.100000000000001" customHeight="1" x14ac:dyDescent="0.25">
      <c r="A93" s="165" t="s">
        <v>492</v>
      </c>
      <c r="B93" s="196" t="str">
        <f>IFERROR(INDEX('Annex 1 LV, HV and UMS charges'!$B$13:$B$44,MATCH($A93,'Annex 1 LV, HV and UMS charges'!$A$13:$A$44,0)),IF(INDEX('Annex 4 LDNO charges'!$B$12:$B$202,MATCH($A93,'Annex 4 LDNO charges'!$A$12:$A$202,0))=0,"",INDEX('Annex 4 LDNO charges'!$B$12:$B$202,MATCH($A93,'Annex 4 LDNO charges'!$A$12:$A$202,0))))</f>
        <v/>
      </c>
      <c r="C93" s="197">
        <f>IFERROR(INDEX('Annex 1 LV, HV and UMS charges'!$C$13:$C$44,MATCH($A93,'Annex 1 LV, HV and UMS charges'!$A$13:$A$44,0)),INDEX('Annex 4 LDNO charges'!$C$12:$C$202,MATCH($A93,'Annex 4 LDNO charges'!$A$12:$A$202,0)))</f>
        <v>0</v>
      </c>
      <c r="D93" s="181"/>
      <c r="E93" s="204">
        <v>0</v>
      </c>
    </row>
    <row r="94" spans="1:5" ht="20.100000000000001" customHeight="1" x14ac:dyDescent="0.25">
      <c r="A94" s="165" t="s">
        <v>493</v>
      </c>
      <c r="B94" s="196" t="str">
        <f>IFERROR(INDEX('Annex 1 LV, HV and UMS charges'!$B$13:$B$44,MATCH($A94,'Annex 1 LV, HV and UMS charges'!$A$13:$A$44,0)),IF(INDEX('Annex 4 LDNO charges'!$B$12:$B$202,MATCH($A94,'Annex 4 LDNO charges'!$A$12:$A$202,0))=0,"",INDEX('Annex 4 LDNO charges'!$B$12:$B$202,MATCH($A94,'Annex 4 LDNO charges'!$A$12:$A$202,0))))</f>
        <v/>
      </c>
      <c r="C94" s="197">
        <f>IFERROR(INDEX('Annex 1 LV, HV and UMS charges'!$C$13:$C$44,MATCH($A94,'Annex 1 LV, HV and UMS charges'!$A$13:$A$44,0)),INDEX('Annex 4 LDNO charges'!$C$12:$C$202,MATCH($A94,'Annex 4 LDNO charges'!$A$12:$A$202,0)))</f>
        <v>0</v>
      </c>
      <c r="D94" s="181"/>
      <c r="E94" s="204">
        <v>0</v>
      </c>
    </row>
    <row r="95" spans="1:5" ht="20.100000000000001" customHeight="1" x14ac:dyDescent="0.25">
      <c r="A95" s="165" t="s">
        <v>494</v>
      </c>
      <c r="B95" s="196" t="str">
        <f>IFERROR(INDEX('Annex 1 LV, HV and UMS charges'!$B$13:$B$44,MATCH($A95,'Annex 1 LV, HV and UMS charges'!$A$13:$A$44,0)),IF(INDEX('Annex 4 LDNO charges'!$B$12:$B$202,MATCH($A95,'Annex 4 LDNO charges'!$A$12:$A$202,0))=0,"",INDEX('Annex 4 LDNO charges'!$B$12:$B$202,MATCH($A95,'Annex 4 LDNO charges'!$A$12:$A$202,0))))</f>
        <v/>
      </c>
      <c r="C95" s="197">
        <f>IFERROR(INDEX('Annex 1 LV, HV and UMS charges'!$C$13:$C$44,MATCH($A95,'Annex 1 LV, HV and UMS charges'!$A$13:$A$44,0)),INDEX('Annex 4 LDNO charges'!$C$12:$C$202,MATCH($A95,'Annex 4 LDNO charges'!$A$12:$A$202,0)))</f>
        <v>0</v>
      </c>
      <c r="D95" s="181"/>
      <c r="E95" s="204">
        <v>0</v>
      </c>
    </row>
    <row r="96" spans="1:5" ht="20.100000000000001" customHeight="1" x14ac:dyDescent="0.25">
      <c r="A96" s="165" t="s">
        <v>495</v>
      </c>
      <c r="B96" s="196" t="str">
        <f>IFERROR(INDEX('Annex 1 LV, HV and UMS charges'!$B$13:$B$44,MATCH($A96,'Annex 1 LV, HV and UMS charges'!$A$13:$A$44,0)),IF(INDEX('Annex 4 LDNO charges'!$B$12:$B$202,MATCH($A96,'Annex 4 LDNO charges'!$A$12:$A$202,0))=0,"",INDEX('Annex 4 LDNO charges'!$B$12:$B$202,MATCH($A96,'Annex 4 LDNO charges'!$A$12:$A$202,0))))</f>
        <v/>
      </c>
      <c r="C96" s="197">
        <f>IFERROR(INDEX('Annex 1 LV, HV and UMS charges'!$C$13:$C$44,MATCH($A96,'Annex 1 LV, HV and UMS charges'!$A$13:$A$44,0)),INDEX('Annex 4 LDNO charges'!$C$12:$C$202,MATCH($A96,'Annex 4 LDNO charges'!$A$12:$A$202,0)))</f>
        <v>0</v>
      </c>
      <c r="D96" s="181"/>
      <c r="E96" s="204">
        <v>0</v>
      </c>
    </row>
    <row r="97" spans="1:5" ht="20.100000000000001" customHeight="1" x14ac:dyDescent="0.25">
      <c r="A97" s="165" t="s">
        <v>496</v>
      </c>
      <c r="B97" s="196" t="str">
        <f>IFERROR(INDEX('Annex 1 LV, HV and UMS charges'!$B$13:$B$44,MATCH($A97,'Annex 1 LV, HV and UMS charges'!$A$13:$A$44,0)),IF(INDEX('Annex 4 LDNO charges'!$B$12:$B$202,MATCH($A97,'Annex 4 LDNO charges'!$A$12:$A$202,0))=0,"",INDEX('Annex 4 LDNO charges'!$B$12:$B$202,MATCH($A97,'Annex 4 LDNO charges'!$A$12:$A$202,0))))</f>
        <v/>
      </c>
      <c r="C97" s="197">
        <f>IFERROR(INDEX('Annex 1 LV, HV and UMS charges'!$C$13:$C$44,MATCH($A97,'Annex 1 LV, HV and UMS charges'!$A$13:$A$44,0)),INDEX('Annex 4 LDNO charges'!$C$12:$C$202,MATCH($A97,'Annex 4 LDNO charges'!$A$12:$A$202,0)))</f>
        <v>0</v>
      </c>
      <c r="D97" s="181"/>
      <c r="E97" s="204">
        <v>0</v>
      </c>
    </row>
    <row r="98" spans="1:5" ht="20.100000000000001" customHeight="1" x14ac:dyDescent="0.25">
      <c r="A98" s="165" t="s">
        <v>497</v>
      </c>
      <c r="B98" s="196" t="str">
        <f>IFERROR(INDEX('Annex 1 LV, HV and UMS charges'!$B$13:$B$44,MATCH($A98,'Annex 1 LV, HV and UMS charges'!$A$13:$A$44,0)),IF(INDEX('Annex 4 LDNO charges'!$B$12:$B$202,MATCH($A98,'Annex 4 LDNO charges'!$A$12:$A$202,0))=0,"",INDEX('Annex 4 LDNO charges'!$B$12:$B$202,MATCH($A98,'Annex 4 LDNO charges'!$A$12:$A$202,0))))</f>
        <v/>
      </c>
      <c r="C98" s="197">
        <f>IFERROR(INDEX('Annex 1 LV, HV and UMS charges'!$C$13:$C$44,MATCH($A98,'Annex 1 LV, HV and UMS charges'!$A$13:$A$44,0)),INDEX('Annex 4 LDNO charges'!$C$12:$C$202,MATCH($A98,'Annex 4 LDNO charges'!$A$12:$A$202,0)))</f>
        <v>0</v>
      </c>
      <c r="D98" s="181"/>
      <c r="E98" s="204">
        <v>0</v>
      </c>
    </row>
    <row r="99" spans="1:5" ht="20.100000000000001" customHeight="1" x14ac:dyDescent="0.25">
      <c r="A99" s="165" t="s">
        <v>498</v>
      </c>
      <c r="B99" s="196" t="str">
        <f>IFERROR(INDEX('Annex 1 LV, HV and UMS charges'!$B$13:$B$44,MATCH($A99,'Annex 1 LV, HV and UMS charges'!$A$13:$A$44,0)),IF(INDEX('Annex 4 LDNO charges'!$B$12:$B$202,MATCH($A99,'Annex 4 LDNO charges'!$A$12:$A$202,0))=0,"",INDEX('Annex 4 LDNO charges'!$B$12:$B$202,MATCH($A99,'Annex 4 LDNO charges'!$A$12:$A$202,0))))</f>
        <v/>
      </c>
      <c r="C99" s="197">
        <f>IFERROR(INDEX('Annex 1 LV, HV and UMS charges'!$C$13:$C$44,MATCH($A99,'Annex 1 LV, HV and UMS charges'!$A$13:$A$44,0)),INDEX('Annex 4 LDNO charges'!$C$12:$C$202,MATCH($A99,'Annex 4 LDNO charges'!$A$12:$A$202,0)))</f>
        <v>0</v>
      </c>
      <c r="D99" s="181"/>
      <c r="E99" s="204">
        <v>0</v>
      </c>
    </row>
    <row r="100" spans="1:5" ht="20.100000000000001" customHeight="1" x14ac:dyDescent="0.25">
      <c r="A100" s="165" t="s">
        <v>561</v>
      </c>
      <c r="B100" s="196" t="str">
        <f>IFERROR(INDEX('Annex 1 LV, HV and UMS charges'!$B$13:$B$44,MATCH($A100,'Annex 1 LV, HV and UMS charges'!$A$13:$A$44,0)),IF(INDEX('Annex 4 LDNO charges'!$B$12:$B$202,MATCH($A100,'Annex 4 LDNO charges'!$A$12:$A$202,0))=0,"",INDEX('Annex 4 LDNO charges'!$B$12:$B$202,MATCH($A100,'Annex 4 LDNO charges'!$A$12:$A$202,0))))</f>
        <v/>
      </c>
      <c r="C100" s="197" t="str">
        <f>IFERROR(INDEX('Annex 1 LV, HV and UMS charges'!$C$13:$C$44,MATCH($A100,'Annex 1 LV, HV and UMS charges'!$A$13:$A$44,0)),INDEX('Annex 4 LDNO charges'!$C$12:$C$202,MATCH($A100,'Annex 4 LDNO charges'!$A$12:$A$202,0)))</f>
        <v>0, 1, 2</v>
      </c>
      <c r="D100" s="204">
        <v>0</v>
      </c>
      <c r="E100" s="204">
        <v>0</v>
      </c>
    </row>
    <row r="101" spans="1:5" ht="20.100000000000001" customHeight="1" x14ac:dyDescent="0.25">
      <c r="A101" s="165" t="s">
        <v>562</v>
      </c>
      <c r="B101" s="196" t="str">
        <f>IFERROR(INDEX('Annex 1 LV, HV and UMS charges'!$B$13:$B$44,MATCH($A101,'Annex 1 LV, HV and UMS charges'!$A$13:$A$44,0)),IF(INDEX('Annex 4 LDNO charges'!$B$12:$B$202,MATCH($A101,'Annex 4 LDNO charges'!$A$12:$A$202,0))=0,"",INDEX('Annex 4 LDNO charges'!$B$12:$B$202,MATCH($A101,'Annex 4 LDNO charges'!$A$12:$A$202,0))))</f>
        <v/>
      </c>
      <c r="C101" s="197" t="str">
        <f>IFERROR(INDEX('Annex 1 LV, HV and UMS charges'!$C$13:$C$44,MATCH($A101,'Annex 1 LV, HV and UMS charges'!$A$13:$A$44,0)),INDEX('Annex 4 LDNO charges'!$C$12:$C$202,MATCH($A101,'Annex 4 LDNO charges'!$A$12:$A$202,0)))</f>
        <v>0, 3, 4, 5-8</v>
      </c>
      <c r="D101" s="181"/>
      <c r="E101" s="204">
        <v>0</v>
      </c>
    </row>
    <row r="102" spans="1:5" ht="20.100000000000001" customHeight="1" x14ac:dyDescent="0.25">
      <c r="A102" s="165" t="s">
        <v>563</v>
      </c>
      <c r="B102" s="196" t="str">
        <f>IFERROR(INDEX('Annex 1 LV, HV and UMS charges'!$B$13:$B$44,MATCH($A102,'Annex 1 LV, HV and UMS charges'!$A$13:$A$44,0)),IF(INDEX('Annex 4 LDNO charges'!$B$12:$B$202,MATCH($A102,'Annex 4 LDNO charges'!$A$12:$A$202,0))=0,"",INDEX('Annex 4 LDNO charges'!$B$12:$B$202,MATCH($A102,'Annex 4 LDNO charges'!$A$12:$A$202,0))))</f>
        <v/>
      </c>
      <c r="C102" s="197" t="str">
        <f>IFERROR(INDEX('Annex 1 LV, HV and UMS charges'!$C$13:$C$44,MATCH($A102,'Annex 1 LV, HV and UMS charges'!$A$13:$A$44,0)),INDEX('Annex 4 LDNO charges'!$C$12:$C$202,MATCH($A102,'Annex 4 LDNO charges'!$A$12:$A$202,0)))</f>
        <v>0, 3, 4, 5-8</v>
      </c>
      <c r="D102" s="181"/>
      <c r="E102" s="204">
        <v>0</v>
      </c>
    </row>
    <row r="103" spans="1:5" ht="20.100000000000001" customHeight="1" x14ac:dyDescent="0.25">
      <c r="A103" s="165" t="s">
        <v>564</v>
      </c>
      <c r="B103" s="196" t="str">
        <f>IFERROR(INDEX('Annex 1 LV, HV and UMS charges'!$B$13:$B$44,MATCH($A103,'Annex 1 LV, HV and UMS charges'!$A$13:$A$44,0)),IF(INDEX('Annex 4 LDNO charges'!$B$12:$B$202,MATCH($A103,'Annex 4 LDNO charges'!$A$12:$A$202,0))=0,"",INDEX('Annex 4 LDNO charges'!$B$12:$B$202,MATCH($A103,'Annex 4 LDNO charges'!$A$12:$A$202,0))))</f>
        <v/>
      </c>
      <c r="C103" s="197" t="str">
        <f>IFERROR(INDEX('Annex 1 LV, HV and UMS charges'!$C$13:$C$44,MATCH($A103,'Annex 1 LV, HV and UMS charges'!$A$13:$A$44,0)),INDEX('Annex 4 LDNO charges'!$C$12:$C$202,MATCH($A103,'Annex 4 LDNO charges'!$A$12:$A$202,0)))</f>
        <v>0, 3, 4, 5-8</v>
      </c>
      <c r="D103" s="181"/>
      <c r="E103" s="204">
        <v>0</v>
      </c>
    </row>
    <row r="104" spans="1:5" ht="20.100000000000001" customHeight="1" x14ac:dyDescent="0.25">
      <c r="A104" s="165" t="s">
        <v>565</v>
      </c>
      <c r="B104" s="196" t="str">
        <f>IFERROR(INDEX('Annex 1 LV, HV and UMS charges'!$B$13:$B$44,MATCH($A104,'Annex 1 LV, HV and UMS charges'!$A$13:$A$44,0)),IF(INDEX('Annex 4 LDNO charges'!$B$12:$B$202,MATCH($A104,'Annex 4 LDNO charges'!$A$12:$A$202,0))=0,"",INDEX('Annex 4 LDNO charges'!$B$12:$B$202,MATCH($A104,'Annex 4 LDNO charges'!$A$12:$A$202,0))))</f>
        <v/>
      </c>
      <c r="C104" s="197" t="str">
        <f>IFERROR(INDEX('Annex 1 LV, HV and UMS charges'!$C$13:$C$44,MATCH($A104,'Annex 1 LV, HV and UMS charges'!$A$13:$A$44,0)),INDEX('Annex 4 LDNO charges'!$C$12:$C$202,MATCH($A104,'Annex 4 LDNO charges'!$A$12:$A$202,0)))</f>
        <v>0, 3, 4, 5-8</v>
      </c>
      <c r="D104" s="181"/>
      <c r="E104" s="204">
        <v>0</v>
      </c>
    </row>
    <row r="105" spans="1:5" ht="20.100000000000001" customHeight="1" x14ac:dyDescent="0.25">
      <c r="A105" s="165" t="s">
        <v>566</v>
      </c>
      <c r="B105" s="196" t="str">
        <f>IFERROR(INDEX('Annex 1 LV, HV and UMS charges'!$B$13:$B$44,MATCH($A105,'Annex 1 LV, HV and UMS charges'!$A$13:$A$44,0)),IF(INDEX('Annex 4 LDNO charges'!$B$12:$B$202,MATCH($A105,'Annex 4 LDNO charges'!$A$12:$A$202,0))=0,"",INDEX('Annex 4 LDNO charges'!$B$12:$B$202,MATCH($A105,'Annex 4 LDNO charges'!$A$12:$A$202,0))))</f>
        <v/>
      </c>
      <c r="C105" s="197" t="str">
        <f>IFERROR(INDEX('Annex 1 LV, HV and UMS charges'!$C$13:$C$44,MATCH($A105,'Annex 1 LV, HV and UMS charges'!$A$13:$A$44,0)),INDEX('Annex 4 LDNO charges'!$C$12:$C$202,MATCH($A105,'Annex 4 LDNO charges'!$A$12:$A$202,0)))</f>
        <v>0, 3, 4, 5-8</v>
      </c>
      <c r="D105" s="181"/>
      <c r="E105" s="204">
        <v>0</v>
      </c>
    </row>
    <row r="106" spans="1:5" ht="20.100000000000001" customHeight="1" x14ac:dyDescent="0.25">
      <c r="A106" s="165" t="s">
        <v>469</v>
      </c>
      <c r="B106" s="196" t="str">
        <f>IFERROR(INDEX('Annex 1 LV, HV and UMS charges'!$B$13:$B$44,MATCH($A106,'Annex 1 LV, HV and UMS charges'!$A$13:$A$44,0)),IF(INDEX('Annex 4 LDNO charges'!$B$12:$B$202,MATCH($A106,'Annex 4 LDNO charges'!$A$12:$A$202,0))=0,"",INDEX('Annex 4 LDNO charges'!$B$12:$B$202,MATCH($A106,'Annex 4 LDNO charges'!$A$12:$A$202,0))))</f>
        <v/>
      </c>
      <c r="C106" s="197">
        <f>IFERROR(INDEX('Annex 1 LV, HV and UMS charges'!$C$13:$C$44,MATCH($A106,'Annex 1 LV, HV and UMS charges'!$A$13:$A$44,0)),INDEX('Annex 4 LDNO charges'!$C$12:$C$202,MATCH($A106,'Annex 4 LDNO charges'!$A$12:$A$202,0)))</f>
        <v>0</v>
      </c>
      <c r="D106" s="181"/>
      <c r="E106" s="204">
        <v>0</v>
      </c>
    </row>
    <row r="107" spans="1:5" ht="20.100000000000001" customHeight="1" x14ac:dyDescent="0.25">
      <c r="A107" s="165" t="s">
        <v>470</v>
      </c>
      <c r="B107" s="196" t="str">
        <f>IFERROR(INDEX('Annex 1 LV, HV and UMS charges'!$B$13:$B$44,MATCH($A107,'Annex 1 LV, HV and UMS charges'!$A$13:$A$44,0)),IF(INDEX('Annex 4 LDNO charges'!$B$12:$B$202,MATCH($A107,'Annex 4 LDNO charges'!$A$12:$A$202,0))=0,"",INDEX('Annex 4 LDNO charges'!$B$12:$B$202,MATCH($A107,'Annex 4 LDNO charges'!$A$12:$A$202,0))))</f>
        <v/>
      </c>
      <c r="C107" s="197">
        <f>IFERROR(INDEX('Annex 1 LV, HV and UMS charges'!$C$13:$C$44,MATCH($A107,'Annex 1 LV, HV and UMS charges'!$A$13:$A$44,0)),INDEX('Annex 4 LDNO charges'!$C$12:$C$202,MATCH($A107,'Annex 4 LDNO charges'!$A$12:$A$202,0)))</f>
        <v>0</v>
      </c>
      <c r="D107" s="181"/>
      <c r="E107" s="204">
        <v>0</v>
      </c>
    </row>
    <row r="108" spans="1:5" ht="20.100000000000001" customHeight="1" x14ac:dyDescent="0.25">
      <c r="A108" s="165" t="s">
        <v>471</v>
      </c>
      <c r="B108" s="196" t="str">
        <f>IFERROR(INDEX('Annex 1 LV, HV and UMS charges'!$B$13:$B$44,MATCH($A108,'Annex 1 LV, HV and UMS charges'!$A$13:$A$44,0)),IF(INDEX('Annex 4 LDNO charges'!$B$12:$B$202,MATCH($A108,'Annex 4 LDNO charges'!$A$12:$A$202,0))=0,"",INDEX('Annex 4 LDNO charges'!$B$12:$B$202,MATCH($A108,'Annex 4 LDNO charges'!$A$12:$A$202,0))))</f>
        <v/>
      </c>
      <c r="C108" s="197">
        <f>IFERROR(INDEX('Annex 1 LV, HV and UMS charges'!$C$13:$C$44,MATCH($A108,'Annex 1 LV, HV and UMS charges'!$A$13:$A$44,0)),INDEX('Annex 4 LDNO charges'!$C$12:$C$202,MATCH($A108,'Annex 4 LDNO charges'!$A$12:$A$202,0)))</f>
        <v>0</v>
      </c>
      <c r="D108" s="181"/>
      <c r="E108" s="204">
        <v>0</v>
      </c>
    </row>
    <row r="109" spans="1:5" ht="20.100000000000001" customHeight="1" x14ac:dyDescent="0.25">
      <c r="A109" s="165" t="s">
        <v>472</v>
      </c>
      <c r="B109" s="196" t="str">
        <f>IFERROR(INDEX('Annex 1 LV, HV and UMS charges'!$B$13:$B$44,MATCH($A109,'Annex 1 LV, HV and UMS charges'!$A$13:$A$44,0)),IF(INDEX('Annex 4 LDNO charges'!$B$12:$B$202,MATCH($A109,'Annex 4 LDNO charges'!$A$12:$A$202,0))=0,"",INDEX('Annex 4 LDNO charges'!$B$12:$B$202,MATCH($A109,'Annex 4 LDNO charges'!$A$12:$A$202,0))))</f>
        <v/>
      </c>
      <c r="C109" s="197">
        <f>IFERROR(INDEX('Annex 1 LV, HV and UMS charges'!$C$13:$C$44,MATCH($A109,'Annex 1 LV, HV and UMS charges'!$A$13:$A$44,0)),INDEX('Annex 4 LDNO charges'!$C$12:$C$202,MATCH($A109,'Annex 4 LDNO charges'!$A$12:$A$202,0)))</f>
        <v>0</v>
      </c>
      <c r="D109" s="181"/>
      <c r="E109" s="204">
        <v>0</v>
      </c>
    </row>
    <row r="110" spans="1:5" ht="20.100000000000001" customHeight="1" x14ac:dyDescent="0.25">
      <c r="A110" s="165" t="s">
        <v>473</v>
      </c>
      <c r="B110" s="196" t="str">
        <f>IFERROR(INDEX('Annex 1 LV, HV and UMS charges'!$B$13:$B$44,MATCH($A110,'Annex 1 LV, HV and UMS charges'!$A$13:$A$44,0)),IF(INDEX('Annex 4 LDNO charges'!$B$12:$B$202,MATCH($A110,'Annex 4 LDNO charges'!$A$12:$A$202,0))=0,"",INDEX('Annex 4 LDNO charges'!$B$12:$B$202,MATCH($A110,'Annex 4 LDNO charges'!$A$12:$A$202,0))))</f>
        <v/>
      </c>
      <c r="C110" s="197">
        <f>IFERROR(INDEX('Annex 1 LV, HV and UMS charges'!$C$13:$C$44,MATCH($A110,'Annex 1 LV, HV and UMS charges'!$A$13:$A$44,0)),INDEX('Annex 4 LDNO charges'!$C$12:$C$202,MATCH($A110,'Annex 4 LDNO charges'!$A$12:$A$202,0)))</f>
        <v>0</v>
      </c>
      <c r="D110" s="181"/>
      <c r="E110" s="204">
        <v>0</v>
      </c>
    </row>
    <row r="111" spans="1:5" ht="20.100000000000001" customHeight="1" x14ac:dyDescent="0.25">
      <c r="A111" s="165" t="s">
        <v>474</v>
      </c>
      <c r="B111" s="196" t="str">
        <f>IFERROR(INDEX('Annex 1 LV, HV and UMS charges'!$B$13:$B$44,MATCH($A111,'Annex 1 LV, HV and UMS charges'!$A$13:$A$44,0)),IF(INDEX('Annex 4 LDNO charges'!$B$12:$B$202,MATCH($A111,'Annex 4 LDNO charges'!$A$12:$A$202,0))=0,"",INDEX('Annex 4 LDNO charges'!$B$12:$B$202,MATCH($A111,'Annex 4 LDNO charges'!$A$12:$A$202,0))))</f>
        <v/>
      </c>
      <c r="C111" s="197">
        <f>IFERROR(INDEX('Annex 1 LV, HV and UMS charges'!$C$13:$C$44,MATCH($A111,'Annex 1 LV, HV and UMS charges'!$A$13:$A$44,0)),INDEX('Annex 4 LDNO charges'!$C$12:$C$202,MATCH($A111,'Annex 4 LDNO charges'!$A$12:$A$202,0)))</f>
        <v>0</v>
      </c>
      <c r="D111" s="181"/>
      <c r="E111" s="204">
        <v>0</v>
      </c>
    </row>
    <row r="112" spans="1:5" ht="20.100000000000001" customHeight="1" x14ac:dyDescent="0.25">
      <c r="A112" s="165" t="s">
        <v>475</v>
      </c>
      <c r="B112" s="196" t="str">
        <f>IFERROR(INDEX('Annex 1 LV, HV and UMS charges'!$B$13:$B$44,MATCH($A112,'Annex 1 LV, HV and UMS charges'!$A$13:$A$44,0)),IF(INDEX('Annex 4 LDNO charges'!$B$12:$B$202,MATCH($A112,'Annex 4 LDNO charges'!$A$12:$A$202,0))=0,"",INDEX('Annex 4 LDNO charges'!$B$12:$B$202,MATCH($A112,'Annex 4 LDNO charges'!$A$12:$A$202,0))))</f>
        <v/>
      </c>
      <c r="C112" s="197">
        <f>IFERROR(INDEX('Annex 1 LV, HV and UMS charges'!$C$13:$C$44,MATCH($A112,'Annex 1 LV, HV and UMS charges'!$A$13:$A$44,0)),INDEX('Annex 4 LDNO charges'!$C$12:$C$202,MATCH($A112,'Annex 4 LDNO charges'!$A$12:$A$202,0)))</f>
        <v>0</v>
      </c>
      <c r="D112" s="181"/>
      <c r="E112" s="204">
        <v>0</v>
      </c>
    </row>
    <row r="113" spans="1:5" ht="20.100000000000001" customHeight="1" x14ac:dyDescent="0.25">
      <c r="A113" s="165" t="s">
        <v>476</v>
      </c>
      <c r="B113" s="196" t="str">
        <f>IFERROR(INDEX('Annex 1 LV, HV and UMS charges'!$B$13:$B$44,MATCH($A113,'Annex 1 LV, HV and UMS charges'!$A$13:$A$44,0)),IF(INDEX('Annex 4 LDNO charges'!$B$12:$B$202,MATCH($A113,'Annex 4 LDNO charges'!$A$12:$A$202,0))=0,"",INDEX('Annex 4 LDNO charges'!$B$12:$B$202,MATCH($A113,'Annex 4 LDNO charges'!$A$12:$A$202,0))))</f>
        <v/>
      </c>
      <c r="C113" s="197">
        <f>IFERROR(INDEX('Annex 1 LV, HV and UMS charges'!$C$13:$C$44,MATCH($A113,'Annex 1 LV, HV and UMS charges'!$A$13:$A$44,0)),INDEX('Annex 4 LDNO charges'!$C$12:$C$202,MATCH($A113,'Annex 4 LDNO charges'!$A$12:$A$202,0)))</f>
        <v>0</v>
      </c>
      <c r="D113" s="181"/>
      <c r="E113" s="204">
        <v>0</v>
      </c>
    </row>
    <row r="114" spans="1:5" ht="20.100000000000001" customHeight="1" x14ac:dyDescent="0.25">
      <c r="A114" s="165" t="s">
        <v>477</v>
      </c>
      <c r="B114" s="196" t="str">
        <f>IFERROR(INDEX('Annex 1 LV, HV and UMS charges'!$B$13:$B$44,MATCH($A114,'Annex 1 LV, HV and UMS charges'!$A$13:$A$44,0)),IF(INDEX('Annex 4 LDNO charges'!$B$12:$B$202,MATCH($A114,'Annex 4 LDNO charges'!$A$12:$A$202,0))=0,"",INDEX('Annex 4 LDNO charges'!$B$12:$B$202,MATCH($A114,'Annex 4 LDNO charges'!$A$12:$A$202,0))))</f>
        <v/>
      </c>
      <c r="C114" s="197">
        <f>IFERROR(INDEX('Annex 1 LV, HV and UMS charges'!$C$13:$C$44,MATCH($A114,'Annex 1 LV, HV and UMS charges'!$A$13:$A$44,0)),INDEX('Annex 4 LDNO charges'!$C$12:$C$202,MATCH($A114,'Annex 4 LDNO charges'!$A$12:$A$202,0)))</f>
        <v>0</v>
      </c>
      <c r="D114" s="181"/>
      <c r="E114" s="204">
        <v>0</v>
      </c>
    </row>
    <row r="115" spans="1:5" ht="20.100000000000001" customHeight="1" x14ac:dyDescent="0.25">
      <c r="A115" s="165" t="s">
        <v>478</v>
      </c>
      <c r="B115" s="196" t="str">
        <f>IFERROR(INDEX('Annex 1 LV, HV and UMS charges'!$B$13:$B$44,MATCH($A115,'Annex 1 LV, HV and UMS charges'!$A$13:$A$44,0)),IF(INDEX('Annex 4 LDNO charges'!$B$12:$B$202,MATCH($A115,'Annex 4 LDNO charges'!$A$12:$A$202,0))=0,"",INDEX('Annex 4 LDNO charges'!$B$12:$B$202,MATCH($A115,'Annex 4 LDNO charges'!$A$12:$A$202,0))))</f>
        <v/>
      </c>
      <c r="C115" s="197">
        <f>IFERROR(INDEX('Annex 1 LV, HV and UMS charges'!$C$13:$C$44,MATCH($A115,'Annex 1 LV, HV and UMS charges'!$A$13:$A$44,0)),INDEX('Annex 4 LDNO charges'!$C$12:$C$202,MATCH($A115,'Annex 4 LDNO charges'!$A$12:$A$202,0)))</f>
        <v>0</v>
      </c>
      <c r="D115" s="181"/>
      <c r="E115" s="204">
        <v>0</v>
      </c>
    </row>
    <row r="116" spans="1:5" ht="20.100000000000001" customHeight="1" x14ac:dyDescent="0.25">
      <c r="A116" s="165" t="s">
        <v>479</v>
      </c>
      <c r="B116" s="196" t="str">
        <f>IFERROR(INDEX('Annex 1 LV, HV and UMS charges'!$B$13:$B$44,MATCH($A116,'Annex 1 LV, HV and UMS charges'!$A$13:$A$44,0)),IF(INDEX('Annex 4 LDNO charges'!$B$12:$B$202,MATCH($A116,'Annex 4 LDNO charges'!$A$12:$A$202,0))=0,"",INDEX('Annex 4 LDNO charges'!$B$12:$B$202,MATCH($A116,'Annex 4 LDNO charges'!$A$12:$A$202,0))))</f>
        <v/>
      </c>
      <c r="C116" s="197">
        <f>IFERROR(INDEX('Annex 1 LV, HV and UMS charges'!$C$13:$C$44,MATCH($A116,'Annex 1 LV, HV and UMS charges'!$A$13:$A$44,0)),INDEX('Annex 4 LDNO charges'!$C$12:$C$202,MATCH($A116,'Annex 4 LDNO charges'!$A$12:$A$202,0)))</f>
        <v>0</v>
      </c>
      <c r="D116" s="181"/>
      <c r="E116" s="204">
        <v>0</v>
      </c>
    </row>
    <row r="117" spans="1:5" ht="20.100000000000001" customHeight="1" x14ac:dyDescent="0.25">
      <c r="A117" s="165" t="s">
        <v>480</v>
      </c>
      <c r="B117" s="196" t="str">
        <f>IFERROR(INDEX('Annex 1 LV, HV and UMS charges'!$B$13:$B$44,MATCH($A117,'Annex 1 LV, HV and UMS charges'!$A$13:$A$44,0)),IF(INDEX('Annex 4 LDNO charges'!$B$12:$B$202,MATCH($A117,'Annex 4 LDNO charges'!$A$12:$A$202,0))=0,"",INDEX('Annex 4 LDNO charges'!$B$12:$B$202,MATCH($A117,'Annex 4 LDNO charges'!$A$12:$A$202,0))))</f>
        <v/>
      </c>
      <c r="C117" s="197">
        <f>IFERROR(INDEX('Annex 1 LV, HV and UMS charges'!$C$13:$C$44,MATCH($A117,'Annex 1 LV, HV and UMS charges'!$A$13:$A$44,0)),INDEX('Annex 4 LDNO charges'!$C$12:$C$202,MATCH($A117,'Annex 4 LDNO charges'!$A$12:$A$202,0)))</f>
        <v>0</v>
      </c>
      <c r="D117" s="181"/>
      <c r="E117" s="204">
        <v>0</v>
      </c>
    </row>
    <row r="118" spans="1:5" ht="20.100000000000001" customHeight="1" x14ac:dyDescent="0.25">
      <c r="A118" s="165" t="s">
        <v>481</v>
      </c>
      <c r="B118" s="196" t="str">
        <f>IFERROR(INDEX('Annex 1 LV, HV and UMS charges'!$B$13:$B$44,MATCH($A118,'Annex 1 LV, HV and UMS charges'!$A$13:$A$44,0)),IF(INDEX('Annex 4 LDNO charges'!$B$12:$B$202,MATCH($A118,'Annex 4 LDNO charges'!$A$12:$A$202,0))=0,"",INDEX('Annex 4 LDNO charges'!$B$12:$B$202,MATCH($A118,'Annex 4 LDNO charges'!$A$12:$A$202,0))))</f>
        <v/>
      </c>
      <c r="C118" s="197">
        <f>IFERROR(INDEX('Annex 1 LV, HV and UMS charges'!$C$13:$C$44,MATCH($A118,'Annex 1 LV, HV and UMS charges'!$A$13:$A$44,0)),INDEX('Annex 4 LDNO charges'!$C$12:$C$202,MATCH($A118,'Annex 4 LDNO charges'!$A$12:$A$202,0)))</f>
        <v>0</v>
      </c>
      <c r="D118" s="181"/>
      <c r="E118" s="204">
        <v>0</v>
      </c>
    </row>
    <row r="119" spans="1:5" ht="20.100000000000001" customHeight="1" x14ac:dyDescent="0.25">
      <c r="A119" s="165" t="s">
        <v>482</v>
      </c>
      <c r="B119" s="196" t="str">
        <f>IFERROR(INDEX('Annex 1 LV, HV and UMS charges'!$B$13:$B$44,MATCH($A119,'Annex 1 LV, HV and UMS charges'!$A$13:$A$44,0)),IF(INDEX('Annex 4 LDNO charges'!$B$12:$B$202,MATCH($A119,'Annex 4 LDNO charges'!$A$12:$A$202,0))=0,"",INDEX('Annex 4 LDNO charges'!$B$12:$B$202,MATCH($A119,'Annex 4 LDNO charges'!$A$12:$A$202,0))))</f>
        <v/>
      </c>
      <c r="C119" s="197">
        <f>IFERROR(INDEX('Annex 1 LV, HV and UMS charges'!$C$13:$C$44,MATCH($A119,'Annex 1 LV, HV and UMS charges'!$A$13:$A$44,0)),INDEX('Annex 4 LDNO charges'!$C$12:$C$202,MATCH($A119,'Annex 4 LDNO charges'!$A$12:$A$202,0)))</f>
        <v>0</v>
      </c>
      <c r="D119" s="181"/>
      <c r="E119" s="204">
        <v>0</v>
      </c>
    </row>
    <row r="120" spans="1:5" ht="20.100000000000001" customHeight="1" x14ac:dyDescent="0.25">
      <c r="A120" s="165" t="s">
        <v>483</v>
      </c>
      <c r="B120" s="196" t="str">
        <f>IFERROR(INDEX('Annex 1 LV, HV and UMS charges'!$B$13:$B$44,MATCH($A120,'Annex 1 LV, HV and UMS charges'!$A$13:$A$44,0)),IF(INDEX('Annex 4 LDNO charges'!$B$12:$B$202,MATCH($A120,'Annex 4 LDNO charges'!$A$12:$A$202,0))=0,"",INDEX('Annex 4 LDNO charges'!$B$12:$B$202,MATCH($A120,'Annex 4 LDNO charges'!$A$12:$A$202,0))))</f>
        <v/>
      </c>
      <c r="C120" s="197">
        <f>IFERROR(INDEX('Annex 1 LV, HV and UMS charges'!$C$13:$C$44,MATCH($A120,'Annex 1 LV, HV and UMS charges'!$A$13:$A$44,0)),INDEX('Annex 4 LDNO charges'!$C$12:$C$202,MATCH($A120,'Annex 4 LDNO charges'!$A$12:$A$202,0)))</f>
        <v>0</v>
      </c>
      <c r="D120" s="181"/>
      <c r="E120" s="204">
        <v>0</v>
      </c>
    </row>
    <row r="121" spans="1:5" ht="20.100000000000001" customHeight="1" x14ac:dyDescent="0.25">
      <c r="A121" s="165" t="s">
        <v>567</v>
      </c>
      <c r="B121" s="196" t="str">
        <f>IFERROR(INDEX('Annex 1 LV, HV and UMS charges'!$B$13:$B$44,MATCH($A121,'Annex 1 LV, HV and UMS charges'!$A$13:$A$44,0)),IF(INDEX('Annex 4 LDNO charges'!$B$12:$B$202,MATCH($A121,'Annex 4 LDNO charges'!$A$12:$A$202,0))=0,"",INDEX('Annex 4 LDNO charges'!$B$12:$B$202,MATCH($A121,'Annex 4 LDNO charges'!$A$12:$A$202,0))))</f>
        <v/>
      </c>
      <c r="C121" s="197" t="str">
        <f>IFERROR(INDEX('Annex 1 LV, HV and UMS charges'!$C$13:$C$44,MATCH($A121,'Annex 1 LV, HV and UMS charges'!$A$13:$A$44,0)),INDEX('Annex 4 LDNO charges'!$C$12:$C$202,MATCH($A121,'Annex 4 LDNO charges'!$A$12:$A$202,0)))</f>
        <v>0, 1, 2</v>
      </c>
      <c r="D121" s="204">
        <v>0</v>
      </c>
      <c r="E121" s="204">
        <v>0</v>
      </c>
    </row>
    <row r="122" spans="1:5" ht="20.100000000000001" customHeight="1" x14ac:dyDescent="0.25">
      <c r="A122" s="165" t="s">
        <v>568</v>
      </c>
      <c r="B122" s="196" t="str">
        <f>IFERROR(INDEX('Annex 1 LV, HV and UMS charges'!$B$13:$B$44,MATCH($A122,'Annex 1 LV, HV and UMS charges'!$A$13:$A$44,0)),IF(INDEX('Annex 4 LDNO charges'!$B$12:$B$202,MATCH($A122,'Annex 4 LDNO charges'!$A$12:$A$202,0))=0,"",INDEX('Annex 4 LDNO charges'!$B$12:$B$202,MATCH($A122,'Annex 4 LDNO charges'!$A$12:$A$202,0))))</f>
        <v/>
      </c>
      <c r="C122" s="197" t="str">
        <f>IFERROR(INDEX('Annex 1 LV, HV and UMS charges'!$C$13:$C$44,MATCH($A122,'Annex 1 LV, HV and UMS charges'!$A$13:$A$44,0)),INDEX('Annex 4 LDNO charges'!$C$12:$C$202,MATCH($A122,'Annex 4 LDNO charges'!$A$12:$A$202,0)))</f>
        <v>0, 3, 4, 5-8</v>
      </c>
      <c r="D122" s="181"/>
      <c r="E122" s="204">
        <v>0</v>
      </c>
    </row>
    <row r="123" spans="1:5" ht="20.100000000000001" customHeight="1" x14ac:dyDescent="0.25">
      <c r="A123" s="165" t="s">
        <v>569</v>
      </c>
      <c r="B123" s="196" t="str">
        <f>IFERROR(INDEX('Annex 1 LV, HV and UMS charges'!$B$13:$B$44,MATCH($A123,'Annex 1 LV, HV and UMS charges'!$A$13:$A$44,0)),IF(INDEX('Annex 4 LDNO charges'!$B$12:$B$202,MATCH($A123,'Annex 4 LDNO charges'!$A$12:$A$202,0))=0,"",INDEX('Annex 4 LDNO charges'!$B$12:$B$202,MATCH($A123,'Annex 4 LDNO charges'!$A$12:$A$202,0))))</f>
        <v/>
      </c>
      <c r="C123" s="197" t="str">
        <f>IFERROR(INDEX('Annex 1 LV, HV and UMS charges'!$C$13:$C$44,MATCH($A123,'Annex 1 LV, HV and UMS charges'!$A$13:$A$44,0)),INDEX('Annex 4 LDNO charges'!$C$12:$C$202,MATCH($A123,'Annex 4 LDNO charges'!$A$12:$A$202,0)))</f>
        <v>0, 3, 4, 5-8</v>
      </c>
      <c r="D123" s="181"/>
      <c r="E123" s="204">
        <v>0</v>
      </c>
    </row>
    <row r="124" spans="1:5" ht="20.100000000000001" customHeight="1" x14ac:dyDescent="0.25">
      <c r="A124" s="165" t="s">
        <v>570</v>
      </c>
      <c r="B124" s="196" t="str">
        <f>IFERROR(INDEX('Annex 1 LV, HV and UMS charges'!$B$13:$B$44,MATCH($A124,'Annex 1 LV, HV and UMS charges'!$A$13:$A$44,0)),IF(INDEX('Annex 4 LDNO charges'!$B$12:$B$202,MATCH($A124,'Annex 4 LDNO charges'!$A$12:$A$202,0))=0,"",INDEX('Annex 4 LDNO charges'!$B$12:$B$202,MATCH($A124,'Annex 4 LDNO charges'!$A$12:$A$202,0))))</f>
        <v/>
      </c>
      <c r="C124" s="197" t="str">
        <f>IFERROR(INDEX('Annex 1 LV, HV and UMS charges'!$C$13:$C$44,MATCH($A124,'Annex 1 LV, HV and UMS charges'!$A$13:$A$44,0)),INDEX('Annex 4 LDNO charges'!$C$12:$C$202,MATCH($A124,'Annex 4 LDNO charges'!$A$12:$A$202,0)))</f>
        <v>0, 3, 4, 5-8</v>
      </c>
      <c r="D124" s="181"/>
      <c r="E124" s="204">
        <v>0</v>
      </c>
    </row>
    <row r="125" spans="1:5" ht="20.100000000000001" customHeight="1" x14ac:dyDescent="0.25">
      <c r="A125" s="165" t="s">
        <v>571</v>
      </c>
      <c r="B125" s="196" t="str">
        <f>IFERROR(INDEX('Annex 1 LV, HV and UMS charges'!$B$13:$B$44,MATCH($A125,'Annex 1 LV, HV and UMS charges'!$A$13:$A$44,0)),IF(INDEX('Annex 4 LDNO charges'!$B$12:$B$202,MATCH($A125,'Annex 4 LDNO charges'!$A$12:$A$202,0))=0,"",INDEX('Annex 4 LDNO charges'!$B$12:$B$202,MATCH($A125,'Annex 4 LDNO charges'!$A$12:$A$202,0))))</f>
        <v/>
      </c>
      <c r="C125" s="197" t="str">
        <f>IFERROR(INDEX('Annex 1 LV, HV and UMS charges'!$C$13:$C$44,MATCH($A125,'Annex 1 LV, HV and UMS charges'!$A$13:$A$44,0)),INDEX('Annex 4 LDNO charges'!$C$12:$C$202,MATCH($A125,'Annex 4 LDNO charges'!$A$12:$A$202,0)))</f>
        <v>0, 3, 4, 5-8</v>
      </c>
      <c r="D125" s="181"/>
      <c r="E125" s="204">
        <v>0</v>
      </c>
    </row>
    <row r="126" spans="1:5" ht="20.100000000000001" customHeight="1" x14ac:dyDescent="0.25">
      <c r="A126" s="165" t="s">
        <v>572</v>
      </c>
      <c r="B126" s="196" t="str">
        <f>IFERROR(INDEX('Annex 1 LV, HV and UMS charges'!$B$13:$B$44,MATCH($A126,'Annex 1 LV, HV and UMS charges'!$A$13:$A$44,0)),IF(INDEX('Annex 4 LDNO charges'!$B$12:$B$202,MATCH($A126,'Annex 4 LDNO charges'!$A$12:$A$202,0))=0,"",INDEX('Annex 4 LDNO charges'!$B$12:$B$202,MATCH($A126,'Annex 4 LDNO charges'!$A$12:$A$202,0))))</f>
        <v/>
      </c>
      <c r="C126" s="197" t="str">
        <f>IFERROR(INDEX('Annex 1 LV, HV and UMS charges'!$C$13:$C$44,MATCH($A126,'Annex 1 LV, HV and UMS charges'!$A$13:$A$44,0)),INDEX('Annex 4 LDNO charges'!$C$12:$C$202,MATCH($A126,'Annex 4 LDNO charges'!$A$12:$A$202,0)))</f>
        <v>0, 3, 4, 5-8</v>
      </c>
      <c r="D126" s="181"/>
      <c r="E126" s="204">
        <v>0</v>
      </c>
    </row>
    <row r="127" spans="1:5" ht="20.100000000000001" customHeight="1" x14ac:dyDescent="0.25">
      <c r="A127" s="165" t="s">
        <v>454</v>
      </c>
      <c r="B127" s="196" t="str">
        <f>IFERROR(INDEX('Annex 1 LV, HV and UMS charges'!$B$13:$B$44,MATCH($A127,'Annex 1 LV, HV and UMS charges'!$A$13:$A$44,0)),IF(INDEX('Annex 4 LDNO charges'!$B$12:$B$202,MATCH($A127,'Annex 4 LDNO charges'!$A$12:$A$202,0))=0,"",INDEX('Annex 4 LDNO charges'!$B$12:$B$202,MATCH($A127,'Annex 4 LDNO charges'!$A$12:$A$202,0))))</f>
        <v/>
      </c>
      <c r="C127" s="197">
        <f>IFERROR(INDEX('Annex 1 LV, HV and UMS charges'!$C$13:$C$44,MATCH($A127,'Annex 1 LV, HV and UMS charges'!$A$13:$A$44,0)),INDEX('Annex 4 LDNO charges'!$C$12:$C$202,MATCH($A127,'Annex 4 LDNO charges'!$A$12:$A$202,0)))</f>
        <v>0</v>
      </c>
      <c r="D127" s="181"/>
      <c r="E127" s="204">
        <v>0</v>
      </c>
    </row>
    <row r="128" spans="1:5" ht="20.100000000000001" customHeight="1" x14ac:dyDescent="0.25">
      <c r="A128" s="165" t="s">
        <v>455</v>
      </c>
      <c r="B128" s="196" t="str">
        <f>IFERROR(INDEX('Annex 1 LV, HV and UMS charges'!$B$13:$B$44,MATCH($A128,'Annex 1 LV, HV and UMS charges'!$A$13:$A$44,0)),IF(INDEX('Annex 4 LDNO charges'!$B$12:$B$202,MATCH($A128,'Annex 4 LDNO charges'!$A$12:$A$202,0))=0,"",INDEX('Annex 4 LDNO charges'!$B$12:$B$202,MATCH($A128,'Annex 4 LDNO charges'!$A$12:$A$202,0))))</f>
        <v/>
      </c>
      <c r="C128" s="197">
        <f>IFERROR(INDEX('Annex 1 LV, HV and UMS charges'!$C$13:$C$44,MATCH($A128,'Annex 1 LV, HV and UMS charges'!$A$13:$A$44,0)),INDEX('Annex 4 LDNO charges'!$C$12:$C$202,MATCH($A128,'Annex 4 LDNO charges'!$A$12:$A$202,0)))</f>
        <v>0</v>
      </c>
      <c r="D128" s="181"/>
      <c r="E128" s="204">
        <v>0</v>
      </c>
    </row>
    <row r="129" spans="1:5" ht="20.100000000000001" customHeight="1" x14ac:dyDescent="0.25">
      <c r="A129" s="165" t="s">
        <v>456</v>
      </c>
      <c r="B129" s="196" t="str">
        <f>IFERROR(INDEX('Annex 1 LV, HV and UMS charges'!$B$13:$B$44,MATCH($A129,'Annex 1 LV, HV and UMS charges'!$A$13:$A$44,0)),IF(INDEX('Annex 4 LDNO charges'!$B$12:$B$202,MATCH($A129,'Annex 4 LDNO charges'!$A$12:$A$202,0))=0,"",INDEX('Annex 4 LDNO charges'!$B$12:$B$202,MATCH($A129,'Annex 4 LDNO charges'!$A$12:$A$202,0))))</f>
        <v/>
      </c>
      <c r="C129" s="197">
        <f>IFERROR(INDEX('Annex 1 LV, HV and UMS charges'!$C$13:$C$44,MATCH($A129,'Annex 1 LV, HV and UMS charges'!$A$13:$A$44,0)),INDEX('Annex 4 LDNO charges'!$C$12:$C$202,MATCH($A129,'Annex 4 LDNO charges'!$A$12:$A$202,0)))</f>
        <v>0</v>
      </c>
      <c r="D129" s="181"/>
      <c r="E129" s="204">
        <v>0</v>
      </c>
    </row>
    <row r="130" spans="1:5" ht="20.100000000000001" customHeight="1" x14ac:dyDescent="0.25">
      <c r="A130" s="165" t="s">
        <v>457</v>
      </c>
      <c r="B130" s="196" t="str">
        <f>IFERROR(INDEX('Annex 1 LV, HV and UMS charges'!$B$13:$B$44,MATCH($A130,'Annex 1 LV, HV and UMS charges'!$A$13:$A$44,0)),IF(INDEX('Annex 4 LDNO charges'!$B$12:$B$202,MATCH($A130,'Annex 4 LDNO charges'!$A$12:$A$202,0))=0,"",INDEX('Annex 4 LDNO charges'!$B$12:$B$202,MATCH($A130,'Annex 4 LDNO charges'!$A$12:$A$202,0))))</f>
        <v/>
      </c>
      <c r="C130" s="197">
        <f>IFERROR(INDEX('Annex 1 LV, HV and UMS charges'!$C$13:$C$44,MATCH($A130,'Annex 1 LV, HV and UMS charges'!$A$13:$A$44,0)),INDEX('Annex 4 LDNO charges'!$C$12:$C$202,MATCH($A130,'Annex 4 LDNO charges'!$A$12:$A$202,0)))</f>
        <v>0</v>
      </c>
      <c r="D130" s="181"/>
      <c r="E130" s="204">
        <v>0</v>
      </c>
    </row>
    <row r="131" spans="1:5" ht="20.100000000000001" customHeight="1" x14ac:dyDescent="0.25">
      <c r="A131" s="165" t="s">
        <v>458</v>
      </c>
      <c r="B131" s="196" t="str">
        <f>IFERROR(INDEX('Annex 1 LV, HV and UMS charges'!$B$13:$B$44,MATCH($A131,'Annex 1 LV, HV and UMS charges'!$A$13:$A$44,0)),IF(INDEX('Annex 4 LDNO charges'!$B$12:$B$202,MATCH($A131,'Annex 4 LDNO charges'!$A$12:$A$202,0))=0,"",INDEX('Annex 4 LDNO charges'!$B$12:$B$202,MATCH($A131,'Annex 4 LDNO charges'!$A$12:$A$202,0))))</f>
        <v/>
      </c>
      <c r="C131" s="197">
        <f>IFERROR(INDEX('Annex 1 LV, HV and UMS charges'!$C$13:$C$44,MATCH($A131,'Annex 1 LV, HV and UMS charges'!$A$13:$A$44,0)),INDEX('Annex 4 LDNO charges'!$C$12:$C$202,MATCH($A131,'Annex 4 LDNO charges'!$A$12:$A$202,0)))</f>
        <v>0</v>
      </c>
      <c r="D131" s="181"/>
      <c r="E131" s="204">
        <v>0</v>
      </c>
    </row>
    <row r="132" spans="1:5" ht="20.100000000000001" customHeight="1" x14ac:dyDescent="0.25">
      <c r="A132" s="165" t="s">
        <v>459</v>
      </c>
      <c r="B132" s="196" t="str">
        <f>IFERROR(INDEX('Annex 1 LV, HV and UMS charges'!$B$13:$B$44,MATCH($A132,'Annex 1 LV, HV and UMS charges'!$A$13:$A$44,0)),IF(INDEX('Annex 4 LDNO charges'!$B$12:$B$202,MATCH($A132,'Annex 4 LDNO charges'!$A$12:$A$202,0))=0,"",INDEX('Annex 4 LDNO charges'!$B$12:$B$202,MATCH($A132,'Annex 4 LDNO charges'!$A$12:$A$202,0))))</f>
        <v/>
      </c>
      <c r="C132" s="197">
        <f>IFERROR(INDEX('Annex 1 LV, HV and UMS charges'!$C$13:$C$44,MATCH($A132,'Annex 1 LV, HV and UMS charges'!$A$13:$A$44,0)),INDEX('Annex 4 LDNO charges'!$C$12:$C$202,MATCH($A132,'Annex 4 LDNO charges'!$A$12:$A$202,0)))</f>
        <v>0</v>
      </c>
      <c r="D132" s="181"/>
      <c r="E132" s="204">
        <v>0</v>
      </c>
    </row>
    <row r="133" spans="1:5" ht="20.100000000000001" customHeight="1" x14ac:dyDescent="0.25">
      <c r="A133" s="165" t="s">
        <v>460</v>
      </c>
      <c r="B133" s="196" t="str">
        <f>IFERROR(INDEX('Annex 1 LV, HV and UMS charges'!$B$13:$B$44,MATCH($A133,'Annex 1 LV, HV and UMS charges'!$A$13:$A$44,0)),IF(INDEX('Annex 4 LDNO charges'!$B$12:$B$202,MATCH($A133,'Annex 4 LDNO charges'!$A$12:$A$202,0))=0,"",INDEX('Annex 4 LDNO charges'!$B$12:$B$202,MATCH($A133,'Annex 4 LDNO charges'!$A$12:$A$202,0))))</f>
        <v/>
      </c>
      <c r="C133" s="197">
        <f>IFERROR(INDEX('Annex 1 LV, HV and UMS charges'!$C$13:$C$44,MATCH($A133,'Annex 1 LV, HV and UMS charges'!$A$13:$A$44,0)),INDEX('Annex 4 LDNO charges'!$C$12:$C$202,MATCH($A133,'Annex 4 LDNO charges'!$A$12:$A$202,0)))</f>
        <v>0</v>
      </c>
      <c r="D133" s="181"/>
      <c r="E133" s="204">
        <v>0</v>
      </c>
    </row>
    <row r="134" spans="1:5" ht="20.100000000000001" customHeight="1" x14ac:dyDescent="0.25">
      <c r="A134" s="165" t="s">
        <v>461</v>
      </c>
      <c r="B134" s="196" t="str">
        <f>IFERROR(INDEX('Annex 1 LV, HV and UMS charges'!$B$13:$B$44,MATCH($A134,'Annex 1 LV, HV and UMS charges'!$A$13:$A$44,0)),IF(INDEX('Annex 4 LDNO charges'!$B$12:$B$202,MATCH($A134,'Annex 4 LDNO charges'!$A$12:$A$202,0))=0,"",INDEX('Annex 4 LDNO charges'!$B$12:$B$202,MATCH($A134,'Annex 4 LDNO charges'!$A$12:$A$202,0))))</f>
        <v/>
      </c>
      <c r="C134" s="197">
        <f>IFERROR(INDEX('Annex 1 LV, HV and UMS charges'!$C$13:$C$44,MATCH($A134,'Annex 1 LV, HV and UMS charges'!$A$13:$A$44,0)),INDEX('Annex 4 LDNO charges'!$C$12:$C$202,MATCH($A134,'Annex 4 LDNO charges'!$A$12:$A$202,0)))</f>
        <v>0</v>
      </c>
      <c r="D134" s="181"/>
      <c r="E134" s="204">
        <v>0</v>
      </c>
    </row>
    <row r="135" spans="1:5" ht="20.100000000000001" customHeight="1" x14ac:dyDescent="0.25">
      <c r="A135" s="165" t="s">
        <v>462</v>
      </c>
      <c r="B135" s="196" t="str">
        <f>IFERROR(INDEX('Annex 1 LV, HV and UMS charges'!$B$13:$B$44,MATCH($A135,'Annex 1 LV, HV and UMS charges'!$A$13:$A$44,0)),IF(INDEX('Annex 4 LDNO charges'!$B$12:$B$202,MATCH($A135,'Annex 4 LDNO charges'!$A$12:$A$202,0))=0,"",INDEX('Annex 4 LDNO charges'!$B$12:$B$202,MATCH($A135,'Annex 4 LDNO charges'!$A$12:$A$202,0))))</f>
        <v/>
      </c>
      <c r="C135" s="197">
        <f>IFERROR(INDEX('Annex 1 LV, HV and UMS charges'!$C$13:$C$44,MATCH($A135,'Annex 1 LV, HV and UMS charges'!$A$13:$A$44,0)),INDEX('Annex 4 LDNO charges'!$C$12:$C$202,MATCH($A135,'Annex 4 LDNO charges'!$A$12:$A$202,0)))</f>
        <v>0</v>
      </c>
      <c r="D135" s="181"/>
      <c r="E135" s="204">
        <v>0</v>
      </c>
    </row>
    <row r="136" spans="1:5" ht="20.100000000000001" customHeight="1" x14ac:dyDescent="0.25">
      <c r="A136" s="165" t="s">
        <v>463</v>
      </c>
      <c r="B136" s="196" t="str">
        <f>IFERROR(INDEX('Annex 1 LV, HV and UMS charges'!$B$13:$B$44,MATCH($A136,'Annex 1 LV, HV and UMS charges'!$A$13:$A$44,0)),IF(INDEX('Annex 4 LDNO charges'!$B$12:$B$202,MATCH($A136,'Annex 4 LDNO charges'!$A$12:$A$202,0))=0,"",INDEX('Annex 4 LDNO charges'!$B$12:$B$202,MATCH($A136,'Annex 4 LDNO charges'!$A$12:$A$202,0))))</f>
        <v/>
      </c>
      <c r="C136" s="197">
        <f>IFERROR(INDEX('Annex 1 LV, HV and UMS charges'!$C$13:$C$44,MATCH($A136,'Annex 1 LV, HV and UMS charges'!$A$13:$A$44,0)),INDEX('Annex 4 LDNO charges'!$C$12:$C$202,MATCH($A136,'Annex 4 LDNO charges'!$A$12:$A$202,0)))</f>
        <v>0</v>
      </c>
      <c r="D136" s="181"/>
      <c r="E136" s="204">
        <v>0</v>
      </c>
    </row>
    <row r="137" spans="1:5" ht="20.100000000000001" customHeight="1" x14ac:dyDescent="0.25">
      <c r="A137" s="165" t="s">
        <v>464</v>
      </c>
      <c r="B137" s="196" t="str">
        <f>IFERROR(INDEX('Annex 1 LV, HV and UMS charges'!$B$13:$B$44,MATCH($A137,'Annex 1 LV, HV and UMS charges'!$A$13:$A$44,0)),IF(INDEX('Annex 4 LDNO charges'!$B$12:$B$202,MATCH($A137,'Annex 4 LDNO charges'!$A$12:$A$202,0))=0,"",INDEX('Annex 4 LDNO charges'!$B$12:$B$202,MATCH($A137,'Annex 4 LDNO charges'!$A$12:$A$202,0))))</f>
        <v/>
      </c>
      <c r="C137" s="197">
        <f>IFERROR(INDEX('Annex 1 LV, HV and UMS charges'!$C$13:$C$44,MATCH($A137,'Annex 1 LV, HV and UMS charges'!$A$13:$A$44,0)),INDEX('Annex 4 LDNO charges'!$C$12:$C$202,MATCH($A137,'Annex 4 LDNO charges'!$A$12:$A$202,0)))</f>
        <v>0</v>
      </c>
      <c r="D137" s="181"/>
      <c r="E137" s="204">
        <v>0</v>
      </c>
    </row>
    <row r="138" spans="1:5" ht="20.100000000000001" customHeight="1" x14ac:dyDescent="0.25">
      <c r="A138" s="165" t="s">
        <v>465</v>
      </c>
      <c r="B138" s="196" t="str">
        <f>IFERROR(INDEX('Annex 1 LV, HV and UMS charges'!$B$13:$B$44,MATCH($A138,'Annex 1 LV, HV and UMS charges'!$A$13:$A$44,0)),IF(INDEX('Annex 4 LDNO charges'!$B$12:$B$202,MATCH($A138,'Annex 4 LDNO charges'!$A$12:$A$202,0))=0,"",INDEX('Annex 4 LDNO charges'!$B$12:$B$202,MATCH($A138,'Annex 4 LDNO charges'!$A$12:$A$202,0))))</f>
        <v/>
      </c>
      <c r="C138" s="197">
        <f>IFERROR(INDEX('Annex 1 LV, HV and UMS charges'!$C$13:$C$44,MATCH($A138,'Annex 1 LV, HV and UMS charges'!$A$13:$A$44,0)),INDEX('Annex 4 LDNO charges'!$C$12:$C$202,MATCH($A138,'Annex 4 LDNO charges'!$A$12:$A$202,0)))</f>
        <v>0</v>
      </c>
      <c r="D138" s="181"/>
      <c r="E138" s="204">
        <v>0</v>
      </c>
    </row>
    <row r="139" spans="1:5" ht="20.100000000000001" customHeight="1" x14ac:dyDescent="0.25">
      <c r="A139" s="165" t="s">
        <v>466</v>
      </c>
      <c r="B139" s="196" t="str">
        <f>IFERROR(INDEX('Annex 1 LV, HV and UMS charges'!$B$13:$B$44,MATCH($A139,'Annex 1 LV, HV and UMS charges'!$A$13:$A$44,0)),IF(INDEX('Annex 4 LDNO charges'!$B$12:$B$202,MATCH($A139,'Annex 4 LDNO charges'!$A$12:$A$202,0))=0,"",INDEX('Annex 4 LDNO charges'!$B$12:$B$202,MATCH($A139,'Annex 4 LDNO charges'!$A$12:$A$202,0))))</f>
        <v/>
      </c>
      <c r="C139" s="197">
        <f>IFERROR(INDEX('Annex 1 LV, HV and UMS charges'!$C$13:$C$44,MATCH($A139,'Annex 1 LV, HV and UMS charges'!$A$13:$A$44,0)),INDEX('Annex 4 LDNO charges'!$C$12:$C$202,MATCH($A139,'Annex 4 LDNO charges'!$A$12:$A$202,0)))</f>
        <v>0</v>
      </c>
      <c r="D139" s="181"/>
      <c r="E139" s="204">
        <v>0</v>
      </c>
    </row>
    <row r="140" spans="1:5" ht="20.100000000000001" customHeight="1" x14ac:dyDescent="0.25">
      <c r="A140" s="165" t="s">
        <v>467</v>
      </c>
      <c r="B140" s="196" t="str">
        <f>IFERROR(INDEX('Annex 1 LV, HV and UMS charges'!$B$13:$B$44,MATCH($A140,'Annex 1 LV, HV and UMS charges'!$A$13:$A$44,0)),IF(INDEX('Annex 4 LDNO charges'!$B$12:$B$202,MATCH($A140,'Annex 4 LDNO charges'!$A$12:$A$202,0))=0,"",INDEX('Annex 4 LDNO charges'!$B$12:$B$202,MATCH($A140,'Annex 4 LDNO charges'!$A$12:$A$202,0))))</f>
        <v/>
      </c>
      <c r="C140" s="197">
        <f>IFERROR(INDEX('Annex 1 LV, HV and UMS charges'!$C$13:$C$44,MATCH($A140,'Annex 1 LV, HV and UMS charges'!$A$13:$A$44,0)),INDEX('Annex 4 LDNO charges'!$C$12:$C$202,MATCH($A140,'Annex 4 LDNO charges'!$A$12:$A$202,0)))</f>
        <v>0</v>
      </c>
      <c r="D140" s="181"/>
      <c r="E140" s="204">
        <v>0</v>
      </c>
    </row>
    <row r="141" spans="1:5" ht="20.100000000000001" customHeight="1" x14ac:dyDescent="0.25">
      <c r="A141" s="165" t="s">
        <v>468</v>
      </c>
      <c r="B141" s="196" t="str">
        <f>IFERROR(INDEX('Annex 1 LV, HV and UMS charges'!$B$13:$B$44,MATCH($A141,'Annex 1 LV, HV and UMS charges'!$A$13:$A$44,0)),IF(INDEX('Annex 4 LDNO charges'!$B$12:$B$202,MATCH($A141,'Annex 4 LDNO charges'!$A$12:$A$202,0))=0,"",INDEX('Annex 4 LDNO charges'!$B$12:$B$202,MATCH($A141,'Annex 4 LDNO charges'!$A$12:$A$202,0))))</f>
        <v/>
      </c>
      <c r="C141" s="197">
        <f>IFERROR(INDEX('Annex 1 LV, HV and UMS charges'!$C$13:$C$44,MATCH($A141,'Annex 1 LV, HV and UMS charges'!$A$13:$A$44,0)),INDEX('Annex 4 LDNO charges'!$C$12:$C$202,MATCH($A141,'Annex 4 LDNO charges'!$A$12:$A$202,0)))</f>
        <v>0</v>
      </c>
      <c r="D141" s="181"/>
      <c r="E141" s="204">
        <v>0</v>
      </c>
    </row>
    <row r="142" spans="1:5" ht="20.100000000000001" customHeight="1" x14ac:dyDescent="0.25">
      <c r="A142" s="165" t="s">
        <v>573</v>
      </c>
      <c r="B142" s="196" t="str">
        <f>IFERROR(INDEX('Annex 1 LV, HV and UMS charges'!$B$13:$B$44,MATCH($A142,'Annex 1 LV, HV and UMS charges'!$A$13:$A$44,0)),IF(INDEX('Annex 4 LDNO charges'!$B$12:$B$202,MATCH($A142,'Annex 4 LDNO charges'!$A$12:$A$202,0))=0,"",INDEX('Annex 4 LDNO charges'!$B$12:$B$202,MATCH($A142,'Annex 4 LDNO charges'!$A$12:$A$202,0))))</f>
        <v/>
      </c>
      <c r="C142" s="197" t="str">
        <f>IFERROR(INDEX('Annex 1 LV, HV and UMS charges'!$C$13:$C$44,MATCH($A142,'Annex 1 LV, HV and UMS charges'!$A$13:$A$44,0)),INDEX('Annex 4 LDNO charges'!$C$12:$C$202,MATCH($A142,'Annex 4 LDNO charges'!$A$12:$A$202,0)))</f>
        <v>0, 1, 2</v>
      </c>
      <c r="D142" s="204">
        <v>0</v>
      </c>
      <c r="E142" s="204">
        <v>0</v>
      </c>
    </row>
    <row r="143" spans="1:5" ht="20.100000000000001" customHeight="1" x14ac:dyDescent="0.25">
      <c r="A143" s="165" t="s">
        <v>574</v>
      </c>
      <c r="B143" s="196" t="str">
        <f>IFERROR(INDEX('Annex 1 LV, HV and UMS charges'!$B$13:$B$44,MATCH($A143,'Annex 1 LV, HV and UMS charges'!$A$13:$A$44,0)),IF(INDEX('Annex 4 LDNO charges'!$B$12:$B$202,MATCH($A143,'Annex 4 LDNO charges'!$A$12:$A$202,0))=0,"",INDEX('Annex 4 LDNO charges'!$B$12:$B$202,MATCH($A143,'Annex 4 LDNO charges'!$A$12:$A$202,0))))</f>
        <v/>
      </c>
      <c r="C143" s="197" t="str">
        <f>IFERROR(INDEX('Annex 1 LV, HV and UMS charges'!$C$13:$C$44,MATCH($A143,'Annex 1 LV, HV and UMS charges'!$A$13:$A$44,0)),INDEX('Annex 4 LDNO charges'!$C$12:$C$202,MATCH($A143,'Annex 4 LDNO charges'!$A$12:$A$202,0)))</f>
        <v>0, 3, 4, 5-8</v>
      </c>
      <c r="D143" s="181"/>
      <c r="E143" s="204">
        <v>0</v>
      </c>
    </row>
    <row r="144" spans="1:5" ht="20.100000000000001" customHeight="1" x14ac:dyDescent="0.25">
      <c r="A144" s="165" t="s">
        <v>575</v>
      </c>
      <c r="B144" s="196" t="str">
        <f>IFERROR(INDEX('Annex 1 LV, HV and UMS charges'!$B$13:$B$44,MATCH($A144,'Annex 1 LV, HV and UMS charges'!$A$13:$A$44,0)),IF(INDEX('Annex 4 LDNO charges'!$B$12:$B$202,MATCH($A144,'Annex 4 LDNO charges'!$A$12:$A$202,0))=0,"",INDEX('Annex 4 LDNO charges'!$B$12:$B$202,MATCH($A144,'Annex 4 LDNO charges'!$A$12:$A$202,0))))</f>
        <v/>
      </c>
      <c r="C144" s="197" t="str">
        <f>IFERROR(INDEX('Annex 1 LV, HV and UMS charges'!$C$13:$C$44,MATCH($A144,'Annex 1 LV, HV and UMS charges'!$A$13:$A$44,0)),INDEX('Annex 4 LDNO charges'!$C$12:$C$202,MATCH($A144,'Annex 4 LDNO charges'!$A$12:$A$202,0)))</f>
        <v>0, 3, 4, 5-8</v>
      </c>
      <c r="D144" s="181"/>
      <c r="E144" s="204">
        <v>0</v>
      </c>
    </row>
    <row r="145" spans="1:5" ht="20.100000000000001" customHeight="1" x14ac:dyDescent="0.25">
      <c r="A145" s="165" t="s">
        <v>576</v>
      </c>
      <c r="B145" s="196" t="str">
        <f>IFERROR(INDEX('Annex 1 LV, HV and UMS charges'!$B$13:$B$44,MATCH($A145,'Annex 1 LV, HV and UMS charges'!$A$13:$A$44,0)),IF(INDEX('Annex 4 LDNO charges'!$B$12:$B$202,MATCH($A145,'Annex 4 LDNO charges'!$A$12:$A$202,0))=0,"",INDEX('Annex 4 LDNO charges'!$B$12:$B$202,MATCH($A145,'Annex 4 LDNO charges'!$A$12:$A$202,0))))</f>
        <v/>
      </c>
      <c r="C145" s="197" t="str">
        <f>IFERROR(INDEX('Annex 1 LV, HV and UMS charges'!$C$13:$C$44,MATCH($A145,'Annex 1 LV, HV and UMS charges'!$A$13:$A$44,0)),INDEX('Annex 4 LDNO charges'!$C$12:$C$202,MATCH($A145,'Annex 4 LDNO charges'!$A$12:$A$202,0)))</f>
        <v>0, 3, 4, 5-8</v>
      </c>
      <c r="D145" s="181"/>
      <c r="E145" s="204">
        <v>0</v>
      </c>
    </row>
    <row r="146" spans="1:5" ht="20.100000000000001" customHeight="1" x14ac:dyDescent="0.25">
      <c r="A146" s="165" t="s">
        <v>577</v>
      </c>
      <c r="B146" s="196" t="str">
        <f>IFERROR(INDEX('Annex 1 LV, HV and UMS charges'!$B$13:$B$44,MATCH($A146,'Annex 1 LV, HV and UMS charges'!$A$13:$A$44,0)),IF(INDEX('Annex 4 LDNO charges'!$B$12:$B$202,MATCH($A146,'Annex 4 LDNO charges'!$A$12:$A$202,0))=0,"",INDEX('Annex 4 LDNO charges'!$B$12:$B$202,MATCH($A146,'Annex 4 LDNO charges'!$A$12:$A$202,0))))</f>
        <v/>
      </c>
      <c r="C146" s="197" t="str">
        <f>IFERROR(INDEX('Annex 1 LV, HV and UMS charges'!$C$13:$C$44,MATCH($A146,'Annex 1 LV, HV and UMS charges'!$A$13:$A$44,0)),INDEX('Annex 4 LDNO charges'!$C$12:$C$202,MATCH($A146,'Annex 4 LDNO charges'!$A$12:$A$202,0)))</f>
        <v>0, 3, 4, 5-8</v>
      </c>
      <c r="D146" s="181"/>
      <c r="E146" s="204">
        <v>0</v>
      </c>
    </row>
    <row r="147" spans="1:5" ht="20.100000000000001" customHeight="1" x14ac:dyDescent="0.25">
      <c r="A147" s="165" t="s">
        <v>578</v>
      </c>
      <c r="B147" s="196" t="str">
        <f>IFERROR(INDEX('Annex 1 LV, HV and UMS charges'!$B$13:$B$44,MATCH($A147,'Annex 1 LV, HV and UMS charges'!$A$13:$A$44,0)),IF(INDEX('Annex 4 LDNO charges'!$B$12:$B$202,MATCH($A147,'Annex 4 LDNO charges'!$A$12:$A$202,0))=0,"",INDEX('Annex 4 LDNO charges'!$B$12:$B$202,MATCH($A147,'Annex 4 LDNO charges'!$A$12:$A$202,0))))</f>
        <v/>
      </c>
      <c r="C147" s="197" t="str">
        <f>IFERROR(INDEX('Annex 1 LV, HV and UMS charges'!$C$13:$C$44,MATCH($A147,'Annex 1 LV, HV and UMS charges'!$A$13:$A$44,0)),INDEX('Annex 4 LDNO charges'!$C$12:$C$202,MATCH($A147,'Annex 4 LDNO charges'!$A$12:$A$202,0)))</f>
        <v>0, 3, 4, 5-8</v>
      </c>
      <c r="D147" s="181"/>
      <c r="E147" s="204">
        <v>0</v>
      </c>
    </row>
    <row r="148" spans="1:5" ht="20.100000000000001" customHeight="1" x14ac:dyDescent="0.25">
      <c r="A148" s="165" t="s">
        <v>439</v>
      </c>
      <c r="B148" s="196" t="str">
        <f>IFERROR(INDEX('Annex 1 LV, HV and UMS charges'!$B$13:$B$44,MATCH($A148,'Annex 1 LV, HV and UMS charges'!$A$13:$A$44,0)),IF(INDEX('Annex 4 LDNO charges'!$B$12:$B$202,MATCH($A148,'Annex 4 LDNO charges'!$A$12:$A$202,0))=0,"",INDEX('Annex 4 LDNO charges'!$B$12:$B$202,MATCH($A148,'Annex 4 LDNO charges'!$A$12:$A$202,0))))</f>
        <v/>
      </c>
      <c r="C148" s="197">
        <f>IFERROR(INDEX('Annex 1 LV, HV and UMS charges'!$C$13:$C$44,MATCH($A148,'Annex 1 LV, HV and UMS charges'!$A$13:$A$44,0)),INDEX('Annex 4 LDNO charges'!$C$12:$C$202,MATCH($A148,'Annex 4 LDNO charges'!$A$12:$A$202,0)))</f>
        <v>0</v>
      </c>
      <c r="D148" s="181"/>
      <c r="E148" s="204">
        <v>0</v>
      </c>
    </row>
    <row r="149" spans="1:5" ht="20.100000000000001" customHeight="1" x14ac:dyDescent="0.25">
      <c r="A149" s="165" t="s">
        <v>440</v>
      </c>
      <c r="B149" s="196" t="str">
        <f>IFERROR(INDEX('Annex 1 LV, HV and UMS charges'!$B$13:$B$44,MATCH($A149,'Annex 1 LV, HV and UMS charges'!$A$13:$A$44,0)),IF(INDEX('Annex 4 LDNO charges'!$B$12:$B$202,MATCH($A149,'Annex 4 LDNO charges'!$A$12:$A$202,0))=0,"",INDEX('Annex 4 LDNO charges'!$B$12:$B$202,MATCH($A149,'Annex 4 LDNO charges'!$A$12:$A$202,0))))</f>
        <v/>
      </c>
      <c r="C149" s="197">
        <f>IFERROR(INDEX('Annex 1 LV, HV and UMS charges'!$C$13:$C$44,MATCH($A149,'Annex 1 LV, HV and UMS charges'!$A$13:$A$44,0)),INDEX('Annex 4 LDNO charges'!$C$12:$C$202,MATCH($A149,'Annex 4 LDNO charges'!$A$12:$A$202,0)))</f>
        <v>0</v>
      </c>
      <c r="D149" s="181"/>
      <c r="E149" s="204">
        <v>0</v>
      </c>
    </row>
    <row r="150" spans="1:5" ht="20.100000000000001" customHeight="1" x14ac:dyDescent="0.25">
      <c r="A150" s="165" t="s">
        <v>441</v>
      </c>
      <c r="B150" s="196" t="str">
        <f>IFERROR(INDEX('Annex 1 LV, HV and UMS charges'!$B$13:$B$44,MATCH($A150,'Annex 1 LV, HV and UMS charges'!$A$13:$A$44,0)),IF(INDEX('Annex 4 LDNO charges'!$B$12:$B$202,MATCH($A150,'Annex 4 LDNO charges'!$A$12:$A$202,0))=0,"",INDEX('Annex 4 LDNO charges'!$B$12:$B$202,MATCH($A150,'Annex 4 LDNO charges'!$A$12:$A$202,0))))</f>
        <v/>
      </c>
      <c r="C150" s="197">
        <f>IFERROR(INDEX('Annex 1 LV, HV and UMS charges'!$C$13:$C$44,MATCH($A150,'Annex 1 LV, HV and UMS charges'!$A$13:$A$44,0)),INDEX('Annex 4 LDNO charges'!$C$12:$C$202,MATCH($A150,'Annex 4 LDNO charges'!$A$12:$A$202,0)))</f>
        <v>0</v>
      </c>
      <c r="D150" s="181"/>
      <c r="E150" s="204">
        <v>0</v>
      </c>
    </row>
    <row r="151" spans="1:5" ht="20.100000000000001" customHeight="1" x14ac:dyDescent="0.25">
      <c r="A151" s="165" t="s">
        <v>442</v>
      </c>
      <c r="B151" s="196" t="str">
        <f>IFERROR(INDEX('Annex 1 LV, HV and UMS charges'!$B$13:$B$44,MATCH($A151,'Annex 1 LV, HV and UMS charges'!$A$13:$A$44,0)),IF(INDEX('Annex 4 LDNO charges'!$B$12:$B$202,MATCH($A151,'Annex 4 LDNO charges'!$A$12:$A$202,0))=0,"",INDEX('Annex 4 LDNO charges'!$B$12:$B$202,MATCH($A151,'Annex 4 LDNO charges'!$A$12:$A$202,0))))</f>
        <v/>
      </c>
      <c r="C151" s="197">
        <f>IFERROR(INDEX('Annex 1 LV, HV and UMS charges'!$C$13:$C$44,MATCH($A151,'Annex 1 LV, HV and UMS charges'!$A$13:$A$44,0)),INDEX('Annex 4 LDNO charges'!$C$12:$C$202,MATCH($A151,'Annex 4 LDNO charges'!$A$12:$A$202,0)))</f>
        <v>0</v>
      </c>
      <c r="D151" s="181"/>
      <c r="E151" s="204">
        <v>0</v>
      </c>
    </row>
    <row r="152" spans="1:5" ht="20.100000000000001" customHeight="1" x14ac:dyDescent="0.25">
      <c r="A152" s="165" t="s">
        <v>443</v>
      </c>
      <c r="B152" s="196" t="str">
        <f>IFERROR(INDEX('Annex 1 LV, HV and UMS charges'!$B$13:$B$44,MATCH($A152,'Annex 1 LV, HV and UMS charges'!$A$13:$A$44,0)),IF(INDEX('Annex 4 LDNO charges'!$B$12:$B$202,MATCH($A152,'Annex 4 LDNO charges'!$A$12:$A$202,0))=0,"",INDEX('Annex 4 LDNO charges'!$B$12:$B$202,MATCH($A152,'Annex 4 LDNO charges'!$A$12:$A$202,0))))</f>
        <v/>
      </c>
      <c r="C152" s="197">
        <f>IFERROR(INDEX('Annex 1 LV, HV and UMS charges'!$C$13:$C$44,MATCH($A152,'Annex 1 LV, HV and UMS charges'!$A$13:$A$44,0)),INDEX('Annex 4 LDNO charges'!$C$12:$C$202,MATCH($A152,'Annex 4 LDNO charges'!$A$12:$A$202,0)))</f>
        <v>0</v>
      </c>
      <c r="D152" s="181"/>
      <c r="E152" s="204">
        <v>0</v>
      </c>
    </row>
    <row r="153" spans="1:5" ht="20.100000000000001" customHeight="1" x14ac:dyDescent="0.25">
      <c r="A153" s="165" t="s">
        <v>444</v>
      </c>
      <c r="B153" s="196" t="str">
        <f>IFERROR(INDEX('Annex 1 LV, HV and UMS charges'!$B$13:$B$44,MATCH($A153,'Annex 1 LV, HV and UMS charges'!$A$13:$A$44,0)),IF(INDEX('Annex 4 LDNO charges'!$B$12:$B$202,MATCH($A153,'Annex 4 LDNO charges'!$A$12:$A$202,0))=0,"",INDEX('Annex 4 LDNO charges'!$B$12:$B$202,MATCH($A153,'Annex 4 LDNO charges'!$A$12:$A$202,0))))</f>
        <v/>
      </c>
      <c r="C153" s="197">
        <f>IFERROR(INDEX('Annex 1 LV, HV and UMS charges'!$C$13:$C$44,MATCH($A153,'Annex 1 LV, HV and UMS charges'!$A$13:$A$44,0)),INDEX('Annex 4 LDNO charges'!$C$12:$C$202,MATCH($A153,'Annex 4 LDNO charges'!$A$12:$A$202,0)))</f>
        <v>0</v>
      </c>
      <c r="D153" s="181"/>
      <c r="E153" s="204">
        <v>0</v>
      </c>
    </row>
    <row r="154" spans="1:5" ht="20.100000000000001" customHeight="1" x14ac:dyDescent="0.25">
      <c r="A154" s="165" t="s">
        <v>445</v>
      </c>
      <c r="B154" s="196" t="str">
        <f>IFERROR(INDEX('Annex 1 LV, HV and UMS charges'!$B$13:$B$44,MATCH($A154,'Annex 1 LV, HV and UMS charges'!$A$13:$A$44,0)),IF(INDEX('Annex 4 LDNO charges'!$B$12:$B$202,MATCH($A154,'Annex 4 LDNO charges'!$A$12:$A$202,0))=0,"",INDEX('Annex 4 LDNO charges'!$B$12:$B$202,MATCH($A154,'Annex 4 LDNO charges'!$A$12:$A$202,0))))</f>
        <v/>
      </c>
      <c r="C154" s="197">
        <f>IFERROR(INDEX('Annex 1 LV, HV and UMS charges'!$C$13:$C$44,MATCH($A154,'Annex 1 LV, HV and UMS charges'!$A$13:$A$44,0)),INDEX('Annex 4 LDNO charges'!$C$12:$C$202,MATCH($A154,'Annex 4 LDNO charges'!$A$12:$A$202,0)))</f>
        <v>0</v>
      </c>
      <c r="D154" s="181"/>
      <c r="E154" s="204">
        <v>0</v>
      </c>
    </row>
    <row r="155" spans="1:5" ht="20.100000000000001" customHeight="1" x14ac:dyDescent="0.25">
      <c r="A155" s="165" t="s">
        <v>446</v>
      </c>
      <c r="B155" s="196" t="str">
        <f>IFERROR(INDEX('Annex 1 LV, HV and UMS charges'!$B$13:$B$44,MATCH($A155,'Annex 1 LV, HV and UMS charges'!$A$13:$A$44,0)),IF(INDEX('Annex 4 LDNO charges'!$B$12:$B$202,MATCH($A155,'Annex 4 LDNO charges'!$A$12:$A$202,0))=0,"",INDEX('Annex 4 LDNO charges'!$B$12:$B$202,MATCH($A155,'Annex 4 LDNO charges'!$A$12:$A$202,0))))</f>
        <v/>
      </c>
      <c r="C155" s="197">
        <f>IFERROR(INDEX('Annex 1 LV, HV and UMS charges'!$C$13:$C$44,MATCH($A155,'Annex 1 LV, HV and UMS charges'!$A$13:$A$44,0)),INDEX('Annex 4 LDNO charges'!$C$12:$C$202,MATCH($A155,'Annex 4 LDNO charges'!$A$12:$A$202,0)))</f>
        <v>0</v>
      </c>
      <c r="D155" s="181"/>
      <c r="E155" s="204">
        <v>0</v>
      </c>
    </row>
    <row r="156" spans="1:5" ht="20.100000000000001" customHeight="1" x14ac:dyDescent="0.25">
      <c r="A156" s="165" t="s">
        <v>447</v>
      </c>
      <c r="B156" s="196" t="str">
        <f>IFERROR(INDEX('Annex 1 LV, HV and UMS charges'!$B$13:$B$44,MATCH($A156,'Annex 1 LV, HV and UMS charges'!$A$13:$A$44,0)),IF(INDEX('Annex 4 LDNO charges'!$B$12:$B$202,MATCH($A156,'Annex 4 LDNO charges'!$A$12:$A$202,0))=0,"",INDEX('Annex 4 LDNO charges'!$B$12:$B$202,MATCH($A156,'Annex 4 LDNO charges'!$A$12:$A$202,0))))</f>
        <v/>
      </c>
      <c r="C156" s="197">
        <f>IFERROR(INDEX('Annex 1 LV, HV and UMS charges'!$C$13:$C$44,MATCH($A156,'Annex 1 LV, HV and UMS charges'!$A$13:$A$44,0)),INDEX('Annex 4 LDNO charges'!$C$12:$C$202,MATCH($A156,'Annex 4 LDNO charges'!$A$12:$A$202,0)))</f>
        <v>0</v>
      </c>
      <c r="D156" s="181"/>
      <c r="E156" s="204">
        <v>0</v>
      </c>
    </row>
    <row r="157" spans="1:5" ht="20.100000000000001" customHeight="1" x14ac:dyDescent="0.25">
      <c r="A157" s="165" t="s">
        <v>448</v>
      </c>
      <c r="B157" s="196" t="str">
        <f>IFERROR(INDEX('Annex 1 LV, HV and UMS charges'!$B$13:$B$44,MATCH($A157,'Annex 1 LV, HV and UMS charges'!$A$13:$A$44,0)),IF(INDEX('Annex 4 LDNO charges'!$B$12:$B$202,MATCH($A157,'Annex 4 LDNO charges'!$A$12:$A$202,0))=0,"",INDEX('Annex 4 LDNO charges'!$B$12:$B$202,MATCH($A157,'Annex 4 LDNO charges'!$A$12:$A$202,0))))</f>
        <v/>
      </c>
      <c r="C157" s="197">
        <f>IFERROR(INDEX('Annex 1 LV, HV and UMS charges'!$C$13:$C$44,MATCH($A157,'Annex 1 LV, HV and UMS charges'!$A$13:$A$44,0)),INDEX('Annex 4 LDNO charges'!$C$12:$C$202,MATCH($A157,'Annex 4 LDNO charges'!$A$12:$A$202,0)))</f>
        <v>0</v>
      </c>
      <c r="D157" s="181"/>
      <c r="E157" s="204">
        <v>0</v>
      </c>
    </row>
    <row r="158" spans="1:5" ht="20.100000000000001" customHeight="1" x14ac:dyDescent="0.25">
      <c r="A158" s="165" t="s">
        <v>449</v>
      </c>
      <c r="B158" s="196" t="str">
        <f>IFERROR(INDEX('Annex 1 LV, HV and UMS charges'!$B$13:$B$44,MATCH($A158,'Annex 1 LV, HV and UMS charges'!$A$13:$A$44,0)),IF(INDEX('Annex 4 LDNO charges'!$B$12:$B$202,MATCH($A158,'Annex 4 LDNO charges'!$A$12:$A$202,0))=0,"",INDEX('Annex 4 LDNO charges'!$B$12:$B$202,MATCH($A158,'Annex 4 LDNO charges'!$A$12:$A$202,0))))</f>
        <v/>
      </c>
      <c r="C158" s="197">
        <f>IFERROR(INDEX('Annex 1 LV, HV and UMS charges'!$C$13:$C$44,MATCH($A158,'Annex 1 LV, HV and UMS charges'!$A$13:$A$44,0)),INDEX('Annex 4 LDNO charges'!$C$12:$C$202,MATCH($A158,'Annex 4 LDNO charges'!$A$12:$A$202,0)))</f>
        <v>0</v>
      </c>
      <c r="D158" s="181"/>
      <c r="E158" s="204">
        <v>0</v>
      </c>
    </row>
    <row r="159" spans="1:5" ht="20.100000000000001" customHeight="1" x14ac:dyDescent="0.25">
      <c r="A159" s="165" t="s">
        <v>450</v>
      </c>
      <c r="B159" s="196" t="str">
        <f>IFERROR(INDEX('Annex 1 LV, HV and UMS charges'!$B$13:$B$44,MATCH($A159,'Annex 1 LV, HV and UMS charges'!$A$13:$A$44,0)),IF(INDEX('Annex 4 LDNO charges'!$B$12:$B$202,MATCH($A159,'Annex 4 LDNO charges'!$A$12:$A$202,0))=0,"",INDEX('Annex 4 LDNO charges'!$B$12:$B$202,MATCH($A159,'Annex 4 LDNO charges'!$A$12:$A$202,0))))</f>
        <v/>
      </c>
      <c r="C159" s="197">
        <f>IFERROR(INDEX('Annex 1 LV, HV and UMS charges'!$C$13:$C$44,MATCH($A159,'Annex 1 LV, HV and UMS charges'!$A$13:$A$44,0)),INDEX('Annex 4 LDNO charges'!$C$12:$C$202,MATCH($A159,'Annex 4 LDNO charges'!$A$12:$A$202,0)))</f>
        <v>0</v>
      </c>
      <c r="D159" s="181"/>
      <c r="E159" s="204">
        <v>0</v>
      </c>
    </row>
    <row r="160" spans="1:5" ht="20.100000000000001" customHeight="1" x14ac:dyDescent="0.25">
      <c r="A160" s="165" t="s">
        <v>451</v>
      </c>
      <c r="B160" s="196" t="str">
        <f>IFERROR(INDEX('Annex 1 LV, HV and UMS charges'!$B$13:$B$44,MATCH($A160,'Annex 1 LV, HV and UMS charges'!$A$13:$A$44,0)),IF(INDEX('Annex 4 LDNO charges'!$B$12:$B$202,MATCH($A160,'Annex 4 LDNO charges'!$A$12:$A$202,0))=0,"",INDEX('Annex 4 LDNO charges'!$B$12:$B$202,MATCH($A160,'Annex 4 LDNO charges'!$A$12:$A$202,0))))</f>
        <v/>
      </c>
      <c r="C160" s="197">
        <f>IFERROR(INDEX('Annex 1 LV, HV and UMS charges'!$C$13:$C$44,MATCH($A160,'Annex 1 LV, HV and UMS charges'!$A$13:$A$44,0)),INDEX('Annex 4 LDNO charges'!$C$12:$C$202,MATCH($A160,'Annex 4 LDNO charges'!$A$12:$A$202,0)))</f>
        <v>0</v>
      </c>
      <c r="D160" s="181"/>
      <c r="E160" s="204">
        <v>0</v>
      </c>
    </row>
    <row r="161" spans="1:5" ht="20.100000000000001" customHeight="1" x14ac:dyDescent="0.25">
      <c r="A161" s="165" t="s">
        <v>452</v>
      </c>
      <c r="B161" s="196" t="str">
        <f>IFERROR(INDEX('Annex 1 LV, HV and UMS charges'!$B$13:$B$44,MATCH($A161,'Annex 1 LV, HV and UMS charges'!$A$13:$A$44,0)),IF(INDEX('Annex 4 LDNO charges'!$B$12:$B$202,MATCH($A161,'Annex 4 LDNO charges'!$A$12:$A$202,0))=0,"",INDEX('Annex 4 LDNO charges'!$B$12:$B$202,MATCH($A161,'Annex 4 LDNO charges'!$A$12:$A$202,0))))</f>
        <v/>
      </c>
      <c r="C161" s="197">
        <f>IFERROR(INDEX('Annex 1 LV, HV and UMS charges'!$C$13:$C$44,MATCH($A161,'Annex 1 LV, HV and UMS charges'!$A$13:$A$44,0)),INDEX('Annex 4 LDNO charges'!$C$12:$C$202,MATCH($A161,'Annex 4 LDNO charges'!$A$12:$A$202,0)))</f>
        <v>0</v>
      </c>
      <c r="D161" s="181"/>
      <c r="E161" s="204">
        <v>0</v>
      </c>
    </row>
    <row r="162" spans="1:5" ht="20.100000000000001" customHeight="1" x14ac:dyDescent="0.25">
      <c r="A162" s="165" t="s">
        <v>453</v>
      </c>
      <c r="B162" s="196" t="str">
        <f>IFERROR(INDEX('Annex 1 LV, HV and UMS charges'!$B$13:$B$44,MATCH($A162,'Annex 1 LV, HV and UMS charges'!$A$13:$A$44,0)),IF(INDEX('Annex 4 LDNO charges'!$B$12:$B$202,MATCH($A162,'Annex 4 LDNO charges'!$A$12:$A$202,0))=0,"",INDEX('Annex 4 LDNO charges'!$B$12:$B$202,MATCH($A162,'Annex 4 LDNO charges'!$A$12:$A$202,0))))</f>
        <v/>
      </c>
      <c r="C162" s="197">
        <f>IFERROR(INDEX('Annex 1 LV, HV and UMS charges'!$C$13:$C$44,MATCH($A162,'Annex 1 LV, HV and UMS charges'!$A$13:$A$44,0)),INDEX('Annex 4 LDNO charges'!$C$12:$C$202,MATCH($A162,'Annex 4 LDNO charges'!$A$12:$A$202,0)))</f>
        <v>0</v>
      </c>
      <c r="D162" s="181"/>
      <c r="E162" s="204">
        <v>0</v>
      </c>
    </row>
    <row r="163" spans="1:5" ht="20.100000000000001" customHeight="1" x14ac:dyDescent="0.25">
      <c r="A163" s="206" t="s">
        <v>611</v>
      </c>
      <c r="B163" s="2"/>
      <c r="C163" s="3"/>
    </row>
    <row r="164" spans="1:5" ht="20.100000000000001" customHeight="1" x14ac:dyDescent="0.25">
      <c r="A164" s="206" t="s">
        <v>612</v>
      </c>
      <c r="B164" s="2"/>
      <c r="C164" s="3"/>
    </row>
  </sheetData>
  <mergeCells count="2">
    <mergeCell ref="A2:E2"/>
    <mergeCell ref="B1:C1"/>
  </mergeCells>
  <hyperlinks>
    <hyperlink ref="A1" location="Overview!A1" display="Back to Overview" xr:uid="{00000000-0004-0000-0900-000000000000}"/>
  </hyperlinks>
  <pageMargins left="0.39370078740157483" right="0.39370078740157483" top="0.9055118110236221" bottom="0.74803149606299213" header="0.51181102362204722" footer="0.51181102362204722"/>
  <pageSetup paperSize="9" scale="74" fitToHeight="10" orientation="portrait" r:id="rId1"/>
  <headerFooter scaleWithDoc="0">
    <oddHeader>&amp;L&amp;"Arial,Bold"
&amp;"Arial,Regular"Annex 7&amp;"Arial,Bold" &amp;"Arial,Regular"- Schedule of Charges to recover Excess Supplier of Last Resort pass-through costs</oddHeader>
    <oddFooter>&amp;C&amp;P of &amp;N</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0">
    <pageSetUpPr fitToPage="1"/>
  </sheetPr>
  <dimension ref="A1:D313"/>
  <sheetViews>
    <sheetView zoomScale="90" zoomScaleNormal="90" zoomScaleSheetLayoutView="100" workbookViewId="0"/>
  </sheetViews>
  <sheetFormatPr defaultColWidth="9.109375" defaultRowHeight="27.75" customHeight="1" x14ac:dyDescent="0.25"/>
  <cols>
    <col min="1" max="1" width="18.88671875" style="2" bestFit="1" customWidth="1"/>
    <col min="2" max="2" width="47.6640625" style="2" customWidth="1"/>
    <col min="3" max="4" width="23.6640625" style="3" customWidth="1"/>
    <col min="5" max="16384" width="9.109375" style="2"/>
  </cols>
  <sheetData>
    <row r="1" spans="1:4" ht="27.75" customHeight="1" x14ac:dyDescent="0.25">
      <c r="A1" s="13" t="s">
        <v>16</v>
      </c>
      <c r="B1" s="3"/>
      <c r="C1" s="2"/>
    </row>
    <row r="2" spans="1:4" s="11" customFormat="1" ht="22.5" customHeight="1" x14ac:dyDescent="0.25">
      <c r="A2" s="238" t="str">
        <f>Overview!B4&amp; " - Effective from "&amp;Overview!D4&amp;" - "&amp;Overview!E4&amp;" Nodal/Zonal charges"</f>
        <v>Fulcrum Electricity Assets Ltd - GSP_C - Effective from 1 April 2027 - Final Nodal/Zonal charges</v>
      </c>
      <c r="B2" s="239"/>
      <c r="C2" s="239"/>
      <c r="D2" s="240"/>
    </row>
    <row r="3" spans="1:4" s="11" customFormat="1" ht="8.25" customHeight="1" x14ac:dyDescent="0.25"/>
    <row r="4" spans="1:4" ht="60.75" customHeight="1" x14ac:dyDescent="0.25">
      <c r="A4" s="20" t="s">
        <v>45</v>
      </c>
      <c r="B4" s="20" t="s">
        <v>0</v>
      </c>
      <c r="C4" s="20" t="s">
        <v>29</v>
      </c>
      <c r="D4" s="20" t="s">
        <v>30</v>
      </c>
    </row>
    <row r="5" spans="1:4" ht="20.100000000000001" customHeight="1" x14ac:dyDescent="0.25">
      <c r="A5" s="7" t="s">
        <v>738</v>
      </c>
      <c r="B5" s="8" t="s">
        <v>739</v>
      </c>
      <c r="C5" s="189">
        <v>5.2100263327207763</v>
      </c>
      <c r="D5" s="189">
        <v>3.2557064819052953E-3</v>
      </c>
    </row>
    <row r="6" spans="1:4" ht="20.100000000000001" customHeight="1" x14ac:dyDescent="0.25">
      <c r="A6" s="7" t="s">
        <v>740</v>
      </c>
      <c r="B6" s="8" t="s">
        <v>739</v>
      </c>
      <c r="C6" s="189">
        <v>0.34981577500370098</v>
      </c>
      <c r="D6" s="189">
        <v>-2.929590305344018E-4</v>
      </c>
    </row>
    <row r="7" spans="1:4" ht="20.100000000000001" customHeight="1" x14ac:dyDescent="0.25">
      <c r="A7" s="7" t="s">
        <v>741</v>
      </c>
      <c r="B7" s="8" t="s">
        <v>742</v>
      </c>
      <c r="C7" s="189">
        <v>2.3838268239406348</v>
      </c>
      <c r="D7" s="189">
        <v>-1.8123474181540425E-4</v>
      </c>
    </row>
    <row r="8" spans="1:4" ht="20.100000000000001" customHeight="1" x14ac:dyDescent="0.25">
      <c r="A8" s="7" t="s">
        <v>743</v>
      </c>
      <c r="B8" s="8" t="s">
        <v>744</v>
      </c>
      <c r="C8" s="189">
        <v>0</v>
      </c>
      <c r="D8" s="189">
        <v>0</v>
      </c>
    </row>
    <row r="9" spans="1:4" ht="20.100000000000001" customHeight="1" x14ac:dyDescent="0.25">
      <c r="A9" s="7" t="s">
        <v>745</v>
      </c>
      <c r="B9" s="8" t="s">
        <v>746</v>
      </c>
      <c r="C9" s="189">
        <v>0</v>
      </c>
      <c r="D9" s="189">
        <v>9.7971282728184124E-3</v>
      </c>
    </row>
    <row r="10" spans="1:4" ht="20.100000000000001" customHeight="1" x14ac:dyDescent="0.25">
      <c r="A10" s="7" t="s">
        <v>747</v>
      </c>
      <c r="B10" s="8" t="s">
        <v>746</v>
      </c>
      <c r="C10" s="189">
        <v>0</v>
      </c>
      <c r="D10" s="189">
        <v>5.8944888394621957E-3</v>
      </c>
    </row>
    <row r="11" spans="1:4" ht="20.100000000000001" customHeight="1" x14ac:dyDescent="0.25">
      <c r="A11" s="7" t="s">
        <v>748</v>
      </c>
      <c r="B11" s="8" t="s">
        <v>749</v>
      </c>
      <c r="C11" s="189">
        <v>3.075241544349395</v>
      </c>
      <c r="D11" s="189">
        <v>11.289295750577933</v>
      </c>
    </row>
    <row r="12" spans="1:4" ht="20.100000000000001" customHeight="1" x14ac:dyDescent="0.25">
      <c r="A12" s="7" t="s">
        <v>750</v>
      </c>
      <c r="B12" s="8" t="s">
        <v>749</v>
      </c>
      <c r="C12" s="189">
        <v>3.0933137968698525</v>
      </c>
      <c r="D12" s="189">
        <v>8.8409186111353986</v>
      </c>
    </row>
    <row r="13" spans="1:4" ht="20.100000000000001" customHeight="1" x14ac:dyDescent="0.25">
      <c r="A13" s="7" t="s">
        <v>751</v>
      </c>
      <c r="B13" s="8" t="s">
        <v>752</v>
      </c>
      <c r="C13" s="189">
        <v>6.3057712754199302E-2</v>
      </c>
      <c r="D13" s="189">
        <v>0.17993939260822683</v>
      </c>
    </row>
    <row r="14" spans="1:4" ht="20.100000000000001" customHeight="1" x14ac:dyDescent="0.25">
      <c r="A14" s="7" t="s">
        <v>753</v>
      </c>
      <c r="B14" s="8" t="s">
        <v>752</v>
      </c>
      <c r="C14" s="189">
        <v>1.4700669904717478</v>
      </c>
      <c r="D14" s="189">
        <v>0.4718881088625333</v>
      </c>
    </row>
    <row r="15" spans="1:4" ht="20.100000000000001" customHeight="1" x14ac:dyDescent="0.25">
      <c r="A15" s="7" t="s">
        <v>754</v>
      </c>
      <c r="B15" s="8" t="s">
        <v>755</v>
      </c>
      <c r="C15" s="189">
        <v>0</v>
      </c>
      <c r="D15" s="189">
        <v>1.170168587184095</v>
      </c>
    </row>
    <row r="16" spans="1:4" ht="20.100000000000001" customHeight="1" x14ac:dyDescent="0.25">
      <c r="A16" s="7" t="s">
        <v>756</v>
      </c>
      <c r="B16" s="8" t="s">
        <v>755</v>
      </c>
      <c r="C16" s="189">
        <v>0</v>
      </c>
      <c r="D16" s="189">
        <v>1.1688223449930715</v>
      </c>
    </row>
    <row r="17" spans="1:4" ht="20.100000000000001" customHeight="1" x14ac:dyDescent="0.25">
      <c r="A17" s="7" t="s">
        <v>757</v>
      </c>
      <c r="B17" s="8" t="s">
        <v>755</v>
      </c>
      <c r="C17" s="189">
        <v>0</v>
      </c>
      <c r="D17" s="189">
        <v>1.1755627574666558</v>
      </c>
    </row>
    <row r="18" spans="1:4" ht="20.100000000000001" customHeight="1" x14ac:dyDescent="0.25">
      <c r="A18" s="7" t="s">
        <v>758</v>
      </c>
      <c r="B18" s="8" t="s">
        <v>755</v>
      </c>
      <c r="C18" s="189">
        <v>0</v>
      </c>
      <c r="D18" s="189">
        <v>1.1657891572730925</v>
      </c>
    </row>
    <row r="19" spans="1:4" ht="20.100000000000001" customHeight="1" x14ac:dyDescent="0.25">
      <c r="A19" s="7" t="s">
        <v>759</v>
      </c>
      <c r="B19" s="8" t="s">
        <v>760</v>
      </c>
      <c r="C19" s="189">
        <v>0</v>
      </c>
      <c r="D19" s="189">
        <v>1.7777058071349638</v>
      </c>
    </row>
    <row r="20" spans="1:4" ht="20.100000000000001" customHeight="1" x14ac:dyDescent="0.25">
      <c r="A20" s="7" t="s">
        <v>761</v>
      </c>
      <c r="B20" s="8" t="s">
        <v>760</v>
      </c>
      <c r="C20" s="189">
        <v>0</v>
      </c>
      <c r="D20" s="189">
        <v>1.1935036348449475</v>
      </c>
    </row>
    <row r="21" spans="1:4" ht="20.100000000000001" customHeight="1" x14ac:dyDescent="0.25">
      <c r="A21" s="7" t="s">
        <v>762</v>
      </c>
      <c r="B21" s="8" t="s">
        <v>763</v>
      </c>
      <c r="C21" s="189">
        <v>0</v>
      </c>
      <c r="D21" s="189">
        <v>-1.4321045274654587E-2</v>
      </c>
    </row>
    <row r="22" spans="1:4" ht="20.100000000000001" customHeight="1" x14ac:dyDescent="0.25">
      <c r="A22" s="7" t="s">
        <v>766</v>
      </c>
      <c r="B22" s="8" t="s">
        <v>767</v>
      </c>
      <c r="C22" s="189">
        <v>3.1627393236497778</v>
      </c>
      <c r="D22" s="189">
        <v>1.4432938713485206</v>
      </c>
    </row>
    <row r="23" spans="1:4" ht="20.100000000000001" customHeight="1" x14ac:dyDescent="0.25">
      <c r="A23" s="7" t="s">
        <v>768</v>
      </c>
      <c r="B23" s="8" t="s">
        <v>767</v>
      </c>
      <c r="C23" s="189">
        <v>1.5544417440461444</v>
      </c>
      <c r="D23" s="189">
        <v>2.0148360664643437</v>
      </c>
    </row>
    <row r="24" spans="1:4" ht="20.100000000000001" customHeight="1" x14ac:dyDescent="0.25">
      <c r="A24" s="7" t="s">
        <v>764</v>
      </c>
      <c r="B24" s="8" t="s">
        <v>765</v>
      </c>
      <c r="C24" s="189">
        <v>0</v>
      </c>
      <c r="D24" s="189">
        <v>-1.7939052210925519E-4</v>
      </c>
    </row>
    <row r="25" spans="1:4" ht="20.100000000000001" customHeight="1" x14ac:dyDescent="0.25">
      <c r="A25" s="7" t="s">
        <v>796</v>
      </c>
      <c r="B25" s="8" t="s">
        <v>797</v>
      </c>
      <c r="C25" s="189">
        <v>7.4737858368902274E-2</v>
      </c>
      <c r="D25" s="189">
        <v>4.3913469695430738</v>
      </c>
    </row>
    <row r="26" spans="1:4" ht="20.100000000000001" customHeight="1" x14ac:dyDescent="0.25">
      <c r="A26" s="7" t="s">
        <v>798</v>
      </c>
      <c r="B26" s="8" t="s">
        <v>797</v>
      </c>
      <c r="C26" s="189">
        <v>2.2532048860928876E-2</v>
      </c>
      <c r="D26" s="189">
        <v>4.7765206560752453</v>
      </c>
    </row>
    <row r="27" spans="1:4" ht="20.100000000000001" customHeight="1" x14ac:dyDescent="0.25">
      <c r="A27" s="7" t="s">
        <v>775</v>
      </c>
      <c r="B27" s="8" t="s">
        <v>776</v>
      </c>
      <c r="C27" s="189">
        <v>0.16193772986609112</v>
      </c>
      <c r="D27" s="189">
        <v>1.5541374085030628</v>
      </c>
    </row>
    <row r="28" spans="1:4" ht="20.100000000000001" customHeight="1" x14ac:dyDescent="0.25">
      <c r="A28" s="7" t="s">
        <v>777</v>
      </c>
      <c r="B28" s="8" t="s">
        <v>778</v>
      </c>
      <c r="C28" s="189">
        <v>0</v>
      </c>
      <c r="D28" s="189">
        <v>6.0178829272613352E-2</v>
      </c>
    </row>
    <row r="29" spans="1:4" ht="20.100000000000001" customHeight="1" x14ac:dyDescent="0.25">
      <c r="A29" s="7" t="s">
        <v>779</v>
      </c>
      <c r="B29" s="8" t="s">
        <v>778</v>
      </c>
      <c r="C29" s="189">
        <v>0</v>
      </c>
      <c r="D29" s="189">
        <v>2.7159716837390338E-2</v>
      </c>
    </row>
    <row r="30" spans="1:4" ht="20.100000000000001" customHeight="1" x14ac:dyDescent="0.25">
      <c r="A30" s="7" t="s">
        <v>780</v>
      </c>
      <c r="B30" s="8" t="s">
        <v>778</v>
      </c>
      <c r="C30" s="189">
        <v>0</v>
      </c>
      <c r="D30" s="189">
        <v>8.2741426603255563E-3</v>
      </c>
    </row>
    <row r="31" spans="1:4" ht="20.100000000000001" customHeight="1" x14ac:dyDescent="0.25">
      <c r="A31" s="7" t="s">
        <v>781</v>
      </c>
      <c r="B31" s="8" t="s">
        <v>782</v>
      </c>
      <c r="C31" s="189">
        <v>0.98739573948174042</v>
      </c>
      <c r="D31" s="189">
        <v>3.9235855589134152</v>
      </c>
    </row>
    <row r="32" spans="1:4" ht="20.100000000000001" customHeight="1" x14ac:dyDescent="0.25">
      <c r="A32" s="7" t="s">
        <v>783</v>
      </c>
      <c r="B32" s="8" t="s">
        <v>782</v>
      </c>
      <c r="C32" s="189">
        <v>0.84625966671409047</v>
      </c>
      <c r="D32" s="189">
        <v>3.890849558238195</v>
      </c>
    </row>
    <row r="33" spans="1:4" ht="20.100000000000001" customHeight="1" x14ac:dyDescent="0.25">
      <c r="A33" s="7" t="s">
        <v>791</v>
      </c>
      <c r="B33" s="8" t="s">
        <v>792</v>
      </c>
      <c r="C33" s="189">
        <v>6.3026210620461445</v>
      </c>
      <c r="D33" s="189">
        <v>2.6391496093661129</v>
      </c>
    </row>
    <row r="34" spans="1:4" ht="20.100000000000001" customHeight="1" x14ac:dyDescent="0.25">
      <c r="A34" s="7" t="s">
        <v>788</v>
      </c>
      <c r="B34" s="8" t="s">
        <v>789</v>
      </c>
      <c r="C34" s="189">
        <v>0</v>
      </c>
      <c r="D34" s="189">
        <v>1.494834322439567E-2</v>
      </c>
    </row>
    <row r="35" spans="1:4" ht="20.100000000000001" customHeight="1" x14ac:dyDescent="0.25">
      <c r="A35" s="7" t="s">
        <v>790</v>
      </c>
      <c r="B35" s="8" t="s">
        <v>789</v>
      </c>
      <c r="C35" s="189">
        <v>0</v>
      </c>
      <c r="D35" s="189">
        <v>1.4896592742934308E-2</v>
      </c>
    </row>
    <row r="36" spans="1:4" ht="20.100000000000001" customHeight="1" x14ac:dyDescent="0.25">
      <c r="A36" s="7" t="s">
        <v>793</v>
      </c>
      <c r="B36" s="8" t="s">
        <v>794</v>
      </c>
      <c r="C36" s="189">
        <v>8.369544532228355</v>
      </c>
      <c r="D36" s="189">
        <v>5.5026810778167776E-2</v>
      </c>
    </row>
    <row r="37" spans="1:4" ht="20.100000000000001" customHeight="1" x14ac:dyDescent="0.25">
      <c r="A37" s="7" t="s">
        <v>795</v>
      </c>
      <c r="B37" s="8" t="s">
        <v>794</v>
      </c>
      <c r="C37" s="189">
        <v>8.2390329790336043</v>
      </c>
      <c r="D37" s="189">
        <v>0.9456242339563824</v>
      </c>
    </row>
    <row r="38" spans="1:4" ht="20.100000000000001" customHeight="1" x14ac:dyDescent="0.25">
      <c r="A38" s="7" t="s">
        <v>804</v>
      </c>
      <c r="B38" s="8" t="s">
        <v>805</v>
      </c>
      <c r="C38" s="189">
        <v>0</v>
      </c>
      <c r="D38" s="189">
        <v>0.67114839944003535</v>
      </c>
    </row>
    <row r="39" spans="1:4" ht="20.100000000000001" customHeight="1" x14ac:dyDescent="0.25">
      <c r="A39" s="7" t="s">
        <v>806</v>
      </c>
      <c r="B39" s="8" t="s">
        <v>805</v>
      </c>
      <c r="C39" s="189">
        <v>0</v>
      </c>
      <c r="D39" s="189">
        <v>0.42808877899649783</v>
      </c>
    </row>
    <row r="40" spans="1:4" ht="20.100000000000001" customHeight="1" x14ac:dyDescent="0.25">
      <c r="A40" s="7" t="s">
        <v>815</v>
      </c>
      <c r="B40" s="8" t="s">
        <v>816</v>
      </c>
      <c r="C40" s="189">
        <v>2.7224304774528374</v>
      </c>
      <c r="D40" s="189">
        <v>8.1638397909715401</v>
      </c>
    </row>
    <row r="41" spans="1:4" ht="20.100000000000001" customHeight="1" x14ac:dyDescent="0.25">
      <c r="A41" s="7" t="s">
        <v>817</v>
      </c>
      <c r="B41" s="8" t="s">
        <v>816</v>
      </c>
      <c r="C41" s="189">
        <v>2.1106247162213734</v>
      </c>
      <c r="D41" s="189">
        <v>8.3467489433158075</v>
      </c>
    </row>
    <row r="42" spans="1:4" ht="20.100000000000001" customHeight="1" x14ac:dyDescent="0.25">
      <c r="A42" s="7" t="s">
        <v>809</v>
      </c>
      <c r="B42" s="8" t="s">
        <v>810</v>
      </c>
      <c r="C42" s="189">
        <v>2.7460190588391957</v>
      </c>
      <c r="D42" s="189">
        <v>17.381466206778882</v>
      </c>
    </row>
    <row r="43" spans="1:4" ht="20.100000000000001" customHeight="1" x14ac:dyDescent="0.25">
      <c r="A43" s="7" t="s">
        <v>811</v>
      </c>
      <c r="B43" s="8" t="s">
        <v>810</v>
      </c>
      <c r="C43" s="189">
        <v>3.3109105065386091</v>
      </c>
      <c r="D43" s="189">
        <v>19.576646228450446</v>
      </c>
    </row>
    <row r="44" spans="1:4" ht="20.100000000000001" customHeight="1" x14ac:dyDescent="0.25">
      <c r="A44" s="7" t="s">
        <v>812</v>
      </c>
      <c r="B44" s="8" t="s">
        <v>813</v>
      </c>
      <c r="C44" s="189">
        <v>2.6897008242644804</v>
      </c>
      <c r="D44" s="189">
        <v>2.0312774493093251</v>
      </c>
    </row>
    <row r="45" spans="1:4" ht="20.100000000000001" customHeight="1" x14ac:dyDescent="0.25">
      <c r="A45" s="7" t="s">
        <v>814</v>
      </c>
      <c r="B45" s="8" t="s">
        <v>813</v>
      </c>
      <c r="C45" s="189">
        <v>1.0137521757250061</v>
      </c>
      <c r="D45" s="189">
        <v>1.8819569072518061</v>
      </c>
    </row>
    <row r="46" spans="1:4" ht="20.100000000000001" customHeight="1" x14ac:dyDescent="0.25">
      <c r="A46" s="7" t="s">
        <v>822</v>
      </c>
      <c r="B46" s="8" t="s">
        <v>823</v>
      </c>
      <c r="C46" s="189">
        <v>6.5010367843321566</v>
      </c>
      <c r="D46" s="189">
        <v>7.9206166687566464</v>
      </c>
    </row>
    <row r="47" spans="1:4" ht="20.100000000000001" customHeight="1" x14ac:dyDescent="0.25">
      <c r="A47" s="7" t="s">
        <v>824</v>
      </c>
      <c r="B47" s="8" t="s">
        <v>823</v>
      </c>
      <c r="C47" s="189">
        <v>7.3187247086631722</v>
      </c>
      <c r="D47" s="189">
        <v>8.7411464155876857</v>
      </c>
    </row>
    <row r="48" spans="1:4" ht="20.100000000000001" customHeight="1" x14ac:dyDescent="0.25">
      <c r="A48" s="7" t="s">
        <v>825</v>
      </c>
      <c r="B48" s="8" t="s">
        <v>826</v>
      </c>
      <c r="C48" s="189">
        <v>3.8189835870266911</v>
      </c>
      <c r="D48" s="189">
        <v>4.4265459205747124</v>
      </c>
    </row>
    <row r="49" spans="1:4" ht="20.100000000000001" customHeight="1" x14ac:dyDescent="0.25">
      <c r="A49" s="7" t="s">
        <v>827</v>
      </c>
      <c r="B49" s="8" t="s">
        <v>826</v>
      </c>
      <c r="C49" s="189">
        <v>0.4029418189592362</v>
      </c>
      <c r="D49" s="189">
        <v>4.0788100661021263</v>
      </c>
    </row>
    <row r="50" spans="1:4" ht="20.100000000000001" customHeight="1" x14ac:dyDescent="0.25">
      <c r="A50" s="7" t="s">
        <v>830</v>
      </c>
      <c r="B50" s="8" t="s">
        <v>831</v>
      </c>
      <c r="C50" s="189">
        <v>0</v>
      </c>
      <c r="D50" s="189">
        <v>6.5058238991326086E-3</v>
      </c>
    </row>
    <row r="51" spans="1:4" ht="20.100000000000001" customHeight="1" x14ac:dyDescent="0.25">
      <c r="A51" s="7" t="s">
        <v>832</v>
      </c>
      <c r="B51" s="8" t="s">
        <v>831</v>
      </c>
      <c r="C51" s="189">
        <v>0</v>
      </c>
      <c r="D51" s="189">
        <v>4.1046977501750168E-3</v>
      </c>
    </row>
    <row r="52" spans="1:4" ht="20.100000000000001" customHeight="1" x14ac:dyDescent="0.25">
      <c r="A52" s="7" t="s">
        <v>842</v>
      </c>
      <c r="B52" s="8" t="s">
        <v>843</v>
      </c>
      <c r="C52" s="189">
        <v>0</v>
      </c>
      <c r="D52" s="189">
        <v>7.5714195204819825</v>
      </c>
    </row>
    <row r="53" spans="1:4" ht="20.100000000000001" customHeight="1" x14ac:dyDescent="0.25">
      <c r="A53" s="7" t="s">
        <v>844</v>
      </c>
      <c r="B53" s="8" t="s">
        <v>843</v>
      </c>
      <c r="C53" s="189">
        <v>0.30665245670050884</v>
      </c>
      <c r="D53" s="189">
        <v>1.463661173448876</v>
      </c>
    </row>
    <row r="54" spans="1:4" ht="20.100000000000001" customHeight="1" x14ac:dyDescent="0.25">
      <c r="A54" s="7" t="s">
        <v>837</v>
      </c>
      <c r="B54" s="8" t="s">
        <v>838</v>
      </c>
      <c r="C54" s="189">
        <v>0.15320040333632642</v>
      </c>
      <c r="D54" s="189">
        <v>6.9307715772031351</v>
      </c>
    </row>
    <row r="55" spans="1:4" ht="20.100000000000001" customHeight="1" x14ac:dyDescent="0.25">
      <c r="A55" s="7" t="s">
        <v>839</v>
      </c>
      <c r="B55" s="8" t="s">
        <v>840</v>
      </c>
      <c r="C55" s="189">
        <v>4.6771708744810327</v>
      </c>
      <c r="D55" s="189">
        <v>4.5789184418722169</v>
      </c>
    </row>
    <row r="56" spans="1:4" ht="20.100000000000001" customHeight="1" x14ac:dyDescent="0.25">
      <c r="A56" s="7" t="s">
        <v>841</v>
      </c>
      <c r="B56" s="8" t="s">
        <v>840</v>
      </c>
      <c r="C56" s="189">
        <v>7.507265145940595</v>
      </c>
      <c r="D56" s="189">
        <v>4.4720530539387298</v>
      </c>
    </row>
    <row r="57" spans="1:4" ht="20.100000000000001" customHeight="1" x14ac:dyDescent="0.25">
      <c r="A57" s="7" t="s">
        <v>854</v>
      </c>
      <c r="B57" s="8" t="s">
        <v>855</v>
      </c>
      <c r="C57" s="189">
        <v>3.1243520945488079</v>
      </c>
      <c r="D57" s="189">
        <v>1.9802374416583703</v>
      </c>
    </row>
    <row r="58" spans="1:4" ht="20.100000000000001" customHeight="1" x14ac:dyDescent="0.25">
      <c r="A58" s="7" t="s">
        <v>856</v>
      </c>
      <c r="B58" s="8" t="s">
        <v>855</v>
      </c>
      <c r="C58" s="189">
        <v>3.5697927889045045</v>
      </c>
      <c r="D58" s="189">
        <v>1.9338054348002798</v>
      </c>
    </row>
    <row r="59" spans="1:4" ht="20.100000000000001" customHeight="1" x14ac:dyDescent="0.25">
      <c r="A59" s="7" t="s">
        <v>857</v>
      </c>
      <c r="B59" s="8" t="s">
        <v>858</v>
      </c>
      <c r="C59" s="189">
        <v>3.3958304497223066</v>
      </c>
      <c r="D59" s="189">
        <v>4.3048369943483209</v>
      </c>
    </row>
    <row r="60" spans="1:4" ht="20.100000000000001" customHeight="1" x14ac:dyDescent="0.25">
      <c r="A60" s="7" t="s">
        <v>859</v>
      </c>
      <c r="B60" s="8" t="s">
        <v>858</v>
      </c>
      <c r="C60" s="189">
        <v>3.9618783554204597</v>
      </c>
      <c r="D60" s="189">
        <v>4.7779880201433542</v>
      </c>
    </row>
    <row r="61" spans="1:4" ht="20.100000000000001" customHeight="1" x14ac:dyDescent="0.25">
      <c r="A61" s="7" t="s">
        <v>860</v>
      </c>
      <c r="B61" s="8" t="s">
        <v>861</v>
      </c>
      <c r="C61" s="189">
        <v>0</v>
      </c>
      <c r="D61" s="189">
        <v>1.0360430418112861E-2</v>
      </c>
    </row>
    <row r="62" spans="1:4" ht="20.100000000000001" customHeight="1" x14ac:dyDescent="0.25">
      <c r="A62" s="7" t="s">
        <v>862</v>
      </c>
      <c r="B62" s="8" t="s">
        <v>861</v>
      </c>
      <c r="C62" s="189">
        <v>0</v>
      </c>
      <c r="D62" s="189">
        <v>2.4638856621441847E-2</v>
      </c>
    </row>
    <row r="63" spans="1:4" ht="20.100000000000001" customHeight="1" x14ac:dyDescent="0.25">
      <c r="A63" s="7" t="s">
        <v>863</v>
      </c>
      <c r="B63" s="8" t="s">
        <v>861</v>
      </c>
      <c r="C63" s="189">
        <v>0</v>
      </c>
      <c r="D63" s="189">
        <v>3.6097573340647974E-3</v>
      </c>
    </row>
    <row r="64" spans="1:4" ht="20.100000000000001" customHeight="1" x14ac:dyDescent="0.25">
      <c r="A64" s="7" t="s">
        <v>864</v>
      </c>
      <c r="B64" s="8" t="s">
        <v>865</v>
      </c>
      <c r="C64" s="189">
        <v>0</v>
      </c>
      <c r="D64" s="189">
        <v>7.1466996623579214E-4</v>
      </c>
    </row>
    <row r="65" spans="1:4" ht="20.100000000000001" customHeight="1" x14ac:dyDescent="0.25">
      <c r="A65" s="7" t="s">
        <v>866</v>
      </c>
      <c r="B65" s="8" t="s">
        <v>865</v>
      </c>
      <c r="C65" s="189">
        <v>0</v>
      </c>
      <c r="D65" s="189">
        <v>3.5234463754886425E-2</v>
      </c>
    </row>
    <row r="66" spans="1:4" ht="20.100000000000001" customHeight="1" x14ac:dyDescent="0.25">
      <c r="A66" s="7" t="s">
        <v>867</v>
      </c>
      <c r="B66" s="8" t="s">
        <v>868</v>
      </c>
      <c r="C66" s="189">
        <v>3.3995376958559556</v>
      </c>
      <c r="D66" s="189">
        <v>10.377518124149702</v>
      </c>
    </row>
    <row r="67" spans="1:4" ht="20.100000000000001" customHeight="1" x14ac:dyDescent="0.25">
      <c r="A67" s="7" t="s">
        <v>869</v>
      </c>
      <c r="B67" s="8" t="s">
        <v>868</v>
      </c>
      <c r="C67" s="189">
        <v>3.3604337918941543</v>
      </c>
      <c r="D67" s="189">
        <v>8.758416900586969</v>
      </c>
    </row>
    <row r="68" spans="1:4" ht="20.100000000000001" customHeight="1" x14ac:dyDescent="0.25">
      <c r="A68" s="7" t="s">
        <v>870</v>
      </c>
      <c r="B68" s="8" t="s">
        <v>871</v>
      </c>
      <c r="C68" s="189">
        <v>3.0340752176057801</v>
      </c>
      <c r="D68" s="189">
        <v>10.528809783026457</v>
      </c>
    </row>
    <row r="69" spans="1:4" ht="20.100000000000001" customHeight="1" x14ac:dyDescent="0.25">
      <c r="A69" s="7" t="s">
        <v>872</v>
      </c>
      <c r="B69" s="8" t="s">
        <v>871</v>
      </c>
      <c r="C69" s="189">
        <v>3.0186210198717838</v>
      </c>
      <c r="D69" s="189">
        <v>10.512256111844442</v>
      </c>
    </row>
    <row r="70" spans="1:4" ht="20.100000000000001" customHeight="1" x14ac:dyDescent="0.25">
      <c r="A70" s="7" t="s">
        <v>875</v>
      </c>
      <c r="B70" s="8" t="s">
        <v>876</v>
      </c>
      <c r="C70" s="189">
        <v>3.5896613317782826</v>
      </c>
      <c r="D70" s="189">
        <v>7.9675614162578245</v>
      </c>
    </row>
    <row r="71" spans="1:4" ht="20.100000000000001" customHeight="1" x14ac:dyDescent="0.25">
      <c r="A71" s="7" t="s">
        <v>877</v>
      </c>
      <c r="B71" s="8" t="s">
        <v>876</v>
      </c>
      <c r="C71" s="189">
        <v>3.6101578139295771</v>
      </c>
      <c r="D71" s="189">
        <v>7.0846401115924715</v>
      </c>
    </row>
    <row r="72" spans="1:4" ht="20.100000000000001" customHeight="1" x14ac:dyDescent="0.25">
      <c r="A72" s="7" t="s">
        <v>884</v>
      </c>
      <c r="B72" s="8" t="s">
        <v>885</v>
      </c>
      <c r="C72" s="189">
        <v>3.7859281441481389</v>
      </c>
      <c r="D72" s="189">
        <v>2.6287580017126837</v>
      </c>
    </row>
    <row r="73" spans="1:4" ht="20.100000000000001" customHeight="1" x14ac:dyDescent="0.25">
      <c r="A73" s="7" t="s">
        <v>886</v>
      </c>
      <c r="B73" s="8" t="s">
        <v>887</v>
      </c>
      <c r="C73" s="189">
        <v>5.3997629050464724</v>
      </c>
      <c r="D73" s="189">
        <v>1.5576438615479178</v>
      </c>
    </row>
    <row r="74" spans="1:4" ht="20.100000000000001" customHeight="1" x14ac:dyDescent="0.25">
      <c r="A74" s="7" t="s">
        <v>888</v>
      </c>
      <c r="B74" s="8" t="s">
        <v>887</v>
      </c>
      <c r="C74" s="189">
        <v>5.4420713125449076</v>
      </c>
      <c r="D74" s="189">
        <v>0.98979537934465422</v>
      </c>
    </row>
    <row r="75" spans="1:4" ht="20.100000000000001" customHeight="1" x14ac:dyDescent="0.25">
      <c r="A75" s="7" t="s">
        <v>889</v>
      </c>
      <c r="B75" s="8" t="s">
        <v>890</v>
      </c>
      <c r="C75" s="189">
        <v>0</v>
      </c>
      <c r="D75" s="189">
        <v>-0.39095998451231906</v>
      </c>
    </row>
    <row r="76" spans="1:4" ht="20.100000000000001" customHeight="1" x14ac:dyDescent="0.25">
      <c r="A76" s="7" t="s">
        <v>891</v>
      </c>
      <c r="B76" s="8" t="s">
        <v>890</v>
      </c>
      <c r="C76" s="189">
        <v>0</v>
      </c>
      <c r="D76" s="189">
        <v>-0.37408781269627323</v>
      </c>
    </row>
    <row r="77" spans="1:4" ht="20.100000000000001" customHeight="1" x14ac:dyDescent="0.25">
      <c r="A77" s="7" t="s">
        <v>892</v>
      </c>
      <c r="B77" s="8" t="s">
        <v>890</v>
      </c>
      <c r="C77" s="189">
        <v>0</v>
      </c>
      <c r="D77" s="189">
        <v>-0.35694313943157907</v>
      </c>
    </row>
    <row r="78" spans="1:4" ht="20.100000000000001" customHeight="1" x14ac:dyDescent="0.25">
      <c r="A78" s="7" t="s">
        <v>893</v>
      </c>
      <c r="B78" s="8" t="s">
        <v>894</v>
      </c>
      <c r="C78" s="189">
        <v>2.2451600032681531</v>
      </c>
      <c r="D78" s="189">
        <v>4.076832787815782</v>
      </c>
    </row>
    <row r="79" spans="1:4" ht="20.100000000000001" customHeight="1" x14ac:dyDescent="0.25">
      <c r="A79" s="7" t="s">
        <v>895</v>
      </c>
      <c r="B79" s="8" t="s">
        <v>896</v>
      </c>
      <c r="C79" s="189">
        <v>0</v>
      </c>
      <c r="D79" s="189">
        <v>4.0327854153778209E-2</v>
      </c>
    </row>
    <row r="80" spans="1:4" ht="20.100000000000001" customHeight="1" x14ac:dyDescent="0.25">
      <c r="A80" s="7" t="s">
        <v>897</v>
      </c>
      <c r="B80" s="8" t="s">
        <v>896</v>
      </c>
      <c r="C80" s="189">
        <v>0</v>
      </c>
      <c r="D80" s="189">
        <v>2.6296433596112487E-2</v>
      </c>
    </row>
    <row r="81" spans="1:4" ht="20.100000000000001" customHeight="1" x14ac:dyDescent="0.25">
      <c r="A81" s="7" t="s">
        <v>898</v>
      </c>
      <c r="B81" s="8" t="s">
        <v>896</v>
      </c>
      <c r="C81" s="189">
        <v>0</v>
      </c>
      <c r="D81" s="189">
        <v>1.1047555158326162E-2</v>
      </c>
    </row>
    <row r="82" spans="1:4" ht="20.100000000000001" customHeight="1" x14ac:dyDescent="0.25">
      <c r="A82" s="7" t="s">
        <v>904</v>
      </c>
      <c r="B82" s="8" t="s">
        <v>905</v>
      </c>
      <c r="C82" s="189">
        <v>0</v>
      </c>
      <c r="D82" s="189">
        <v>6.2967644398373018E-2</v>
      </c>
    </row>
    <row r="83" spans="1:4" ht="20.100000000000001" customHeight="1" x14ac:dyDescent="0.25">
      <c r="A83" s="7" t="s">
        <v>906</v>
      </c>
      <c r="B83" s="8" t="s">
        <v>905</v>
      </c>
      <c r="C83" s="189">
        <v>0</v>
      </c>
      <c r="D83" s="189">
        <v>9.0754768516900397E-2</v>
      </c>
    </row>
    <row r="84" spans="1:4" ht="20.100000000000001" customHeight="1" x14ac:dyDescent="0.25">
      <c r="A84" s="7" t="s">
        <v>907</v>
      </c>
      <c r="B84" s="8" t="s">
        <v>905</v>
      </c>
      <c r="C84" s="189">
        <v>0</v>
      </c>
      <c r="D84" s="189">
        <v>4.5501297036686289E-2</v>
      </c>
    </row>
    <row r="85" spans="1:4" ht="20.100000000000001" customHeight="1" x14ac:dyDescent="0.25">
      <c r="A85" s="7" t="s">
        <v>899</v>
      </c>
      <c r="B85" s="8" t="s">
        <v>900</v>
      </c>
      <c r="C85" s="189">
        <v>1.7511120813196719</v>
      </c>
      <c r="D85" s="189">
        <v>3.9993665709853898</v>
      </c>
    </row>
    <row r="86" spans="1:4" ht="20.100000000000001" customHeight="1" x14ac:dyDescent="0.25">
      <c r="A86" s="7" t="s">
        <v>901</v>
      </c>
      <c r="B86" s="8" t="s">
        <v>902</v>
      </c>
      <c r="C86" s="189">
        <v>3.9329720913495634</v>
      </c>
      <c r="D86" s="189">
        <v>4.3736300636783465</v>
      </c>
    </row>
    <row r="87" spans="1:4" ht="20.100000000000001" customHeight="1" x14ac:dyDescent="0.25">
      <c r="A87" s="7" t="s">
        <v>903</v>
      </c>
      <c r="B87" s="8" t="s">
        <v>902</v>
      </c>
      <c r="C87" s="189">
        <v>3.885793456226601</v>
      </c>
      <c r="D87" s="189">
        <v>4.3759936873281209</v>
      </c>
    </row>
    <row r="88" spans="1:4" ht="20.100000000000001" customHeight="1" x14ac:dyDescent="0.25">
      <c r="A88" s="7" t="s">
        <v>908</v>
      </c>
      <c r="B88" s="8" t="s">
        <v>909</v>
      </c>
      <c r="C88" s="189">
        <v>0</v>
      </c>
      <c r="D88" s="189">
        <v>0.64947576253912176</v>
      </c>
    </row>
    <row r="89" spans="1:4" ht="20.100000000000001" customHeight="1" x14ac:dyDescent="0.25">
      <c r="A89" s="7" t="s">
        <v>910</v>
      </c>
      <c r="B89" s="8" t="s">
        <v>909</v>
      </c>
      <c r="C89" s="189">
        <v>0</v>
      </c>
      <c r="D89" s="189">
        <v>0.35770295535292435</v>
      </c>
    </row>
    <row r="90" spans="1:4" ht="20.100000000000001" customHeight="1" x14ac:dyDescent="0.25">
      <c r="A90" s="7" t="s">
        <v>911</v>
      </c>
      <c r="B90" s="8" t="s">
        <v>909</v>
      </c>
      <c r="C90" s="189">
        <v>0</v>
      </c>
      <c r="D90" s="189">
        <v>0.30619655982943883</v>
      </c>
    </row>
    <row r="91" spans="1:4" ht="20.100000000000001" customHeight="1" x14ac:dyDescent="0.25">
      <c r="A91" s="7" t="s">
        <v>912</v>
      </c>
      <c r="B91" s="8" t="s">
        <v>913</v>
      </c>
      <c r="C91" s="189">
        <v>2.8425646635006454</v>
      </c>
      <c r="D91" s="189">
        <v>1.6131271372367528</v>
      </c>
    </row>
    <row r="92" spans="1:4" ht="20.100000000000001" customHeight="1" x14ac:dyDescent="0.25">
      <c r="A92" s="7" t="s">
        <v>914</v>
      </c>
      <c r="B92" s="8" t="s">
        <v>913</v>
      </c>
      <c r="C92" s="189">
        <v>3.4098770004876648</v>
      </c>
      <c r="D92" s="189">
        <v>1.167518604068591</v>
      </c>
    </row>
    <row r="93" spans="1:4" ht="20.100000000000001" customHeight="1" x14ac:dyDescent="0.25">
      <c r="A93" s="7" t="s">
        <v>915</v>
      </c>
      <c r="B93" s="8" t="s">
        <v>913</v>
      </c>
      <c r="C93" s="189">
        <v>1.824635367954631</v>
      </c>
      <c r="D93" s="189">
        <v>1.1542881623810115</v>
      </c>
    </row>
    <row r="94" spans="1:4" ht="20.100000000000001" customHeight="1" x14ac:dyDescent="0.25">
      <c r="A94" s="7" t="s">
        <v>921</v>
      </c>
      <c r="B94" s="8" t="s">
        <v>922</v>
      </c>
      <c r="C94" s="189">
        <v>3.3185750708845267</v>
      </c>
      <c r="D94" s="189">
        <v>0.94855420128588941</v>
      </c>
    </row>
    <row r="95" spans="1:4" ht="20.100000000000001" customHeight="1" x14ac:dyDescent="0.25">
      <c r="A95" s="7" t="s">
        <v>923</v>
      </c>
      <c r="B95" s="8" t="s">
        <v>922</v>
      </c>
      <c r="C95" s="189">
        <v>3.9348292858037812</v>
      </c>
      <c r="D95" s="189">
        <v>0.96007898822112214</v>
      </c>
    </row>
    <row r="96" spans="1:4" ht="20.100000000000001" customHeight="1" x14ac:dyDescent="0.25">
      <c r="A96" s="7" t="s">
        <v>919</v>
      </c>
      <c r="B96" s="8" t="s">
        <v>920</v>
      </c>
      <c r="C96" s="189">
        <v>2.5074647366866891</v>
      </c>
      <c r="D96" s="189">
        <v>4.0157574614094411</v>
      </c>
    </row>
    <row r="97" spans="1:4" ht="20.100000000000001" customHeight="1" x14ac:dyDescent="0.25">
      <c r="A97" s="7" t="s">
        <v>924</v>
      </c>
      <c r="B97" s="8" t="s">
        <v>925</v>
      </c>
      <c r="C97" s="189">
        <v>2.9648040096970432</v>
      </c>
      <c r="D97" s="189">
        <v>6.3738497436846107</v>
      </c>
    </row>
    <row r="98" spans="1:4" ht="20.100000000000001" customHeight="1" x14ac:dyDescent="0.25">
      <c r="A98" s="7" t="s">
        <v>926</v>
      </c>
      <c r="B98" s="8" t="s">
        <v>925</v>
      </c>
      <c r="C98" s="189">
        <v>3.6651426739885493</v>
      </c>
      <c r="D98" s="189">
        <v>6.1379452221062012</v>
      </c>
    </row>
    <row r="99" spans="1:4" ht="20.100000000000001" customHeight="1" x14ac:dyDescent="0.25">
      <c r="A99" s="7" t="s">
        <v>916</v>
      </c>
      <c r="B99" s="8" t="s">
        <v>917</v>
      </c>
      <c r="C99" s="189">
        <v>0.34081792916379927</v>
      </c>
      <c r="D99" s="189">
        <v>26.739949850211616</v>
      </c>
    </row>
    <row r="100" spans="1:4" ht="20.100000000000001" customHeight="1" x14ac:dyDescent="0.25">
      <c r="A100" s="7" t="s">
        <v>918</v>
      </c>
      <c r="B100" s="8" t="s">
        <v>917</v>
      </c>
      <c r="C100" s="189">
        <v>6.0606568371942157E-2</v>
      </c>
      <c r="D100" s="189">
        <v>22.371114652172025</v>
      </c>
    </row>
    <row r="101" spans="1:4" ht="20.100000000000001" customHeight="1" x14ac:dyDescent="0.25">
      <c r="A101" s="7" t="s">
        <v>927</v>
      </c>
      <c r="B101" s="8" t="s">
        <v>928</v>
      </c>
      <c r="C101" s="189">
        <v>5.5922034301151866</v>
      </c>
      <c r="D101" s="189">
        <v>2.3495593273034192</v>
      </c>
    </row>
    <row r="102" spans="1:4" ht="20.100000000000001" customHeight="1" x14ac:dyDescent="0.25">
      <c r="A102" s="7" t="s">
        <v>929</v>
      </c>
      <c r="B102" s="8" t="s">
        <v>928</v>
      </c>
      <c r="C102" s="189">
        <v>4.926066567309805</v>
      </c>
      <c r="D102" s="189">
        <v>2.2553672472208715</v>
      </c>
    </row>
    <row r="103" spans="1:4" ht="20.100000000000001" customHeight="1" x14ac:dyDescent="0.25">
      <c r="A103" s="7" t="s">
        <v>930</v>
      </c>
      <c r="B103" s="8" t="s">
        <v>931</v>
      </c>
      <c r="C103" s="189">
        <v>2.7366449563583015</v>
      </c>
      <c r="D103" s="189">
        <v>11.92965588871715</v>
      </c>
    </row>
    <row r="104" spans="1:4" ht="20.100000000000001" customHeight="1" x14ac:dyDescent="0.25">
      <c r="A104" s="7" t="s">
        <v>932</v>
      </c>
      <c r="B104" s="8" t="s">
        <v>933</v>
      </c>
      <c r="C104" s="189">
        <v>3.0768512312936807</v>
      </c>
      <c r="D104" s="189">
        <v>5.6228210791221915</v>
      </c>
    </row>
    <row r="105" spans="1:4" ht="20.100000000000001" customHeight="1" x14ac:dyDescent="0.25">
      <c r="A105" s="7" t="s">
        <v>934</v>
      </c>
      <c r="B105" s="8" t="s">
        <v>933</v>
      </c>
      <c r="C105" s="189">
        <v>3.1250995138288205</v>
      </c>
      <c r="D105" s="189">
        <v>6.467735855407966</v>
      </c>
    </row>
    <row r="106" spans="1:4" ht="20.100000000000001" customHeight="1" x14ac:dyDescent="0.25">
      <c r="A106" s="7" t="s">
        <v>943</v>
      </c>
      <c r="B106" s="8" t="s">
        <v>944</v>
      </c>
      <c r="C106" s="189">
        <v>0.82065998606810742</v>
      </c>
      <c r="D106" s="189">
        <v>1.0598265307059118</v>
      </c>
    </row>
    <row r="107" spans="1:4" ht="20.100000000000001" customHeight="1" x14ac:dyDescent="0.25">
      <c r="A107" s="7" t="s">
        <v>945</v>
      </c>
      <c r="B107" s="8" t="s">
        <v>944</v>
      </c>
      <c r="C107" s="189">
        <v>6.5352296141128585E-2</v>
      </c>
      <c r="D107" s="189">
        <v>3.7865432972485933</v>
      </c>
    </row>
    <row r="108" spans="1:4" ht="20.100000000000001" customHeight="1" x14ac:dyDescent="0.25">
      <c r="A108" s="7" t="s">
        <v>946</v>
      </c>
      <c r="B108" s="8" t="s">
        <v>947</v>
      </c>
      <c r="C108" s="189">
        <v>0.33032883571196592</v>
      </c>
      <c r="D108" s="189">
        <v>4.1859581742073084</v>
      </c>
    </row>
    <row r="109" spans="1:4" ht="20.100000000000001" customHeight="1" x14ac:dyDescent="0.25">
      <c r="A109" s="7" t="s">
        <v>948</v>
      </c>
      <c r="B109" s="8" t="s">
        <v>949</v>
      </c>
      <c r="C109" s="189">
        <v>0</v>
      </c>
      <c r="D109" s="189">
        <v>0.61236928896587028</v>
      </c>
    </row>
    <row r="110" spans="1:4" ht="20.100000000000001" customHeight="1" x14ac:dyDescent="0.25">
      <c r="A110" s="7" t="s">
        <v>950</v>
      </c>
      <c r="B110" s="8" t="s">
        <v>949</v>
      </c>
      <c r="C110" s="189">
        <v>0</v>
      </c>
      <c r="D110" s="189">
        <v>0.15253081633443061</v>
      </c>
    </row>
    <row r="111" spans="1:4" ht="20.100000000000001" customHeight="1" x14ac:dyDescent="0.25">
      <c r="A111" s="7" t="s">
        <v>951</v>
      </c>
      <c r="B111" s="8" t="s">
        <v>949</v>
      </c>
      <c r="C111" s="189">
        <v>0</v>
      </c>
      <c r="D111" s="189">
        <v>0.60283444280214471</v>
      </c>
    </row>
    <row r="112" spans="1:4" ht="20.100000000000001" customHeight="1" x14ac:dyDescent="0.25">
      <c r="A112" s="7" t="s">
        <v>952</v>
      </c>
      <c r="B112" s="8" t="s">
        <v>953</v>
      </c>
      <c r="C112" s="189">
        <v>0</v>
      </c>
      <c r="D112" s="189">
        <v>2.4377441198301257</v>
      </c>
    </row>
    <row r="113" spans="1:4" ht="20.100000000000001" customHeight="1" x14ac:dyDescent="0.25">
      <c r="A113" s="7" t="s">
        <v>954</v>
      </c>
      <c r="B113" s="8" t="s">
        <v>953</v>
      </c>
      <c r="C113" s="189">
        <v>0</v>
      </c>
      <c r="D113" s="189">
        <v>1.169775556359183</v>
      </c>
    </row>
    <row r="114" spans="1:4" ht="20.100000000000001" customHeight="1" x14ac:dyDescent="0.25">
      <c r="A114" s="7" t="s">
        <v>955</v>
      </c>
      <c r="B114" s="8" t="s">
        <v>956</v>
      </c>
      <c r="C114" s="189">
        <v>1.5377456388385884</v>
      </c>
      <c r="D114" s="189">
        <v>5.7063644337181456</v>
      </c>
    </row>
    <row r="115" spans="1:4" ht="20.100000000000001" customHeight="1" x14ac:dyDescent="0.25">
      <c r="A115" s="7" t="s">
        <v>957</v>
      </c>
      <c r="B115" s="8" t="s">
        <v>958</v>
      </c>
      <c r="C115" s="189">
        <v>-1.7028402314408939E-4</v>
      </c>
      <c r="D115" s="189">
        <v>-0.41826082147313537</v>
      </c>
    </row>
    <row r="116" spans="1:4" ht="20.100000000000001" customHeight="1" x14ac:dyDescent="0.25">
      <c r="A116" s="7" t="s">
        <v>959</v>
      </c>
      <c r="B116" s="8" t="s">
        <v>958</v>
      </c>
      <c r="C116" s="189">
        <v>1.6669447442358104E-4</v>
      </c>
      <c r="D116" s="189">
        <v>0.21074485660095271</v>
      </c>
    </row>
    <row r="117" spans="1:4" ht="20.100000000000001" customHeight="1" x14ac:dyDescent="0.25">
      <c r="A117" s="7" t="s">
        <v>960</v>
      </c>
      <c r="B117" s="8" t="s">
        <v>958</v>
      </c>
      <c r="C117" s="189">
        <v>1.1408681869594039E-4</v>
      </c>
      <c r="D117" s="189">
        <v>0.2065020791935015</v>
      </c>
    </row>
    <row r="118" spans="1:4" ht="20.100000000000001" customHeight="1" x14ac:dyDescent="0.25">
      <c r="A118" s="7" t="s">
        <v>961</v>
      </c>
      <c r="B118" s="8" t="s">
        <v>962</v>
      </c>
      <c r="C118" s="189">
        <v>0</v>
      </c>
      <c r="D118" s="189">
        <v>0.17772607369588259</v>
      </c>
    </row>
    <row r="119" spans="1:4" ht="20.100000000000001" customHeight="1" x14ac:dyDescent="0.25">
      <c r="A119" s="7" t="s">
        <v>963</v>
      </c>
      <c r="B119" s="8" t="s">
        <v>962</v>
      </c>
      <c r="C119" s="189">
        <v>0</v>
      </c>
      <c r="D119" s="189">
        <v>8.2590987954335823E-2</v>
      </c>
    </row>
    <row r="120" spans="1:4" ht="20.100000000000001" customHeight="1" x14ac:dyDescent="0.25">
      <c r="A120" s="7" t="s">
        <v>964</v>
      </c>
      <c r="B120" s="8" t="s">
        <v>962</v>
      </c>
      <c r="C120" s="189">
        <v>0</v>
      </c>
      <c r="D120" s="189">
        <v>2.1547394804724555E-2</v>
      </c>
    </row>
    <row r="121" spans="1:4" ht="20.100000000000001" customHeight="1" x14ac:dyDescent="0.25">
      <c r="A121" s="7" t="s">
        <v>965</v>
      </c>
      <c r="B121" s="8" t="s">
        <v>966</v>
      </c>
      <c r="C121" s="189">
        <v>-1.2076750035517223E-4</v>
      </c>
      <c r="D121" s="189">
        <v>-9.2679494926389827E-4</v>
      </c>
    </row>
    <row r="122" spans="1:4" ht="20.100000000000001" customHeight="1" x14ac:dyDescent="0.25">
      <c r="A122" s="7" t="s">
        <v>967</v>
      </c>
      <c r="B122" s="8" t="s">
        <v>966</v>
      </c>
      <c r="C122" s="189">
        <v>-1.1799264479837466E-4</v>
      </c>
      <c r="D122" s="189">
        <v>-0.27261322564119672</v>
      </c>
    </row>
    <row r="123" spans="1:4" ht="20.100000000000001" customHeight="1" x14ac:dyDescent="0.25">
      <c r="A123" s="7" t="s">
        <v>968</v>
      </c>
      <c r="B123" s="8" t="s">
        <v>966</v>
      </c>
      <c r="C123" s="189">
        <v>1.1059999926004032E-4</v>
      </c>
      <c r="D123" s="189">
        <v>0.2417449362219517</v>
      </c>
    </row>
    <row r="124" spans="1:4" ht="20.100000000000001" customHeight="1" x14ac:dyDescent="0.25">
      <c r="A124" s="7" t="s">
        <v>969</v>
      </c>
      <c r="B124" s="8" t="s">
        <v>970</v>
      </c>
      <c r="C124" s="189">
        <v>3.1007599884682135</v>
      </c>
      <c r="D124" s="189">
        <v>2.8770404408437167</v>
      </c>
    </row>
    <row r="125" spans="1:4" ht="20.100000000000001" customHeight="1" x14ac:dyDescent="0.25">
      <c r="A125" s="7" t="s">
        <v>971</v>
      </c>
      <c r="B125" s="8" t="s">
        <v>972</v>
      </c>
      <c r="C125" s="189">
        <v>3.0068875717986279</v>
      </c>
      <c r="D125" s="189">
        <v>4.199228724432766</v>
      </c>
    </row>
    <row r="126" spans="1:4" ht="20.100000000000001" customHeight="1" x14ac:dyDescent="0.25">
      <c r="A126" s="7" t="s">
        <v>973</v>
      </c>
      <c r="B126" s="8" t="s">
        <v>972</v>
      </c>
      <c r="C126" s="189">
        <v>3.2045822110372746</v>
      </c>
      <c r="D126" s="189">
        <v>4.1899878277928888</v>
      </c>
    </row>
    <row r="127" spans="1:4" ht="20.100000000000001" customHeight="1" x14ac:dyDescent="0.25">
      <c r="A127" s="7" t="s">
        <v>976</v>
      </c>
      <c r="B127" s="8" t="s">
        <v>977</v>
      </c>
      <c r="C127" s="189">
        <v>3.8336794114263721</v>
      </c>
      <c r="D127" s="189">
        <v>10.264393599532948</v>
      </c>
    </row>
    <row r="128" spans="1:4" ht="20.100000000000001" customHeight="1" x14ac:dyDescent="0.25">
      <c r="A128" s="7" t="s">
        <v>978</v>
      </c>
      <c r="B128" s="8" t="s">
        <v>977</v>
      </c>
      <c r="C128" s="189">
        <v>3.8422239734566137</v>
      </c>
      <c r="D128" s="189">
        <v>10.332987391379355</v>
      </c>
    </row>
    <row r="129" spans="1:4" ht="20.100000000000001" customHeight="1" x14ac:dyDescent="0.25">
      <c r="A129" s="7" t="s">
        <v>981</v>
      </c>
      <c r="B129" s="8" t="s">
        <v>982</v>
      </c>
      <c r="C129" s="189">
        <v>0.39906538665116165</v>
      </c>
      <c r="D129" s="189">
        <v>0.87235829723310299</v>
      </c>
    </row>
    <row r="130" spans="1:4" ht="20.100000000000001" customHeight="1" x14ac:dyDescent="0.25">
      <c r="A130" s="7" t="s">
        <v>983</v>
      </c>
      <c r="B130" s="8" t="s">
        <v>982</v>
      </c>
      <c r="C130" s="189">
        <v>9.7479551174866189E-2</v>
      </c>
      <c r="D130" s="189">
        <v>0.87610554966245324</v>
      </c>
    </row>
    <row r="131" spans="1:4" ht="20.100000000000001" customHeight="1" x14ac:dyDescent="0.25">
      <c r="A131" s="7" t="s">
        <v>984</v>
      </c>
      <c r="B131" s="8" t="s">
        <v>982</v>
      </c>
      <c r="C131" s="189">
        <v>8.3930986782227296E-2</v>
      </c>
      <c r="D131" s="189">
        <v>0.88284100252012898</v>
      </c>
    </row>
    <row r="132" spans="1:4" ht="20.100000000000001" customHeight="1" x14ac:dyDescent="0.25">
      <c r="A132" s="7" t="s">
        <v>985</v>
      </c>
      <c r="B132" s="8" t="s">
        <v>986</v>
      </c>
      <c r="C132" s="189">
        <v>4.4364311575239945</v>
      </c>
      <c r="D132" s="189">
        <v>16.700547293127908</v>
      </c>
    </row>
    <row r="133" spans="1:4" ht="20.100000000000001" customHeight="1" x14ac:dyDescent="0.25">
      <c r="A133" s="7" t="s">
        <v>987</v>
      </c>
      <c r="B133" s="8" t="s">
        <v>986</v>
      </c>
      <c r="C133" s="189">
        <v>6.0607413035760569</v>
      </c>
      <c r="D133" s="189">
        <v>21.219154644585565</v>
      </c>
    </row>
    <row r="134" spans="1:4" ht="20.100000000000001" customHeight="1" x14ac:dyDescent="0.25">
      <c r="A134" s="7" t="s">
        <v>988</v>
      </c>
      <c r="B134" s="8" t="s">
        <v>989</v>
      </c>
      <c r="C134" s="189">
        <v>1.722520420782875</v>
      </c>
      <c r="D134" s="189">
        <v>3.4717258800168391</v>
      </c>
    </row>
    <row r="135" spans="1:4" ht="20.100000000000001" customHeight="1" x14ac:dyDescent="0.25">
      <c r="A135" s="7" t="s">
        <v>990</v>
      </c>
      <c r="B135" s="8" t="s">
        <v>989</v>
      </c>
      <c r="C135" s="189">
        <v>1.7981573368610129E-2</v>
      </c>
      <c r="D135" s="189">
        <v>1.6787148140718462</v>
      </c>
    </row>
    <row r="136" spans="1:4" ht="20.100000000000001" customHeight="1" x14ac:dyDescent="0.25">
      <c r="A136" s="7" t="s">
        <v>991</v>
      </c>
      <c r="B136" s="8" t="s">
        <v>992</v>
      </c>
      <c r="C136" s="189">
        <v>0</v>
      </c>
      <c r="D136" s="189">
        <v>0.22128424378224279</v>
      </c>
    </row>
    <row r="137" spans="1:4" ht="20.100000000000001" customHeight="1" x14ac:dyDescent="0.25">
      <c r="A137" s="7" t="s">
        <v>993</v>
      </c>
      <c r="B137" s="8" t="s">
        <v>992</v>
      </c>
      <c r="C137" s="189">
        <v>0</v>
      </c>
      <c r="D137" s="189">
        <v>0.17459322691767296</v>
      </c>
    </row>
    <row r="138" spans="1:4" ht="20.100000000000001" customHeight="1" x14ac:dyDescent="0.25">
      <c r="A138" s="7" t="s">
        <v>996</v>
      </c>
      <c r="B138" s="8" t="s">
        <v>997</v>
      </c>
      <c r="C138" s="189">
        <v>0</v>
      </c>
      <c r="D138" s="189">
        <v>0.93146065094804142</v>
      </c>
    </row>
    <row r="139" spans="1:4" ht="20.100000000000001" customHeight="1" x14ac:dyDescent="0.25">
      <c r="A139" s="7" t="s">
        <v>998</v>
      </c>
      <c r="B139" s="8" t="s">
        <v>999</v>
      </c>
      <c r="C139" s="189">
        <v>5.1915086480318759</v>
      </c>
      <c r="D139" s="189">
        <v>7.7128380501342342</v>
      </c>
    </row>
    <row r="140" spans="1:4" ht="20.100000000000001" customHeight="1" x14ac:dyDescent="0.25">
      <c r="A140" s="7" t="s">
        <v>1000</v>
      </c>
      <c r="B140" s="8" t="s">
        <v>999</v>
      </c>
      <c r="C140" s="189">
        <v>5.6317986176776298</v>
      </c>
      <c r="D140" s="189">
        <v>10.336314997353288</v>
      </c>
    </row>
    <row r="141" spans="1:4" ht="20.100000000000001" customHeight="1" x14ac:dyDescent="0.25">
      <c r="A141" s="7" t="s">
        <v>1001</v>
      </c>
      <c r="B141" s="8" t="s">
        <v>1002</v>
      </c>
      <c r="C141" s="189">
        <v>4.9280552686912475</v>
      </c>
      <c r="D141" s="189">
        <v>8.9576329697822779</v>
      </c>
    </row>
    <row r="142" spans="1:4" ht="20.100000000000001" customHeight="1" x14ac:dyDescent="0.25">
      <c r="A142" s="7" t="s">
        <v>1003</v>
      </c>
      <c r="B142" s="8" t="s">
        <v>1002</v>
      </c>
      <c r="C142" s="189">
        <v>6.1566422337599471</v>
      </c>
      <c r="D142" s="189">
        <v>9.107896988565118</v>
      </c>
    </row>
    <row r="143" spans="1:4" ht="20.100000000000001" customHeight="1" x14ac:dyDescent="0.25">
      <c r="A143" s="7" t="s">
        <v>1004</v>
      </c>
      <c r="B143" s="8" t="s">
        <v>1005</v>
      </c>
      <c r="C143" s="189">
        <v>5.512902646923183</v>
      </c>
      <c r="D143" s="189">
        <v>25.433117474942605</v>
      </c>
    </row>
    <row r="144" spans="1:4" ht="20.100000000000001" customHeight="1" x14ac:dyDescent="0.25">
      <c r="A144" s="7" t="s">
        <v>1006</v>
      </c>
      <c r="B144" s="8" t="s">
        <v>1005</v>
      </c>
      <c r="C144" s="189">
        <v>2.1445297442745526</v>
      </c>
      <c r="D144" s="189">
        <v>20.866295371394969</v>
      </c>
    </row>
    <row r="145" spans="1:4" ht="20.100000000000001" customHeight="1" x14ac:dyDescent="0.25">
      <c r="A145" s="7" t="s">
        <v>1015</v>
      </c>
      <c r="B145" s="8" t="s">
        <v>1016</v>
      </c>
      <c r="C145" s="189">
        <v>2.2903545115549129</v>
      </c>
      <c r="D145" s="189">
        <v>7.5240273205492922</v>
      </c>
    </row>
    <row r="146" spans="1:4" ht="20.100000000000001" customHeight="1" x14ac:dyDescent="0.25">
      <c r="A146" s="7" t="s">
        <v>1017</v>
      </c>
      <c r="B146" s="8" t="s">
        <v>1016</v>
      </c>
      <c r="C146" s="189">
        <v>3.2425775300425008</v>
      </c>
      <c r="D146" s="189">
        <v>15.661962451382051</v>
      </c>
    </row>
    <row r="147" spans="1:4" ht="20.100000000000001" customHeight="1" x14ac:dyDescent="0.25">
      <c r="A147" s="7" t="s">
        <v>1012</v>
      </c>
      <c r="B147" s="8" t="s">
        <v>1013</v>
      </c>
      <c r="C147" s="189">
        <v>2.2133374959193728</v>
      </c>
      <c r="D147" s="189">
        <v>1.2349366949994314</v>
      </c>
    </row>
    <row r="148" spans="1:4" ht="20.100000000000001" customHeight="1" x14ac:dyDescent="0.25">
      <c r="A148" s="7" t="s">
        <v>1014</v>
      </c>
      <c r="B148" s="8" t="s">
        <v>1013</v>
      </c>
      <c r="C148" s="189">
        <v>0.70818520834563015</v>
      </c>
      <c r="D148" s="189">
        <v>1.2403507343990432</v>
      </c>
    </row>
    <row r="149" spans="1:4" ht="20.100000000000001" customHeight="1" x14ac:dyDescent="0.25">
      <c r="A149" s="7" t="s">
        <v>1007</v>
      </c>
      <c r="B149" s="8" t="s">
        <v>1008</v>
      </c>
      <c r="C149" s="189">
        <v>0</v>
      </c>
      <c r="D149" s="189">
        <v>0.11368630951433353</v>
      </c>
    </row>
    <row r="150" spans="1:4" ht="20.100000000000001" customHeight="1" x14ac:dyDescent="0.25">
      <c r="A150" s="7" t="s">
        <v>1009</v>
      </c>
      <c r="B150" s="8" t="s">
        <v>1008</v>
      </c>
      <c r="C150" s="189">
        <v>0</v>
      </c>
      <c r="D150" s="189">
        <v>7.2707658116413582E-2</v>
      </c>
    </row>
    <row r="151" spans="1:4" ht="20.100000000000001" customHeight="1" x14ac:dyDescent="0.25">
      <c r="A151" s="7" t="s">
        <v>1010</v>
      </c>
      <c r="B151" s="8" t="s">
        <v>1011</v>
      </c>
      <c r="C151" s="189">
        <v>0</v>
      </c>
      <c r="D151" s="189">
        <v>9.0280001942628593E-4</v>
      </c>
    </row>
    <row r="152" spans="1:4" ht="20.100000000000001" customHeight="1" x14ac:dyDescent="0.25">
      <c r="A152" s="7" t="s">
        <v>1020</v>
      </c>
      <c r="B152" s="8" t="s">
        <v>1021</v>
      </c>
      <c r="C152" s="189">
        <v>6.5361162874746749E-3</v>
      </c>
      <c r="D152" s="189">
        <v>0</v>
      </c>
    </row>
    <row r="153" spans="1:4" ht="20.100000000000001" customHeight="1" x14ac:dyDescent="0.25">
      <c r="A153" s="7" t="s">
        <v>1022</v>
      </c>
      <c r="B153" s="8" t="s">
        <v>1021</v>
      </c>
      <c r="C153" s="189">
        <v>-4.5373960282362857E-3</v>
      </c>
      <c r="D153" s="189">
        <v>0</v>
      </c>
    </row>
    <row r="154" spans="1:4" ht="20.100000000000001" customHeight="1" x14ac:dyDescent="0.25">
      <c r="A154" s="7" t="s">
        <v>1023</v>
      </c>
      <c r="B154" s="8" t="s">
        <v>1024</v>
      </c>
      <c r="C154" s="189">
        <v>2.4640556576893675</v>
      </c>
      <c r="D154" s="189">
        <v>6.5125980790566107</v>
      </c>
    </row>
    <row r="155" spans="1:4" ht="20.100000000000001" customHeight="1" x14ac:dyDescent="0.25">
      <c r="A155" s="7" t="s">
        <v>1025</v>
      </c>
      <c r="B155" s="8" t="s">
        <v>1024</v>
      </c>
      <c r="C155" s="189">
        <v>2.1344646668919376</v>
      </c>
      <c r="D155" s="189">
        <v>6.2467201403364605</v>
      </c>
    </row>
    <row r="156" spans="1:4" ht="20.100000000000001" customHeight="1" x14ac:dyDescent="0.25">
      <c r="A156" s="7" t="s">
        <v>1034</v>
      </c>
      <c r="B156" s="8" t="s">
        <v>1035</v>
      </c>
      <c r="C156" s="189">
        <v>1.379756428223665</v>
      </c>
      <c r="D156" s="189">
        <v>0.10556914453829269</v>
      </c>
    </row>
    <row r="157" spans="1:4" ht="20.100000000000001" customHeight="1" x14ac:dyDescent="0.25">
      <c r="A157" s="7" t="s">
        <v>1036</v>
      </c>
      <c r="B157" s="8" t="s">
        <v>1037</v>
      </c>
      <c r="C157" s="189">
        <v>0</v>
      </c>
      <c r="D157" s="189">
        <v>0.28523016510292415</v>
      </c>
    </row>
    <row r="158" spans="1:4" ht="20.100000000000001" customHeight="1" x14ac:dyDescent="0.25">
      <c r="A158" s="7" t="s">
        <v>1038</v>
      </c>
      <c r="B158" s="8" t="s">
        <v>1037</v>
      </c>
      <c r="C158" s="189">
        <v>0</v>
      </c>
      <c r="D158" s="189">
        <v>0.29636586391530356</v>
      </c>
    </row>
    <row r="159" spans="1:4" ht="20.100000000000001" customHeight="1" x14ac:dyDescent="0.25">
      <c r="A159" s="7" t="s">
        <v>1039</v>
      </c>
      <c r="B159" s="8" t="s">
        <v>1037</v>
      </c>
      <c r="C159" s="189">
        <v>0</v>
      </c>
      <c r="D159" s="189">
        <v>0.25830180274131809</v>
      </c>
    </row>
    <row r="160" spans="1:4" ht="20.100000000000001" customHeight="1" x14ac:dyDescent="0.25">
      <c r="A160" s="7" t="s">
        <v>1040</v>
      </c>
      <c r="B160" s="8" t="s">
        <v>1041</v>
      </c>
      <c r="C160" s="189">
        <v>3.3707621074515637</v>
      </c>
      <c r="D160" s="189">
        <v>6.0639255158726364</v>
      </c>
    </row>
    <row r="161" spans="1:4" ht="20.100000000000001" customHeight="1" x14ac:dyDescent="0.25">
      <c r="A161" s="7" t="s">
        <v>1042</v>
      </c>
      <c r="B161" s="8" t="s">
        <v>1041</v>
      </c>
      <c r="C161" s="189">
        <v>3.3599370116443232</v>
      </c>
      <c r="D161" s="189">
        <v>4.053562700675756</v>
      </c>
    </row>
    <row r="162" spans="1:4" ht="20.100000000000001" customHeight="1" x14ac:dyDescent="0.25">
      <c r="A162" s="7" t="s">
        <v>1043</v>
      </c>
      <c r="B162" s="8" t="s">
        <v>1044</v>
      </c>
      <c r="C162" s="189">
        <v>0</v>
      </c>
      <c r="D162" s="189">
        <v>0.87150418020275766</v>
      </c>
    </row>
    <row r="163" spans="1:4" ht="20.100000000000001" customHeight="1" x14ac:dyDescent="0.25">
      <c r="A163" s="7" t="s">
        <v>1045</v>
      </c>
      <c r="B163" s="8" t="s">
        <v>1044</v>
      </c>
      <c r="C163" s="189">
        <v>0</v>
      </c>
      <c r="D163" s="189">
        <v>0.82176775815958947</v>
      </c>
    </row>
    <row r="164" spans="1:4" ht="20.100000000000001" customHeight="1" x14ac:dyDescent="0.25">
      <c r="A164" s="7" t="s">
        <v>1046</v>
      </c>
      <c r="B164" s="8" t="s">
        <v>1044</v>
      </c>
      <c r="C164" s="189">
        <v>0</v>
      </c>
      <c r="D164" s="189">
        <v>0.82334874649666334</v>
      </c>
    </row>
    <row r="165" spans="1:4" ht="20.100000000000001" customHeight="1" x14ac:dyDescent="0.25">
      <c r="A165" s="7" t="s">
        <v>1047</v>
      </c>
      <c r="B165" s="8" t="s">
        <v>1048</v>
      </c>
      <c r="C165" s="189">
        <v>3.7317405214007353</v>
      </c>
      <c r="D165" s="189">
        <v>17.36835574931791</v>
      </c>
    </row>
    <row r="166" spans="1:4" ht="20.100000000000001" customHeight="1" x14ac:dyDescent="0.25">
      <c r="A166" s="7" t="s">
        <v>1049</v>
      </c>
      <c r="B166" s="8" t="s">
        <v>1048</v>
      </c>
      <c r="C166" s="189">
        <v>6.2833214066401712</v>
      </c>
      <c r="D166" s="189">
        <v>29.090883383540536</v>
      </c>
    </row>
    <row r="167" spans="1:4" ht="20.100000000000001" customHeight="1" x14ac:dyDescent="0.25">
      <c r="A167" s="7" t="s">
        <v>1050</v>
      </c>
      <c r="B167" s="8" t="s">
        <v>1051</v>
      </c>
      <c r="C167" s="189">
        <v>0</v>
      </c>
      <c r="D167" s="189">
        <v>0</v>
      </c>
    </row>
    <row r="168" spans="1:4" ht="20.100000000000001" customHeight="1" x14ac:dyDescent="0.25">
      <c r="A168" s="7" t="s">
        <v>1058</v>
      </c>
      <c r="B168" s="8" t="s">
        <v>1059</v>
      </c>
      <c r="C168" s="189">
        <v>5.7239550366268057</v>
      </c>
      <c r="D168" s="189">
        <v>4.3180104326709969</v>
      </c>
    </row>
    <row r="169" spans="1:4" ht="20.100000000000001" customHeight="1" x14ac:dyDescent="0.25">
      <c r="A169" s="7" t="s">
        <v>1060</v>
      </c>
      <c r="B169" s="8" t="s">
        <v>1059</v>
      </c>
      <c r="C169" s="189">
        <v>7.2715395937090044</v>
      </c>
      <c r="D169" s="189">
        <v>4.3016401201813919</v>
      </c>
    </row>
    <row r="170" spans="1:4" ht="20.100000000000001" customHeight="1" x14ac:dyDescent="0.25">
      <c r="A170" s="7" t="s">
        <v>1061</v>
      </c>
      <c r="B170" s="8" t="s">
        <v>1062</v>
      </c>
      <c r="C170" s="189">
        <v>0</v>
      </c>
      <c r="D170" s="189">
        <v>2.1789398020464623</v>
      </c>
    </row>
    <row r="171" spans="1:4" ht="20.100000000000001" customHeight="1" x14ac:dyDescent="0.25">
      <c r="A171" s="7" t="s">
        <v>1063</v>
      </c>
      <c r="B171" s="8" t="s">
        <v>1062</v>
      </c>
      <c r="C171" s="189">
        <v>0</v>
      </c>
      <c r="D171" s="189">
        <v>2.011219628465128</v>
      </c>
    </row>
    <row r="172" spans="1:4" ht="20.100000000000001" customHeight="1" x14ac:dyDescent="0.25">
      <c r="A172" s="7" t="s">
        <v>1064</v>
      </c>
      <c r="B172" s="8" t="s">
        <v>1062</v>
      </c>
      <c r="C172" s="189">
        <v>0</v>
      </c>
      <c r="D172" s="189">
        <v>2.0360117816521361</v>
      </c>
    </row>
    <row r="173" spans="1:4" ht="20.100000000000001" customHeight="1" x14ac:dyDescent="0.25">
      <c r="A173" s="7" t="s">
        <v>807</v>
      </c>
      <c r="B173" s="8" t="s">
        <v>808</v>
      </c>
      <c r="C173" s="189">
        <v>0</v>
      </c>
      <c r="D173" s="189">
        <v>0</v>
      </c>
    </row>
    <row r="174" spans="1:4" ht="20.100000000000001" customHeight="1" x14ac:dyDescent="0.25">
      <c r="A174" s="7" t="s">
        <v>974</v>
      </c>
      <c r="B174" s="8" t="s">
        <v>975</v>
      </c>
      <c r="C174" s="189">
        <v>0</v>
      </c>
      <c r="D174" s="189">
        <v>0</v>
      </c>
    </row>
    <row r="175" spans="1:4" ht="20.100000000000001" customHeight="1" x14ac:dyDescent="0.25">
      <c r="A175" s="7" t="s">
        <v>1123</v>
      </c>
      <c r="B175" s="8" t="s">
        <v>1124</v>
      </c>
      <c r="C175" s="189">
        <v>0</v>
      </c>
      <c r="D175" s="189">
        <v>0</v>
      </c>
    </row>
    <row r="176" spans="1:4" ht="20.100000000000001" customHeight="1" x14ac:dyDescent="0.25">
      <c r="A176" s="7" t="s">
        <v>1106</v>
      </c>
      <c r="B176" s="8" t="s">
        <v>1107</v>
      </c>
      <c r="C176" s="189">
        <v>0</v>
      </c>
      <c r="D176" s="189">
        <v>-7.8057966408251996E-3</v>
      </c>
    </row>
    <row r="177" spans="1:4" ht="20.100000000000001" customHeight="1" x14ac:dyDescent="0.25">
      <c r="A177" s="7" t="s">
        <v>1110</v>
      </c>
      <c r="B177" s="8" t="s">
        <v>1111</v>
      </c>
      <c r="C177" s="189">
        <v>0</v>
      </c>
      <c r="D177" s="189">
        <v>1.4700885715076198E-2</v>
      </c>
    </row>
    <row r="178" spans="1:4" ht="20.100000000000001" customHeight="1" x14ac:dyDescent="0.25">
      <c r="A178" s="7" t="s">
        <v>773</v>
      </c>
      <c r="B178" s="8" t="s">
        <v>774</v>
      </c>
      <c r="C178" s="189">
        <v>0</v>
      </c>
      <c r="D178" s="189">
        <v>0</v>
      </c>
    </row>
    <row r="179" spans="1:4" ht="20.100000000000001" customHeight="1" x14ac:dyDescent="0.25">
      <c r="A179" s="7" t="s">
        <v>878</v>
      </c>
      <c r="B179" s="8" t="s">
        <v>879</v>
      </c>
      <c r="C179" s="189">
        <v>1.0954204766377939E-2</v>
      </c>
      <c r="D179" s="189">
        <v>0</v>
      </c>
    </row>
    <row r="180" spans="1:4" ht="20.100000000000001" customHeight="1" x14ac:dyDescent="0.25">
      <c r="A180" s="7" t="s">
        <v>994</v>
      </c>
      <c r="B180" s="8" t="s">
        <v>995</v>
      </c>
      <c r="C180" s="189">
        <v>0</v>
      </c>
      <c r="D180" s="189">
        <v>0</v>
      </c>
    </row>
    <row r="181" spans="1:4" ht="20.100000000000001" customHeight="1" x14ac:dyDescent="0.25">
      <c r="A181" s="7" t="s">
        <v>835</v>
      </c>
      <c r="B181" s="8" t="s">
        <v>836</v>
      </c>
      <c r="C181" s="189">
        <v>0</v>
      </c>
      <c r="D181" s="189">
        <v>1.8851750274774041E-2</v>
      </c>
    </row>
    <row r="182" spans="1:4" ht="20.100000000000001" customHeight="1" x14ac:dyDescent="0.25">
      <c r="A182" s="7" t="s">
        <v>1075</v>
      </c>
      <c r="B182" s="8" t="s">
        <v>1076</v>
      </c>
      <c r="C182" s="189">
        <v>0</v>
      </c>
      <c r="D182" s="189">
        <v>1.0247693816401345E-2</v>
      </c>
    </row>
    <row r="183" spans="1:4" ht="20.100000000000001" customHeight="1" x14ac:dyDescent="0.25">
      <c r="A183" s="7" t="s">
        <v>850</v>
      </c>
      <c r="B183" s="8" t="s">
        <v>851</v>
      </c>
      <c r="C183" s="189">
        <v>0</v>
      </c>
      <c r="D183" s="189">
        <v>1.8179408828505124</v>
      </c>
    </row>
    <row r="184" spans="1:4" ht="20.100000000000001" customHeight="1" x14ac:dyDescent="0.25">
      <c r="A184" s="7" t="s">
        <v>769</v>
      </c>
      <c r="B184" s="8" t="s">
        <v>770</v>
      </c>
      <c r="C184" s="189">
        <v>0.41812418634688014</v>
      </c>
      <c r="D184" s="189">
        <v>0.94165875797739296</v>
      </c>
    </row>
    <row r="185" spans="1:4" ht="20.100000000000001" customHeight="1" x14ac:dyDescent="0.25">
      <c r="A185" s="7" t="s">
        <v>771</v>
      </c>
      <c r="B185" s="8" t="s">
        <v>772</v>
      </c>
      <c r="C185" s="189">
        <v>0.41812716460858435</v>
      </c>
      <c r="D185" s="189">
        <v>0.94171247790728252</v>
      </c>
    </row>
    <row r="186" spans="1:4" ht="20.100000000000001" customHeight="1" x14ac:dyDescent="0.25">
      <c r="A186" s="7" t="s">
        <v>979</v>
      </c>
      <c r="B186" s="8" t="s">
        <v>980</v>
      </c>
      <c r="C186" s="189">
        <v>0.41831896856341483</v>
      </c>
      <c r="D186" s="189">
        <v>0.94169717848193957</v>
      </c>
    </row>
    <row r="187" spans="1:4" ht="20.100000000000001" customHeight="1" x14ac:dyDescent="0.25">
      <c r="A187" s="7" t="s">
        <v>1032</v>
      </c>
      <c r="B187" s="8" t="s">
        <v>1033</v>
      </c>
      <c r="C187" s="189">
        <v>0.43443448359082415</v>
      </c>
      <c r="D187" s="189">
        <v>0.90334028450895021</v>
      </c>
    </row>
    <row r="188" spans="1:4" ht="20.100000000000001" customHeight="1" x14ac:dyDescent="0.25">
      <c r="A188" s="7" t="s">
        <v>1030</v>
      </c>
      <c r="B188" s="8" t="s">
        <v>1031</v>
      </c>
      <c r="C188" s="189">
        <v>0.43462684420182662</v>
      </c>
      <c r="D188" s="189">
        <v>0.91484126416059275</v>
      </c>
    </row>
    <row r="189" spans="1:4" ht="20.100000000000001" customHeight="1" x14ac:dyDescent="0.25">
      <c r="A189" s="7" t="s">
        <v>935</v>
      </c>
      <c r="B189" s="8" t="s">
        <v>936</v>
      </c>
      <c r="C189" s="189">
        <v>0.4407870254893409</v>
      </c>
      <c r="D189" s="189">
        <v>1.1898475446952028</v>
      </c>
    </row>
    <row r="190" spans="1:4" ht="20.100000000000001" customHeight="1" x14ac:dyDescent="0.25">
      <c r="A190" s="7" t="s">
        <v>1077</v>
      </c>
      <c r="B190" s="8" t="s">
        <v>1078</v>
      </c>
      <c r="C190" s="189">
        <v>0.43873881174382567</v>
      </c>
      <c r="D190" s="189">
        <v>1.0625785465189177</v>
      </c>
    </row>
    <row r="191" spans="1:4" ht="20.100000000000001" customHeight="1" x14ac:dyDescent="0.25">
      <c r="A191" s="7" t="s">
        <v>847</v>
      </c>
      <c r="B191" s="8" t="s">
        <v>848</v>
      </c>
      <c r="C191" s="189">
        <v>0.16193842823968929</v>
      </c>
      <c r="D191" s="189">
        <v>1.5541417457373123</v>
      </c>
    </row>
    <row r="192" spans="1:4" ht="20.100000000000001" customHeight="1" x14ac:dyDescent="0.25">
      <c r="A192" s="7" t="s">
        <v>849</v>
      </c>
      <c r="B192" s="8" t="s">
        <v>848</v>
      </c>
      <c r="C192" s="189">
        <v>0</v>
      </c>
      <c r="D192" s="189">
        <v>1.3589475744729034</v>
      </c>
    </row>
    <row r="193" spans="1:4" ht="20.100000000000001" customHeight="1" x14ac:dyDescent="0.25">
      <c r="A193" s="7" t="s">
        <v>828</v>
      </c>
      <c r="B193" s="8" t="s">
        <v>829</v>
      </c>
      <c r="C193" s="189">
        <v>0</v>
      </c>
      <c r="D193" s="189">
        <v>3.6888572391038946E-2</v>
      </c>
    </row>
    <row r="194" spans="1:4" ht="20.100000000000001" customHeight="1" x14ac:dyDescent="0.25">
      <c r="A194" s="7" t="s">
        <v>799</v>
      </c>
      <c r="B194" s="8" t="s">
        <v>800</v>
      </c>
      <c r="C194" s="189">
        <v>0</v>
      </c>
      <c r="D194" s="189">
        <v>0.42768770167160447</v>
      </c>
    </row>
    <row r="195" spans="1:4" ht="20.100000000000001" customHeight="1" x14ac:dyDescent="0.25">
      <c r="A195" s="7" t="s">
        <v>801</v>
      </c>
      <c r="B195" s="8" t="s">
        <v>800</v>
      </c>
      <c r="C195" s="189">
        <v>0</v>
      </c>
      <c r="D195" s="189">
        <v>0.42769836817843365</v>
      </c>
    </row>
    <row r="196" spans="1:4" ht="20.100000000000001" customHeight="1" x14ac:dyDescent="0.25">
      <c r="A196" s="7" t="s">
        <v>802</v>
      </c>
      <c r="B196" s="8" t="s">
        <v>800</v>
      </c>
      <c r="C196" s="189">
        <v>0</v>
      </c>
      <c r="D196" s="189">
        <v>0.66958247123500758</v>
      </c>
    </row>
    <row r="197" spans="1:4" ht="20.100000000000001" customHeight="1" x14ac:dyDescent="0.25">
      <c r="A197" s="7" t="s">
        <v>803</v>
      </c>
      <c r="B197" s="8" t="s">
        <v>800</v>
      </c>
      <c r="C197" s="189">
        <v>0</v>
      </c>
      <c r="D197" s="189">
        <v>0.66960618292089125</v>
      </c>
    </row>
    <row r="198" spans="1:4" ht="20.100000000000001" customHeight="1" x14ac:dyDescent="0.25">
      <c r="A198" s="7" t="s">
        <v>852</v>
      </c>
      <c r="B198" s="8" t="s">
        <v>853</v>
      </c>
      <c r="C198" s="189">
        <v>0.29449704395167442</v>
      </c>
      <c r="D198" s="189">
        <v>0.57323394682729023</v>
      </c>
    </row>
    <row r="199" spans="1:4" ht="20.100000000000001" customHeight="1" x14ac:dyDescent="0.25">
      <c r="A199" s="7" t="s">
        <v>833</v>
      </c>
      <c r="B199" s="8" t="s">
        <v>834</v>
      </c>
      <c r="C199" s="189">
        <v>2.0951083995074119E-4</v>
      </c>
      <c r="D199" s="189">
        <v>-0.92468076923021014</v>
      </c>
    </row>
    <row r="200" spans="1:4" ht="20.100000000000001" customHeight="1" x14ac:dyDescent="0.25">
      <c r="A200" s="7" t="s">
        <v>845</v>
      </c>
      <c r="B200" s="8" t="s">
        <v>846</v>
      </c>
      <c r="C200" s="189">
        <v>0</v>
      </c>
      <c r="D200" s="189">
        <v>-2.7259529699191575E-4</v>
      </c>
    </row>
    <row r="201" spans="1:4" ht="20.100000000000001" customHeight="1" x14ac:dyDescent="0.25">
      <c r="A201" s="7" t="s">
        <v>941</v>
      </c>
      <c r="B201" s="8" t="s">
        <v>942</v>
      </c>
      <c r="C201" s="189">
        <v>0.44195577364865407</v>
      </c>
      <c r="D201" s="189">
        <v>1.1806558605010695</v>
      </c>
    </row>
    <row r="202" spans="1:4" ht="20.100000000000001" customHeight="1" x14ac:dyDescent="0.25">
      <c r="A202" s="7" t="s">
        <v>820</v>
      </c>
      <c r="B202" s="8" t="s">
        <v>821</v>
      </c>
      <c r="C202" s="189">
        <v>0.4340759600622216</v>
      </c>
      <c r="D202" s="189">
        <v>0.92889627755524984</v>
      </c>
    </row>
    <row r="203" spans="1:4" ht="20.100000000000001" customHeight="1" x14ac:dyDescent="0.25">
      <c r="A203" s="7" t="s">
        <v>818</v>
      </c>
      <c r="B203" s="8" t="s">
        <v>819</v>
      </c>
      <c r="C203" s="189">
        <v>0.433601444299344</v>
      </c>
      <c r="D203" s="189">
        <v>0.90012401174070111</v>
      </c>
    </row>
    <row r="204" spans="1:4" ht="20.100000000000001" customHeight="1" x14ac:dyDescent="0.25">
      <c r="A204" s="7" t="s">
        <v>873</v>
      </c>
      <c r="B204" s="8" t="s">
        <v>874</v>
      </c>
      <c r="C204" s="189">
        <v>0</v>
      </c>
      <c r="D204" s="189">
        <v>1.3849540819970687E-2</v>
      </c>
    </row>
    <row r="205" spans="1:4" ht="20.100000000000001" customHeight="1" x14ac:dyDescent="0.25">
      <c r="A205" s="7" t="s">
        <v>1148</v>
      </c>
      <c r="B205" s="8" t="s">
        <v>1149</v>
      </c>
      <c r="C205" s="189">
        <v>0</v>
      </c>
      <c r="D205" s="189">
        <v>0</v>
      </c>
    </row>
    <row r="206" spans="1:4" ht="20.100000000000001" customHeight="1" x14ac:dyDescent="0.25">
      <c r="A206" s="7" t="s">
        <v>1200</v>
      </c>
      <c r="B206" s="8" t="s">
        <v>1201</v>
      </c>
      <c r="C206" s="189">
        <v>0</v>
      </c>
      <c r="D206" s="189">
        <v>0.93702767634002915</v>
      </c>
    </row>
    <row r="207" spans="1:4" ht="20.100000000000001" customHeight="1" x14ac:dyDescent="0.25">
      <c r="A207" s="7" t="s">
        <v>1202</v>
      </c>
      <c r="B207" s="8" t="s">
        <v>1201</v>
      </c>
      <c r="C207" s="189">
        <v>0</v>
      </c>
      <c r="D207" s="189">
        <v>0.9355927744746213</v>
      </c>
    </row>
    <row r="208" spans="1:4" ht="20.100000000000001" customHeight="1" x14ac:dyDescent="0.25">
      <c r="A208" s="7" t="s">
        <v>1156</v>
      </c>
      <c r="B208" s="8" t="s">
        <v>1157</v>
      </c>
      <c r="C208" s="189">
        <v>-1.0153920252638144E-4</v>
      </c>
      <c r="D208" s="189">
        <v>-4.4109179213380846E-2</v>
      </c>
    </row>
    <row r="209" spans="1:4" ht="20.100000000000001" customHeight="1" x14ac:dyDescent="0.25">
      <c r="A209" s="7" t="s">
        <v>1158</v>
      </c>
      <c r="B209" s="8" t="s">
        <v>1157</v>
      </c>
      <c r="C209" s="189">
        <v>9.9060605017698257E-5</v>
      </c>
      <c r="D209" s="189">
        <v>0.13064403663167268</v>
      </c>
    </row>
    <row r="210" spans="1:4" ht="20.100000000000001" customHeight="1" x14ac:dyDescent="0.25">
      <c r="A210" s="7" t="s">
        <v>1213</v>
      </c>
      <c r="B210" s="8" t="s">
        <v>1214</v>
      </c>
      <c r="C210" s="189">
        <v>0</v>
      </c>
      <c r="D210" s="189">
        <v>0.1404872972148106</v>
      </c>
    </row>
    <row r="211" spans="1:4" ht="20.100000000000001" customHeight="1" x14ac:dyDescent="0.25">
      <c r="A211" s="7" t="s">
        <v>1215</v>
      </c>
      <c r="B211" s="8" t="s">
        <v>1214</v>
      </c>
      <c r="C211" s="189">
        <v>0</v>
      </c>
      <c r="D211" s="189">
        <v>-0.21550877996517293</v>
      </c>
    </row>
    <row r="212" spans="1:4" ht="20.100000000000001" customHeight="1" x14ac:dyDescent="0.25">
      <c r="A212" s="7" t="s">
        <v>1206</v>
      </c>
      <c r="B212" s="8" t="s">
        <v>1207</v>
      </c>
      <c r="C212" s="189">
        <v>0</v>
      </c>
      <c r="D212" s="189">
        <v>0</v>
      </c>
    </row>
    <row r="213" spans="1:4" ht="20.100000000000001" customHeight="1" x14ac:dyDescent="0.25">
      <c r="A213" s="7" t="s">
        <v>1026</v>
      </c>
      <c r="B213" s="8" t="s">
        <v>1027</v>
      </c>
      <c r="C213" s="189">
        <v>0</v>
      </c>
      <c r="D213" s="189">
        <v>1.3968916578500701</v>
      </c>
    </row>
    <row r="214" spans="1:4" ht="20.100000000000001" customHeight="1" x14ac:dyDescent="0.25">
      <c r="A214" s="7" t="s">
        <v>1065</v>
      </c>
      <c r="B214" s="8" t="s">
        <v>1066</v>
      </c>
      <c r="C214" s="189">
        <v>0</v>
      </c>
      <c r="D214" s="189">
        <v>2.8575035665705196E-3</v>
      </c>
    </row>
    <row r="215" spans="1:4" ht="20.100000000000001" customHeight="1" x14ac:dyDescent="0.25">
      <c r="A215" s="7" t="s">
        <v>1208</v>
      </c>
      <c r="B215" s="8" t="s">
        <v>1209</v>
      </c>
      <c r="C215" s="189">
        <v>0</v>
      </c>
      <c r="D215" s="189">
        <v>0.86205915153112445</v>
      </c>
    </row>
    <row r="216" spans="1:4" ht="20.100000000000001" customHeight="1" x14ac:dyDescent="0.25">
      <c r="A216" s="7" t="s">
        <v>882</v>
      </c>
      <c r="B216" s="8" t="s">
        <v>883</v>
      </c>
      <c r="C216" s="189">
        <v>0.44259773315433582</v>
      </c>
      <c r="D216" s="189">
        <v>0.942171173332915</v>
      </c>
    </row>
    <row r="217" spans="1:4" ht="20.100000000000001" customHeight="1" x14ac:dyDescent="0.25">
      <c r="A217" s="7" t="s">
        <v>880</v>
      </c>
      <c r="B217" s="8" t="s">
        <v>881</v>
      </c>
      <c r="C217" s="189">
        <v>0.44326256963337496</v>
      </c>
      <c r="D217" s="189">
        <v>0.97948521029874125</v>
      </c>
    </row>
    <row r="218" spans="1:4" ht="20.100000000000001" customHeight="1" x14ac:dyDescent="0.25">
      <c r="A218" s="7" t="s">
        <v>1132</v>
      </c>
      <c r="B218" s="8" t="s">
        <v>1133</v>
      </c>
      <c r="C218" s="189">
        <v>0.41870963976871006</v>
      </c>
      <c r="D218" s="189">
        <v>0.98895264231745039</v>
      </c>
    </row>
    <row r="219" spans="1:4" ht="20.100000000000001" customHeight="1" x14ac:dyDescent="0.25">
      <c r="A219" s="7" t="s">
        <v>1130</v>
      </c>
      <c r="B219" s="8" t="s">
        <v>1131</v>
      </c>
      <c r="C219" s="189">
        <v>0.44357714240028695</v>
      </c>
      <c r="D219" s="189">
        <v>0.94766764172996232</v>
      </c>
    </row>
    <row r="220" spans="1:4" ht="20.100000000000001" customHeight="1" x14ac:dyDescent="0.25">
      <c r="A220" s="7" t="s">
        <v>1222</v>
      </c>
      <c r="B220" s="8" t="s">
        <v>1223</v>
      </c>
      <c r="C220" s="189">
        <v>0.3653658455538068</v>
      </c>
      <c r="D220" s="189">
        <v>0.9943689791511332</v>
      </c>
    </row>
    <row r="221" spans="1:4" ht="20.100000000000001" customHeight="1" x14ac:dyDescent="0.25">
      <c r="A221" s="7" t="s">
        <v>1224</v>
      </c>
      <c r="B221" s="8" t="s">
        <v>1225</v>
      </c>
      <c r="C221" s="189">
        <v>0.36535443541186174</v>
      </c>
      <c r="D221" s="189">
        <v>0.9943494838346727</v>
      </c>
    </row>
    <row r="222" spans="1:4" ht="20.100000000000001" customHeight="1" x14ac:dyDescent="0.25">
      <c r="A222" s="7" t="s">
        <v>1067</v>
      </c>
      <c r="B222" s="8" t="s">
        <v>1068</v>
      </c>
      <c r="C222" s="189">
        <v>0.36744455957339167</v>
      </c>
      <c r="D222" s="189">
        <v>0.99476925210675171</v>
      </c>
    </row>
    <row r="223" spans="1:4" ht="20.100000000000001" customHeight="1" x14ac:dyDescent="0.25">
      <c r="A223" s="7" t="s">
        <v>1069</v>
      </c>
      <c r="B223" s="8" t="s">
        <v>1070</v>
      </c>
      <c r="C223" s="189">
        <v>0.36744439484432079</v>
      </c>
      <c r="D223" s="189">
        <v>0.99476925390954851</v>
      </c>
    </row>
    <row r="224" spans="1:4" ht="20.100000000000001" customHeight="1" x14ac:dyDescent="0.25">
      <c r="A224" s="7" t="s">
        <v>1071</v>
      </c>
      <c r="B224" s="8" t="s">
        <v>1072</v>
      </c>
      <c r="C224" s="189">
        <v>0.36740326339147555</v>
      </c>
      <c r="D224" s="189">
        <v>0.99476842258310905</v>
      </c>
    </row>
    <row r="225" spans="1:4" ht="20.100000000000001" customHeight="1" x14ac:dyDescent="0.25">
      <c r="A225" s="7" t="s">
        <v>1073</v>
      </c>
      <c r="B225" s="8" t="s">
        <v>1074</v>
      </c>
      <c r="C225" s="189">
        <v>0.36734853520710964</v>
      </c>
      <c r="D225" s="189">
        <v>0.99476594056594059</v>
      </c>
    </row>
    <row r="226" spans="1:4" ht="20.100000000000001" customHeight="1" x14ac:dyDescent="0.25">
      <c r="A226" s="7" t="s">
        <v>1054</v>
      </c>
      <c r="B226" s="8" t="s">
        <v>1055</v>
      </c>
      <c r="C226" s="189">
        <v>0.43710486813425514</v>
      </c>
      <c r="D226" s="189">
        <v>0.93717302615055442</v>
      </c>
    </row>
    <row r="227" spans="1:4" ht="20.100000000000001" customHeight="1" x14ac:dyDescent="0.25">
      <c r="A227" s="7" t="s">
        <v>939</v>
      </c>
      <c r="B227" s="8" t="s">
        <v>940</v>
      </c>
      <c r="C227" s="189">
        <v>0.43635991494564064</v>
      </c>
      <c r="D227" s="189">
        <v>0.93098815877356289</v>
      </c>
    </row>
    <row r="228" spans="1:4" ht="20.100000000000001" customHeight="1" x14ac:dyDescent="0.25">
      <c r="A228" s="7" t="s">
        <v>1056</v>
      </c>
      <c r="B228" s="8" t="s">
        <v>1057</v>
      </c>
      <c r="C228" s="189">
        <v>0.43766015482596204</v>
      </c>
      <c r="D228" s="189">
        <v>0.94799052344036183</v>
      </c>
    </row>
    <row r="229" spans="1:4" ht="20.100000000000001" customHeight="1" x14ac:dyDescent="0.25">
      <c r="A229" s="7" t="s">
        <v>1128</v>
      </c>
      <c r="B229" s="8" t="s">
        <v>1129</v>
      </c>
      <c r="C229" s="189">
        <v>0.41814534926079372</v>
      </c>
      <c r="D229" s="189">
        <v>0.94127656840290197</v>
      </c>
    </row>
    <row r="230" spans="1:4" ht="20.100000000000001" customHeight="1" x14ac:dyDescent="0.25">
      <c r="A230" s="7" t="s">
        <v>1018</v>
      </c>
      <c r="B230" s="8" t="s">
        <v>1019</v>
      </c>
      <c r="C230" s="189">
        <v>1.0842928025574062E-6</v>
      </c>
      <c r="D230" s="189">
        <v>6.1951829961944958</v>
      </c>
    </row>
    <row r="231" spans="1:4" ht="20.100000000000001" customHeight="1" x14ac:dyDescent="0.25">
      <c r="A231" s="7" t="s">
        <v>937</v>
      </c>
      <c r="B231" s="8" t="s">
        <v>938</v>
      </c>
      <c r="C231" s="189">
        <v>0.43654695462226512</v>
      </c>
      <c r="D231" s="189">
        <v>0.93435577441575779</v>
      </c>
    </row>
    <row r="232" spans="1:4" ht="20.100000000000001" customHeight="1" x14ac:dyDescent="0.25">
      <c r="A232" s="7" t="s">
        <v>786</v>
      </c>
      <c r="B232" s="8" t="s">
        <v>787</v>
      </c>
      <c r="C232" s="189">
        <v>0.43324040132661962</v>
      </c>
      <c r="D232" s="189">
        <v>0.89156518550818864</v>
      </c>
    </row>
    <row r="233" spans="1:4" ht="20.100000000000001" customHeight="1" x14ac:dyDescent="0.25">
      <c r="A233" s="7" t="s">
        <v>784</v>
      </c>
      <c r="B233" s="8" t="s">
        <v>785</v>
      </c>
      <c r="C233" s="189">
        <v>0.43220863205981186</v>
      </c>
      <c r="D233" s="189">
        <v>0.87680830214453698</v>
      </c>
    </row>
    <row r="234" spans="1:4" ht="20.100000000000001" customHeight="1" x14ac:dyDescent="0.25">
      <c r="A234" s="7" t="s">
        <v>1052</v>
      </c>
      <c r="B234" s="8" t="s">
        <v>1053</v>
      </c>
      <c r="C234" s="189">
        <v>0</v>
      </c>
      <c r="D234" s="189">
        <v>1.4741165584409879E-2</v>
      </c>
    </row>
    <row r="235" spans="1:4" ht="20.100000000000001" customHeight="1" x14ac:dyDescent="0.25">
      <c r="A235" s="7" t="s">
        <v>1216</v>
      </c>
      <c r="B235" s="8" t="s">
        <v>1217</v>
      </c>
      <c r="C235" s="189">
        <v>0.18950063124925443</v>
      </c>
      <c r="D235" s="189">
        <v>0.98728436438715073</v>
      </c>
    </row>
    <row r="236" spans="1:4" ht="20.100000000000001" customHeight="1" x14ac:dyDescent="0.25">
      <c r="A236" s="7" t="s">
        <v>1218</v>
      </c>
      <c r="B236" s="8" t="s">
        <v>1217</v>
      </c>
      <c r="C236" s="189">
        <v>0.18950024473557289</v>
      </c>
      <c r="D236" s="189">
        <v>0.98728371383915881</v>
      </c>
    </row>
    <row r="237" spans="1:4" ht="20.100000000000001" customHeight="1" x14ac:dyDescent="0.25">
      <c r="A237" s="7" t="s">
        <v>1159</v>
      </c>
      <c r="B237" s="8" t="s">
        <v>1160</v>
      </c>
      <c r="C237" s="189">
        <v>2.7441034625886606E-6</v>
      </c>
      <c r="D237" s="189">
        <v>-3.3363095192889548E-4</v>
      </c>
    </row>
    <row r="238" spans="1:4" ht="20.100000000000001" customHeight="1" x14ac:dyDescent="0.25">
      <c r="A238" s="7" t="s">
        <v>1161</v>
      </c>
      <c r="B238" s="8" t="s">
        <v>1160</v>
      </c>
      <c r="C238" s="189">
        <v>2.7441034625886606E-6</v>
      </c>
      <c r="D238" s="189">
        <v>-3.3363095192889548E-4</v>
      </c>
    </row>
    <row r="239" spans="1:4" ht="20.100000000000001" customHeight="1" x14ac:dyDescent="0.25">
      <c r="A239" s="7" t="s">
        <v>1082</v>
      </c>
      <c r="B239" s="8" t="s">
        <v>1083</v>
      </c>
      <c r="C239" s="189">
        <v>0.36711167846583942</v>
      </c>
      <c r="D239" s="189">
        <v>0.99469033773318927</v>
      </c>
    </row>
    <row r="240" spans="1:4" ht="20.100000000000001" customHeight="1" x14ac:dyDescent="0.25">
      <c r="A240" s="7" t="s">
        <v>1084</v>
      </c>
      <c r="B240" s="8" t="s">
        <v>1085</v>
      </c>
      <c r="C240" s="189">
        <v>0.36683695117670356</v>
      </c>
      <c r="D240" s="189">
        <v>0.99466618770899307</v>
      </c>
    </row>
    <row r="241" spans="1:4" ht="20.100000000000001" customHeight="1" x14ac:dyDescent="0.25">
      <c r="A241" s="7" t="s">
        <v>1028</v>
      </c>
      <c r="B241" s="8" t="s">
        <v>1029</v>
      </c>
      <c r="C241" s="189">
        <v>0.49104738703023459</v>
      </c>
      <c r="D241" s="189">
        <v>0.9895394034008218</v>
      </c>
    </row>
    <row r="242" spans="1:4" ht="20.100000000000001" customHeight="1" x14ac:dyDescent="0.25">
      <c r="A242" s="7" t="s">
        <v>1079</v>
      </c>
      <c r="B242" s="8" t="s">
        <v>1080</v>
      </c>
      <c r="C242" s="189">
        <v>2.4657261405541275</v>
      </c>
      <c r="D242" s="189">
        <v>5.6174139836944708</v>
      </c>
    </row>
    <row r="243" spans="1:4" ht="20.100000000000001" customHeight="1" x14ac:dyDescent="0.25">
      <c r="A243" s="7" t="s">
        <v>1081</v>
      </c>
      <c r="B243" s="8" t="s">
        <v>1080</v>
      </c>
      <c r="C243" s="189">
        <v>2.7733387999886245</v>
      </c>
      <c r="D243" s="189">
        <v>4.9994011443450486</v>
      </c>
    </row>
    <row r="244" spans="1:4" ht="20.100000000000001" customHeight="1" x14ac:dyDescent="0.25">
      <c r="A244" s="7" t="s">
        <v>1086</v>
      </c>
      <c r="B244" s="8" t="s">
        <v>1087</v>
      </c>
      <c r="C244" s="189">
        <v>3.0749781326170331</v>
      </c>
      <c r="D244" s="189">
        <v>14.241858528079298</v>
      </c>
    </row>
    <row r="245" spans="1:4" ht="20.100000000000001" customHeight="1" x14ac:dyDescent="0.25">
      <c r="A245" s="7" t="s">
        <v>1088</v>
      </c>
      <c r="B245" s="8" t="s">
        <v>1087</v>
      </c>
      <c r="C245" s="189">
        <v>9.9155430190204716E-3</v>
      </c>
      <c r="D245" s="189">
        <v>9.3424406957895698</v>
      </c>
    </row>
    <row r="246" spans="1:4" ht="20.100000000000001" customHeight="1" x14ac:dyDescent="0.25">
      <c r="A246" s="7" t="s">
        <v>1089</v>
      </c>
      <c r="B246" s="8" t="s">
        <v>1087</v>
      </c>
      <c r="C246" s="189">
        <v>1.1805363945993292</v>
      </c>
      <c r="D246" s="189">
        <v>15.040762359056242</v>
      </c>
    </row>
    <row r="247" spans="1:4" ht="20.100000000000001" customHeight="1" x14ac:dyDescent="0.25">
      <c r="A247" s="7" t="s">
        <v>1090</v>
      </c>
      <c r="B247" s="8" t="s">
        <v>1087</v>
      </c>
      <c r="C247" s="189">
        <v>2.2080307144956074E-3</v>
      </c>
      <c r="D247" s="189">
        <v>6.959861779199942</v>
      </c>
    </row>
    <row r="248" spans="1:4" ht="20.100000000000001" customHeight="1" x14ac:dyDescent="0.25">
      <c r="A248" s="7" t="s">
        <v>1091</v>
      </c>
      <c r="B248" s="8" t="s">
        <v>1092</v>
      </c>
      <c r="C248" s="189">
        <v>0</v>
      </c>
      <c r="D248" s="189">
        <v>0.80556397647316991</v>
      </c>
    </row>
    <row r="249" spans="1:4" ht="20.100000000000001" customHeight="1" x14ac:dyDescent="0.25">
      <c r="A249" s="7" t="s">
        <v>1093</v>
      </c>
      <c r="B249" s="8" t="s">
        <v>1092</v>
      </c>
      <c r="C249" s="189">
        <v>1.3866843483411893</v>
      </c>
      <c r="D249" s="189">
        <v>12.159753883474021</v>
      </c>
    </row>
    <row r="250" spans="1:4" ht="20.100000000000001" customHeight="1" x14ac:dyDescent="0.25">
      <c r="A250" s="7" t="s">
        <v>1094</v>
      </c>
      <c r="B250" s="8" t="s">
        <v>1092</v>
      </c>
      <c r="C250" s="189">
        <v>1.1193080129377995</v>
      </c>
      <c r="D250" s="189">
        <v>13.000365214217673</v>
      </c>
    </row>
    <row r="251" spans="1:4" ht="20.100000000000001" customHeight="1" x14ac:dyDescent="0.25">
      <c r="A251" s="7" t="s">
        <v>1095</v>
      </c>
      <c r="B251" s="8" t="s">
        <v>1096</v>
      </c>
      <c r="C251" s="189">
        <v>3.7347846875052286</v>
      </c>
      <c r="D251" s="189">
        <v>15.771891413401095</v>
      </c>
    </row>
    <row r="252" spans="1:4" ht="20.100000000000001" customHeight="1" x14ac:dyDescent="0.25">
      <c r="A252" s="7" t="s">
        <v>1097</v>
      </c>
      <c r="B252" s="8" t="s">
        <v>1096</v>
      </c>
      <c r="C252" s="189">
        <v>2.9135822280337607</v>
      </c>
      <c r="D252" s="189">
        <v>15.981931314695128</v>
      </c>
    </row>
    <row r="253" spans="1:4" ht="20.100000000000001" customHeight="1" x14ac:dyDescent="0.25">
      <c r="A253" s="7" t="s">
        <v>1098</v>
      </c>
      <c r="B253" s="8" t="s">
        <v>1099</v>
      </c>
      <c r="C253" s="189">
        <v>3.4531282988415439</v>
      </c>
      <c r="D253" s="189">
        <v>3.4674844698306573</v>
      </c>
    </row>
    <row r="254" spans="1:4" ht="20.100000000000001" customHeight="1" x14ac:dyDescent="0.25">
      <c r="A254" s="7" t="s">
        <v>1100</v>
      </c>
      <c r="B254" s="8" t="s">
        <v>1099</v>
      </c>
      <c r="C254" s="189">
        <v>1.2362703066726772</v>
      </c>
      <c r="D254" s="189">
        <v>4.4176322107204689</v>
      </c>
    </row>
    <row r="255" spans="1:4" ht="20.100000000000001" customHeight="1" x14ac:dyDescent="0.25">
      <c r="A255" s="7" t="s">
        <v>1101</v>
      </c>
      <c r="B255" s="8" t="s">
        <v>1102</v>
      </c>
      <c r="C255" s="189">
        <v>4.1242243747061567</v>
      </c>
      <c r="D255" s="189">
        <v>15.476381434996426</v>
      </c>
    </row>
    <row r="256" spans="1:4" ht="20.100000000000001" customHeight="1" x14ac:dyDescent="0.25">
      <c r="A256" s="7" t="s">
        <v>1103</v>
      </c>
      <c r="B256" s="8" t="s">
        <v>1104</v>
      </c>
      <c r="C256" s="189">
        <v>0</v>
      </c>
      <c r="D256" s="189">
        <v>3.1118597130890722</v>
      </c>
    </row>
    <row r="257" spans="1:4" ht="20.100000000000001" customHeight="1" x14ac:dyDescent="0.25">
      <c r="A257" s="7" t="s">
        <v>1105</v>
      </c>
      <c r="B257" s="8" t="s">
        <v>1104</v>
      </c>
      <c r="C257" s="189">
        <v>0</v>
      </c>
      <c r="D257" s="189">
        <v>2.6412650595676506</v>
      </c>
    </row>
    <row r="258" spans="1:4" ht="20.100000000000001" customHeight="1" x14ac:dyDescent="0.25">
      <c r="A258" s="7" t="s">
        <v>1108</v>
      </c>
      <c r="B258" s="8" t="s">
        <v>1109</v>
      </c>
      <c r="C258" s="189">
        <v>2.4716235792627321</v>
      </c>
      <c r="D258" s="189">
        <v>6.9719104746597376</v>
      </c>
    </row>
    <row r="259" spans="1:4" ht="20.100000000000001" customHeight="1" x14ac:dyDescent="0.25">
      <c r="A259" s="7" t="s">
        <v>1112</v>
      </c>
      <c r="B259" s="8" t="s">
        <v>1113</v>
      </c>
      <c r="C259" s="189">
        <v>0</v>
      </c>
      <c r="D259" s="189">
        <v>0.51516228069017245</v>
      </c>
    </row>
    <row r="260" spans="1:4" ht="20.100000000000001" customHeight="1" x14ac:dyDescent="0.25">
      <c r="A260" s="7" t="s">
        <v>1114</v>
      </c>
      <c r="B260" s="8" t="s">
        <v>1113</v>
      </c>
      <c r="C260" s="189">
        <v>0</v>
      </c>
      <c r="D260" s="189">
        <v>0.25527092295229736</v>
      </c>
    </row>
    <row r="261" spans="1:4" ht="20.100000000000001" customHeight="1" x14ac:dyDescent="0.25">
      <c r="A261" s="7" t="s">
        <v>1115</v>
      </c>
      <c r="B261" s="8" t="s">
        <v>1113</v>
      </c>
      <c r="C261" s="189">
        <v>0</v>
      </c>
      <c r="D261" s="189">
        <v>3.0988049085530871E-2</v>
      </c>
    </row>
    <row r="262" spans="1:4" ht="20.100000000000001" customHeight="1" x14ac:dyDescent="0.25">
      <c r="A262" s="7" t="s">
        <v>1120</v>
      </c>
      <c r="B262" s="8" t="s">
        <v>1121</v>
      </c>
      <c r="C262" s="189">
        <v>0</v>
      </c>
      <c r="D262" s="189">
        <v>1.5508418022711279E-2</v>
      </c>
    </row>
    <row r="263" spans="1:4" ht="20.100000000000001" customHeight="1" x14ac:dyDescent="0.25">
      <c r="A263" s="7" t="s">
        <v>1122</v>
      </c>
      <c r="B263" s="8" t="s">
        <v>1121</v>
      </c>
      <c r="C263" s="189">
        <v>0</v>
      </c>
      <c r="D263" s="189">
        <v>1.5109531965042843E-2</v>
      </c>
    </row>
    <row r="264" spans="1:4" ht="20.100000000000001" customHeight="1" x14ac:dyDescent="0.25">
      <c r="A264" s="7" t="s">
        <v>1116</v>
      </c>
      <c r="B264" s="8" t="s">
        <v>1117</v>
      </c>
      <c r="C264" s="189">
        <v>0</v>
      </c>
      <c r="D264" s="189">
        <v>-1.3929395258471082</v>
      </c>
    </row>
    <row r="265" spans="1:4" ht="20.100000000000001" customHeight="1" x14ac:dyDescent="0.25">
      <c r="A265" s="7" t="s">
        <v>1118</v>
      </c>
      <c r="B265" s="8" t="s">
        <v>1117</v>
      </c>
      <c r="C265" s="189">
        <v>0</v>
      </c>
      <c r="D265" s="189">
        <v>-1.7757105494990268</v>
      </c>
    </row>
    <row r="266" spans="1:4" ht="20.100000000000001" customHeight="1" x14ac:dyDescent="0.25">
      <c r="A266" s="7" t="s">
        <v>1119</v>
      </c>
      <c r="B266" s="8" t="s">
        <v>1117</v>
      </c>
      <c r="C266" s="189">
        <v>0</v>
      </c>
      <c r="D266" s="189">
        <v>-1.7440963267893894</v>
      </c>
    </row>
    <row r="267" spans="1:4" ht="20.100000000000001" customHeight="1" x14ac:dyDescent="0.25">
      <c r="A267" s="7" t="s">
        <v>1125</v>
      </c>
      <c r="B267" s="8" t="s">
        <v>1126</v>
      </c>
      <c r="C267" s="189">
        <v>0</v>
      </c>
      <c r="D267" s="189">
        <v>1.1823926292168063</v>
      </c>
    </row>
    <row r="268" spans="1:4" ht="20.100000000000001" customHeight="1" x14ac:dyDescent="0.25">
      <c r="A268" s="7" t="s">
        <v>1127</v>
      </c>
      <c r="B268" s="8" t="s">
        <v>1126</v>
      </c>
      <c r="C268" s="189">
        <v>4.5843793688348559E-2</v>
      </c>
      <c r="D268" s="189">
        <v>1.5383715204409423</v>
      </c>
    </row>
    <row r="269" spans="1:4" ht="20.100000000000001" customHeight="1" x14ac:dyDescent="0.25">
      <c r="A269" s="7" t="s">
        <v>1137</v>
      </c>
      <c r="B269" s="8" t="s">
        <v>1138</v>
      </c>
      <c r="C269" s="189">
        <v>2.7943384434414673</v>
      </c>
      <c r="D269" s="189">
        <v>5.3606051498964877</v>
      </c>
    </row>
    <row r="270" spans="1:4" ht="20.100000000000001" customHeight="1" x14ac:dyDescent="0.25">
      <c r="A270" s="7" t="s">
        <v>1139</v>
      </c>
      <c r="B270" s="8" t="s">
        <v>1138</v>
      </c>
      <c r="C270" s="189">
        <v>2.7796360143225227</v>
      </c>
      <c r="D270" s="189">
        <v>5.3693132826060186</v>
      </c>
    </row>
    <row r="271" spans="1:4" ht="20.100000000000001" customHeight="1" x14ac:dyDescent="0.25">
      <c r="A271" s="7" t="s">
        <v>1140</v>
      </c>
      <c r="B271" s="8" t="s">
        <v>1141</v>
      </c>
      <c r="C271" s="189">
        <v>0.2508251989891021</v>
      </c>
      <c r="D271" s="189">
        <v>11.5475824620874</v>
      </c>
    </row>
    <row r="272" spans="1:4" ht="20.100000000000001" customHeight="1" x14ac:dyDescent="0.25">
      <c r="A272" s="7" t="s">
        <v>1142</v>
      </c>
      <c r="B272" s="8" t="s">
        <v>1143</v>
      </c>
      <c r="C272" s="189">
        <v>5.8447937600608206</v>
      </c>
      <c r="D272" s="189">
        <v>2.919415697574955</v>
      </c>
    </row>
    <row r="273" spans="1:4" ht="20.100000000000001" customHeight="1" x14ac:dyDescent="0.25">
      <c r="A273" s="7" t="s">
        <v>1144</v>
      </c>
      <c r="B273" s="8" t="s">
        <v>1143</v>
      </c>
      <c r="C273" s="189">
        <v>2.4060797052620657</v>
      </c>
      <c r="D273" s="189">
        <v>2.9031066013751659</v>
      </c>
    </row>
    <row r="274" spans="1:4" ht="20.100000000000001" customHeight="1" x14ac:dyDescent="0.25">
      <c r="A274" s="7" t="s">
        <v>1145</v>
      </c>
      <c r="B274" s="8" t="s">
        <v>1143</v>
      </c>
      <c r="C274" s="189">
        <v>1.0079725831501538</v>
      </c>
      <c r="D274" s="189">
        <v>3.0116103355496358</v>
      </c>
    </row>
    <row r="275" spans="1:4" ht="20.100000000000001" customHeight="1" x14ac:dyDescent="0.25">
      <c r="A275" s="7" t="s">
        <v>1146</v>
      </c>
      <c r="B275" s="8" t="s">
        <v>1147</v>
      </c>
      <c r="C275" s="189">
        <v>0</v>
      </c>
      <c r="D275" s="189">
        <v>0.46125655198130133</v>
      </c>
    </row>
    <row r="276" spans="1:4" ht="20.100000000000001" customHeight="1" x14ac:dyDescent="0.25">
      <c r="A276" s="7" t="s">
        <v>1134</v>
      </c>
      <c r="B276" s="8" t="s">
        <v>1135</v>
      </c>
      <c r="C276" s="189">
        <v>3.5253356223622188</v>
      </c>
      <c r="D276" s="189">
        <v>2.4386939602997646E-3</v>
      </c>
    </row>
    <row r="277" spans="1:4" ht="20.100000000000001" customHeight="1" x14ac:dyDescent="0.25">
      <c r="A277" s="7" t="s">
        <v>1136</v>
      </c>
      <c r="B277" s="8" t="s">
        <v>1135</v>
      </c>
      <c r="C277" s="189">
        <v>2.2087356471717627</v>
      </c>
      <c r="D277" s="189">
        <v>2.3913335698909095E-3</v>
      </c>
    </row>
    <row r="278" spans="1:4" ht="20.100000000000001" customHeight="1" x14ac:dyDescent="0.25">
      <c r="A278" s="7" t="s">
        <v>1150</v>
      </c>
      <c r="B278" s="8" t="s">
        <v>1151</v>
      </c>
      <c r="C278" s="189">
        <v>0</v>
      </c>
      <c r="D278" s="189">
        <v>1.1003035702853209E-3</v>
      </c>
    </row>
    <row r="279" spans="1:4" ht="20.100000000000001" customHeight="1" x14ac:dyDescent="0.25">
      <c r="A279" s="7" t="s">
        <v>1152</v>
      </c>
      <c r="B279" s="8" t="s">
        <v>1151</v>
      </c>
      <c r="C279" s="189">
        <v>0</v>
      </c>
      <c r="D279" s="189">
        <v>9.9169493251666067E-4</v>
      </c>
    </row>
    <row r="280" spans="1:4" ht="20.100000000000001" customHeight="1" x14ac:dyDescent="0.25">
      <c r="A280" s="7" t="s">
        <v>1153</v>
      </c>
      <c r="B280" s="8" t="s">
        <v>1154</v>
      </c>
      <c r="C280" s="189">
        <v>1.629062253741542</v>
      </c>
      <c r="D280" s="189">
        <v>1.5066894668715634</v>
      </c>
    </row>
    <row r="281" spans="1:4" ht="20.100000000000001" customHeight="1" x14ac:dyDescent="0.25">
      <c r="A281" s="7" t="s">
        <v>1155</v>
      </c>
      <c r="B281" s="8" t="s">
        <v>1154</v>
      </c>
      <c r="C281" s="189">
        <v>1.085147018068447</v>
      </c>
      <c r="D281" s="189">
        <v>1.5663027299869301</v>
      </c>
    </row>
    <row r="282" spans="1:4" ht="20.100000000000001" customHeight="1" x14ac:dyDescent="0.25">
      <c r="A282" s="7" t="s">
        <v>1162</v>
      </c>
      <c r="B282" s="8" t="s">
        <v>1163</v>
      </c>
      <c r="C282" s="189">
        <v>0.24200848626092544</v>
      </c>
      <c r="D282" s="189">
        <v>-1.725123388539181</v>
      </c>
    </row>
    <row r="283" spans="1:4" ht="20.100000000000001" customHeight="1" x14ac:dyDescent="0.25">
      <c r="A283" s="7" t="s">
        <v>1164</v>
      </c>
      <c r="B283" s="8" t="s">
        <v>1165</v>
      </c>
      <c r="C283" s="189">
        <v>0.31412761221957503</v>
      </c>
      <c r="D283" s="189">
        <v>4.228489215884732</v>
      </c>
    </row>
    <row r="284" spans="1:4" ht="20.100000000000001" customHeight="1" x14ac:dyDescent="0.25">
      <c r="A284" s="7" t="s">
        <v>1166</v>
      </c>
      <c r="B284" s="8" t="s">
        <v>1165</v>
      </c>
      <c r="C284" s="189">
        <v>0.31400695433815695</v>
      </c>
      <c r="D284" s="189">
        <v>4.2960619607206567</v>
      </c>
    </row>
    <row r="285" spans="1:4" ht="20.100000000000001" customHeight="1" x14ac:dyDescent="0.25">
      <c r="A285" s="7" t="s">
        <v>1167</v>
      </c>
      <c r="B285" s="8" t="s">
        <v>1165</v>
      </c>
      <c r="C285" s="189">
        <v>7.8705673095959522E-2</v>
      </c>
      <c r="D285" s="189">
        <v>4.2367442781975964</v>
      </c>
    </row>
    <row r="286" spans="1:4" ht="20.100000000000001" customHeight="1" x14ac:dyDescent="0.25">
      <c r="A286" s="7" t="s">
        <v>1168</v>
      </c>
      <c r="B286" s="8" t="s">
        <v>1169</v>
      </c>
      <c r="C286" s="189">
        <v>3.2936744248390704</v>
      </c>
      <c r="D286" s="189">
        <v>4.2648539438109649</v>
      </c>
    </row>
    <row r="287" spans="1:4" ht="20.100000000000001" customHeight="1" x14ac:dyDescent="0.25">
      <c r="A287" s="7" t="s">
        <v>1170</v>
      </c>
      <c r="B287" s="8" t="s">
        <v>1169</v>
      </c>
      <c r="C287" s="189">
        <v>3.9838365572444858</v>
      </c>
      <c r="D287" s="189">
        <v>4.1803718644002519</v>
      </c>
    </row>
    <row r="288" spans="1:4" ht="20.100000000000001" customHeight="1" x14ac:dyDescent="0.25">
      <c r="A288" s="7" t="s">
        <v>1171</v>
      </c>
      <c r="B288" s="8" t="s">
        <v>1172</v>
      </c>
      <c r="C288" s="189">
        <v>3.9572037197424415</v>
      </c>
      <c r="D288" s="189">
        <v>2.7410386649949579</v>
      </c>
    </row>
    <row r="289" spans="1:4" ht="20.100000000000001" customHeight="1" x14ac:dyDescent="0.25">
      <c r="A289" s="7" t="s">
        <v>1173</v>
      </c>
      <c r="B289" s="8" t="s">
        <v>1172</v>
      </c>
      <c r="C289" s="189">
        <v>5.0396336013016816</v>
      </c>
      <c r="D289" s="189">
        <v>2.2455074290096477</v>
      </c>
    </row>
    <row r="290" spans="1:4" ht="20.100000000000001" customHeight="1" x14ac:dyDescent="0.25">
      <c r="A290" s="7" t="s">
        <v>1174</v>
      </c>
      <c r="B290" s="8" t="s">
        <v>1175</v>
      </c>
      <c r="C290" s="189">
        <v>3.4334903590764294</v>
      </c>
      <c r="D290" s="189">
        <v>8.7178590097365571</v>
      </c>
    </row>
    <row r="291" spans="1:4" ht="20.100000000000001" customHeight="1" x14ac:dyDescent="0.25">
      <c r="A291" s="7" t="s">
        <v>1176</v>
      </c>
      <c r="B291" s="8" t="s">
        <v>1175</v>
      </c>
      <c r="C291" s="189">
        <v>3.3679342561023393</v>
      </c>
      <c r="D291" s="189">
        <v>10.310804735284467</v>
      </c>
    </row>
    <row r="292" spans="1:4" ht="20.100000000000001" customHeight="1" x14ac:dyDescent="0.25">
      <c r="A292" s="7" t="s">
        <v>1177</v>
      </c>
      <c r="B292" s="8" t="s">
        <v>1178</v>
      </c>
      <c r="C292" s="189">
        <v>0</v>
      </c>
      <c r="D292" s="189">
        <v>0.52807836511668649</v>
      </c>
    </row>
    <row r="293" spans="1:4" ht="20.100000000000001" customHeight="1" x14ac:dyDescent="0.25">
      <c r="A293" s="7" t="s">
        <v>1179</v>
      </c>
      <c r="B293" s="8" t="s">
        <v>1178</v>
      </c>
      <c r="C293" s="189">
        <v>0</v>
      </c>
      <c r="D293" s="189">
        <v>0.43399411700834106</v>
      </c>
    </row>
    <row r="294" spans="1:4" ht="20.100000000000001" customHeight="1" x14ac:dyDescent="0.25">
      <c r="A294" s="7" t="s">
        <v>1180</v>
      </c>
      <c r="B294" s="8" t="s">
        <v>1181</v>
      </c>
      <c r="C294" s="189">
        <v>6.6036107216579971</v>
      </c>
      <c r="D294" s="189">
        <v>4.4015145761128895</v>
      </c>
    </row>
    <row r="295" spans="1:4" ht="20.100000000000001" customHeight="1" x14ac:dyDescent="0.25">
      <c r="A295" s="7" t="s">
        <v>1182</v>
      </c>
      <c r="B295" s="8" t="s">
        <v>1181</v>
      </c>
      <c r="C295" s="189">
        <v>6.5796585913009196</v>
      </c>
      <c r="D295" s="189">
        <v>4.403035757738829</v>
      </c>
    </row>
    <row r="296" spans="1:4" ht="20.100000000000001" customHeight="1" x14ac:dyDescent="0.25">
      <c r="A296" s="7" t="s">
        <v>1183</v>
      </c>
      <c r="B296" s="8" t="s">
        <v>1184</v>
      </c>
      <c r="C296" s="189">
        <v>4.1110987551935407</v>
      </c>
      <c r="D296" s="189">
        <v>13.301131514773754</v>
      </c>
    </row>
    <row r="297" spans="1:4" ht="20.100000000000001" customHeight="1" x14ac:dyDescent="0.25">
      <c r="A297" s="7" t="s">
        <v>1185</v>
      </c>
      <c r="B297" s="8" t="s">
        <v>1184</v>
      </c>
      <c r="C297" s="189">
        <v>5.3821881500456605</v>
      </c>
      <c r="D297" s="189">
        <v>16.766663975485468</v>
      </c>
    </row>
    <row r="298" spans="1:4" ht="20.100000000000001" customHeight="1" x14ac:dyDescent="0.25">
      <c r="A298" s="7" t="s">
        <v>1190</v>
      </c>
      <c r="B298" s="8" t="s">
        <v>1191</v>
      </c>
      <c r="C298" s="189">
        <v>0</v>
      </c>
      <c r="D298" s="189">
        <v>0.25455620822581315</v>
      </c>
    </row>
    <row r="299" spans="1:4" ht="20.100000000000001" customHeight="1" x14ac:dyDescent="0.25">
      <c r="A299" s="7" t="s">
        <v>1192</v>
      </c>
      <c r="B299" s="8" t="s">
        <v>1191</v>
      </c>
      <c r="C299" s="189">
        <v>0</v>
      </c>
      <c r="D299" s="189">
        <v>0.17003404323346705</v>
      </c>
    </row>
    <row r="300" spans="1:4" ht="20.100000000000001" customHeight="1" x14ac:dyDescent="0.25">
      <c r="A300" s="7" t="s">
        <v>1193</v>
      </c>
      <c r="B300" s="8" t="s">
        <v>1191</v>
      </c>
      <c r="C300" s="189">
        <v>0</v>
      </c>
      <c r="D300" s="189">
        <v>6.1190852076617813E-2</v>
      </c>
    </row>
    <row r="301" spans="1:4" ht="20.100000000000001" customHeight="1" x14ac:dyDescent="0.25">
      <c r="A301" s="7" t="s">
        <v>1194</v>
      </c>
      <c r="B301" s="8" t="s">
        <v>1191</v>
      </c>
      <c r="C301" s="189">
        <v>0</v>
      </c>
      <c r="D301" s="189">
        <v>1.6524549235185496E-2</v>
      </c>
    </row>
    <row r="302" spans="1:4" ht="20.100000000000001" customHeight="1" x14ac:dyDescent="0.25">
      <c r="A302" s="7" t="s">
        <v>1195</v>
      </c>
      <c r="B302" s="8" t="s">
        <v>1196</v>
      </c>
      <c r="C302" s="189">
        <v>0</v>
      </c>
      <c r="D302" s="189">
        <v>9.1290354561999812E-2</v>
      </c>
    </row>
    <row r="303" spans="1:4" ht="20.100000000000001" customHeight="1" x14ac:dyDescent="0.25">
      <c r="A303" s="7" t="s">
        <v>1197</v>
      </c>
      <c r="B303" s="8" t="s">
        <v>1196</v>
      </c>
      <c r="C303" s="189">
        <v>0</v>
      </c>
      <c r="D303" s="189">
        <v>5.5505568161732466E-2</v>
      </c>
    </row>
    <row r="304" spans="1:4" ht="20.100000000000001" customHeight="1" x14ac:dyDescent="0.25">
      <c r="A304" s="7" t="s">
        <v>1198</v>
      </c>
      <c r="B304" s="8" t="s">
        <v>1196</v>
      </c>
      <c r="C304" s="189">
        <v>0.11013922216372493</v>
      </c>
      <c r="D304" s="189">
        <v>0.94282048525769091</v>
      </c>
    </row>
    <row r="305" spans="1:4" ht="20.100000000000001" customHeight="1" x14ac:dyDescent="0.25">
      <c r="A305" s="7" t="s">
        <v>1199</v>
      </c>
      <c r="B305" s="8" t="s">
        <v>1196</v>
      </c>
      <c r="C305" s="189">
        <v>8.697951080891779E-2</v>
      </c>
      <c r="D305" s="189">
        <v>0.94229719431300929</v>
      </c>
    </row>
    <row r="306" spans="1:4" ht="20.100000000000001" customHeight="1" x14ac:dyDescent="0.25">
      <c r="A306" s="7" t="s">
        <v>1219</v>
      </c>
      <c r="B306" s="8" t="s">
        <v>1220</v>
      </c>
      <c r="C306" s="189">
        <v>3.2087447740386703</v>
      </c>
      <c r="D306" s="189">
        <v>4.6226656164391349</v>
      </c>
    </row>
    <row r="307" spans="1:4" ht="20.100000000000001" customHeight="1" x14ac:dyDescent="0.25">
      <c r="A307" s="7" t="s">
        <v>1221</v>
      </c>
      <c r="B307" s="8" t="s">
        <v>1220</v>
      </c>
      <c r="C307" s="189">
        <v>3.6661195448395074</v>
      </c>
      <c r="D307" s="189">
        <v>4.304091163093994</v>
      </c>
    </row>
    <row r="308" spans="1:4" ht="20.100000000000001" customHeight="1" x14ac:dyDescent="0.25">
      <c r="A308" s="7" t="s">
        <v>1203</v>
      </c>
      <c r="B308" s="8" t="s">
        <v>1204</v>
      </c>
      <c r="C308" s="189">
        <v>2.3009054359179948</v>
      </c>
      <c r="D308" s="189">
        <v>35.855236168214851</v>
      </c>
    </row>
    <row r="309" spans="1:4" ht="20.100000000000001" customHeight="1" x14ac:dyDescent="0.25">
      <c r="A309" s="7" t="s">
        <v>1205</v>
      </c>
      <c r="B309" s="8" t="s">
        <v>1204</v>
      </c>
      <c r="C309" s="189">
        <v>1.4134945096121929</v>
      </c>
      <c r="D309" s="189">
        <v>7.5239249296718063</v>
      </c>
    </row>
    <row r="310" spans="1:4" ht="20.100000000000001" customHeight="1" x14ac:dyDescent="0.25">
      <c r="A310" s="7" t="s">
        <v>1210</v>
      </c>
      <c r="B310" s="8" t="s">
        <v>1211</v>
      </c>
      <c r="C310" s="189">
        <v>2.3648328790213284</v>
      </c>
      <c r="D310" s="189">
        <v>5.1749698335568599</v>
      </c>
    </row>
    <row r="311" spans="1:4" ht="20.100000000000001" customHeight="1" x14ac:dyDescent="0.25">
      <c r="A311" s="7" t="s">
        <v>1212</v>
      </c>
      <c r="B311" s="8" t="s">
        <v>1211</v>
      </c>
      <c r="C311" s="189">
        <v>3.6184022031368337</v>
      </c>
      <c r="D311" s="189">
        <v>6.3544134906218401</v>
      </c>
    </row>
    <row r="312" spans="1:4" ht="20.100000000000001" customHeight="1" x14ac:dyDescent="0.25">
      <c r="A312" s="7" t="s">
        <v>1188</v>
      </c>
      <c r="B312" s="8" t="s">
        <v>1189</v>
      </c>
      <c r="C312" s="189">
        <v>2.7349611042788179E-2</v>
      </c>
      <c r="D312" s="189">
        <v>-6.1629818011088458E-4</v>
      </c>
    </row>
    <row r="313" spans="1:4" ht="20.100000000000001" customHeight="1" x14ac:dyDescent="0.25">
      <c r="A313" s="7" t="s">
        <v>1186</v>
      </c>
      <c r="B313" s="8" t="s">
        <v>1187</v>
      </c>
      <c r="C313" s="189">
        <v>1.7612815606476264</v>
      </c>
      <c r="D313" s="189">
        <v>8.1442195568054618</v>
      </c>
    </row>
  </sheetData>
  <sheetProtection selectLockedCells="1" selectUnlockedCells="1"/>
  <customSheetViews>
    <customSheetView guid="{5032A364-B81A-48DA-88DA-AB3B86B47EE9}" scale="70" fitToPage="1">
      <selection activeCell="A2" sqref="A2:XFD3"/>
      <pageMargins left="0.39370078740157483" right="0.35433070866141736" top="0.82677165354330717" bottom="0.74803149606299213" header="0.51181102362204722" footer="0.51181102362204722"/>
      <pageSetup paperSize="9" scale="64" fitToHeight="0" orientation="portrait" r:id="rId1"/>
      <headerFooter differentFirst="1" scaleWithDoc="0">
        <oddFooter>&amp;C&amp;P of &amp;N</oddFooter>
        <firstHeader>&amp;L
Annex 6 - Un-scaled [nodal /network group] costs</firstHeader>
        <firstFooter>&amp;C&amp;P of &amp;N</firstFooter>
      </headerFooter>
    </customSheetView>
  </customSheetViews>
  <mergeCells count="1">
    <mergeCell ref="A2:D2"/>
  </mergeCells>
  <phoneticPr fontId="5" type="noConversion"/>
  <hyperlinks>
    <hyperlink ref="A1" location="Overview!A1" display="Back to Overview" xr:uid="{00000000-0004-0000-0A00-000000000000}"/>
  </hyperlinks>
  <pageMargins left="0.39370078740157483" right="0.35433070866141736" top="0.82677165354330717" bottom="0.74803149606299213" header="0.51181102362204722" footer="0.51181102362204722"/>
  <pageSetup paperSize="9" scale="85" fitToHeight="0" orientation="portrait" r:id="rId2"/>
  <headerFooter differentFirst="1" scaleWithDoc="0">
    <oddFooter>&amp;C&amp;P of &amp;N</oddFooter>
    <firstHeader>&amp;LUn-scaled [nodal /network group] costs</firstHeader>
    <firstFooter>&amp;C&amp;P of &amp;N</first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1">
    <pageSetUpPr fitToPage="1"/>
  </sheetPr>
  <dimension ref="A1:H764"/>
  <sheetViews>
    <sheetView zoomScale="90" zoomScaleNormal="90" zoomScaleSheetLayoutView="100" workbookViewId="0"/>
  </sheetViews>
  <sheetFormatPr defaultColWidth="11.5546875" defaultRowHeight="13.2" x14ac:dyDescent="0.25"/>
  <cols>
    <col min="1" max="1" width="13.88671875" style="153" customWidth="1"/>
    <col min="2" max="2" width="37.44140625" style="153" bestFit="1" customWidth="1"/>
    <col min="3" max="3" width="19" style="154" customWidth="1"/>
    <col min="4" max="4" width="5.33203125" style="153" bestFit="1" customWidth="1"/>
    <col min="5" max="5" width="4.6640625" style="153" customWidth="1"/>
    <col min="6" max="6" width="29.109375" style="153" bestFit="1" customWidth="1"/>
    <col min="7" max="7" width="11.5546875" style="153"/>
    <col min="8" max="8" width="64.5546875" style="153" bestFit="1" customWidth="1"/>
    <col min="9" max="16384" width="11.5546875" style="153"/>
  </cols>
  <sheetData>
    <row r="1" spans="1:8" ht="26.25" customHeight="1" x14ac:dyDescent="0.4">
      <c r="A1" s="156" t="s">
        <v>16</v>
      </c>
      <c r="H1" s="155"/>
    </row>
    <row r="2" spans="1:8" ht="12.75" customHeight="1" x14ac:dyDescent="0.25">
      <c r="A2" s="156"/>
    </row>
    <row r="3" spans="1:8" ht="12.75" customHeight="1" x14ac:dyDescent="0.25">
      <c r="A3" s="156"/>
    </row>
    <row r="4" spans="1:8" ht="12.75" customHeight="1" x14ac:dyDescent="0.25">
      <c r="A4" s="156"/>
    </row>
    <row r="5" spans="1:8" ht="12.75" customHeight="1" x14ac:dyDescent="0.25">
      <c r="A5" s="156"/>
    </row>
    <row r="6" spans="1:8" ht="12.75" customHeight="1" x14ac:dyDescent="0.25">
      <c r="A6" s="156"/>
    </row>
    <row r="7" spans="1:8" ht="12.75" customHeight="1" x14ac:dyDescent="0.25">
      <c r="A7" s="156"/>
    </row>
    <row r="8" spans="1:8" ht="12.75" customHeight="1" x14ac:dyDescent="0.25">
      <c r="A8" s="156"/>
    </row>
    <row r="9" spans="1:8" ht="12.75" customHeight="1" x14ac:dyDescent="0.25">
      <c r="A9" s="156"/>
    </row>
    <row r="10" spans="1:8" ht="12.75" customHeight="1" x14ac:dyDescent="0.25">
      <c r="A10" s="156"/>
    </row>
    <row r="11" spans="1:8" ht="12.75" customHeight="1" x14ac:dyDescent="0.25">
      <c r="A11" s="156"/>
    </row>
    <row r="12" spans="1:8" ht="12.75" customHeight="1" x14ac:dyDescent="0.25">
      <c r="A12" s="156"/>
    </row>
    <row r="13" spans="1:8" ht="12.75" customHeight="1" x14ac:dyDescent="0.25">
      <c r="A13" s="156"/>
    </row>
    <row r="14" spans="1:8" ht="12.75" customHeight="1" x14ac:dyDescent="0.25">
      <c r="A14" s="156"/>
    </row>
    <row r="15" spans="1:8" ht="12.75" customHeight="1" x14ac:dyDescent="0.25">
      <c r="A15" s="156"/>
    </row>
    <row r="16" spans="1:8" ht="12.75" customHeight="1" x14ac:dyDescent="0.25">
      <c r="A16" s="156"/>
    </row>
    <row r="17" spans="1:8" ht="12.75" customHeight="1" x14ac:dyDescent="0.25">
      <c r="A17" s="156"/>
    </row>
    <row r="18" spans="1:8" ht="12.75" customHeight="1" x14ac:dyDescent="0.25">
      <c r="A18" s="156"/>
    </row>
    <row r="19" spans="1:8" ht="12.75" customHeight="1" x14ac:dyDescent="0.25">
      <c r="A19" s="156"/>
    </row>
    <row r="20" spans="1:8" ht="12.75" customHeight="1" x14ac:dyDescent="0.25">
      <c r="A20" s="156"/>
    </row>
    <row r="21" spans="1:8" ht="12.75" customHeight="1" x14ac:dyDescent="0.25">
      <c r="A21" s="156"/>
    </row>
    <row r="22" spans="1:8" ht="12.75" customHeight="1" x14ac:dyDescent="0.25">
      <c r="A22" s="156"/>
    </row>
    <row r="23" spans="1:8" ht="12.75" customHeight="1" x14ac:dyDescent="0.25">
      <c r="A23" s="156"/>
    </row>
    <row r="24" spans="1:8" ht="12.75" customHeight="1" x14ac:dyDescent="0.25">
      <c r="A24" s="156"/>
    </row>
    <row r="25" spans="1:8" ht="12.75" customHeight="1" x14ac:dyDescent="0.25">
      <c r="A25" s="156"/>
    </row>
    <row r="26" spans="1:8" ht="12.75" customHeight="1" x14ac:dyDescent="0.25">
      <c r="A26" s="156"/>
    </row>
    <row r="27" spans="1:8" ht="12.75" customHeight="1" x14ac:dyDescent="0.25">
      <c r="A27" s="156"/>
    </row>
    <row r="28" spans="1:8" s="158" customFormat="1" ht="52.8" x14ac:dyDescent="0.25">
      <c r="A28" s="56" t="s">
        <v>157</v>
      </c>
      <c r="B28" s="56" t="s">
        <v>158</v>
      </c>
      <c r="C28" s="56" t="s">
        <v>385</v>
      </c>
      <c r="D28" s="157"/>
      <c r="E28" s="157"/>
      <c r="F28" s="56" t="s">
        <v>386</v>
      </c>
      <c r="G28" s="56" t="s">
        <v>387</v>
      </c>
      <c r="H28" s="56" t="s">
        <v>388</v>
      </c>
    </row>
    <row r="29" spans="1:8" x14ac:dyDescent="0.25">
      <c r="A29" s="163">
        <v>3</v>
      </c>
      <c r="B29" s="159" t="s">
        <v>159</v>
      </c>
      <c r="C29" s="162" t="s">
        <v>394</v>
      </c>
      <c r="F29" s="153" t="s">
        <v>391</v>
      </c>
      <c r="G29" s="160">
        <v>43626</v>
      </c>
      <c r="H29" s="153" t="s">
        <v>392</v>
      </c>
    </row>
    <row r="30" spans="1:8" x14ac:dyDescent="0.25">
      <c r="A30" s="163">
        <v>4</v>
      </c>
      <c r="B30" s="159" t="s">
        <v>159</v>
      </c>
      <c r="C30" s="162" t="s">
        <v>394</v>
      </c>
      <c r="F30" s="153" t="s">
        <v>396</v>
      </c>
      <c r="G30" s="160">
        <v>43626</v>
      </c>
      <c r="H30" s="153" t="s">
        <v>392</v>
      </c>
    </row>
    <row r="31" spans="1:8" x14ac:dyDescent="0.25">
      <c r="A31" s="163">
        <v>5</v>
      </c>
      <c r="B31" s="159" t="s">
        <v>160</v>
      </c>
      <c r="C31" s="162" t="s">
        <v>394</v>
      </c>
      <c r="F31" s="153" t="s">
        <v>395</v>
      </c>
      <c r="G31" s="160">
        <v>43626</v>
      </c>
      <c r="H31" s="153" t="s">
        <v>392</v>
      </c>
    </row>
    <row r="32" spans="1:8" x14ac:dyDescent="0.25">
      <c r="A32" s="163">
        <v>6</v>
      </c>
      <c r="B32" s="159" t="s">
        <v>161</v>
      </c>
      <c r="C32" s="162" t="s">
        <v>394</v>
      </c>
      <c r="F32" s="153" t="s">
        <v>397</v>
      </c>
      <c r="G32" s="160">
        <v>43626</v>
      </c>
      <c r="H32" s="153" t="s">
        <v>398</v>
      </c>
    </row>
    <row r="33" spans="1:8" x14ac:dyDescent="0.25">
      <c r="A33" s="163">
        <v>7</v>
      </c>
      <c r="B33" s="159" t="s">
        <v>161</v>
      </c>
      <c r="C33" s="162" t="s">
        <v>394</v>
      </c>
      <c r="G33" s="160"/>
      <c r="H33" s="161"/>
    </row>
    <row r="34" spans="1:8" x14ac:dyDescent="0.25">
      <c r="A34" s="163">
        <v>8</v>
      </c>
      <c r="B34" s="159" t="s">
        <v>161</v>
      </c>
      <c r="C34" s="162" t="s">
        <v>394</v>
      </c>
      <c r="F34" s="161"/>
      <c r="G34" s="160"/>
    </row>
    <row r="35" spans="1:8" x14ac:dyDescent="0.25">
      <c r="A35" s="163">
        <v>9</v>
      </c>
      <c r="B35" s="159" t="s">
        <v>161</v>
      </c>
      <c r="C35" s="162" t="s">
        <v>394</v>
      </c>
      <c r="G35" s="160"/>
      <c r="H35" s="161"/>
    </row>
    <row r="36" spans="1:8" x14ac:dyDescent="0.25">
      <c r="A36" s="163">
        <v>10</v>
      </c>
      <c r="B36" s="159" t="s">
        <v>161</v>
      </c>
      <c r="C36" s="162" t="s">
        <v>394</v>
      </c>
      <c r="G36" s="160"/>
      <c r="H36" s="161"/>
    </row>
    <row r="37" spans="1:8" x14ac:dyDescent="0.25">
      <c r="A37" s="163">
        <v>11</v>
      </c>
      <c r="B37" s="159" t="s">
        <v>161</v>
      </c>
      <c r="C37" s="162" t="s">
        <v>394</v>
      </c>
      <c r="G37" s="160"/>
    </row>
    <row r="38" spans="1:8" x14ac:dyDescent="0.25">
      <c r="A38" s="163">
        <v>12</v>
      </c>
      <c r="B38" s="159" t="s">
        <v>161</v>
      </c>
      <c r="C38" s="162" t="s">
        <v>394</v>
      </c>
      <c r="G38" s="160"/>
    </row>
    <row r="39" spans="1:8" x14ac:dyDescent="0.25">
      <c r="A39" s="163">
        <v>13</v>
      </c>
      <c r="B39" s="159" t="s">
        <v>162</v>
      </c>
      <c r="C39" s="162" t="s">
        <v>394</v>
      </c>
      <c r="G39" s="160"/>
    </row>
    <row r="40" spans="1:8" x14ac:dyDescent="0.25">
      <c r="A40" s="163">
        <v>15</v>
      </c>
      <c r="B40" s="159" t="s">
        <v>162</v>
      </c>
      <c r="C40" s="162" t="s">
        <v>394</v>
      </c>
      <c r="F40" s="161"/>
      <c r="G40" s="160"/>
      <c r="H40" s="161"/>
    </row>
    <row r="41" spans="1:8" x14ac:dyDescent="0.25">
      <c r="A41" s="163">
        <v>16</v>
      </c>
      <c r="B41" s="159" t="s">
        <v>163</v>
      </c>
      <c r="C41" s="162" t="s">
        <v>394</v>
      </c>
      <c r="G41" s="160"/>
      <c r="H41" s="161"/>
    </row>
    <row r="42" spans="1:8" x14ac:dyDescent="0.25">
      <c r="A42" s="163">
        <v>17</v>
      </c>
      <c r="B42" s="159" t="s">
        <v>163</v>
      </c>
      <c r="C42" s="162" t="s">
        <v>394</v>
      </c>
      <c r="G42" s="160"/>
    </row>
    <row r="43" spans="1:8" x14ac:dyDescent="0.25">
      <c r="A43" s="163">
        <v>18</v>
      </c>
      <c r="B43" s="159" t="s">
        <v>163</v>
      </c>
      <c r="C43" s="162" t="s">
        <v>394</v>
      </c>
      <c r="G43" s="160"/>
    </row>
    <row r="44" spans="1:8" x14ac:dyDescent="0.25">
      <c r="A44" s="163">
        <v>19</v>
      </c>
      <c r="B44" s="159" t="s">
        <v>163</v>
      </c>
      <c r="C44" s="162" t="s">
        <v>394</v>
      </c>
      <c r="G44" s="160"/>
    </row>
    <row r="45" spans="1:8" x14ac:dyDescent="0.25">
      <c r="A45" s="163">
        <v>20</v>
      </c>
      <c r="B45" s="159" t="s">
        <v>163</v>
      </c>
      <c r="C45" s="162" t="s">
        <v>394</v>
      </c>
      <c r="G45" s="160"/>
    </row>
    <row r="46" spans="1:8" x14ac:dyDescent="0.25">
      <c r="A46" s="163">
        <v>21</v>
      </c>
      <c r="B46" s="159" t="s">
        <v>163</v>
      </c>
      <c r="C46" s="162" t="s">
        <v>394</v>
      </c>
      <c r="G46" s="160"/>
    </row>
    <row r="47" spans="1:8" x14ac:dyDescent="0.25">
      <c r="A47" s="163">
        <v>22</v>
      </c>
      <c r="B47" s="159" t="s">
        <v>163</v>
      </c>
      <c r="C47" s="162" t="s">
        <v>394</v>
      </c>
      <c r="G47" s="160"/>
    </row>
    <row r="48" spans="1:8" x14ac:dyDescent="0.25">
      <c r="A48" s="163">
        <v>23</v>
      </c>
      <c r="B48" s="159" t="s">
        <v>164</v>
      </c>
      <c r="C48" s="162" t="s">
        <v>394</v>
      </c>
      <c r="G48" s="160"/>
    </row>
    <row r="49" spans="1:8" x14ac:dyDescent="0.25">
      <c r="A49" s="163">
        <v>24</v>
      </c>
      <c r="B49" s="159" t="s">
        <v>164</v>
      </c>
      <c r="C49" s="162" t="s">
        <v>394</v>
      </c>
      <c r="G49" s="160"/>
    </row>
    <row r="50" spans="1:8" x14ac:dyDescent="0.25">
      <c r="A50" s="163">
        <v>25</v>
      </c>
      <c r="B50" s="159" t="s">
        <v>164</v>
      </c>
      <c r="C50" s="162" t="s">
        <v>394</v>
      </c>
      <c r="G50" s="160"/>
    </row>
    <row r="51" spans="1:8" x14ac:dyDescent="0.25">
      <c r="A51" s="163">
        <v>26</v>
      </c>
      <c r="B51" s="159" t="s">
        <v>164</v>
      </c>
      <c r="C51" s="162" t="s">
        <v>394</v>
      </c>
      <c r="G51" s="160"/>
    </row>
    <row r="52" spans="1:8" x14ac:dyDescent="0.25">
      <c r="A52" s="163">
        <v>28</v>
      </c>
      <c r="B52" s="159" t="s">
        <v>164</v>
      </c>
      <c r="C52" s="162" t="s">
        <v>394</v>
      </c>
      <c r="G52" s="160"/>
    </row>
    <row r="53" spans="1:8" x14ac:dyDescent="0.25">
      <c r="A53" s="163">
        <v>29</v>
      </c>
      <c r="B53" s="159" t="s">
        <v>164</v>
      </c>
      <c r="C53" s="162" t="s">
        <v>394</v>
      </c>
      <c r="G53" s="160"/>
    </row>
    <row r="54" spans="1:8" x14ac:dyDescent="0.25">
      <c r="A54" s="163">
        <v>30</v>
      </c>
      <c r="B54" s="159" t="s">
        <v>164</v>
      </c>
      <c r="C54" s="162" t="s">
        <v>394</v>
      </c>
      <c r="G54" s="160"/>
    </row>
    <row r="55" spans="1:8" x14ac:dyDescent="0.25">
      <c r="A55" s="163">
        <v>31</v>
      </c>
      <c r="B55" s="159" t="s">
        <v>164</v>
      </c>
      <c r="C55" s="162" t="s">
        <v>394</v>
      </c>
      <c r="G55" s="160"/>
    </row>
    <row r="56" spans="1:8" x14ac:dyDescent="0.25">
      <c r="A56" s="163">
        <v>32</v>
      </c>
      <c r="B56" s="159" t="s">
        <v>164</v>
      </c>
      <c r="C56" s="162" t="s">
        <v>394</v>
      </c>
      <c r="F56" s="161"/>
      <c r="G56" s="160"/>
      <c r="H56" s="161"/>
    </row>
    <row r="57" spans="1:8" x14ac:dyDescent="0.25">
      <c r="A57" s="163">
        <v>33</v>
      </c>
      <c r="B57" s="159" t="s">
        <v>164</v>
      </c>
      <c r="C57" s="162" t="s">
        <v>394</v>
      </c>
      <c r="F57" s="161"/>
      <c r="G57" s="160"/>
      <c r="H57" s="161"/>
    </row>
    <row r="58" spans="1:8" x14ac:dyDescent="0.25">
      <c r="A58" s="163">
        <v>34</v>
      </c>
      <c r="B58" s="159" t="s">
        <v>164</v>
      </c>
      <c r="C58" s="162" t="s">
        <v>394</v>
      </c>
      <c r="F58" s="161"/>
      <c r="G58" s="160"/>
      <c r="H58" s="161"/>
    </row>
    <row r="59" spans="1:8" x14ac:dyDescent="0.25">
      <c r="A59" s="163">
        <v>35</v>
      </c>
      <c r="B59" s="159" t="s">
        <v>164</v>
      </c>
      <c r="C59" s="162" t="s">
        <v>394</v>
      </c>
      <c r="F59" s="161"/>
      <c r="G59" s="160"/>
      <c r="H59" s="161"/>
    </row>
    <row r="60" spans="1:8" x14ac:dyDescent="0.25">
      <c r="A60" s="163">
        <v>36</v>
      </c>
      <c r="B60" s="159" t="s">
        <v>164</v>
      </c>
      <c r="C60" s="162" t="s">
        <v>394</v>
      </c>
      <c r="F60" s="161"/>
      <c r="G60" s="160"/>
      <c r="H60" s="161"/>
    </row>
    <row r="61" spans="1:8" x14ac:dyDescent="0.25">
      <c r="A61" s="163">
        <v>37</v>
      </c>
      <c r="B61" s="159" t="s">
        <v>164</v>
      </c>
      <c r="C61" s="162" t="s">
        <v>394</v>
      </c>
      <c r="F61" s="161"/>
      <c r="G61" s="160"/>
      <c r="H61" s="161"/>
    </row>
    <row r="62" spans="1:8" x14ac:dyDescent="0.25">
      <c r="A62" s="163">
        <v>38</v>
      </c>
      <c r="B62" s="159" t="s">
        <v>164</v>
      </c>
      <c r="C62" s="162" t="s">
        <v>394</v>
      </c>
      <c r="F62" s="161"/>
      <c r="G62" s="160"/>
      <c r="H62" s="161"/>
    </row>
    <row r="63" spans="1:8" x14ac:dyDescent="0.25">
      <c r="A63" s="163">
        <v>39</v>
      </c>
      <c r="B63" s="159" t="s">
        <v>164</v>
      </c>
      <c r="C63" s="162" t="s">
        <v>394</v>
      </c>
      <c r="F63" s="161"/>
      <c r="G63" s="160"/>
      <c r="H63" s="161"/>
    </row>
    <row r="64" spans="1:8" x14ac:dyDescent="0.25">
      <c r="A64" s="163">
        <v>40</v>
      </c>
      <c r="B64" s="159" t="s">
        <v>163</v>
      </c>
      <c r="C64" s="162" t="s">
        <v>394</v>
      </c>
      <c r="F64" s="161"/>
      <c r="G64" s="160"/>
      <c r="H64" s="161"/>
    </row>
    <row r="65" spans="1:8" x14ac:dyDescent="0.25">
      <c r="A65" s="163">
        <v>41</v>
      </c>
      <c r="B65" s="159" t="s">
        <v>165</v>
      </c>
      <c r="C65" s="162" t="s">
        <v>394</v>
      </c>
      <c r="F65" s="161"/>
      <c r="G65" s="160"/>
      <c r="H65" s="161"/>
    </row>
    <row r="66" spans="1:8" x14ac:dyDescent="0.25">
      <c r="A66" s="163">
        <v>42</v>
      </c>
      <c r="B66" s="159" t="s">
        <v>166</v>
      </c>
      <c r="C66" s="162" t="s">
        <v>394</v>
      </c>
      <c r="F66" s="161"/>
      <c r="G66" s="160"/>
      <c r="H66" s="161"/>
    </row>
    <row r="67" spans="1:8" x14ac:dyDescent="0.25">
      <c r="A67" s="163">
        <v>43</v>
      </c>
      <c r="B67" s="159" t="s">
        <v>166</v>
      </c>
      <c r="C67" s="162" t="s">
        <v>394</v>
      </c>
      <c r="F67" s="161"/>
      <c r="G67" s="160"/>
      <c r="H67" s="161"/>
    </row>
    <row r="68" spans="1:8" x14ac:dyDescent="0.25">
      <c r="A68" s="163">
        <v>44</v>
      </c>
      <c r="B68" s="159" t="s">
        <v>165</v>
      </c>
      <c r="C68" s="162" t="s">
        <v>394</v>
      </c>
      <c r="F68" s="161"/>
      <c r="G68" s="160"/>
      <c r="H68" s="161"/>
    </row>
    <row r="69" spans="1:8" x14ac:dyDescent="0.25">
      <c r="A69" s="163">
        <v>45</v>
      </c>
      <c r="B69" s="159" t="s">
        <v>167</v>
      </c>
      <c r="C69" s="162" t="s">
        <v>394</v>
      </c>
      <c r="F69" s="161"/>
      <c r="G69" s="160"/>
      <c r="H69" s="161"/>
    </row>
    <row r="70" spans="1:8" x14ac:dyDescent="0.25">
      <c r="A70" s="163">
        <v>46</v>
      </c>
      <c r="B70" s="159" t="s">
        <v>168</v>
      </c>
      <c r="C70" s="162" t="s">
        <v>394</v>
      </c>
      <c r="F70" s="161"/>
      <c r="G70" s="160"/>
      <c r="H70" s="161"/>
    </row>
    <row r="71" spans="1:8" x14ac:dyDescent="0.25">
      <c r="A71" s="163">
        <v>47</v>
      </c>
      <c r="B71" s="159" t="s">
        <v>169</v>
      </c>
      <c r="C71" s="162" t="s">
        <v>394</v>
      </c>
      <c r="F71" s="161"/>
      <c r="G71" s="160"/>
      <c r="H71" s="161"/>
    </row>
    <row r="72" spans="1:8" x14ac:dyDescent="0.25">
      <c r="A72" s="163">
        <v>48</v>
      </c>
      <c r="B72" s="159" t="s">
        <v>170</v>
      </c>
      <c r="C72" s="162" t="s">
        <v>394</v>
      </c>
      <c r="F72" s="161"/>
      <c r="G72" s="160"/>
      <c r="H72" s="161"/>
    </row>
    <row r="73" spans="1:8" x14ac:dyDescent="0.25">
      <c r="A73" s="163">
        <v>49</v>
      </c>
      <c r="B73" s="159" t="s">
        <v>163</v>
      </c>
      <c r="C73" s="162" t="s">
        <v>394</v>
      </c>
      <c r="F73" s="161"/>
      <c r="G73" s="160"/>
      <c r="H73" s="161"/>
    </row>
    <row r="74" spans="1:8" x14ac:dyDescent="0.25">
      <c r="A74" s="163">
        <v>50</v>
      </c>
      <c r="B74" s="159" t="s">
        <v>171</v>
      </c>
      <c r="C74" s="162" t="s">
        <v>394</v>
      </c>
      <c r="F74" s="161"/>
      <c r="G74" s="160"/>
      <c r="H74" s="161"/>
    </row>
    <row r="75" spans="1:8" x14ac:dyDescent="0.25">
      <c r="A75" s="163">
        <v>51</v>
      </c>
      <c r="B75" s="159" t="s">
        <v>172</v>
      </c>
      <c r="C75" s="162" t="s">
        <v>393</v>
      </c>
      <c r="F75" s="161"/>
      <c r="G75" s="160"/>
      <c r="H75" s="161"/>
    </row>
    <row r="76" spans="1:8" x14ac:dyDescent="0.25">
      <c r="A76" s="163">
        <v>52</v>
      </c>
      <c r="B76" s="159" t="s">
        <v>173</v>
      </c>
      <c r="C76" s="162" t="s">
        <v>394</v>
      </c>
      <c r="F76" s="161"/>
      <c r="G76" s="160"/>
      <c r="H76" s="161"/>
    </row>
    <row r="77" spans="1:8" x14ac:dyDescent="0.25">
      <c r="A77" s="163">
        <v>53</v>
      </c>
      <c r="B77" s="159" t="s">
        <v>173</v>
      </c>
      <c r="C77" s="162" t="s">
        <v>394</v>
      </c>
      <c r="F77" s="161"/>
      <c r="G77" s="160"/>
      <c r="H77" s="161"/>
    </row>
    <row r="78" spans="1:8" x14ac:dyDescent="0.25">
      <c r="A78" s="163">
        <v>55</v>
      </c>
      <c r="B78" s="159" t="s">
        <v>173</v>
      </c>
      <c r="C78" s="162" t="s">
        <v>394</v>
      </c>
      <c r="F78" s="161"/>
      <c r="G78" s="160"/>
      <c r="H78" s="161"/>
    </row>
    <row r="79" spans="1:8" x14ac:dyDescent="0.25">
      <c r="A79" s="163">
        <v>56</v>
      </c>
      <c r="B79" s="159" t="s">
        <v>173</v>
      </c>
      <c r="C79" s="162" t="s">
        <v>394</v>
      </c>
      <c r="F79" s="161"/>
      <c r="G79" s="160"/>
      <c r="H79" s="161"/>
    </row>
    <row r="80" spans="1:8" x14ac:dyDescent="0.25">
      <c r="A80" s="163">
        <v>57</v>
      </c>
      <c r="B80" s="159" t="s">
        <v>173</v>
      </c>
      <c r="C80" s="162" t="s">
        <v>394</v>
      </c>
      <c r="F80" s="161"/>
      <c r="G80" s="160"/>
      <c r="H80" s="161"/>
    </row>
    <row r="81" spans="1:8" x14ac:dyDescent="0.25">
      <c r="A81" s="163">
        <v>58</v>
      </c>
      <c r="B81" s="159" t="s">
        <v>174</v>
      </c>
      <c r="C81" s="162" t="s">
        <v>393</v>
      </c>
      <c r="F81" s="161"/>
      <c r="G81" s="160"/>
      <c r="H81" s="161"/>
    </row>
    <row r="82" spans="1:8" x14ac:dyDescent="0.25">
      <c r="A82" s="163">
        <v>59</v>
      </c>
      <c r="B82" s="159" t="s">
        <v>173</v>
      </c>
      <c r="C82" s="162" t="s">
        <v>394</v>
      </c>
      <c r="F82" s="161"/>
      <c r="G82" s="160"/>
      <c r="H82" s="161"/>
    </row>
    <row r="83" spans="1:8" x14ac:dyDescent="0.25">
      <c r="A83" s="163">
        <v>60</v>
      </c>
      <c r="B83" s="159" t="s">
        <v>173</v>
      </c>
      <c r="C83" s="162" t="s">
        <v>394</v>
      </c>
      <c r="F83" s="161"/>
      <c r="G83" s="160"/>
      <c r="H83" s="161"/>
    </row>
    <row r="84" spans="1:8" x14ac:dyDescent="0.25">
      <c r="A84" s="163">
        <v>62</v>
      </c>
      <c r="B84" s="159" t="s">
        <v>175</v>
      </c>
      <c r="C84" s="162" t="s">
        <v>393</v>
      </c>
    </row>
    <row r="85" spans="1:8" x14ac:dyDescent="0.25">
      <c r="A85" s="163">
        <v>63</v>
      </c>
      <c r="B85" s="159" t="s">
        <v>166</v>
      </c>
      <c r="C85" s="162" t="s">
        <v>394</v>
      </c>
    </row>
    <row r="86" spans="1:8" x14ac:dyDescent="0.25">
      <c r="A86" s="163">
        <v>64</v>
      </c>
      <c r="B86" s="159" t="s">
        <v>173</v>
      </c>
      <c r="C86" s="162" t="s">
        <v>394</v>
      </c>
    </row>
    <row r="87" spans="1:8" x14ac:dyDescent="0.25">
      <c r="A87" s="163">
        <v>65</v>
      </c>
      <c r="B87" s="159" t="s">
        <v>176</v>
      </c>
      <c r="C87" s="162" t="s">
        <v>394</v>
      </c>
    </row>
    <row r="88" spans="1:8" x14ac:dyDescent="0.25">
      <c r="A88" s="163">
        <v>66</v>
      </c>
      <c r="B88" s="159" t="s">
        <v>176</v>
      </c>
      <c r="C88" s="162" t="s">
        <v>394</v>
      </c>
    </row>
    <row r="89" spans="1:8" x14ac:dyDescent="0.25">
      <c r="A89" s="163">
        <v>67</v>
      </c>
      <c r="B89" s="159" t="s">
        <v>177</v>
      </c>
      <c r="C89" s="162" t="s">
        <v>394</v>
      </c>
    </row>
    <row r="90" spans="1:8" x14ac:dyDescent="0.25">
      <c r="A90" s="163">
        <v>71</v>
      </c>
      <c r="B90" s="159" t="s">
        <v>177</v>
      </c>
      <c r="C90" s="162" t="s">
        <v>394</v>
      </c>
    </row>
    <row r="91" spans="1:8" x14ac:dyDescent="0.25">
      <c r="A91" s="163">
        <v>72</v>
      </c>
      <c r="B91" s="159" t="s">
        <v>177</v>
      </c>
      <c r="C91" s="162" t="s">
        <v>394</v>
      </c>
    </row>
    <row r="92" spans="1:8" x14ac:dyDescent="0.25">
      <c r="A92" s="163">
        <v>73</v>
      </c>
      <c r="B92" s="159" t="s">
        <v>177</v>
      </c>
      <c r="C92" s="162" t="s">
        <v>394</v>
      </c>
    </row>
    <row r="93" spans="1:8" x14ac:dyDescent="0.25">
      <c r="A93" s="163">
        <v>74</v>
      </c>
      <c r="B93" s="159" t="s">
        <v>178</v>
      </c>
      <c r="C93" s="162" t="s">
        <v>394</v>
      </c>
    </row>
    <row r="94" spans="1:8" x14ac:dyDescent="0.25">
      <c r="A94" s="163">
        <v>75</v>
      </c>
      <c r="B94" s="159" t="s">
        <v>179</v>
      </c>
      <c r="C94" s="162" t="s">
        <v>394</v>
      </c>
    </row>
    <row r="95" spans="1:8" x14ac:dyDescent="0.25">
      <c r="A95" s="163">
        <v>76</v>
      </c>
      <c r="B95" s="159" t="s">
        <v>179</v>
      </c>
      <c r="C95" s="162" t="s">
        <v>394</v>
      </c>
    </row>
    <row r="96" spans="1:8" x14ac:dyDescent="0.25">
      <c r="A96" s="163">
        <v>77</v>
      </c>
      <c r="B96" s="159" t="s">
        <v>179</v>
      </c>
      <c r="C96" s="162" t="s">
        <v>394</v>
      </c>
    </row>
    <row r="97" spans="1:3" x14ac:dyDescent="0.25">
      <c r="A97" s="163">
        <v>78</v>
      </c>
      <c r="B97" s="159" t="s">
        <v>180</v>
      </c>
      <c r="C97" s="162" t="s">
        <v>394</v>
      </c>
    </row>
    <row r="98" spans="1:3" x14ac:dyDescent="0.25">
      <c r="A98" s="163">
        <v>79</v>
      </c>
      <c r="B98" s="159" t="s">
        <v>181</v>
      </c>
      <c r="C98" s="162" t="s">
        <v>393</v>
      </c>
    </row>
    <row r="99" spans="1:3" x14ac:dyDescent="0.25">
      <c r="A99" s="163">
        <v>80</v>
      </c>
      <c r="B99" s="159" t="s">
        <v>182</v>
      </c>
      <c r="C99" s="162" t="s">
        <v>394</v>
      </c>
    </row>
    <row r="100" spans="1:3" x14ac:dyDescent="0.25">
      <c r="A100" s="163">
        <v>81</v>
      </c>
      <c r="B100" s="159" t="s">
        <v>183</v>
      </c>
      <c r="C100" s="162" t="s">
        <v>394</v>
      </c>
    </row>
    <row r="101" spans="1:3" x14ac:dyDescent="0.25">
      <c r="A101" s="163">
        <v>82</v>
      </c>
      <c r="B101" s="159" t="s">
        <v>184</v>
      </c>
      <c r="C101" s="162" t="s">
        <v>394</v>
      </c>
    </row>
    <row r="102" spans="1:3" x14ac:dyDescent="0.25">
      <c r="A102" s="163">
        <v>83</v>
      </c>
      <c r="B102" s="159" t="s">
        <v>184</v>
      </c>
      <c r="C102" s="162" t="s">
        <v>394</v>
      </c>
    </row>
    <row r="103" spans="1:3" x14ac:dyDescent="0.25">
      <c r="A103" s="163">
        <v>84</v>
      </c>
      <c r="B103" s="159" t="s">
        <v>184</v>
      </c>
      <c r="C103" s="162" t="s">
        <v>394</v>
      </c>
    </row>
    <row r="104" spans="1:3" x14ac:dyDescent="0.25">
      <c r="A104" s="163">
        <v>85</v>
      </c>
      <c r="B104" s="159" t="s">
        <v>184</v>
      </c>
      <c r="C104" s="162" t="s">
        <v>394</v>
      </c>
    </row>
    <row r="105" spans="1:3" x14ac:dyDescent="0.25">
      <c r="A105" s="163">
        <v>86</v>
      </c>
      <c r="B105" s="159" t="s">
        <v>184</v>
      </c>
      <c r="C105" s="162" t="s">
        <v>394</v>
      </c>
    </row>
    <row r="106" spans="1:3" x14ac:dyDescent="0.25">
      <c r="A106" s="163">
        <v>87</v>
      </c>
      <c r="B106" s="159" t="s">
        <v>184</v>
      </c>
      <c r="C106" s="162" t="s">
        <v>394</v>
      </c>
    </row>
    <row r="107" spans="1:3" x14ac:dyDescent="0.25">
      <c r="A107" s="163">
        <v>88</v>
      </c>
      <c r="B107" s="159" t="s">
        <v>184</v>
      </c>
      <c r="C107" s="162" t="s">
        <v>394</v>
      </c>
    </row>
    <row r="108" spans="1:3" x14ac:dyDescent="0.25">
      <c r="A108" s="163">
        <v>91</v>
      </c>
      <c r="B108" s="159" t="s">
        <v>185</v>
      </c>
      <c r="C108" s="162" t="s">
        <v>394</v>
      </c>
    </row>
    <row r="109" spans="1:3" x14ac:dyDescent="0.25">
      <c r="A109" s="163">
        <v>92</v>
      </c>
      <c r="B109" s="159" t="s">
        <v>185</v>
      </c>
      <c r="C109" s="162" t="s">
        <v>394</v>
      </c>
    </row>
    <row r="110" spans="1:3" x14ac:dyDescent="0.25">
      <c r="A110" s="163">
        <v>93</v>
      </c>
      <c r="B110" s="159" t="s">
        <v>186</v>
      </c>
      <c r="C110" s="162" t="s">
        <v>393</v>
      </c>
    </row>
    <row r="111" spans="1:3" x14ac:dyDescent="0.25">
      <c r="A111" s="163">
        <v>94</v>
      </c>
      <c r="B111" s="159" t="s">
        <v>185</v>
      </c>
      <c r="C111" s="162" t="s">
        <v>394</v>
      </c>
    </row>
    <row r="112" spans="1:3" x14ac:dyDescent="0.25">
      <c r="A112" s="163">
        <v>95</v>
      </c>
      <c r="B112" s="159" t="s">
        <v>185</v>
      </c>
      <c r="C112" s="162" t="s">
        <v>394</v>
      </c>
    </row>
    <row r="113" spans="1:3" x14ac:dyDescent="0.25">
      <c r="A113" s="163">
        <v>96</v>
      </c>
      <c r="B113" s="159" t="s">
        <v>185</v>
      </c>
      <c r="C113" s="162" t="s">
        <v>394</v>
      </c>
    </row>
    <row r="114" spans="1:3" x14ac:dyDescent="0.25">
      <c r="A114" s="163">
        <v>97</v>
      </c>
      <c r="B114" s="159" t="s">
        <v>187</v>
      </c>
      <c r="C114" s="162" t="s">
        <v>394</v>
      </c>
    </row>
    <row r="115" spans="1:3" x14ac:dyDescent="0.25">
      <c r="A115" s="163">
        <v>98</v>
      </c>
      <c r="B115" s="159" t="s">
        <v>188</v>
      </c>
      <c r="C115" s="162" t="s">
        <v>394</v>
      </c>
    </row>
    <row r="116" spans="1:3" x14ac:dyDescent="0.25">
      <c r="A116" s="163">
        <v>99</v>
      </c>
      <c r="B116" s="159" t="s">
        <v>189</v>
      </c>
      <c r="C116" s="162" t="s">
        <v>394</v>
      </c>
    </row>
    <row r="117" spans="1:3" x14ac:dyDescent="0.25">
      <c r="A117" s="163">
        <v>100</v>
      </c>
      <c r="B117" s="159" t="s">
        <v>189</v>
      </c>
      <c r="C117" s="162" t="s">
        <v>394</v>
      </c>
    </row>
    <row r="118" spans="1:3" x14ac:dyDescent="0.25">
      <c r="A118" s="163">
        <v>101</v>
      </c>
      <c r="B118" s="159" t="s">
        <v>190</v>
      </c>
      <c r="C118" s="162" t="s">
        <v>394</v>
      </c>
    </row>
    <row r="119" spans="1:3" x14ac:dyDescent="0.25">
      <c r="A119" s="163">
        <v>102</v>
      </c>
      <c r="B119" s="159" t="s">
        <v>190</v>
      </c>
      <c r="C119" s="162" t="s">
        <v>394</v>
      </c>
    </row>
    <row r="120" spans="1:3" x14ac:dyDescent="0.25">
      <c r="A120" s="163">
        <v>103</v>
      </c>
      <c r="B120" s="159" t="s">
        <v>190</v>
      </c>
      <c r="C120" s="162" t="s">
        <v>394</v>
      </c>
    </row>
    <row r="121" spans="1:3" x14ac:dyDescent="0.25">
      <c r="A121" s="163">
        <v>104</v>
      </c>
      <c r="B121" s="159" t="s">
        <v>191</v>
      </c>
      <c r="C121" s="162" t="s">
        <v>394</v>
      </c>
    </row>
    <row r="122" spans="1:3" x14ac:dyDescent="0.25">
      <c r="A122" s="163">
        <v>105</v>
      </c>
      <c r="B122" s="159" t="s">
        <v>191</v>
      </c>
      <c r="C122" s="162" t="s">
        <v>394</v>
      </c>
    </row>
    <row r="123" spans="1:3" x14ac:dyDescent="0.25">
      <c r="A123" s="163">
        <v>106</v>
      </c>
      <c r="B123" s="159" t="s">
        <v>191</v>
      </c>
      <c r="C123" s="162" t="s">
        <v>394</v>
      </c>
    </row>
    <row r="124" spans="1:3" x14ac:dyDescent="0.25">
      <c r="A124" s="163">
        <v>107</v>
      </c>
      <c r="B124" s="159" t="s">
        <v>191</v>
      </c>
      <c r="C124" s="162" t="s">
        <v>394</v>
      </c>
    </row>
    <row r="125" spans="1:3" x14ac:dyDescent="0.25">
      <c r="A125" s="163">
        <v>108</v>
      </c>
      <c r="B125" s="159" t="s">
        <v>191</v>
      </c>
      <c r="C125" s="162" t="s">
        <v>394</v>
      </c>
    </row>
    <row r="126" spans="1:3" x14ac:dyDescent="0.25">
      <c r="A126" s="163">
        <v>109</v>
      </c>
      <c r="B126" s="159" t="s">
        <v>191</v>
      </c>
      <c r="C126" s="162" t="s">
        <v>394</v>
      </c>
    </row>
    <row r="127" spans="1:3" x14ac:dyDescent="0.25">
      <c r="A127" s="163">
        <v>110</v>
      </c>
      <c r="B127" s="159" t="s">
        <v>191</v>
      </c>
      <c r="C127" s="162" t="s">
        <v>394</v>
      </c>
    </row>
    <row r="128" spans="1:3" x14ac:dyDescent="0.25">
      <c r="A128" s="163">
        <v>111</v>
      </c>
      <c r="B128" s="159" t="s">
        <v>192</v>
      </c>
      <c r="C128" s="162" t="s">
        <v>394</v>
      </c>
    </row>
    <row r="129" spans="1:3" x14ac:dyDescent="0.25">
      <c r="A129" s="163">
        <v>112</v>
      </c>
      <c r="B129" s="159" t="s">
        <v>193</v>
      </c>
      <c r="C129" s="162" t="s">
        <v>394</v>
      </c>
    </row>
    <row r="130" spans="1:3" x14ac:dyDescent="0.25">
      <c r="A130" s="163">
        <v>113</v>
      </c>
      <c r="B130" s="159" t="s">
        <v>193</v>
      </c>
      <c r="C130" s="162" t="s">
        <v>394</v>
      </c>
    </row>
    <row r="131" spans="1:3" x14ac:dyDescent="0.25">
      <c r="A131" s="163">
        <v>115</v>
      </c>
      <c r="B131" s="159" t="s">
        <v>193</v>
      </c>
      <c r="C131" s="162" t="s">
        <v>394</v>
      </c>
    </row>
    <row r="132" spans="1:3" x14ac:dyDescent="0.25">
      <c r="A132" s="163">
        <v>116</v>
      </c>
      <c r="B132" s="159" t="s">
        <v>193</v>
      </c>
      <c r="C132" s="162" t="s">
        <v>394</v>
      </c>
    </row>
    <row r="133" spans="1:3" x14ac:dyDescent="0.25">
      <c r="A133" s="163">
        <v>117</v>
      </c>
      <c r="B133" s="159" t="s">
        <v>193</v>
      </c>
      <c r="C133" s="162" t="s">
        <v>394</v>
      </c>
    </row>
    <row r="134" spans="1:3" x14ac:dyDescent="0.25">
      <c r="A134" s="163">
        <v>118</v>
      </c>
      <c r="B134" s="159" t="s">
        <v>194</v>
      </c>
      <c r="C134" s="162" t="s">
        <v>394</v>
      </c>
    </row>
    <row r="135" spans="1:3" x14ac:dyDescent="0.25">
      <c r="A135" s="163">
        <v>119</v>
      </c>
      <c r="B135" s="159" t="s">
        <v>194</v>
      </c>
      <c r="C135" s="162" t="s">
        <v>394</v>
      </c>
    </row>
    <row r="136" spans="1:3" x14ac:dyDescent="0.25">
      <c r="A136" s="163">
        <v>120</v>
      </c>
      <c r="B136" s="159" t="s">
        <v>166</v>
      </c>
      <c r="C136" s="162" t="s">
        <v>394</v>
      </c>
    </row>
    <row r="137" spans="1:3" x14ac:dyDescent="0.25">
      <c r="A137" s="163">
        <v>121</v>
      </c>
      <c r="B137" s="159" t="s">
        <v>195</v>
      </c>
      <c r="C137" s="162" t="s">
        <v>393</v>
      </c>
    </row>
    <row r="138" spans="1:3" x14ac:dyDescent="0.25">
      <c r="A138" s="163">
        <v>122</v>
      </c>
      <c r="B138" s="159" t="s">
        <v>196</v>
      </c>
      <c r="C138" s="162" t="s">
        <v>393</v>
      </c>
    </row>
    <row r="139" spans="1:3" x14ac:dyDescent="0.25">
      <c r="A139" s="163">
        <v>123</v>
      </c>
      <c r="B139" s="159" t="s">
        <v>197</v>
      </c>
      <c r="C139" s="162" t="s">
        <v>393</v>
      </c>
    </row>
    <row r="140" spans="1:3" x14ac:dyDescent="0.25">
      <c r="A140" s="163">
        <v>124</v>
      </c>
      <c r="B140" s="159" t="s">
        <v>197</v>
      </c>
      <c r="C140" s="162" t="s">
        <v>393</v>
      </c>
    </row>
    <row r="141" spans="1:3" x14ac:dyDescent="0.25">
      <c r="A141" s="163">
        <v>125</v>
      </c>
      <c r="B141" s="159" t="s">
        <v>197</v>
      </c>
      <c r="C141" s="162" t="s">
        <v>393</v>
      </c>
    </row>
    <row r="142" spans="1:3" x14ac:dyDescent="0.25">
      <c r="A142" s="163">
        <v>126</v>
      </c>
      <c r="B142" s="159" t="s">
        <v>198</v>
      </c>
      <c r="C142" s="162" t="s">
        <v>393</v>
      </c>
    </row>
    <row r="143" spans="1:3" x14ac:dyDescent="0.25">
      <c r="A143" s="163">
        <v>127</v>
      </c>
      <c r="B143" s="159" t="s">
        <v>199</v>
      </c>
      <c r="C143" s="162" t="s">
        <v>393</v>
      </c>
    </row>
    <row r="144" spans="1:3" x14ac:dyDescent="0.25">
      <c r="A144" s="163">
        <v>128</v>
      </c>
      <c r="B144" s="159" t="s">
        <v>200</v>
      </c>
      <c r="C144" s="162" t="s">
        <v>393</v>
      </c>
    </row>
    <row r="145" spans="1:3" x14ac:dyDescent="0.25">
      <c r="A145" s="163">
        <v>129</v>
      </c>
      <c r="B145" s="159" t="s">
        <v>199</v>
      </c>
      <c r="C145" s="162" t="s">
        <v>393</v>
      </c>
    </row>
    <row r="146" spans="1:3" x14ac:dyDescent="0.25">
      <c r="A146" s="163">
        <v>130</v>
      </c>
      <c r="B146" s="159" t="s">
        <v>201</v>
      </c>
      <c r="C146" s="162" t="s">
        <v>393</v>
      </c>
    </row>
    <row r="147" spans="1:3" x14ac:dyDescent="0.25">
      <c r="A147" s="163">
        <v>131</v>
      </c>
      <c r="B147" s="159" t="s">
        <v>201</v>
      </c>
      <c r="C147" s="162" t="s">
        <v>393</v>
      </c>
    </row>
    <row r="148" spans="1:3" x14ac:dyDescent="0.25">
      <c r="A148" s="163">
        <v>132</v>
      </c>
      <c r="B148" s="159" t="s">
        <v>202</v>
      </c>
      <c r="C148" s="162" t="s">
        <v>393</v>
      </c>
    </row>
    <row r="149" spans="1:3" x14ac:dyDescent="0.25">
      <c r="A149" s="163">
        <v>133</v>
      </c>
      <c r="B149" s="159" t="s">
        <v>202</v>
      </c>
      <c r="C149" s="162" t="s">
        <v>393</v>
      </c>
    </row>
    <row r="150" spans="1:3" x14ac:dyDescent="0.25">
      <c r="A150" s="163">
        <v>134</v>
      </c>
      <c r="B150" s="159" t="s">
        <v>202</v>
      </c>
      <c r="C150" s="162" t="s">
        <v>393</v>
      </c>
    </row>
    <row r="151" spans="1:3" x14ac:dyDescent="0.25">
      <c r="A151" s="163">
        <v>135</v>
      </c>
      <c r="B151" s="159" t="s">
        <v>202</v>
      </c>
      <c r="C151" s="162" t="s">
        <v>393</v>
      </c>
    </row>
    <row r="152" spans="1:3" x14ac:dyDescent="0.25">
      <c r="A152" s="163">
        <v>136</v>
      </c>
      <c r="B152" s="159" t="s">
        <v>202</v>
      </c>
      <c r="C152" s="162" t="s">
        <v>393</v>
      </c>
    </row>
    <row r="153" spans="1:3" x14ac:dyDescent="0.25">
      <c r="A153" s="163">
        <v>137</v>
      </c>
      <c r="B153" s="159" t="s">
        <v>202</v>
      </c>
      <c r="C153" s="162" t="s">
        <v>393</v>
      </c>
    </row>
    <row r="154" spans="1:3" x14ac:dyDescent="0.25">
      <c r="A154" s="163">
        <v>138</v>
      </c>
      <c r="B154" s="159" t="s">
        <v>202</v>
      </c>
      <c r="C154" s="162" t="s">
        <v>393</v>
      </c>
    </row>
    <row r="155" spans="1:3" x14ac:dyDescent="0.25">
      <c r="A155" s="163">
        <v>140</v>
      </c>
      <c r="B155" s="159" t="s">
        <v>186</v>
      </c>
      <c r="C155" s="162" t="s">
        <v>393</v>
      </c>
    </row>
    <row r="156" spans="1:3" x14ac:dyDescent="0.25">
      <c r="A156" s="163">
        <v>141</v>
      </c>
      <c r="B156" s="159" t="s">
        <v>203</v>
      </c>
      <c r="C156" s="162" t="s">
        <v>393</v>
      </c>
    </row>
    <row r="157" spans="1:3" x14ac:dyDescent="0.25">
      <c r="A157" s="163">
        <v>142</v>
      </c>
      <c r="B157" s="159" t="s">
        <v>203</v>
      </c>
      <c r="C157" s="162" t="s">
        <v>393</v>
      </c>
    </row>
    <row r="158" spans="1:3" x14ac:dyDescent="0.25">
      <c r="A158" s="163">
        <v>143</v>
      </c>
      <c r="B158" s="159" t="s">
        <v>189</v>
      </c>
      <c r="C158" s="162" t="s">
        <v>394</v>
      </c>
    </row>
    <row r="159" spans="1:3" x14ac:dyDescent="0.25">
      <c r="A159" s="163">
        <v>144</v>
      </c>
      <c r="B159" s="159" t="s">
        <v>204</v>
      </c>
      <c r="C159" s="162" t="s">
        <v>393</v>
      </c>
    </row>
    <row r="160" spans="1:3" x14ac:dyDescent="0.25">
      <c r="A160" s="163">
        <v>145</v>
      </c>
      <c r="B160" s="159" t="s">
        <v>204</v>
      </c>
      <c r="C160" s="162" t="s">
        <v>393</v>
      </c>
    </row>
    <row r="161" spans="1:3" x14ac:dyDescent="0.25">
      <c r="A161" s="163">
        <v>146</v>
      </c>
      <c r="B161" s="159" t="s">
        <v>204</v>
      </c>
      <c r="C161" s="162" t="s">
        <v>393</v>
      </c>
    </row>
    <row r="162" spans="1:3" x14ac:dyDescent="0.25">
      <c r="A162" s="163">
        <v>147</v>
      </c>
      <c r="B162" s="159" t="s">
        <v>204</v>
      </c>
      <c r="C162" s="162" t="s">
        <v>393</v>
      </c>
    </row>
    <row r="163" spans="1:3" x14ac:dyDescent="0.25">
      <c r="A163" s="163">
        <v>148</v>
      </c>
      <c r="B163" s="159" t="s">
        <v>205</v>
      </c>
      <c r="C163" s="162" t="s">
        <v>393</v>
      </c>
    </row>
    <row r="164" spans="1:3" x14ac:dyDescent="0.25">
      <c r="A164" s="163">
        <v>149</v>
      </c>
      <c r="B164" s="159" t="s">
        <v>206</v>
      </c>
      <c r="C164" s="162" t="s">
        <v>393</v>
      </c>
    </row>
    <row r="165" spans="1:3" x14ac:dyDescent="0.25">
      <c r="A165" s="163">
        <v>150</v>
      </c>
      <c r="B165" s="159" t="s">
        <v>198</v>
      </c>
      <c r="C165" s="162" t="s">
        <v>393</v>
      </c>
    </row>
    <row r="166" spans="1:3" x14ac:dyDescent="0.25">
      <c r="A166" s="163">
        <v>151</v>
      </c>
      <c r="B166" s="159" t="s">
        <v>198</v>
      </c>
      <c r="C166" s="162" t="s">
        <v>393</v>
      </c>
    </row>
    <row r="167" spans="1:3" x14ac:dyDescent="0.25">
      <c r="A167" s="163">
        <v>152</v>
      </c>
      <c r="B167" s="159" t="s">
        <v>198</v>
      </c>
      <c r="C167" s="162" t="s">
        <v>393</v>
      </c>
    </row>
    <row r="168" spans="1:3" x14ac:dyDescent="0.25">
      <c r="A168" s="163">
        <v>153</v>
      </c>
      <c r="B168" s="159" t="s">
        <v>198</v>
      </c>
      <c r="C168" s="162" t="s">
        <v>393</v>
      </c>
    </row>
    <row r="169" spans="1:3" x14ac:dyDescent="0.25">
      <c r="A169" s="163">
        <v>154</v>
      </c>
      <c r="B169" s="159" t="s">
        <v>198</v>
      </c>
      <c r="C169" s="162" t="s">
        <v>393</v>
      </c>
    </row>
    <row r="170" spans="1:3" x14ac:dyDescent="0.25">
      <c r="A170" s="163">
        <v>155</v>
      </c>
      <c r="B170" s="159" t="s">
        <v>186</v>
      </c>
      <c r="C170" s="162" t="s">
        <v>394</v>
      </c>
    </row>
    <row r="171" spans="1:3" x14ac:dyDescent="0.25">
      <c r="A171" s="163">
        <v>156</v>
      </c>
      <c r="B171" s="159" t="s">
        <v>198</v>
      </c>
      <c r="C171" s="162" t="s">
        <v>393</v>
      </c>
    </row>
    <row r="172" spans="1:3" x14ac:dyDescent="0.25">
      <c r="A172" s="163">
        <v>157</v>
      </c>
      <c r="B172" s="159" t="s">
        <v>198</v>
      </c>
      <c r="C172" s="162" t="s">
        <v>393</v>
      </c>
    </row>
    <row r="173" spans="1:3" x14ac:dyDescent="0.25">
      <c r="A173" s="163">
        <v>158</v>
      </c>
      <c r="B173" s="159" t="s">
        <v>198</v>
      </c>
      <c r="C173" s="162" t="s">
        <v>393</v>
      </c>
    </row>
    <row r="174" spans="1:3" x14ac:dyDescent="0.25">
      <c r="A174" s="163">
        <v>159</v>
      </c>
      <c r="B174" s="159" t="s">
        <v>173</v>
      </c>
      <c r="C174" s="162" t="s">
        <v>394</v>
      </c>
    </row>
    <row r="175" spans="1:3" x14ac:dyDescent="0.25">
      <c r="A175" s="163">
        <v>160</v>
      </c>
      <c r="B175" s="159" t="s">
        <v>198</v>
      </c>
      <c r="C175" s="162" t="s">
        <v>393</v>
      </c>
    </row>
    <row r="176" spans="1:3" x14ac:dyDescent="0.25">
      <c r="A176" s="163">
        <v>161</v>
      </c>
      <c r="B176" s="159" t="s">
        <v>198</v>
      </c>
      <c r="C176" s="162" t="s">
        <v>393</v>
      </c>
    </row>
    <row r="177" spans="1:3" x14ac:dyDescent="0.25">
      <c r="A177" s="163">
        <v>162</v>
      </c>
      <c r="B177" s="159" t="s">
        <v>198</v>
      </c>
      <c r="C177" s="162" t="s">
        <v>393</v>
      </c>
    </row>
    <row r="178" spans="1:3" x14ac:dyDescent="0.25">
      <c r="A178" s="163">
        <v>163</v>
      </c>
      <c r="B178" s="159" t="s">
        <v>198</v>
      </c>
      <c r="C178" s="162" t="s">
        <v>393</v>
      </c>
    </row>
    <row r="179" spans="1:3" x14ac:dyDescent="0.25">
      <c r="A179" s="163">
        <v>164</v>
      </c>
      <c r="B179" s="159" t="s">
        <v>198</v>
      </c>
      <c r="C179" s="162" t="s">
        <v>393</v>
      </c>
    </row>
    <row r="180" spans="1:3" x14ac:dyDescent="0.25">
      <c r="A180" s="163">
        <v>165</v>
      </c>
      <c r="B180" s="159" t="s">
        <v>198</v>
      </c>
      <c r="C180" s="162" t="s">
        <v>393</v>
      </c>
    </row>
    <row r="181" spans="1:3" x14ac:dyDescent="0.25">
      <c r="A181" s="163">
        <v>166</v>
      </c>
      <c r="B181" s="159" t="s">
        <v>198</v>
      </c>
      <c r="C181" s="162" t="s">
        <v>393</v>
      </c>
    </row>
    <row r="182" spans="1:3" x14ac:dyDescent="0.25">
      <c r="A182" s="163">
        <v>167</v>
      </c>
      <c r="B182" s="159" t="s">
        <v>198</v>
      </c>
      <c r="C182" s="162" t="s">
        <v>393</v>
      </c>
    </row>
    <row r="183" spans="1:3" x14ac:dyDescent="0.25">
      <c r="A183" s="163">
        <v>168</v>
      </c>
      <c r="B183" s="159" t="s">
        <v>198</v>
      </c>
      <c r="C183" s="162" t="s">
        <v>393</v>
      </c>
    </row>
    <row r="184" spans="1:3" x14ac:dyDescent="0.25">
      <c r="A184" s="163">
        <v>169</v>
      </c>
      <c r="B184" s="159" t="s">
        <v>198</v>
      </c>
      <c r="C184" s="162" t="s">
        <v>393</v>
      </c>
    </row>
    <row r="185" spans="1:3" x14ac:dyDescent="0.25">
      <c r="A185" s="163">
        <v>170</v>
      </c>
      <c r="B185" s="159" t="s">
        <v>198</v>
      </c>
      <c r="C185" s="162" t="s">
        <v>393</v>
      </c>
    </row>
    <row r="186" spans="1:3" x14ac:dyDescent="0.25">
      <c r="A186" s="163">
        <v>171</v>
      </c>
      <c r="B186" s="159" t="s">
        <v>198</v>
      </c>
      <c r="C186" s="162" t="s">
        <v>393</v>
      </c>
    </row>
    <row r="187" spans="1:3" x14ac:dyDescent="0.25">
      <c r="A187" s="163">
        <v>172</v>
      </c>
      <c r="B187" s="159" t="s">
        <v>198</v>
      </c>
      <c r="C187" s="162" t="s">
        <v>393</v>
      </c>
    </row>
    <row r="188" spans="1:3" x14ac:dyDescent="0.25">
      <c r="A188" s="163">
        <v>173</v>
      </c>
      <c r="B188" s="159" t="s">
        <v>198</v>
      </c>
      <c r="C188" s="162" t="s">
        <v>393</v>
      </c>
    </row>
    <row r="189" spans="1:3" x14ac:dyDescent="0.25">
      <c r="A189" s="163">
        <v>174</v>
      </c>
      <c r="B189" s="159" t="s">
        <v>198</v>
      </c>
      <c r="C189" s="162" t="s">
        <v>393</v>
      </c>
    </row>
    <row r="190" spans="1:3" x14ac:dyDescent="0.25">
      <c r="A190" s="163">
        <v>175</v>
      </c>
      <c r="B190" s="159" t="s">
        <v>198</v>
      </c>
      <c r="C190" s="162" t="s">
        <v>393</v>
      </c>
    </row>
    <row r="191" spans="1:3" x14ac:dyDescent="0.25">
      <c r="A191" s="163">
        <v>176</v>
      </c>
      <c r="B191" s="159" t="s">
        <v>198</v>
      </c>
      <c r="C191" s="162" t="s">
        <v>393</v>
      </c>
    </row>
    <row r="192" spans="1:3" x14ac:dyDescent="0.25">
      <c r="A192" s="163">
        <v>177</v>
      </c>
      <c r="B192" s="159" t="s">
        <v>198</v>
      </c>
      <c r="C192" s="162" t="s">
        <v>393</v>
      </c>
    </row>
    <row r="193" spans="1:3" x14ac:dyDescent="0.25">
      <c r="A193" s="163">
        <v>178</v>
      </c>
      <c r="B193" s="159" t="s">
        <v>207</v>
      </c>
      <c r="C193" s="162" t="s">
        <v>393</v>
      </c>
    </row>
    <row r="194" spans="1:3" x14ac:dyDescent="0.25">
      <c r="A194" s="163">
        <v>179</v>
      </c>
      <c r="B194" s="159" t="s">
        <v>198</v>
      </c>
      <c r="C194" s="162" t="s">
        <v>393</v>
      </c>
    </row>
    <row r="195" spans="1:3" x14ac:dyDescent="0.25">
      <c r="A195" s="163">
        <v>180</v>
      </c>
      <c r="B195" s="159" t="s">
        <v>198</v>
      </c>
      <c r="C195" s="162" t="s">
        <v>393</v>
      </c>
    </row>
    <row r="196" spans="1:3" x14ac:dyDescent="0.25">
      <c r="A196" s="163">
        <v>181</v>
      </c>
      <c r="B196" s="159" t="s">
        <v>198</v>
      </c>
      <c r="C196" s="162" t="s">
        <v>393</v>
      </c>
    </row>
    <row r="197" spans="1:3" x14ac:dyDescent="0.25">
      <c r="A197" s="163">
        <v>182</v>
      </c>
      <c r="B197" s="159" t="s">
        <v>198</v>
      </c>
      <c r="C197" s="162" t="s">
        <v>393</v>
      </c>
    </row>
    <row r="198" spans="1:3" x14ac:dyDescent="0.25">
      <c r="A198" s="163">
        <v>183</v>
      </c>
      <c r="B198" s="159" t="s">
        <v>198</v>
      </c>
      <c r="C198" s="162" t="s">
        <v>393</v>
      </c>
    </row>
    <row r="199" spans="1:3" x14ac:dyDescent="0.25">
      <c r="A199" s="163">
        <v>184</v>
      </c>
      <c r="B199" s="159" t="s">
        <v>198</v>
      </c>
      <c r="C199" s="162" t="s">
        <v>393</v>
      </c>
    </row>
    <row r="200" spans="1:3" x14ac:dyDescent="0.25">
      <c r="A200" s="163">
        <v>185</v>
      </c>
      <c r="B200" s="159" t="s">
        <v>198</v>
      </c>
      <c r="C200" s="162" t="s">
        <v>393</v>
      </c>
    </row>
    <row r="201" spans="1:3" x14ac:dyDescent="0.25">
      <c r="A201" s="163">
        <v>186</v>
      </c>
      <c r="B201" s="159" t="s">
        <v>198</v>
      </c>
      <c r="C201" s="162" t="s">
        <v>393</v>
      </c>
    </row>
    <row r="202" spans="1:3" x14ac:dyDescent="0.25">
      <c r="A202" s="163">
        <v>187</v>
      </c>
      <c r="B202" s="159" t="s">
        <v>198</v>
      </c>
      <c r="C202" s="162" t="s">
        <v>393</v>
      </c>
    </row>
    <row r="203" spans="1:3" x14ac:dyDescent="0.25">
      <c r="A203" s="163">
        <v>188</v>
      </c>
      <c r="B203" s="159" t="s">
        <v>198</v>
      </c>
      <c r="C203" s="162" t="s">
        <v>393</v>
      </c>
    </row>
    <row r="204" spans="1:3" x14ac:dyDescent="0.25">
      <c r="A204" s="163">
        <v>189</v>
      </c>
      <c r="B204" s="159" t="s">
        <v>198</v>
      </c>
      <c r="C204" s="162" t="s">
        <v>394</v>
      </c>
    </row>
    <row r="205" spans="1:3" x14ac:dyDescent="0.25">
      <c r="A205" s="163">
        <v>190</v>
      </c>
      <c r="B205" s="159" t="s">
        <v>198</v>
      </c>
      <c r="C205" s="162" t="s">
        <v>394</v>
      </c>
    </row>
    <row r="206" spans="1:3" x14ac:dyDescent="0.25">
      <c r="A206" s="163">
        <v>191</v>
      </c>
      <c r="B206" s="159" t="s">
        <v>198</v>
      </c>
      <c r="C206" s="162" t="s">
        <v>394</v>
      </c>
    </row>
    <row r="207" spans="1:3" x14ac:dyDescent="0.25">
      <c r="A207" s="163">
        <v>192</v>
      </c>
      <c r="B207" s="159" t="s">
        <v>198</v>
      </c>
      <c r="C207" s="162" t="s">
        <v>394</v>
      </c>
    </row>
    <row r="208" spans="1:3" x14ac:dyDescent="0.25">
      <c r="A208" s="163">
        <v>193</v>
      </c>
      <c r="B208" s="159" t="s">
        <v>198</v>
      </c>
      <c r="C208" s="162" t="s">
        <v>394</v>
      </c>
    </row>
    <row r="209" spans="1:3" x14ac:dyDescent="0.25">
      <c r="A209" s="163">
        <v>194</v>
      </c>
      <c r="B209" s="159" t="s">
        <v>198</v>
      </c>
      <c r="C209" s="162" t="s">
        <v>394</v>
      </c>
    </row>
    <row r="210" spans="1:3" x14ac:dyDescent="0.25">
      <c r="A210" s="163">
        <v>195</v>
      </c>
      <c r="B210" s="159" t="s">
        <v>198</v>
      </c>
      <c r="C210" s="162" t="s">
        <v>394</v>
      </c>
    </row>
    <row r="211" spans="1:3" x14ac:dyDescent="0.25">
      <c r="A211" s="163">
        <v>196</v>
      </c>
      <c r="B211" s="159" t="s">
        <v>198</v>
      </c>
      <c r="C211" s="162" t="s">
        <v>394</v>
      </c>
    </row>
    <row r="212" spans="1:3" x14ac:dyDescent="0.25">
      <c r="A212" s="163">
        <v>197</v>
      </c>
      <c r="B212" s="159" t="s">
        <v>198</v>
      </c>
      <c r="C212" s="162" t="s">
        <v>394</v>
      </c>
    </row>
    <row r="213" spans="1:3" x14ac:dyDescent="0.25">
      <c r="A213" s="163">
        <v>198</v>
      </c>
      <c r="B213" s="159" t="s">
        <v>198</v>
      </c>
      <c r="C213" s="162" t="s">
        <v>394</v>
      </c>
    </row>
    <row r="214" spans="1:3" x14ac:dyDescent="0.25">
      <c r="A214" s="163">
        <v>199</v>
      </c>
      <c r="B214" s="159" t="s">
        <v>198</v>
      </c>
      <c r="C214" s="162" t="s">
        <v>394</v>
      </c>
    </row>
    <row r="215" spans="1:3" x14ac:dyDescent="0.25">
      <c r="A215" s="163">
        <v>201</v>
      </c>
      <c r="B215" s="159" t="s">
        <v>198</v>
      </c>
      <c r="C215" s="162" t="s">
        <v>394</v>
      </c>
    </row>
    <row r="216" spans="1:3" x14ac:dyDescent="0.25">
      <c r="A216" s="163">
        <v>202</v>
      </c>
      <c r="B216" s="159" t="s">
        <v>198</v>
      </c>
      <c r="C216" s="162" t="s">
        <v>394</v>
      </c>
    </row>
    <row r="217" spans="1:3" x14ac:dyDescent="0.25">
      <c r="A217" s="163">
        <v>203</v>
      </c>
      <c r="B217" s="159" t="s">
        <v>198</v>
      </c>
      <c r="C217" s="162" t="s">
        <v>394</v>
      </c>
    </row>
    <row r="218" spans="1:3" x14ac:dyDescent="0.25">
      <c r="A218" s="163">
        <v>204</v>
      </c>
      <c r="B218" s="159" t="s">
        <v>198</v>
      </c>
      <c r="C218" s="162" t="s">
        <v>394</v>
      </c>
    </row>
    <row r="219" spans="1:3" x14ac:dyDescent="0.25">
      <c r="A219" s="163">
        <v>205</v>
      </c>
      <c r="B219" s="159" t="s">
        <v>198</v>
      </c>
      <c r="C219" s="162" t="s">
        <v>394</v>
      </c>
    </row>
    <row r="220" spans="1:3" x14ac:dyDescent="0.25">
      <c r="A220" s="163">
        <v>206</v>
      </c>
      <c r="B220" s="159" t="s">
        <v>198</v>
      </c>
      <c r="C220" s="162" t="s">
        <v>394</v>
      </c>
    </row>
    <row r="221" spans="1:3" x14ac:dyDescent="0.25">
      <c r="A221" s="163">
        <v>207</v>
      </c>
      <c r="B221" s="159" t="s">
        <v>198</v>
      </c>
      <c r="C221" s="162" t="s">
        <v>394</v>
      </c>
    </row>
    <row r="222" spans="1:3" x14ac:dyDescent="0.25">
      <c r="A222" s="163">
        <v>208</v>
      </c>
      <c r="B222" s="159" t="s">
        <v>198</v>
      </c>
      <c r="C222" s="162" t="s">
        <v>394</v>
      </c>
    </row>
    <row r="223" spans="1:3" x14ac:dyDescent="0.25">
      <c r="A223" s="163">
        <v>209</v>
      </c>
      <c r="B223" s="159" t="s">
        <v>198</v>
      </c>
      <c r="C223" s="162" t="s">
        <v>393</v>
      </c>
    </row>
    <row r="224" spans="1:3" x14ac:dyDescent="0.25">
      <c r="A224" s="163">
        <v>210</v>
      </c>
      <c r="B224" s="159" t="s">
        <v>198</v>
      </c>
      <c r="C224" s="162" t="s">
        <v>393</v>
      </c>
    </row>
    <row r="225" spans="1:3" x14ac:dyDescent="0.25">
      <c r="A225" s="163">
        <v>211</v>
      </c>
      <c r="B225" s="159" t="s">
        <v>198</v>
      </c>
      <c r="C225" s="162" t="s">
        <v>393</v>
      </c>
    </row>
    <row r="226" spans="1:3" x14ac:dyDescent="0.25">
      <c r="A226" s="163">
        <v>212</v>
      </c>
      <c r="B226" s="159" t="s">
        <v>198</v>
      </c>
      <c r="C226" s="162" t="s">
        <v>393</v>
      </c>
    </row>
    <row r="227" spans="1:3" x14ac:dyDescent="0.25">
      <c r="A227" s="163">
        <v>213</v>
      </c>
      <c r="B227" s="159" t="s">
        <v>198</v>
      </c>
      <c r="C227" s="162" t="s">
        <v>393</v>
      </c>
    </row>
    <row r="228" spans="1:3" x14ac:dyDescent="0.25">
      <c r="A228" s="163">
        <v>214</v>
      </c>
      <c r="B228" s="159" t="s">
        <v>198</v>
      </c>
      <c r="C228" s="162" t="s">
        <v>393</v>
      </c>
    </row>
    <row r="229" spans="1:3" x14ac:dyDescent="0.25">
      <c r="A229" s="163">
        <v>215</v>
      </c>
      <c r="B229" s="159" t="s">
        <v>198</v>
      </c>
      <c r="C229" s="162" t="s">
        <v>393</v>
      </c>
    </row>
    <row r="230" spans="1:3" x14ac:dyDescent="0.25">
      <c r="A230" s="163">
        <v>216</v>
      </c>
      <c r="B230" s="159" t="s">
        <v>198</v>
      </c>
      <c r="C230" s="162" t="s">
        <v>393</v>
      </c>
    </row>
    <row r="231" spans="1:3" x14ac:dyDescent="0.25">
      <c r="A231" s="163">
        <v>217</v>
      </c>
      <c r="B231" s="159" t="s">
        <v>198</v>
      </c>
      <c r="C231" s="162" t="s">
        <v>393</v>
      </c>
    </row>
    <row r="232" spans="1:3" x14ac:dyDescent="0.25">
      <c r="A232" s="163">
        <v>218</v>
      </c>
      <c r="B232" s="159" t="s">
        <v>198</v>
      </c>
      <c r="C232" s="162" t="s">
        <v>393</v>
      </c>
    </row>
    <row r="233" spans="1:3" x14ac:dyDescent="0.25">
      <c r="A233" s="163">
        <v>219</v>
      </c>
      <c r="B233" s="159" t="s">
        <v>198</v>
      </c>
      <c r="C233" s="162" t="s">
        <v>393</v>
      </c>
    </row>
    <row r="234" spans="1:3" x14ac:dyDescent="0.25">
      <c r="A234" s="163">
        <v>220</v>
      </c>
      <c r="B234" s="159" t="s">
        <v>198</v>
      </c>
      <c r="C234" s="162" t="s">
        <v>393</v>
      </c>
    </row>
    <row r="235" spans="1:3" x14ac:dyDescent="0.25">
      <c r="A235" s="163">
        <v>221</v>
      </c>
      <c r="B235" s="159" t="s">
        <v>198</v>
      </c>
      <c r="C235" s="162" t="s">
        <v>393</v>
      </c>
    </row>
    <row r="236" spans="1:3" x14ac:dyDescent="0.25">
      <c r="A236" s="163">
        <v>222</v>
      </c>
      <c r="B236" s="159" t="s">
        <v>198</v>
      </c>
      <c r="C236" s="162" t="s">
        <v>393</v>
      </c>
    </row>
    <row r="237" spans="1:3" x14ac:dyDescent="0.25">
      <c r="A237" s="163">
        <v>223</v>
      </c>
      <c r="B237" s="159" t="s">
        <v>198</v>
      </c>
      <c r="C237" s="162" t="s">
        <v>393</v>
      </c>
    </row>
    <row r="238" spans="1:3" x14ac:dyDescent="0.25">
      <c r="A238" s="163">
        <v>224</v>
      </c>
      <c r="B238" s="159" t="s">
        <v>198</v>
      </c>
      <c r="C238" s="162" t="s">
        <v>393</v>
      </c>
    </row>
    <row r="239" spans="1:3" x14ac:dyDescent="0.25">
      <c r="A239" s="163">
        <v>225</v>
      </c>
      <c r="B239" s="159" t="s">
        <v>198</v>
      </c>
      <c r="C239" s="162" t="s">
        <v>393</v>
      </c>
    </row>
    <row r="240" spans="1:3" x14ac:dyDescent="0.25">
      <c r="A240" s="163">
        <v>226</v>
      </c>
      <c r="B240" s="159" t="s">
        <v>198</v>
      </c>
      <c r="C240" s="162" t="s">
        <v>393</v>
      </c>
    </row>
    <row r="241" spans="1:3" x14ac:dyDescent="0.25">
      <c r="A241" s="163">
        <v>227</v>
      </c>
      <c r="B241" s="159" t="s">
        <v>198</v>
      </c>
      <c r="C241" s="162" t="s">
        <v>393</v>
      </c>
    </row>
    <row r="242" spans="1:3" x14ac:dyDescent="0.25">
      <c r="A242" s="163">
        <v>228</v>
      </c>
      <c r="B242" s="159" t="s">
        <v>208</v>
      </c>
      <c r="C242" s="162" t="s">
        <v>394</v>
      </c>
    </row>
    <row r="243" spans="1:3" x14ac:dyDescent="0.25">
      <c r="A243" s="163">
        <v>229</v>
      </c>
      <c r="B243" s="159" t="s">
        <v>208</v>
      </c>
      <c r="C243" s="162" t="s">
        <v>394</v>
      </c>
    </row>
    <row r="244" spans="1:3" x14ac:dyDescent="0.25">
      <c r="A244" s="163">
        <v>230</v>
      </c>
      <c r="B244" s="159" t="s">
        <v>198</v>
      </c>
      <c r="C244" s="162" t="s">
        <v>394</v>
      </c>
    </row>
    <row r="245" spans="1:3" x14ac:dyDescent="0.25">
      <c r="A245" s="163">
        <v>231</v>
      </c>
      <c r="B245" s="159" t="s">
        <v>186</v>
      </c>
      <c r="C245" s="162" t="s">
        <v>393</v>
      </c>
    </row>
    <row r="246" spans="1:3" x14ac:dyDescent="0.25">
      <c r="A246" s="163">
        <v>233</v>
      </c>
      <c r="B246" s="159" t="s">
        <v>186</v>
      </c>
      <c r="C246" s="162" t="s">
        <v>393</v>
      </c>
    </row>
    <row r="247" spans="1:3" x14ac:dyDescent="0.25">
      <c r="A247" s="163">
        <v>234</v>
      </c>
      <c r="B247" s="159" t="s">
        <v>186</v>
      </c>
      <c r="C247" s="162" t="s">
        <v>393</v>
      </c>
    </row>
    <row r="248" spans="1:3" x14ac:dyDescent="0.25">
      <c r="A248" s="163">
        <v>235</v>
      </c>
      <c r="B248" s="159" t="s">
        <v>186</v>
      </c>
      <c r="C248" s="162" t="s">
        <v>393</v>
      </c>
    </row>
    <row r="249" spans="1:3" x14ac:dyDescent="0.25">
      <c r="A249" s="163">
        <v>236</v>
      </c>
      <c r="B249" s="159" t="s">
        <v>186</v>
      </c>
      <c r="C249" s="162" t="s">
        <v>393</v>
      </c>
    </row>
    <row r="250" spans="1:3" x14ac:dyDescent="0.25">
      <c r="A250" s="163">
        <v>237</v>
      </c>
      <c r="B250" s="159" t="s">
        <v>186</v>
      </c>
      <c r="C250" s="162" t="s">
        <v>393</v>
      </c>
    </row>
    <row r="251" spans="1:3" x14ac:dyDescent="0.25">
      <c r="A251" s="163">
        <v>238</v>
      </c>
      <c r="B251" s="159" t="s">
        <v>198</v>
      </c>
      <c r="C251" s="162" t="s">
        <v>393</v>
      </c>
    </row>
    <row r="252" spans="1:3" x14ac:dyDescent="0.25">
      <c r="A252" s="163">
        <v>241</v>
      </c>
      <c r="B252" s="159" t="s">
        <v>209</v>
      </c>
      <c r="C252" s="162" t="s">
        <v>393</v>
      </c>
    </row>
    <row r="253" spans="1:3" x14ac:dyDescent="0.25">
      <c r="A253" s="163">
        <v>242</v>
      </c>
      <c r="B253" s="159" t="s">
        <v>210</v>
      </c>
      <c r="C253" s="162" t="s">
        <v>393</v>
      </c>
    </row>
    <row r="254" spans="1:3" x14ac:dyDescent="0.25">
      <c r="A254" s="163">
        <v>243</v>
      </c>
      <c r="B254" s="159" t="s">
        <v>174</v>
      </c>
      <c r="C254" s="162" t="s">
        <v>393</v>
      </c>
    </row>
    <row r="255" spans="1:3" x14ac:dyDescent="0.25">
      <c r="A255" s="163">
        <v>244</v>
      </c>
      <c r="B255" s="159" t="s">
        <v>198</v>
      </c>
      <c r="C255" s="162" t="s">
        <v>393</v>
      </c>
    </row>
    <row r="256" spans="1:3" x14ac:dyDescent="0.25">
      <c r="A256" s="163">
        <v>245</v>
      </c>
      <c r="B256" s="159" t="s">
        <v>210</v>
      </c>
      <c r="C256" s="162" t="s">
        <v>393</v>
      </c>
    </row>
    <row r="257" spans="1:3" x14ac:dyDescent="0.25">
      <c r="A257" s="163">
        <v>246</v>
      </c>
      <c r="B257" s="159" t="s">
        <v>211</v>
      </c>
      <c r="C257" s="162" t="s">
        <v>393</v>
      </c>
    </row>
    <row r="258" spans="1:3" x14ac:dyDescent="0.25">
      <c r="A258" s="163">
        <v>247</v>
      </c>
      <c r="B258" s="159" t="s">
        <v>210</v>
      </c>
      <c r="C258" s="162" t="s">
        <v>393</v>
      </c>
    </row>
    <row r="259" spans="1:3" x14ac:dyDescent="0.25">
      <c r="A259" s="163">
        <v>248</v>
      </c>
      <c r="B259" s="159" t="s">
        <v>198</v>
      </c>
      <c r="C259" s="162" t="s">
        <v>393</v>
      </c>
    </row>
    <row r="260" spans="1:3" x14ac:dyDescent="0.25">
      <c r="A260" s="163">
        <v>249</v>
      </c>
      <c r="B260" s="159" t="s">
        <v>210</v>
      </c>
      <c r="C260" s="162" t="s">
        <v>393</v>
      </c>
    </row>
    <row r="261" spans="1:3" x14ac:dyDescent="0.25">
      <c r="A261" s="163">
        <v>250</v>
      </c>
      <c r="B261" s="159" t="s">
        <v>212</v>
      </c>
      <c r="C261" s="162" t="s">
        <v>394</v>
      </c>
    </row>
    <row r="262" spans="1:3" x14ac:dyDescent="0.25">
      <c r="A262" s="163">
        <v>251</v>
      </c>
      <c r="B262" s="159" t="s">
        <v>212</v>
      </c>
      <c r="C262" s="162" t="s">
        <v>394</v>
      </c>
    </row>
    <row r="263" spans="1:3" x14ac:dyDescent="0.25">
      <c r="A263" s="163">
        <v>252</v>
      </c>
      <c r="B263" s="159" t="s">
        <v>212</v>
      </c>
      <c r="C263" s="162" t="s">
        <v>394</v>
      </c>
    </row>
    <row r="264" spans="1:3" x14ac:dyDescent="0.25">
      <c r="A264" s="163">
        <v>253</v>
      </c>
      <c r="B264" s="159" t="s">
        <v>212</v>
      </c>
      <c r="C264" s="162" t="s">
        <v>394</v>
      </c>
    </row>
    <row r="265" spans="1:3" x14ac:dyDescent="0.25">
      <c r="A265" s="163">
        <v>254</v>
      </c>
      <c r="B265" s="159" t="s">
        <v>213</v>
      </c>
      <c r="C265" s="162" t="s">
        <v>393</v>
      </c>
    </row>
    <row r="266" spans="1:3" x14ac:dyDescent="0.25">
      <c r="A266" s="163">
        <v>255</v>
      </c>
      <c r="B266" s="159" t="s">
        <v>214</v>
      </c>
      <c r="C266" s="162" t="s">
        <v>393</v>
      </c>
    </row>
    <row r="267" spans="1:3" x14ac:dyDescent="0.25">
      <c r="A267" s="163">
        <v>257</v>
      </c>
      <c r="B267" s="159" t="s">
        <v>215</v>
      </c>
      <c r="C267" s="162" t="s">
        <v>393</v>
      </c>
    </row>
    <row r="268" spans="1:3" x14ac:dyDescent="0.25">
      <c r="A268" s="163">
        <v>258</v>
      </c>
      <c r="B268" s="159" t="s">
        <v>216</v>
      </c>
      <c r="C268" s="162" t="s">
        <v>393</v>
      </c>
    </row>
    <row r="269" spans="1:3" x14ac:dyDescent="0.25">
      <c r="A269" s="163">
        <v>259</v>
      </c>
      <c r="B269" s="159" t="s">
        <v>217</v>
      </c>
      <c r="C269" s="162" t="s">
        <v>393</v>
      </c>
    </row>
    <row r="270" spans="1:3" x14ac:dyDescent="0.25">
      <c r="A270" s="163">
        <v>260</v>
      </c>
      <c r="B270" s="159" t="s">
        <v>216</v>
      </c>
      <c r="C270" s="162" t="s">
        <v>394</v>
      </c>
    </row>
    <row r="271" spans="1:3" x14ac:dyDescent="0.25">
      <c r="A271" s="163">
        <v>261</v>
      </c>
      <c r="B271" s="159" t="s">
        <v>216</v>
      </c>
      <c r="C271" s="162" t="s">
        <v>393</v>
      </c>
    </row>
    <row r="272" spans="1:3" x14ac:dyDescent="0.25">
      <c r="A272" s="163">
        <v>262</v>
      </c>
      <c r="B272" s="159" t="s">
        <v>216</v>
      </c>
      <c r="C272" s="162" t="s">
        <v>393</v>
      </c>
    </row>
    <row r="273" spans="1:3" x14ac:dyDescent="0.25">
      <c r="A273" s="163">
        <v>263</v>
      </c>
      <c r="B273" s="159" t="s">
        <v>216</v>
      </c>
      <c r="C273" s="162" t="s">
        <v>393</v>
      </c>
    </row>
    <row r="274" spans="1:3" x14ac:dyDescent="0.25">
      <c r="A274" s="163">
        <v>264</v>
      </c>
      <c r="B274" s="159" t="s">
        <v>216</v>
      </c>
      <c r="C274" s="162" t="s">
        <v>393</v>
      </c>
    </row>
    <row r="275" spans="1:3" x14ac:dyDescent="0.25">
      <c r="A275" s="163">
        <v>265</v>
      </c>
      <c r="B275" s="159" t="s">
        <v>218</v>
      </c>
      <c r="C275" s="162" t="s">
        <v>394</v>
      </c>
    </row>
    <row r="276" spans="1:3" x14ac:dyDescent="0.25">
      <c r="A276" s="163">
        <v>266</v>
      </c>
      <c r="B276" s="159" t="s">
        <v>218</v>
      </c>
      <c r="C276" s="162" t="s">
        <v>394</v>
      </c>
    </row>
    <row r="277" spans="1:3" x14ac:dyDescent="0.25">
      <c r="A277" s="163">
        <v>267</v>
      </c>
      <c r="B277" s="159" t="s">
        <v>218</v>
      </c>
      <c r="C277" s="162" t="s">
        <v>394</v>
      </c>
    </row>
    <row r="278" spans="1:3" x14ac:dyDescent="0.25">
      <c r="A278" s="163">
        <v>268</v>
      </c>
      <c r="B278" s="159" t="s">
        <v>218</v>
      </c>
      <c r="C278" s="162" t="s">
        <v>394</v>
      </c>
    </row>
    <row r="279" spans="1:3" x14ac:dyDescent="0.25">
      <c r="A279" s="163">
        <v>269</v>
      </c>
      <c r="B279" s="159" t="s">
        <v>218</v>
      </c>
      <c r="C279" s="162" t="s">
        <v>394</v>
      </c>
    </row>
    <row r="280" spans="1:3" x14ac:dyDescent="0.25">
      <c r="A280" s="163">
        <v>270</v>
      </c>
      <c r="B280" s="159" t="s">
        <v>218</v>
      </c>
      <c r="C280" s="162" t="s">
        <v>394</v>
      </c>
    </row>
    <row r="281" spans="1:3" x14ac:dyDescent="0.25">
      <c r="A281" s="163">
        <v>271</v>
      </c>
      <c r="B281" s="159" t="s">
        <v>218</v>
      </c>
      <c r="C281" s="162" t="s">
        <v>394</v>
      </c>
    </row>
    <row r="282" spans="1:3" x14ac:dyDescent="0.25">
      <c r="A282" s="163">
        <v>272</v>
      </c>
      <c r="B282" s="159" t="s">
        <v>218</v>
      </c>
      <c r="C282" s="162" t="s">
        <v>394</v>
      </c>
    </row>
    <row r="283" spans="1:3" x14ac:dyDescent="0.25">
      <c r="A283" s="163">
        <v>273</v>
      </c>
      <c r="B283" s="159" t="s">
        <v>218</v>
      </c>
      <c r="C283" s="162" t="s">
        <v>394</v>
      </c>
    </row>
    <row r="284" spans="1:3" x14ac:dyDescent="0.25">
      <c r="A284" s="163">
        <v>274</v>
      </c>
      <c r="B284" s="159" t="s">
        <v>218</v>
      </c>
      <c r="C284" s="162" t="s">
        <v>394</v>
      </c>
    </row>
    <row r="285" spans="1:3" x14ac:dyDescent="0.25">
      <c r="A285" s="163">
        <v>276</v>
      </c>
      <c r="B285" s="159" t="s">
        <v>218</v>
      </c>
      <c r="C285" s="162" t="s">
        <v>394</v>
      </c>
    </row>
    <row r="286" spans="1:3" x14ac:dyDescent="0.25">
      <c r="A286" s="163">
        <v>277</v>
      </c>
      <c r="B286" s="159" t="s">
        <v>219</v>
      </c>
      <c r="C286" s="162" t="s">
        <v>394</v>
      </c>
    </row>
    <row r="287" spans="1:3" x14ac:dyDescent="0.25">
      <c r="A287" s="163">
        <v>278</v>
      </c>
      <c r="B287" s="159" t="s">
        <v>220</v>
      </c>
      <c r="C287" s="162" t="s">
        <v>394</v>
      </c>
    </row>
    <row r="288" spans="1:3" x14ac:dyDescent="0.25">
      <c r="A288" s="163">
        <v>279</v>
      </c>
      <c r="B288" s="159" t="s">
        <v>221</v>
      </c>
      <c r="C288" s="162" t="s">
        <v>394</v>
      </c>
    </row>
    <row r="289" spans="1:3" x14ac:dyDescent="0.25">
      <c r="A289" s="163">
        <v>280</v>
      </c>
      <c r="B289" s="159" t="s">
        <v>222</v>
      </c>
      <c r="C289" s="162" t="s">
        <v>394</v>
      </c>
    </row>
    <row r="290" spans="1:3" x14ac:dyDescent="0.25">
      <c r="A290" s="163">
        <v>281</v>
      </c>
      <c r="B290" s="159" t="s">
        <v>223</v>
      </c>
      <c r="C290" s="162" t="s">
        <v>393</v>
      </c>
    </row>
    <row r="291" spans="1:3" x14ac:dyDescent="0.25">
      <c r="A291" s="163">
        <v>283</v>
      </c>
      <c r="B291" s="159" t="s">
        <v>224</v>
      </c>
      <c r="C291" s="162" t="s">
        <v>393</v>
      </c>
    </row>
    <row r="292" spans="1:3" x14ac:dyDescent="0.25">
      <c r="A292" s="163">
        <v>284</v>
      </c>
      <c r="B292" s="159" t="s">
        <v>166</v>
      </c>
      <c r="C292" s="162" t="s">
        <v>394</v>
      </c>
    </row>
    <row r="293" spans="1:3" x14ac:dyDescent="0.25">
      <c r="A293" s="163">
        <v>285</v>
      </c>
      <c r="B293" s="159" t="s">
        <v>166</v>
      </c>
      <c r="C293" s="162" t="s">
        <v>394</v>
      </c>
    </row>
    <row r="294" spans="1:3" x14ac:dyDescent="0.25">
      <c r="A294" s="163">
        <v>286</v>
      </c>
      <c r="B294" s="159" t="s">
        <v>225</v>
      </c>
      <c r="C294" s="162" t="s">
        <v>394</v>
      </c>
    </row>
    <row r="295" spans="1:3" x14ac:dyDescent="0.25">
      <c r="A295" s="163">
        <v>287</v>
      </c>
      <c r="B295" s="159" t="s">
        <v>226</v>
      </c>
      <c r="C295" s="162" t="s">
        <v>394</v>
      </c>
    </row>
    <row r="296" spans="1:3" x14ac:dyDescent="0.25">
      <c r="A296" s="163">
        <v>288</v>
      </c>
      <c r="B296" s="159" t="s">
        <v>227</v>
      </c>
      <c r="C296" s="162" t="s">
        <v>394</v>
      </c>
    </row>
    <row r="297" spans="1:3" x14ac:dyDescent="0.25">
      <c r="A297" s="163">
        <v>289</v>
      </c>
      <c r="B297" s="159" t="s">
        <v>227</v>
      </c>
      <c r="C297" s="162" t="s">
        <v>394</v>
      </c>
    </row>
    <row r="298" spans="1:3" x14ac:dyDescent="0.25">
      <c r="A298" s="163">
        <v>290</v>
      </c>
      <c r="B298" s="159" t="s">
        <v>227</v>
      </c>
      <c r="C298" s="162" t="s">
        <v>394</v>
      </c>
    </row>
    <row r="299" spans="1:3" x14ac:dyDescent="0.25">
      <c r="A299" s="163">
        <v>291</v>
      </c>
      <c r="B299" s="159" t="s">
        <v>227</v>
      </c>
      <c r="C299" s="162" t="s">
        <v>394</v>
      </c>
    </row>
    <row r="300" spans="1:3" x14ac:dyDescent="0.25">
      <c r="A300" s="163">
        <v>292</v>
      </c>
      <c r="B300" s="159" t="s">
        <v>227</v>
      </c>
      <c r="C300" s="162" t="s">
        <v>394</v>
      </c>
    </row>
    <row r="301" spans="1:3" x14ac:dyDescent="0.25">
      <c r="A301" s="163">
        <v>297</v>
      </c>
      <c r="B301" s="159" t="s">
        <v>227</v>
      </c>
      <c r="C301" s="162" t="s">
        <v>394</v>
      </c>
    </row>
    <row r="302" spans="1:3" x14ac:dyDescent="0.25">
      <c r="A302" s="163">
        <v>298</v>
      </c>
      <c r="B302" s="159" t="s">
        <v>227</v>
      </c>
      <c r="C302" s="162" t="s">
        <v>394</v>
      </c>
    </row>
    <row r="303" spans="1:3" x14ac:dyDescent="0.25">
      <c r="A303" s="163">
        <v>299</v>
      </c>
      <c r="B303" s="159" t="s">
        <v>227</v>
      </c>
      <c r="C303" s="162" t="s">
        <v>394</v>
      </c>
    </row>
    <row r="304" spans="1:3" x14ac:dyDescent="0.25">
      <c r="A304" s="163">
        <v>300</v>
      </c>
      <c r="B304" s="159" t="s">
        <v>228</v>
      </c>
      <c r="C304" s="162" t="s">
        <v>393</v>
      </c>
    </row>
    <row r="305" spans="1:3" x14ac:dyDescent="0.25">
      <c r="A305" s="163">
        <v>301</v>
      </c>
      <c r="B305" s="159" t="s">
        <v>229</v>
      </c>
      <c r="C305" s="162" t="s">
        <v>393</v>
      </c>
    </row>
    <row r="306" spans="1:3" x14ac:dyDescent="0.25">
      <c r="A306" s="163">
        <v>302</v>
      </c>
      <c r="B306" s="159" t="s">
        <v>230</v>
      </c>
      <c r="C306" s="162" t="s">
        <v>393</v>
      </c>
    </row>
    <row r="307" spans="1:3" x14ac:dyDescent="0.25">
      <c r="A307" s="163">
        <v>303</v>
      </c>
      <c r="B307" s="159" t="s">
        <v>227</v>
      </c>
      <c r="C307" s="162" t="s">
        <v>394</v>
      </c>
    </row>
    <row r="308" spans="1:3" x14ac:dyDescent="0.25">
      <c r="A308" s="163">
        <v>304</v>
      </c>
      <c r="B308" s="159" t="s">
        <v>227</v>
      </c>
      <c r="C308" s="162" t="s">
        <v>394</v>
      </c>
    </row>
    <row r="309" spans="1:3" x14ac:dyDescent="0.25">
      <c r="A309" s="163">
        <v>305</v>
      </c>
      <c r="B309" s="159" t="s">
        <v>231</v>
      </c>
      <c r="C309" s="162" t="s">
        <v>393</v>
      </c>
    </row>
    <row r="310" spans="1:3" x14ac:dyDescent="0.25">
      <c r="A310" s="163">
        <v>306</v>
      </c>
      <c r="B310" s="159" t="s">
        <v>231</v>
      </c>
      <c r="C310" s="162" t="s">
        <v>393</v>
      </c>
    </row>
    <row r="311" spans="1:3" x14ac:dyDescent="0.25">
      <c r="A311" s="163">
        <v>307</v>
      </c>
      <c r="B311" s="159" t="s">
        <v>231</v>
      </c>
      <c r="C311" s="162" t="s">
        <v>393</v>
      </c>
    </row>
    <row r="312" spans="1:3" x14ac:dyDescent="0.25">
      <c r="A312" s="163">
        <v>308</v>
      </c>
      <c r="B312" s="159" t="s">
        <v>231</v>
      </c>
      <c r="C312" s="162" t="s">
        <v>393</v>
      </c>
    </row>
    <row r="313" spans="1:3" x14ac:dyDescent="0.25">
      <c r="A313" s="163">
        <v>309</v>
      </c>
      <c r="B313" s="159" t="s">
        <v>232</v>
      </c>
      <c r="C313" s="162" t="s">
        <v>393</v>
      </c>
    </row>
    <row r="314" spans="1:3" x14ac:dyDescent="0.25">
      <c r="A314" s="163">
        <v>310</v>
      </c>
      <c r="B314" s="159" t="s">
        <v>233</v>
      </c>
      <c r="C314" s="162" t="s">
        <v>393</v>
      </c>
    </row>
    <row r="315" spans="1:3" x14ac:dyDescent="0.25">
      <c r="A315" s="163">
        <v>312</v>
      </c>
      <c r="B315" s="159" t="s">
        <v>234</v>
      </c>
      <c r="C315" s="162" t="s">
        <v>393</v>
      </c>
    </row>
    <row r="316" spans="1:3" x14ac:dyDescent="0.25">
      <c r="A316" s="163">
        <v>313</v>
      </c>
      <c r="B316" s="159" t="s">
        <v>235</v>
      </c>
      <c r="C316" s="162" t="s">
        <v>394</v>
      </c>
    </row>
    <row r="317" spans="1:3" x14ac:dyDescent="0.25">
      <c r="A317" s="163">
        <v>314</v>
      </c>
      <c r="B317" s="159" t="s">
        <v>236</v>
      </c>
      <c r="C317" s="162" t="s">
        <v>394</v>
      </c>
    </row>
    <row r="318" spans="1:3" x14ac:dyDescent="0.25">
      <c r="A318" s="163">
        <v>315</v>
      </c>
      <c r="B318" s="159" t="s">
        <v>237</v>
      </c>
      <c r="C318" s="162" t="s">
        <v>394</v>
      </c>
    </row>
    <row r="319" spans="1:3" x14ac:dyDescent="0.25">
      <c r="A319" s="163">
        <v>316</v>
      </c>
      <c r="B319" s="159" t="s">
        <v>238</v>
      </c>
      <c r="C319" s="162" t="s">
        <v>393</v>
      </c>
    </row>
    <row r="320" spans="1:3" x14ac:dyDescent="0.25">
      <c r="A320" s="163">
        <v>317</v>
      </c>
      <c r="B320" s="159" t="s">
        <v>238</v>
      </c>
      <c r="C320" s="162" t="s">
        <v>393</v>
      </c>
    </row>
    <row r="321" spans="1:3" x14ac:dyDescent="0.25">
      <c r="A321" s="163">
        <v>318</v>
      </c>
      <c r="B321" s="159" t="s">
        <v>238</v>
      </c>
      <c r="C321" s="162" t="s">
        <v>393</v>
      </c>
    </row>
    <row r="322" spans="1:3" x14ac:dyDescent="0.25">
      <c r="A322" s="163">
        <v>319</v>
      </c>
      <c r="B322" s="159" t="s">
        <v>239</v>
      </c>
      <c r="C322" s="162" t="s">
        <v>393</v>
      </c>
    </row>
    <row r="323" spans="1:3" x14ac:dyDescent="0.25">
      <c r="A323" s="163">
        <v>320</v>
      </c>
      <c r="B323" s="159" t="s">
        <v>238</v>
      </c>
      <c r="C323" s="162" t="s">
        <v>393</v>
      </c>
    </row>
    <row r="324" spans="1:3" x14ac:dyDescent="0.25">
      <c r="A324" s="163">
        <v>321</v>
      </c>
      <c r="B324" s="159" t="s">
        <v>238</v>
      </c>
      <c r="C324" s="162" t="s">
        <v>393</v>
      </c>
    </row>
    <row r="325" spans="1:3" x14ac:dyDescent="0.25">
      <c r="A325" s="163">
        <v>322</v>
      </c>
      <c r="B325" s="159" t="s">
        <v>238</v>
      </c>
      <c r="C325" s="162" t="s">
        <v>393</v>
      </c>
    </row>
    <row r="326" spans="1:3" x14ac:dyDescent="0.25">
      <c r="A326" s="163">
        <v>323</v>
      </c>
      <c r="B326" s="159" t="s">
        <v>238</v>
      </c>
      <c r="C326" s="162" t="s">
        <v>393</v>
      </c>
    </row>
    <row r="327" spans="1:3" x14ac:dyDescent="0.25">
      <c r="A327" s="163">
        <v>324</v>
      </c>
      <c r="B327" s="159" t="s">
        <v>240</v>
      </c>
      <c r="C327" s="162" t="s">
        <v>393</v>
      </c>
    </row>
    <row r="328" spans="1:3" x14ac:dyDescent="0.25">
      <c r="A328" s="163">
        <v>325</v>
      </c>
      <c r="B328" s="159" t="s">
        <v>241</v>
      </c>
      <c r="C328" s="162" t="s">
        <v>393</v>
      </c>
    </row>
    <row r="329" spans="1:3" x14ac:dyDescent="0.25">
      <c r="A329" s="163">
        <v>326</v>
      </c>
      <c r="B329" s="159" t="s">
        <v>241</v>
      </c>
      <c r="C329" s="162" t="s">
        <v>393</v>
      </c>
    </row>
    <row r="330" spans="1:3" x14ac:dyDescent="0.25">
      <c r="A330" s="163">
        <v>327</v>
      </c>
      <c r="B330" s="159" t="s">
        <v>241</v>
      </c>
      <c r="C330" s="162" t="s">
        <v>393</v>
      </c>
    </row>
    <row r="331" spans="1:3" x14ac:dyDescent="0.25">
      <c r="A331" s="163">
        <v>328</v>
      </c>
      <c r="B331" s="159" t="s">
        <v>241</v>
      </c>
      <c r="C331" s="162" t="s">
        <v>393</v>
      </c>
    </row>
    <row r="332" spans="1:3" x14ac:dyDescent="0.25">
      <c r="A332" s="163">
        <v>329</v>
      </c>
      <c r="B332" s="159" t="s">
        <v>241</v>
      </c>
      <c r="C332" s="162" t="s">
        <v>393</v>
      </c>
    </row>
    <row r="333" spans="1:3" x14ac:dyDescent="0.25">
      <c r="A333" s="163">
        <v>330</v>
      </c>
      <c r="B333" s="159" t="s">
        <v>241</v>
      </c>
      <c r="C333" s="162" t="s">
        <v>393</v>
      </c>
    </row>
    <row r="334" spans="1:3" x14ac:dyDescent="0.25">
      <c r="A334" s="163">
        <v>331</v>
      </c>
      <c r="B334" s="159" t="s">
        <v>241</v>
      </c>
      <c r="C334" s="162" t="s">
        <v>393</v>
      </c>
    </row>
    <row r="335" spans="1:3" x14ac:dyDescent="0.25">
      <c r="A335" s="163">
        <v>332</v>
      </c>
      <c r="B335" s="159" t="s">
        <v>241</v>
      </c>
      <c r="C335" s="162" t="s">
        <v>394</v>
      </c>
    </row>
    <row r="336" spans="1:3" x14ac:dyDescent="0.25">
      <c r="A336" s="163">
        <v>334</v>
      </c>
      <c r="B336" s="159" t="s">
        <v>242</v>
      </c>
      <c r="C336" s="162" t="s">
        <v>393</v>
      </c>
    </row>
    <row r="337" spans="1:3" x14ac:dyDescent="0.25">
      <c r="A337" s="163">
        <v>335</v>
      </c>
      <c r="B337" s="159" t="s">
        <v>243</v>
      </c>
      <c r="C337" s="162" t="s">
        <v>393</v>
      </c>
    </row>
    <row r="338" spans="1:3" x14ac:dyDescent="0.25">
      <c r="A338" s="163">
        <v>336</v>
      </c>
      <c r="B338" s="159" t="s">
        <v>244</v>
      </c>
      <c r="C338" s="162" t="s">
        <v>394</v>
      </c>
    </row>
    <row r="339" spans="1:3" x14ac:dyDescent="0.25">
      <c r="A339" s="163">
        <v>337</v>
      </c>
      <c r="B339" s="159" t="s">
        <v>244</v>
      </c>
      <c r="C339" s="162" t="s">
        <v>394</v>
      </c>
    </row>
    <row r="340" spans="1:3" x14ac:dyDescent="0.25">
      <c r="A340" s="163">
        <v>338</v>
      </c>
      <c r="B340" s="159" t="s">
        <v>245</v>
      </c>
      <c r="C340" s="162" t="s">
        <v>393</v>
      </c>
    </row>
    <row r="341" spans="1:3" x14ac:dyDescent="0.25">
      <c r="A341" s="163">
        <v>339</v>
      </c>
      <c r="B341" s="159" t="s">
        <v>246</v>
      </c>
      <c r="C341" s="162" t="s">
        <v>394</v>
      </c>
    </row>
    <row r="342" spans="1:3" x14ac:dyDescent="0.25">
      <c r="A342" s="163">
        <v>340</v>
      </c>
      <c r="B342" s="159" t="s">
        <v>246</v>
      </c>
      <c r="C342" s="162" t="s">
        <v>394</v>
      </c>
    </row>
    <row r="343" spans="1:3" x14ac:dyDescent="0.25">
      <c r="A343" s="163">
        <v>341</v>
      </c>
      <c r="B343" s="159" t="s">
        <v>246</v>
      </c>
      <c r="C343" s="162" t="s">
        <v>394</v>
      </c>
    </row>
    <row r="344" spans="1:3" x14ac:dyDescent="0.25">
      <c r="A344" s="163">
        <v>342</v>
      </c>
      <c r="B344" s="159" t="s">
        <v>247</v>
      </c>
      <c r="C344" s="162" t="s">
        <v>393</v>
      </c>
    </row>
    <row r="345" spans="1:3" x14ac:dyDescent="0.25">
      <c r="A345" s="163">
        <v>343</v>
      </c>
      <c r="B345" s="159" t="s">
        <v>248</v>
      </c>
      <c r="C345" s="162" t="s">
        <v>393</v>
      </c>
    </row>
    <row r="346" spans="1:3" x14ac:dyDescent="0.25">
      <c r="A346" s="163">
        <v>344</v>
      </c>
      <c r="B346" s="159" t="s">
        <v>249</v>
      </c>
      <c r="C346" s="162" t="s">
        <v>393</v>
      </c>
    </row>
    <row r="347" spans="1:3" x14ac:dyDescent="0.25">
      <c r="A347" s="163">
        <v>344</v>
      </c>
      <c r="B347" s="159" t="s">
        <v>249</v>
      </c>
      <c r="C347" s="162" t="s">
        <v>394</v>
      </c>
    </row>
    <row r="348" spans="1:3" x14ac:dyDescent="0.25">
      <c r="A348" s="163">
        <v>345</v>
      </c>
      <c r="B348" s="159" t="s">
        <v>250</v>
      </c>
      <c r="C348" s="162" t="s">
        <v>393</v>
      </c>
    </row>
    <row r="349" spans="1:3" x14ac:dyDescent="0.25">
      <c r="A349" s="163">
        <v>346</v>
      </c>
      <c r="B349" s="159" t="s">
        <v>251</v>
      </c>
      <c r="C349" s="162" t="s">
        <v>394</v>
      </c>
    </row>
    <row r="350" spans="1:3" x14ac:dyDescent="0.25">
      <c r="A350" s="163">
        <v>347</v>
      </c>
      <c r="B350" s="159" t="s">
        <v>252</v>
      </c>
      <c r="C350" s="162" t="s">
        <v>394</v>
      </c>
    </row>
    <row r="351" spans="1:3" x14ac:dyDescent="0.25">
      <c r="A351" s="163">
        <v>348</v>
      </c>
      <c r="B351" s="159" t="s">
        <v>252</v>
      </c>
      <c r="C351" s="162" t="s">
        <v>394</v>
      </c>
    </row>
    <row r="352" spans="1:3" x14ac:dyDescent="0.25">
      <c r="A352" s="163">
        <v>349</v>
      </c>
      <c r="B352" s="159" t="s">
        <v>198</v>
      </c>
      <c r="C352" s="162" t="s">
        <v>393</v>
      </c>
    </row>
    <row r="353" spans="1:3" x14ac:dyDescent="0.25">
      <c r="A353" s="163">
        <v>350</v>
      </c>
      <c r="B353" s="159" t="s">
        <v>253</v>
      </c>
      <c r="C353" s="162" t="s">
        <v>394</v>
      </c>
    </row>
    <row r="354" spans="1:3" x14ac:dyDescent="0.25">
      <c r="A354" s="163">
        <v>351</v>
      </c>
      <c r="B354" s="159" t="s">
        <v>254</v>
      </c>
      <c r="C354" s="162" t="s">
        <v>393</v>
      </c>
    </row>
    <row r="355" spans="1:3" x14ac:dyDescent="0.25">
      <c r="A355" s="163">
        <v>352</v>
      </c>
      <c r="B355" s="159" t="s">
        <v>255</v>
      </c>
      <c r="C355" s="162" t="s">
        <v>393</v>
      </c>
    </row>
    <row r="356" spans="1:3" x14ac:dyDescent="0.25">
      <c r="A356" s="163">
        <v>353</v>
      </c>
      <c r="B356" s="159" t="s">
        <v>256</v>
      </c>
      <c r="C356" s="162" t="s">
        <v>393</v>
      </c>
    </row>
    <row r="357" spans="1:3" x14ac:dyDescent="0.25">
      <c r="A357" s="163">
        <v>354</v>
      </c>
      <c r="B357" s="159" t="s">
        <v>173</v>
      </c>
      <c r="C357" s="162" t="s">
        <v>394</v>
      </c>
    </row>
    <row r="358" spans="1:3" x14ac:dyDescent="0.25">
      <c r="A358" s="163">
        <v>355</v>
      </c>
      <c r="B358" s="159" t="s">
        <v>257</v>
      </c>
      <c r="C358" s="162" t="s">
        <v>393</v>
      </c>
    </row>
    <row r="359" spans="1:3" x14ac:dyDescent="0.25">
      <c r="A359" s="163">
        <v>357</v>
      </c>
      <c r="B359" s="159" t="s">
        <v>258</v>
      </c>
      <c r="C359" s="162" t="s">
        <v>394</v>
      </c>
    </row>
    <row r="360" spans="1:3" x14ac:dyDescent="0.25">
      <c r="A360" s="163">
        <v>358</v>
      </c>
      <c r="B360" s="159" t="s">
        <v>258</v>
      </c>
      <c r="C360" s="162" t="s">
        <v>394</v>
      </c>
    </row>
    <row r="361" spans="1:3" x14ac:dyDescent="0.25">
      <c r="A361" s="163">
        <v>359</v>
      </c>
      <c r="B361" s="159" t="s">
        <v>258</v>
      </c>
      <c r="C361" s="162" t="s">
        <v>394</v>
      </c>
    </row>
    <row r="362" spans="1:3" x14ac:dyDescent="0.25">
      <c r="A362" s="163">
        <v>360</v>
      </c>
      <c r="B362" s="159" t="s">
        <v>258</v>
      </c>
      <c r="C362" s="162" t="s">
        <v>394</v>
      </c>
    </row>
    <row r="363" spans="1:3" x14ac:dyDescent="0.25">
      <c r="A363" s="163">
        <v>361</v>
      </c>
      <c r="B363" s="159" t="s">
        <v>258</v>
      </c>
      <c r="C363" s="162" t="s">
        <v>394</v>
      </c>
    </row>
    <row r="364" spans="1:3" x14ac:dyDescent="0.25">
      <c r="A364" s="163">
        <v>362</v>
      </c>
      <c r="B364" s="159" t="s">
        <v>258</v>
      </c>
      <c r="C364" s="162" t="s">
        <v>394</v>
      </c>
    </row>
    <row r="365" spans="1:3" x14ac:dyDescent="0.25">
      <c r="A365" s="163">
        <v>363</v>
      </c>
      <c r="B365" s="159" t="s">
        <v>258</v>
      </c>
      <c r="C365" s="162" t="s">
        <v>394</v>
      </c>
    </row>
    <row r="366" spans="1:3" x14ac:dyDescent="0.25">
      <c r="A366" s="163">
        <v>364</v>
      </c>
      <c r="B366" s="159" t="s">
        <v>258</v>
      </c>
      <c r="C366" s="162" t="s">
        <v>394</v>
      </c>
    </row>
    <row r="367" spans="1:3" x14ac:dyDescent="0.25">
      <c r="A367" s="163">
        <v>365</v>
      </c>
      <c r="B367" s="159" t="s">
        <v>258</v>
      </c>
      <c r="C367" s="162" t="s">
        <v>394</v>
      </c>
    </row>
    <row r="368" spans="1:3" x14ac:dyDescent="0.25">
      <c r="A368" s="163">
        <v>366</v>
      </c>
      <c r="B368" s="159" t="s">
        <v>258</v>
      </c>
      <c r="C368" s="162" t="s">
        <v>394</v>
      </c>
    </row>
    <row r="369" spans="1:3" x14ac:dyDescent="0.25">
      <c r="A369" s="163">
        <v>367</v>
      </c>
      <c r="B369" s="159" t="s">
        <v>258</v>
      </c>
      <c r="C369" s="162" t="s">
        <v>394</v>
      </c>
    </row>
    <row r="370" spans="1:3" x14ac:dyDescent="0.25">
      <c r="A370" s="163">
        <v>368</v>
      </c>
      <c r="B370" s="159" t="s">
        <v>258</v>
      </c>
      <c r="C370" s="162" t="s">
        <v>394</v>
      </c>
    </row>
    <row r="371" spans="1:3" x14ac:dyDescent="0.25">
      <c r="A371" s="163">
        <v>369</v>
      </c>
      <c r="B371" s="159" t="s">
        <v>258</v>
      </c>
      <c r="C371" s="162" t="s">
        <v>394</v>
      </c>
    </row>
    <row r="372" spans="1:3" x14ac:dyDescent="0.25">
      <c r="A372" s="163">
        <v>370</v>
      </c>
      <c r="B372" s="159" t="s">
        <v>258</v>
      </c>
      <c r="C372" s="162" t="s">
        <v>394</v>
      </c>
    </row>
    <row r="373" spans="1:3" x14ac:dyDescent="0.25">
      <c r="A373" s="163">
        <v>371</v>
      </c>
      <c r="B373" s="159" t="s">
        <v>258</v>
      </c>
      <c r="C373" s="162" t="s">
        <v>394</v>
      </c>
    </row>
    <row r="374" spans="1:3" x14ac:dyDescent="0.25">
      <c r="A374" s="163">
        <v>372</v>
      </c>
      <c r="B374" s="159" t="s">
        <v>238</v>
      </c>
      <c r="C374" s="162" t="s">
        <v>393</v>
      </c>
    </row>
    <row r="375" spans="1:3" x14ac:dyDescent="0.25">
      <c r="A375" s="163">
        <v>373</v>
      </c>
      <c r="B375" s="159" t="s">
        <v>186</v>
      </c>
      <c r="C375" s="162" t="s">
        <v>393</v>
      </c>
    </row>
    <row r="376" spans="1:3" x14ac:dyDescent="0.25">
      <c r="A376" s="163">
        <v>374</v>
      </c>
      <c r="B376" s="159" t="s">
        <v>186</v>
      </c>
      <c r="C376" s="162" t="s">
        <v>393</v>
      </c>
    </row>
    <row r="377" spans="1:3" x14ac:dyDescent="0.25">
      <c r="A377" s="163">
        <v>375</v>
      </c>
      <c r="B377" s="159" t="s">
        <v>186</v>
      </c>
      <c r="C377" s="162" t="s">
        <v>393</v>
      </c>
    </row>
    <row r="378" spans="1:3" x14ac:dyDescent="0.25">
      <c r="A378" s="163">
        <v>376</v>
      </c>
      <c r="B378" s="159" t="s">
        <v>186</v>
      </c>
      <c r="C378" s="162" t="s">
        <v>393</v>
      </c>
    </row>
    <row r="379" spans="1:3" x14ac:dyDescent="0.25">
      <c r="A379" s="163">
        <v>377</v>
      </c>
      <c r="B379" s="159" t="s">
        <v>186</v>
      </c>
      <c r="C379" s="162" t="s">
        <v>393</v>
      </c>
    </row>
    <row r="380" spans="1:3" x14ac:dyDescent="0.25">
      <c r="A380" s="163">
        <v>378</v>
      </c>
      <c r="B380" s="159" t="s">
        <v>186</v>
      </c>
      <c r="C380" s="162" t="s">
        <v>393</v>
      </c>
    </row>
    <row r="381" spans="1:3" x14ac:dyDescent="0.25">
      <c r="A381" s="163">
        <v>380</v>
      </c>
      <c r="B381" s="159" t="s">
        <v>186</v>
      </c>
      <c r="C381" s="162" t="s">
        <v>393</v>
      </c>
    </row>
    <row r="382" spans="1:3" x14ac:dyDescent="0.25">
      <c r="A382" s="163">
        <v>381</v>
      </c>
      <c r="B382" s="159" t="s">
        <v>186</v>
      </c>
      <c r="C382" s="162" t="s">
        <v>393</v>
      </c>
    </row>
    <row r="383" spans="1:3" x14ac:dyDescent="0.25">
      <c r="A383" s="163">
        <v>382</v>
      </c>
      <c r="B383" s="159" t="s">
        <v>186</v>
      </c>
      <c r="C383" s="162" t="s">
        <v>393</v>
      </c>
    </row>
    <row r="384" spans="1:3" x14ac:dyDescent="0.25">
      <c r="A384" s="163">
        <v>384</v>
      </c>
      <c r="B384" s="159" t="s">
        <v>198</v>
      </c>
      <c r="C384" s="162" t="s">
        <v>393</v>
      </c>
    </row>
    <row r="385" spans="1:3" x14ac:dyDescent="0.25">
      <c r="A385" s="163">
        <v>385</v>
      </c>
      <c r="B385" s="159" t="s">
        <v>186</v>
      </c>
      <c r="C385" s="162" t="s">
        <v>394</v>
      </c>
    </row>
    <row r="386" spans="1:3" x14ac:dyDescent="0.25">
      <c r="A386" s="163">
        <v>386</v>
      </c>
      <c r="B386" s="159" t="s">
        <v>166</v>
      </c>
      <c r="C386" s="162" t="s">
        <v>394</v>
      </c>
    </row>
    <row r="387" spans="1:3" x14ac:dyDescent="0.25">
      <c r="A387" s="163">
        <v>387</v>
      </c>
      <c r="B387" s="159" t="s">
        <v>191</v>
      </c>
      <c r="C387" s="162" t="s">
        <v>394</v>
      </c>
    </row>
    <row r="388" spans="1:3" x14ac:dyDescent="0.25">
      <c r="A388" s="163">
        <v>388</v>
      </c>
      <c r="B388" s="159" t="s">
        <v>186</v>
      </c>
      <c r="C388" s="162" t="s">
        <v>394</v>
      </c>
    </row>
    <row r="389" spans="1:3" x14ac:dyDescent="0.25">
      <c r="A389" s="163">
        <v>389</v>
      </c>
      <c r="B389" s="159" t="s">
        <v>177</v>
      </c>
      <c r="C389" s="162" t="s">
        <v>394</v>
      </c>
    </row>
    <row r="390" spans="1:3" x14ac:dyDescent="0.25">
      <c r="A390" s="163">
        <v>390</v>
      </c>
      <c r="B390" s="159" t="s">
        <v>186</v>
      </c>
      <c r="C390" s="162" t="s">
        <v>393</v>
      </c>
    </row>
    <row r="391" spans="1:3" x14ac:dyDescent="0.25">
      <c r="A391" s="163">
        <v>391</v>
      </c>
      <c r="B391" s="159" t="s">
        <v>259</v>
      </c>
      <c r="C391" s="162" t="s">
        <v>394</v>
      </c>
    </row>
    <row r="392" spans="1:3" x14ac:dyDescent="0.25">
      <c r="A392" s="163">
        <v>392</v>
      </c>
      <c r="B392" s="159" t="s">
        <v>260</v>
      </c>
      <c r="C392" s="162" t="s">
        <v>393</v>
      </c>
    </row>
    <row r="393" spans="1:3" x14ac:dyDescent="0.25">
      <c r="A393" s="163">
        <v>393</v>
      </c>
      <c r="B393" s="159" t="s">
        <v>261</v>
      </c>
      <c r="C393" s="162" t="s">
        <v>393</v>
      </c>
    </row>
    <row r="394" spans="1:3" x14ac:dyDescent="0.25">
      <c r="A394" s="163">
        <v>394</v>
      </c>
      <c r="B394" s="159" t="s">
        <v>217</v>
      </c>
      <c r="C394" s="162" t="s">
        <v>393</v>
      </c>
    </row>
    <row r="395" spans="1:3" x14ac:dyDescent="0.25">
      <c r="A395" s="163">
        <v>395</v>
      </c>
      <c r="B395" s="159" t="s">
        <v>262</v>
      </c>
      <c r="C395" s="162" t="s">
        <v>393</v>
      </c>
    </row>
    <row r="396" spans="1:3" x14ac:dyDescent="0.25">
      <c r="A396" s="163">
        <v>396</v>
      </c>
      <c r="B396" s="159" t="s">
        <v>196</v>
      </c>
      <c r="C396" s="162" t="s">
        <v>393</v>
      </c>
    </row>
    <row r="397" spans="1:3" x14ac:dyDescent="0.25">
      <c r="A397" s="163">
        <v>397</v>
      </c>
      <c r="B397" s="159" t="s">
        <v>263</v>
      </c>
      <c r="C397" s="162" t="s">
        <v>393</v>
      </c>
    </row>
    <row r="398" spans="1:3" x14ac:dyDescent="0.25">
      <c r="A398" s="163">
        <v>398</v>
      </c>
      <c r="B398" s="159" t="s">
        <v>264</v>
      </c>
      <c r="C398" s="162" t="s">
        <v>393</v>
      </c>
    </row>
    <row r="399" spans="1:3" x14ac:dyDescent="0.25">
      <c r="A399" s="163">
        <v>399</v>
      </c>
      <c r="B399" s="159" t="s">
        <v>265</v>
      </c>
      <c r="C399" s="162" t="s">
        <v>394</v>
      </c>
    </row>
    <row r="400" spans="1:3" x14ac:dyDescent="0.25">
      <c r="A400" s="163">
        <v>400</v>
      </c>
      <c r="B400" s="159" t="s">
        <v>216</v>
      </c>
      <c r="C400" s="162" t="s">
        <v>393</v>
      </c>
    </row>
    <row r="401" spans="1:3" x14ac:dyDescent="0.25">
      <c r="A401" s="163">
        <v>401</v>
      </c>
      <c r="B401" s="159" t="s">
        <v>266</v>
      </c>
      <c r="C401" s="162" t="s">
        <v>394</v>
      </c>
    </row>
    <row r="402" spans="1:3" x14ac:dyDescent="0.25">
      <c r="A402" s="163">
        <v>403</v>
      </c>
      <c r="B402" s="159" t="s">
        <v>172</v>
      </c>
      <c r="C402" s="162" t="s">
        <v>393</v>
      </c>
    </row>
    <row r="403" spans="1:3" x14ac:dyDescent="0.25">
      <c r="A403" s="163">
        <v>404</v>
      </c>
      <c r="B403" s="159" t="s">
        <v>267</v>
      </c>
      <c r="C403" s="162" t="s">
        <v>393</v>
      </c>
    </row>
    <row r="404" spans="1:3" x14ac:dyDescent="0.25">
      <c r="A404" s="163">
        <v>405</v>
      </c>
      <c r="B404" s="159" t="s">
        <v>268</v>
      </c>
      <c r="C404" s="162" t="s">
        <v>394</v>
      </c>
    </row>
    <row r="405" spans="1:3" x14ac:dyDescent="0.25">
      <c r="A405" s="163">
        <v>406</v>
      </c>
      <c r="B405" s="159" t="s">
        <v>269</v>
      </c>
      <c r="C405" s="162" t="s">
        <v>394</v>
      </c>
    </row>
    <row r="406" spans="1:3" x14ac:dyDescent="0.25">
      <c r="A406" s="163">
        <v>407</v>
      </c>
      <c r="B406" s="159" t="s">
        <v>270</v>
      </c>
      <c r="C406" s="162" t="s">
        <v>394</v>
      </c>
    </row>
    <row r="407" spans="1:3" x14ac:dyDescent="0.25">
      <c r="A407" s="163">
        <v>408</v>
      </c>
      <c r="B407" s="159" t="s">
        <v>271</v>
      </c>
      <c r="C407" s="162" t="s">
        <v>394</v>
      </c>
    </row>
    <row r="408" spans="1:3" x14ac:dyDescent="0.25">
      <c r="A408" s="163">
        <v>409</v>
      </c>
      <c r="B408" s="159" t="s">
        <v>272</v>
      </c>
      <c r="C408" s="162" t="s">
        <v>394</v>
      </c>
    </row>
    <row r="409" spans="1:3" x14ac:dyDescent="0.25">
      <c r="A409" s="163">
        <v>410</v>
      </c>
      <c r="B409" s="159" t="s">
        <v>273</v>
      </c>
      <c r="C409" s="162" t="s">
        <v>394</v>
      </c>
    </row>
    <row r="410" spans="1:3" x14ac:dyDescent="0.25">
      <c r="A410" s="163">
        <v>411</v>
      </c>
      <c r="B410" s="159" t="s">
        <v>274</v>
      </c>
      <c r="C410" s="162" t="s">
        <v>394</v>
      </c>
    </row>
    <row r="411" spans="1:3" x14ac:dyDescent="0.25">
      <c r="A411" s="163">
        <v>412</v>
      </c>
      <c r="B411" s="159" t="s">
        <v>275</v>
      </c>
      <c r="C411" s="162" t="s">
        <v>394</v>
      </c>
    </row>
    <row r="412" spans="1:3" x14ac:dyDescent="0.25">
      <c r="A412" s="163">
        <v>413</v>
      </c>
      <c r="B412" s="159" t="s">
        <v>276</v>
      </c>
      <c r="C412" s="162" t="s">
        <v>394</v>
      </c>
    </row>
    <row r="413" spans="1:3" x14ac:dyDescent="0.25">
      <c r="A413" s="163">
        <v>414</v>
      </c>
      <c r="B413" s="159" t="s">
        <v>277</v>
      </c>
      <c r="C413" s="162" t="s">
        <v>394</v>
      </c>
    </row>
    <row r="414" spans="1:3" x14ac:dyDescent="0.25">
      <c r="A414" s="163">
        <v>415</v>
      </c>
      <c r="B414" s="159" t="s">
        <v>278</v>
      </c>
      <c r="C414" s="162" t="s">
        <v>394</v>
      </c>
    </row>
    <row r="415" spans="1:3" x14ac:dyDescent="0.25">
      <c r="A415" s="163">
        <v>416</v>
      </c>
      <c r="B415" s="159" t="s">
        <v>279</v>
      </c>
      <c r="C415" s="162" t="s">
        <v>394</v>
      </c>
    </row>
    <row r="416" spans="1:3" x14ac:dyDescent="0.25">
      <c r="A416" s="163">
        <v>417</v>
      </c>
      <c r="B416" s="159" t="s">
        <v>280</v>
      </c>
      <c r="C416" s="162" t="s">
        <v>394</v>
      </c>
    </row>
    <row r="417" spans="1:3" x14ac:dyDescent="0.25">
      <c r="A417" s="163">
        <v>418</v>
      </c>
      <c r="B417" s="159" t="s">
        <v>281</v>
      </c>
      <c r="C417" s="162" t="s">
        <v>394</v>
      </c>
    </row>
    <row r="418" spans="1:3" x14ac:dyDescent="0.25">
      <c r="A418" s="163">
        <v>419</v>
      </c>
      <c r="B418" s="159" t="s">
        <v>282</v>
      </c>
      <c r="C418" s="162" t="s">
        <v>394</v>
      </c>
    </row>
    <row r="419" spans="1:3" x14ac:dyDescent="0.25">
      <c r="A419" s="163">
        <v>420</v>
      </c>
      <c r="B419" s="159" t="s">
        <v>283</v>
      </c>
      <c r="C419" s="162" t="s">
        <v>394</v>
      </c>
    </row>
    <row r="420" spans="1:3" x14ac:dyDescent="0.25">
      <c r="A420" s="163">
        <v>421</v>
      </c>
      <c r="B420" s="159" t="s">
        <v>284</v>
      </c>
      <c r="C420" s="162" t="s">
        <v>394</v>
      </c>
    </row>
    <row r="421" spans="1:3" x14ac:dyDescent="0.25">
      <c r="A421" s="163">
        <v>422</v>
      </c>
      <c r="B421" s="159" t="s">
        <v>285</v>
      </c>
      <c r="C421" s="162" t="s">
        <v>394</v>
      </c>
    </row>
    <row r="422" spans="1:3" x14ac:dyDescent="0.25">
      <c r="A422" s="163">
        <v>423</v>
      </c>
      <c r="B422" s="159" t="s">
        <v>286</v>
      </c>
      <c r="C422" s="162" t="s">
        <v>394</v>
      </c>
    </row>
    <row r="423" spans="1:3" x14ac:dyDescent="0.25">
      <c r="A423" s="163">
        <v>424</v>
      </c>
      <c r="B423" s="159" t="s">
        <v>287</v>
      </c>
      <c r="C423" s="162" t="s">
        <v>394</v>
      </c>
    </row>
    <row r="424" spans="1:3" x14ac:dyDescent="0.25">
      <c r="A424" s="163">
        <v>425</v>
      </c>
      <c r="B424" s="159" t="s">
        <v>288</v>
      </c>
      <c r="C424" s="162" t="s">
        <v>393</v>
      </c>
    </row>
    <row r="425" spans="1:3" x14ac:dyDescent="0.25">
      <c r="A425" s="163">
        <v>426</v>
      </c>
      <c r="B425" s="159" t="s">
        <v>198</v>
      </c>
      <c r="C425" s="162" t="s">
        <v>393</v>
      </c>
    </row>
    <row r="426" spans="1:3" x14ac:dyDescent="0.25">
      <c r="A426" s="163">
        <v>427</v>
      </c>
      <c r="B426" s="159" t="s">
        <v>289</v>
      </c>
      <c r="C426" s="162" t="s">
        <v>393</v>
      </c>
    </row>
    <row r="427" spans="1:3" x14ac:dyDescent="0.25">
      <c r="A427" s="163">
        <v>428</v>
      </c>
      <c r="B427" s="159" t="s">
        <v>290</v>
      </c>
      <c r="C427" s="162" t="s">
        <v>389</v>
      </c>
    </row>
    <row r="428" spans="1:3" x14ac:dyDescent="0.25">
      <c r="A428" s="163">
        <v>429</v>
      </c>
      <c r="B428" s="159" t="s">
        <v>291</v>
      </c>
      <c r="C428" s="162" t="s">
        <v>389</v>
      </c>
    </row>
    <row r="429" spans="1:3" x14ac:dyDescent="0.25">
      <c r="A429" s="163">
        <v>430</v>
      </c>
      <c r="B429" s="159" t="s">
        <v>292</v>
      </c>
      <c r="C429" s="162" t="s">
        <v>389</v>
      </c>
    </row>
    <row r="430" spans="1:3" x14ac:dyDescent="0.25">
      <c r="A430" s="163">
        <v>431</v>
      </c>
      <c r="B430" s="159" t="s">
        <v>293</v>
      </c>
      <c r="C430" s="162" t="s">
        <v>389</v>
      </c>
    </row>
    <row r="431" spans="1:3" x14ac:dyDescent="0.25">
      <c r="A431" s="163">
        <v>432</v>
      </c>
      <c r="B431" s="159" t="s">
        <v>198</v>
      </c>
      <c r="C431" s="162" t="s">
        <v>393</v>
      </c>
    </row>
    <row r="432" spans="1:3" x14ac:dyDescent="0.25">
      <c r="A432" s="163">
        <v>434</v>
      </c>
      <c r="B432" s="159" t="s">
        <v>294</v>
      </c>
      <c r="C432" s="162" t="s">
        <v>394</v>
      </c>
    </row>
    <row r="433" spans="1:3" x14ac:dyDescent="0.25">
      <c r="A433" s="163">
        <v>435</v>
      </c>
      <c r="B433" s="159" t="s">
        <v>295</v>
      </c>
      <c r="C433" s="162" t="s">
        <v>393</v>
      </c>
    </row>
    <row r="434" spans="1:3" x14ac:dyDescent="0.25">
      <c r="A434" s="163">
        <v>436</v>
      </c>
      <c r="B434" s="159" t="s">
        <v>296</v>
      </c>
      <c r="C434" s="162" t="s">
        <v>393</v>
      </c>
    </row>
    <row r="435" spans="1:3" x14ac:dyDescent="0.25">
      <c r="A435" s="163">
        <v>437</v>
      </c>
      <c r="B435" s="159" t="s">
        <v>297</v>
      </c>
      <c r="C435" s="162" t="s">
        <v>393</v>
      </c>
    </row>
    <row r="436" spans="1:3" x14ac:dyDescent="0.25">
      <c r="A436" s="163">
        <v>439</v>
      </c>
      <c r="B436" s="159" t="s">
        <v>298</v>
      </c>
      <c r="C436" s="162" t="s">
        <v>393</v>
      </c>
    </row>
    <row r="437" spans="1:3" x14ac:dyDescent="0.25">
      <c r="A437" s="163">
        <v>440</v>
      </c>
      <c r="B437" s="159" t="s">
        <v>299</v>
      </c>
      <c r="C437" s="162" t="s">
        <v>393</v>
      </c>
    </row>
    <row r="438" spans="1:3" x14ac:dyDescent="0.25">
      <c r="A438" s="163">
        <v>441</v>
      </c>
      <c r="B438" s="159" t="s">
        <v>202</v>
      </c>
      <c r="C438" s="162" t="s">
        <v>393</v>
      </c>
    </row>
    <row r="439" spans="1:3" x14ac:dyDescent="0.25">
      <c r="A439" s="163">
        <v>442</v>
      </c>
      <c r="B439" s="159" t="s">
        <v>198</v>
      </c>
      <c r="C439" s="162" t="s">
        <v>394</v>
      </c>
    </row>
    <row r="440" spans="1:3" x14ac:dyDescent="0.25">
      <c r="A440" s="163">
        <v>443</v>
      </c>
      <c r="B440" s="159" t="s">
        <v>238</v>
      </c>
      <c r="C440" s="162" t="s">
        <v>393</v>
      </c>
    </row>
    <row r="441" spans="1:3" x14ac:dyDescent="0.25">
      <c r="A441" s="163">
        <v>444</v>
      </c>
      <c r="B441" s="159" t="s">
        <v>241</v>
      </c>
      <c r="C441" s="162" t="s">
        <v>393</v>
      </c>
    </row>
    <row r="442" spans="1:3" x14ac:dyDescent="0.25">
      <c r="A442" s="163">
        <v>444</v>
      </c>
      <c r="B442" s="159" t="s">
        <v>241</v>
      </c>
      <c r="C442" s="162" t="s">
        <v>394</v>
      </c>
    </row>
    <row r="443" spans="1:3" x14ac:dyDescent="0.25">
      <c r="A443" s="163">
        <v>445</v>
      </c>
      <c r="B443" s="159" t="s">
        <v>300</v>
      </c>
      <c r="C443" s="162" t="s">
        <v>393</v>
      </c>
    </row>
    <row r="444" spans="1:3" x14ac:dyDescent="0.25">
      <c r="A444" s="163">
        <v>446</v>
      </c>
      <c r="B444" s="159" t="s">
        <v>300</v>
      </c>
      <c r="C444" s="162" t="s">
        <v>393</v>
      </c>
    </row>
    <row r="445" spans="1:3" x14ac:dyDescent="0.25">
      <c r="A445" s="163">
        <v>447</v>
      </c>
      <c r="B445" s="159" t="s">
        <v>212</v>
      </c>
      <c r="C445" s="162" t="s">
        <v>393</v>
      </c>
    </row>
    <row r="446" spans="1:3" x14ac:dyDescent="0.25">
      <c r="A446" s="163">
        <v>448</v>
      </c>
      <c r="B446" s="159" t="s">
        <v>212</v>
      </c>
      <c r="C446" s="162" t="s">
        <v>393</v>
      </c>
    </row>
    <row r="447" spans="1:3" x14ac:dyDescent="0.25">
      <c r="A447" s="163">
        <v>449</v>
      </c>
      <c r="B447" s="159" t="s">
        <v>212</v>
      </c>
      <c r="C447" s="162" t="s">
        <v>393</v>
      </c>
    </row>
    <row r="448" spans="1:3" x14ac:dyDescent="0.25">
      <c r="A448" s="163">
        <v>450</v>
      </c>
      <c r="B448" s="159" t="s">
        <v>212</v>
      </c>
      <c r="C448" s="162" t="s">
        <v>393</v>
      </c>
    </row>
    <row r="449" spans="1:3" x14ac:dyDescent="0.25">
      <c r="A449" s="163">
        <v>451</v>
      </c>
      <c r="B449" s="159" t="s">
        <v>212</v>
      </c>
      <c r="C449" s="162" t="s">
        <v>393</v>
      </c>
    </row>
    <row r="450" spans="1:3" x14ac:dyDescent="0.25">
      <c r="A450" s="163">
        <v>452</v>
      </c>
      <c r="B450" s="159" t="s">
        <v>212</v>
      </c>
      <c r="C450" s="162" t="s">
        <v>393</v>
      </c>
    </row>
    <row r="451" spans="1:3" x14ac:dyDescent="0.25">
      <c r="A451" s="163">
        <v>453</v>
      </c>
      <c r="B451" s="159" t="s">
        <v>212</v>
      </c>
      <c r="C451" s="162" t="s">
        <v>393</v>
      </c>
    </row>
    <row r="452" spans="1:3" x14ac:dyDescent="0.25">
      <c r="A452" s="163">
        <v>454</v>
      </c>
      <c r="B452" s="159" t="s">
        <v>212</v>
      </c>
      <c r="C452" s="162" t="s">
        <v>393</v>
      </c>
    </row>
    <row r="453" spans="1:3" x14ac:dyDescent="0.25">
      <c r="A453" s="163">
        <v>455</v>
      </c>
      <c r="B453" s="159" t="s">
        <v>212</v>
      </c>
      <c r="C453" s="162" t="s">
        <v>393</v>
      </c>
    </row>
    <row r="454" spans="1:3" x14ac:dyDescent="0.25">
      <c r="A454" s="163">
        <v>456</v>
      </c>
      <c r="B454" s="159" t="s">
        <v>212</v>
      </c>
      <c r="C454" s="162" t="s">
        <v>393</v>
      </c>
    </row>
    <row r="455" spans="1:3" x14ac:dyDescent="0.25">
      <c r="A455" s="163">
        <v>459</v>
      </c>
      <c r="B455" s="159" t="s">
        <v>212</v>
      </c>
      <c r="C455" s="162" t="s">
        <v>393</v>
      </c>
    </row>
    <row r="456" spans="1:3" x14ac:dyDescent="0.25">
      <c r="A456" s="163">
        <v>460</v>
      </c>
      <c r="B456" s="159" t="s">
        <v>301</v>
      </c>
      <c r="C456" s="162" t="s">
        <v>394</v>
      </c>
    </row>
    <row r="457" spans="1:3" x14ac:dyDescent="0.25">
      <c r="A457" s="163">
        <v>461</v>
      </c>
      <c r="B457" s="159" t="s">
        <v>301</v>
      </c>
      <c r="C457" s="162" t="s">
        <v>394</v>
      </c>
    </row>
    <row r="458" spans="1:3" x14ac:dyDescent="0.25">
      <c r="A458" s="163">
        <v>462</v>
      </c>
      <c r="B458" s="159" t="s">
        <v>302</v>
      </c>
      <c r="C458" s="162" t="s">
        <v>394</v>
      </c>
    </row>
    <row r="459" spans="1:3" x14ac:dyDescent="0.25">
      <c r="A459" s="163">
        <v>463</v>
      </c>
      <c r="B459" s="159" t="s">
        <v>303</v>
      </c>
      <c r="C459" s="162" t="s">
        <v>394</v>
      </c>
    </row>
    <row r="460" spans="1:3" x14ac:dyDescent="0.25">
      <c r="A460" s="163">
        <v>464</v>
      </c>
      <c r="B460" s="159" t="s">
        <v>304</v>
      </c>
      <c r="C460" s="162" t="s">
        <v>393</v>
      </c>
    </row>
    <row r="461" spans="1:3" x14ac:dyDescent="0.25">
      <c r="A461" s="163">
        <v>465</v>
      </c>
      <c r="B461" s="159" t="s">
        <v>305</v>
      </c>
      <c r="C461" s="162" t="s">
        <v>393</v>
      </c>
    </row>
    <row r="462" spans="1:3" x14ac:dyDescent="0.25">
      <c r="A462" s="163">
        <v>466</v>
      </c>
      <c r="B462" s="159" t="s">
        <v>306</v>
      </c>
      <c r="C462" s="162" t="s">
        <v>393</v>
      </c>
    </row>
    <row r="463" spans="1:3" x14ac:dyDescent="0.25">
      <c r="A463" s="163">
        <v>467</v>
      </c>
      <c r="B463" s="159" t="s">
        <v>306</v>
      </c>
      <c r="C463" s="162" t="s">
        <v>393</v>
      </c>
    </row>
    <row r="464" spans="1:3" x14ac:dyDescent="0.25">
      <c r="A464" s="163">
        <v>468</v>
      </c>
      <c r="B464" s="159" t="s">
        <v>306</v>
      </c>
      <c r="C464" s="162" t="s">
        <v>393</v>
      </c>
    </row>
    <row r="465" spans="1:3" x14ac:dyDescent="0.25">
      <c r="A465" s="163">
        <v>469</v>
      </c>
      <c r="B465" s="159" t="s">
        <v>306</v>
      </c>
      <c r="C465" s="162" t="s">
        <v>393</v>
      </c>
    </row>
    <row r="466" spans="1:3" x14ac:dyDescent="0.25">
      <c r="A466" s="163">
        <v>470</v>
      </c>
      <c r="B466" s="159" t="s">
        <v>306</v>
      </c>
      <c r="C466" s="162" t="s">
        <v>393</v>
      </c>
    </row>
    <row r="467" spans="1:3" x14ac:dyDescent="0.25">
      <c r="A467" s="163">
        <v>473</v>
      </c>
      <c r="B467" s="159" t="s">
        <v>307</v>
      </c>
      <c r="C467" s="162" t="s">
        <v>393</v>
      </c>
    </row>
    <row r="468" spans="1:3" x14ac:dyDescent="0.25">
      <c r="A468" s="163">
        <v>474</v>
      </c>
      <c r="B468" s="159" t="s">
        <v>308</v>
      </c>
      <c r="C468" s="162" t="s">
        <v>394</v>
      </c>
    </row>
    <row r="469" spans="1:3" x14ac:dyDescent="0.25">
      <c r="A469" s="163">
        <v>475</v>
      </c>
      <c r="B469" s="159" t="s">
        <v>309</v>
      </c>
      <c r="C469" s="162" t="s">
        <v>393</v>
      </c>
    </row>
    <row r="470" spans="1:3" x14ac:dyDescent="0.25">
      <c r="A470" s="163">
        <v>476</v>
      </c>
      <c r="B470" s="159" t="s">
        <v>310</v>
      </c>
      <c r="C470" s="162" t="s">
        <v>394</v>
      </c>
    </row>
    <row r="471" spans="1:3" x14ac:dyDescent="0.25">
      <c r="A471" s="163">
        <v>477</v>
      </c>
      <c r="B471" s="159" t="s">
        <v>310</v>
      </c>
      <c r="C471" s="162" t="s">
        <v>394</v>
      </c>
    </row>
    <row r="472" spans="1:3" x14ac:dyDescent="0.25">
      <c r="A472" s="163">
        <v>478</v>
      </c>
      <c r="B472" s="159" t="s">
        <v>241</v>
      </c>
      <c r="C472" s="162" t="s">
        <v>393</v>
      </c>
    </row>
    <row r="473" spans="1:3" x14ac:dyDescent="0.25">
      <c r="A473" s="163">
        <v>479</v>
      </c>
      <c r="B473" s="159" t="s">
        <v>298</v>
      </c>
      <c r="C473" s="162" t="s">
        <v>393</v>
      </c>
    </row>
    <row r="474" spans="1:3" x14ac:dyDescent="0.25">
      <c r="A474" s="163">
        <v>480</v>
      </c>
      <c r="B474" s="159" t="s">
        <v>298</v>
      </c>
      <c r="C474" s="162" t="s">
        <v>393</v>
      </c>
    </row>
    <row r="475" spans="1:3" x14ac:dyDescent="0.25">
      <c r="A475" s="163">
        <v>481</v>
      </c>
      <c r="B475" s="159" t="s">
        <v>298</v>
      </c>
      <c r="C475" s="162" t="s">
        <v>393</v>
      </c>
    </row>
    <row r="476" spans="1:3" x14ac:dyDescent="0.25">
      <c r="A476" s="163">
        <v>482</v>
      </c>
      <c r="B476" s="159" t="s">
        <v>311</v>
      </c>
      <c r="C476" s="162" t="s">
        <v>390</v>
      </c>
    </row>
    <row r="477" spans="1:3" x14ac:dyDescent="0.25">
      <c r="A477" s="163">
        <v>483</v>
      </c>
      <c r="B477" s="159" t="s">
        <v>312</v>
      </c>
      <c r="C477" s="162" t="s">
        <v>390</v>
      </c>
    </row>
    <row r="478" spans="1:3" x14ac:dyDescent="0.25">
      <c r="A478" s="163">
        <v>484</v>
      </c>
      <c r="B478" s="159" t="s">
        <v>313</v>
      </c>
      <c r="C478" s="162" t="s">
        <v>390</v>
      </c>
    </row>
    <row r="479" spans="1:3" x14ac:dyDescent="0.25">
      <c r="A479" s="163">
        <v>485</v>
      </c>
      <c r="B479" s="159" t="s">
        <v>314</v>
      </c>
      <c r="C479" s="162" t="s">
        <v>390</v>
      </c>
    </row>
    <row r="480" spans="1:3" x14ac:dyDescent="0.25">
      <c r="A480" s="163">
        <v>486</v>
      </c>
      <c r="B480" s="159" t="s">
        <v>315</v>
      </c>
      <c r="C480" s="162" t="s">
        <v>390</v>
      </c>
    </row>
    <row r="481" spans="1:3" x14ac:dyDescent="0.25">
      <c r="A481" s="163">
        <v>487</v>
      </c>
      <c r="B481" s="159" t="s">
        <v>316</v>
      </c>
      <c r="C481" s="162" t="s">
        <v>390</v>
      </c>
    </row>
    <row r="482" spans="1:3" x14ac:dyDescent="0.25">
      <c r="A482" s="163">
        <v>488</v>
      </c>
      <c r="B482" s="159" t="s">
        <v>317</v>
      </c>
      <c r="C482" s="162" t="s">
        <v>390</v>
      </c>
    </row>
    <row r="483" spans="1:3" x14ac:dyDescent="0.25">
      <c r="A483" s="163">
        <v>489</v>
      </c>
      <c r="B483" s="159" t="s">
        <v>318</v>
      </c>
      <c r="C483" s="162" t="s">
        <v>390</v>
      </c>
    </row>
    <row r="484" spans="1:3" x14ac:dyDescent="0.25">
      <c r="A484" s="163">
        <v>490</v>
      </c>
      <c r="B484" s="159" t="s">
        <v>319</v>
      </c>
      <c r="C484" s="162" t="s">
        <v>390</v>
      </c>
    </row>
    <row r="485" spans="1:3" x14ac:dyDescent="0.25">
      <c r="A485" s="163">
        <v>491</v>
      </c>
      <c r="B485" s="159" t="s">
        <v>320</v>
      </c>
      <c r="C485" s="162" t="s">
        <v>390</v>
      </c>
    </row>
    <row r="486" spans="1:3" x14ac:dyDescent="0.25">
      <c r="A486" s="163">
        <v>492</v>
      </c>
      <c r="B486" s="159" t="s">
        <v>321</v>
      </c>
      <c r="C486" s="162" t="s">
        <v>390</v>
      </c>
    </row>
    <row r="487" spans="1:3" x14ac:dyDescent="0.25">
      <c r="A487" s="163">
        <v>493</v>
      </c>
      <c r="B487" s="159" t="s">
        <v>322</v>
      </c>
      <c r="C487" s="162" t="s">
        <v>390</v>
      </c>
    </row>
    <row r="488" spans="1:3" x14ac:dyDescent="0.25">
      <c r="A488" s="163">
        <v>494</v>
      </c>
      <c r="B488" s="159" t="s">
        <v>323</v>
      </c>
      <c r="C488" s="162" t="s">
        <v>390</v>
      </c>
    </row>
    <row r="489" spans="1:3" x14ac:dyDescent="0.25">
      <c r="A489" s="163">
        <v>495</v>
      </c>
      <c r="B489" s="159" t="s">
        <v>324</v>
      </c>
      <c r="C489" s="162" t="s">
        <v>390</v>
      </c>
    </row>
    <row r="490" spans="1:3" x14ac:dyDescent="0.25">
      <c r="A490" s="163">
        <v>496</v>
      </c>
      <c r="B490" s="159" t="s">
        <v>325</v>
      </c>
      <c r="C490" s="162" t="s">
        <v>390</v>
      </c>
    </row>
    <row r="491" spans="1:3" x14ac:dyDescent="0.25">
      <c r="A491" s="163">
        <v>497</v>
      </c>
      <c r="B491" s="159" t="s">
        <v>326</v>
      </c>
      <c r="C491" s="162" t="s">
        <v>390</v>
      </c>
    </row>
    <row r="492" spans="1:3" x14ac:dyDescent="0.25">
      <c r="A492" s="163">
        <v>498</v>
      </c>
      <c r="B492" s="159" t="s">
        <v>327</v>
      </c>
      <c r="C492" s="162" t="s">
        <v>390</v>
      </c>
    </row>
    <row r="493" spans="1:3" x14ac:dyDescent="0.25">
      <c r="A493" s="163">
        <v>701</v>
      </c>
      <c r="B493" s="159" t="s">
        <v>328</v>
      </c>
      <c r="C493" s="162" t="s">
        <v>394</v>
      </c>
    </row>
    <row r="494" spans="1:3" x14ac:dyDescent="0.25">
      <c r="A494" s="163">
        <v>702</v>
      </c>
      <c r="B494" s="159" t="s">
        <v>328</v>
      </c>
      <c r="C494" s="162" t="s">
        <v>394</v>
      </c>
    </row>
    <row r="495" spans="1:3" x14ac:dyDescent="0.25">
      <c r="A495" s="163">
        <v>703</v>
      </c>
      <c r="B495" s="159" t="s">
        <v>264</v>
      </c>
      <c r="C495" s="162" t="s">
        <v>394</v>
      </c>
    </row>
    <row r="496" spans="1:3" x14ac:dyDescent="0.25">
      <c r="A496" s="163">
        <v>704</v>
      </c>
      <c r="B496" s="159" t="s">
        <v>264</v>
      </c>
      <c r="C496" s="162" t="s">
        <v>394</v>
      </c>
    </row>
    <row r="497" spans="1:3" x14ac:dyDescent="0.25">
      <c r="A497" s="163">
        <v>705</v>
      </c>
      <c r="B497" s="159" t="s">
        <v>264</v>
      </c>
      <c r="C497" s="162" t="s">
        <v>394</v>
      </c>
    </row>
    <row r="498" spans="1:3" x14ac:dyDescent="0.25">
      <c r="A498" s="163">
        <v>706</v>
      </c>
      <c r="B498" s="159" t="s">
        <v>264</v>
      </c>
      <c r="C498" s="162" t="s">
        <v>394</v>
      </c>
    </row>
    <row r="499" spans="1:3" x14ac:dyDescent="0.25">
      <c r="A499" s="163">
        <v>707</v>
      </c>
      <c r="B499" s="159" t="s">
        <v>264</v>
      </c>
      <c r="C499" s="162" t="s">
        <v>394</v>
      </c>
    </row>
    <row r="500" spans="1:3" x14ac:dyDescent="0.25">
      <c r="A500" s="163">
        <v>708</v>
      </c>
      <c r="B500" s="159" t="s">
        <v>264</v>
      </c>
      <c r="C500" s="162" t="s">
        <v>394</v>
      </c>
    </row>
    <row r="501" spans="1:3" x14ac:dyDescent="0.25">
      <c r="A501" s="163">
        <v>709</v>
      </c>
      <c r="B501" s="159" t="s">
        <v>264</v>
      </c>
      <c r="C501" s="162" t="s">
        <v>394</v>
      </c>
    </row>
    <row r="502" spans="1:3" x14ac:dyDescent="0.25">
      <c r="A502" s="163">
        <v>710</v>
      </c>
      <c r="B502" s="159" t="s">
        <v>264</v>
      </c>
      <c r="C502" s="162" t="s">
        <v>394</v>
      </c>
    </row>
    <row r="503" spans="1:3" x14ac:dyDescent="0.25">
      <c r="A503" s="163">
        <v>711</v>
      </c>
      <c r="B503" s="159" t="s">
        <v>264</v>
      </c>
      <c r="C503" s="162" t="s">
        <v>394</v>
      </c>
    </row>
    <row r="504" spans="1:3" x14ac:dyDescent="0.25">
      <c r="A504" s="163">
        <v>712</v>
      </c>
      <c r="B504" s="159" t="s">
        <v>329</v>
      </c>
      <c r="C504" s="162" t="s">
        <v>394</v>
      </c>
    </row>
    <row r="505" spans="1:3" x14ac:dyDescent="0.25">
      <c r="A505" s="163">
        <v>713</v>
      </c>
      <c r="B505" s="159" t="s">
        <v>329</v>
      </c>
      <c r="C505" s="162" t="s">
        <v>394</v>
      </c>
    </row>
    <row r="506" spans="1:3" x14ac:dyDescent="0.25">
      <c r="A506" s="163">
        <v>714</v>
      </c>
      <c r="B506" s="159" t="s">
        <v>329</v>
      </c>
      <c r="C506" s="162" t="s">
        <v>394</v>
      </c>
    </row>
    <row r="507" spans="1:3" x14ac:dyDescent="0.25">
      <c r="A507" s="163">
        <v>715</v>
      </c>
      <c r="B507" s="159" t="s">
        <v>329</v>
      </c>
      <c r="C507" s="162" t="s">
        <v>394</v>
      </c>
    </row>
    <row r="508" spans="1:3" x14ac:dyDescent="0.25">
      <c r="A508" s="163">
        <v>716</v>
      </c>
      <c r="B508" s="159" t="s">
        <v>330</v>
      </c>
      <c r="C508" s="162" t="s">
        <v>394</v>
      </c>
    </row>
    <row r="509" spans="1:3" x14ac:dyDescent="0.25">
      <c r="A509" s="163">
        <v>717</v>
      </c>
      <c r="B509" s="159" t="s">
        <v>330</v>
      </c>
      <c r="C509" s="162" t="s">
        <v>394</v>
      </c>
    </row>
    <row r="510" spans="1:3" x14ac:dyDescent="0.25">
      <c r="A510" s="163">
        <v>718</v>
      </c>
      <c r="B510" s="159" t="s">
        <v>331</v>
      </c>
      <c r="C510" s="162" t="s">
        <v>394</v>
      </c>
    </row>
    <row r="511" spans="1:3" x14ac:dyDescent="0.25">
      <c r="A511" s="163">
        <v>719</v>
      </c>
      <c r="B511" s="159" t="s">
        <v>331</v>
      </c>
      <c r="C511" s="162" t="s">
        <v>394</v>
      </c>
    </row>
    <row r="512" spans="1:3" x14ac:dyDescent="0.25">
      <c r="A512" s="163">
        <v>720</v>
      </c>
      <c r="B512" s="159" t="s">
        <v>199</v>
      </c>
      <c r="C512" s="162" t="s">
        <v>393</v>
      </c>
    </row>
    <row r="513" spans="1:3" x14ac:dyDescent="0.25">
      <c r="A513" s="163">
        <v>721</v>
      </c>
      <c r="B513" s="159" t="s">
        <v>332</v>
      </c>
      <c r="C513" s="162" t="s">
        <v>393</v>
      </c>
    </row>
    <row r="514" spans="1:3" x14ac:dyDescent="0.25">
      <c r="A514" s="163">
        <v>722</v>
      </c>
      <c r="B514" s="159" t="s">
        <v>332</v>
      </c>
      <c r="C514" s="162" t="s">
        <v>393</v>
      </c>
    </row>
    <row r="515" spans="1:3" x14ac:dyDescent="0.25">
      <c r="A515" s="163">
        <v>723</v>
      </c>
      <c r="B515" s="159" t="s">
        <v>332</v>
      </c>
      <c r="C515" s="162" t="s">
        <v>393</v>
      </c>
    </row>
    <row r="516" spans="1:3" x14ac:dyDescent="0.25">
      <c r="A516" s="163">
        <v>724</v>
      </c>
      <c r="B516" s="159" t="s">
        <v>332</v>
      </c>
      <c r="C516" s="162" t="s">
        <v>393</v>
      </c>
    </row>
    <row r="517" spans="1:3" x14ac:dyDescent="0.25">
      <c r="A517" s="163">
        <v>725</v>
      </c>
      <c r="B517" s="159" t="s">
        <v>332</v>
      </c>
      <c r="C517" s="162" t="s">
        <v>393</v>
      </c>
    </row>
    <row r="518" spans="1:3" x14ac:dyDescent="0.25">
      <c r="A518" s="163">
        <v>726</v>
      </c>
      <c r="B518" s="159" t="s">
        <v>332</v>
      </c>
      <c r="C518" s="162" t="s">
        <v>393</v>
      </c>
    </row>
    <row r="519" spans="1:3" x14ac:dyDescent="0.25">
      <c r="A519" s="163">
        <v>727</v>
      </c>
      <c r="B519" s="159" t="s">
        <v>332</v>
      </c>
      <c r="C519" s="162" t="s">
        <v>393</v>
      </c>
    </row>
    <row r="520" spans="1:3" x14ac:dyDescent="0.25">
      <c r="A520" s="163">
        <v>728</v>
      </c>
      <c r="B520" s="159" t="s">
        <v>333</v>
      </c>
      <c r="C520" s="162" t="s">
        <v>393</v>
      </c>
    </row>
    <row r="521" spans="1:3" x14ac:dyDescent="0.25">
      <c r="A521" s="163">
        <v>729</v>
      </c>
      <c r="B521" s="159" t="s">
        <v>332</v>
      </c>
      <c r="C521" s="162" t="s">
        <v>393</v>
      </c>
    </row>
    <row r="522" spans="1:3" x14ac:dyDescent="0.25">
      <c r="A522" s="163">
        <v>730</v>
      </c>
      <c r="B522" s="159" t="s">
        <v>333</v>
      </c>
      <c r="C522" s="162" t="s">
        <v>393</v>
      </c>
    </row>
    <row r="523" spans="1:3" x14ac:dyDescent="0.25">
      <c r="A523" s="163">
        <v>731</v>
      </c>
      <c r="B523" s="159" t="s">
        <v>332</v>
      </c>
      <c r="C523" s="162" t="s">
        <v>393</v>
      </c>
    </row>
    <row r="524" spans="1:3" x14ac:dyDescent="0.25">
      <c r="A524" s="163">
        <v>732</v>
      </c>
      <c r="B524" s="159" t="s">
        <v>333</v>
      </c>
      <c r="C524" s="162" t="s">
        <v>393</v>
      </c>
    </row>
    <row r="525" spans="1:3" x14ac:dyDescent="0.25">
      <c r="A525" s="163">
        <v>733</v>
      </c>
      <c r="B525" s="159" t="s">
        <v>332</v>
      </c>
      <c r="C525" s="162" t="s">
        <v>393</v>
      </c>
    </row>
    <row r="526" spans="1:3" x14ac:dyDescent="0.25">
      <c r="A526" s="163">
        <v>734</v>
      </c>
      <c r="B526" s="159" t="s">
        <v>333</v>
      </c>
      <c r="C526" s="162" t="s">
        <v>393</v>
      </c>
    </row>
    <row r="527" spans="1:3" x14ac:dyDescent="0.25">
      <c r="A527" s="163">
        <v>735</v>
      </c>
      <c r="B527" s="159" t="s">
        <v>332</v>
      </c>
      <c r="C527" s="162" t="s">
        <v>393</v>
      </c>
    </row>
    <row r="528" spans="1:3" x14ac:dyDescent="0.25">
      <c r="A528" s="163">
        <v>736</v>
      </c>
      <c r="B528" s="159" t="s">
        <v>333</v>
      </c>
      <c r="C528" s="162" t="s">
        <v>393</v>
      </c>
    </row>
    <row r="529" spans="1:3" x14ac:dyDescent="0.25">
      <c r="A529" s="163">
        <v>737</v>
      </c>
      <c r="B529" s="159" t="s">
        <v>332</v>
      </c>
      <c r="C529" s="162" t="s">
        <v>393</v>
      </c>
    </row>
    <row r="530" spans="1:3" x14ac:dyDescent="0.25">
      <c r="A530" s="163">
        <v>738</v>
      </c>
      <c r="B530" s="159" t="s">
        <v>333</v>
      </c>
      <c r="C530" s="162" t="s">
        <v>393</v>
      </c>
    </row>
    <row r="531" spans="1:3" x14ac:dyDescent="0.25">
      <c r="A531" s="163">
        <v>739</v>
      </c>
      <c r="B531" s="159" t="s">
        <v>332</v>
      </c>
      <c r="C531" s="162" t="s">
        <v>393</v>
      </c>
    </row>
    <row r="532" spans="1:3" x14ac:dyDescent="0.25">
      <c r="A532" s="163">
        <v>740</v>
      </c>
      <c r="B532" s="159" t="s">
        <v>333</v>
      </c>
      <c r="C532" s="162" t="s">
        <v>393</v>
      </c>
    </row>
    <row r="533" spans="1:3" x14ac:dyDescent="0.25">
      <c r="A533" s="163">
        <v>741</v>
      </c>
      <c r="B533" s="159" t="s">
        <v>332</v>
      </c>
      <c r="C533" s="162" t="s">
        <v>393</v>
      </c>
    </row>
    <row r="534" spans="1:3" x14ac:dyDescent="0.25">
      <c r="A534" s="163">
        <v>742</v>
      </c>
      <c r="B534" s="159" t="s">
        <v>333</v>
      </c>
      <c r="C534" s="162" t="s">
        <v>393</v>
      </c>
    </row>
    <row r="535" spans="1:3" x14ac:dyDescent="0.25">
      <c r="A535" s="163">
        <v>743</v>
      </c>
      <c r="B535" s="159" t="s">
        <v>332</v>
      </c>
      <c r="C535" s="162" t="s">
        <v>393</v>
      </c>
    </row>
    <row r="536" spans="1:3" x14ac:dyDescent="0.25">
      <c r="A536" s="163">
        <v>744</v>
      </c>
      <c r="B536" s="159" t="s">
        <v>333</v>
      </c>
      <c r="C536" s="162" t="s">
        <v>393</v>
      </c>
    </row>
    <row r="537" spans="1:3" x14ac:dyDescent="0.25">
      <c r="A537" s="163">
        <v>745</v>
      </c>
      <c r="B537" s="159" t="s">
        <v>332</v>
      </c>
      <c r="C537" s="162" t="s">
        <v>393</v>
      </c>
    </row>
    <row r="538" spans="1:3" x14ac:dyDescent="0.25">
      <c r="A538" s="163">
        <v>746</v>
      </c>
      <c r="B538" s="159" t="s">
        <v>333</v>
      </c>
      <c r="C538" s="162" t="s">
        <v>393</v>
      </c>
    </row>
    <row r="539" spans="1:3" x14ac:dyDescent="0.25">
      <c r="A539" s="163">
        <v>747</v>
      </c>
      <c r="B539" s="159" t="s">
        <v>332</v>
      </c>
      <c r="C539" s="162" t="s">
        <v>393</v>
      </c>
    </row>
    <row r="540" spans="1:3" x14ac:dyDescent="0.25">
      <c r="A540" s="163">
        <v>748</v>
      </c>
      <c r="B540" s="159" t="s">
        <v>332</v>
      </c>
      <c r="C540" s="162" t="s">
        <v>393</v>
      </c>
    </row>
    <row r="541" spans="1:3" x14ac:dyDescent="0.25">
      <c r="A541" s="163">
        <v>749</v>
      </c>
      <c r="B541" s="159" t="s">
        <v>333</v>
      </c>
      <c r="C541" s="162" t="s">
        <v>393</v>
      </c>
    </row>
    <row r="542" spans="1:3" x14ac:dyDescent="0.25">
      <c r="A542" s="163">
        <v>752</v>
      </c>
      <c r="B542" s="159" t="s">
        <v>332</v>
      </c>
      <c r="C542" s="162" t="s">
        <v>393</v>
      </c>
    </row>
    <row r="543" spans="1:3" x14ac:dyDescent="0.25">
      <c r="A543" s="163">
        <v>753</v>
      </c>
      <c r="B543" s="159" t="s">
        <v>334</v>
      </c>
      <c r="C543" s="162" t="s">
        <v>393</v>
      </c>
    </row>
    <row r="544" spans="1:3" x14ac:dyDescent="0.25">
      <c r="A544" s="163">
        <v>754</v>
      </c>
      <c r="B544" s="159" t="s">
        <v>332</v>
      </c>
      <c r="C544" s="162" t="s">
        <v>393</v>
      </c>
    </row>
    <row r="545" spans="1:3" x14ac:dyDescent="0.25">
      <c r="A545" s="163">
        <v>755</v>
      </c>
      <c r="B545" s="159" t="s">
        <v>334</v>
      </c>
      <c r="C545" s="162" t="s">
        <v>393</v>
      </c>
    </row>
    <row r="546" spans="1:3" x14ac:dyDescent="0.25">
      <c r="A546" s="163">
        <v>756</v>
      </c>
      <c r="B546" s="159" t="s">
        <v>332</v>
      </c>
      <c r="C546" s="162" t="s">
        <v>393</v>
      </c>
    </row>
    <row r="547" spans="1:3" x14ac:dyDescent="0.25">
      <c r="A547" s="163">
        <v>757</v>
      </c>
      <c r="B547" s="159" t="s">
        <v>334</v>
      </c>
      <c r="C547" s="162" t="s">
        <v>393</v>
      </c>
    </row>
    <row r="548" spans="1:3" x14ac:dyDescent="0.25">
      <c r="A548" s="163">
        <v>758</v>
      </c>
      <c r="B548" s="159" t="s">
        <v>332</v>
      </c>
      <c r="C548" s="162" t="s">
        <v>393</v>
      </c>
    </row>
    <row r="549" spans="1:3" x14ac:dyDescent="0.25">
      <c r="A549" s="163">
        <v>759</v>
      </c>
      <c r="B549" s="159" t="s">
        <v>334</v>
      </c>
      <c r="C549" s="162" t="s">
        <v>393</v>
      </c>
    </row>
    <row r="550" spans="1:3" x14ac:dyDescent="0.25">
      <c r="A550" s="163">
        <v>760</v>
      </c>
      <c r="B550" s="159" t="s">
        <v>332</v>
      </c>
      <c r="C550" s="162" t="s">
        <v>393</v>
      </c>
    </row>
    <row r="551" spans="1:3" x14ac:dyDescent="0.25">
      <c r="A551" s="163">
        <v>761</v>
      </c>
      <c r="B551" s="159" t="s">
        <v>334</v>
      </c>
      <c r="C551" s="162" t="s">
        <v>393</v>
      </c>
    </row>
    <row r="552" spans="1:3" x14ac:dyDescent="0.25">
      <c r="A552" s="163">
        <v>762</v>
      </c>
      <c r="B552" s="159" t="s">
        <v>332</v>
      </c>
      <c r="C552" s="162" t="s">
        <v>393</v>
      </c>
    </row>
    <row r="553" spans="1:3" x14ac:dyDescent="0.25">
      <c r="A553" s="163">
        <v>763</v>
      </c>
      <c r="B553" s="159" t="s">
        <v>334</v>
      </c>
      <c r="C553" s="162" t="s">
        <v>393</v>
      </c>
    </row>
    <row r="554" spans="1:3" x14ac:dyDescent="0.25">
      <c r="A554" s="163">
        <v>764</v>
      </c>
      <c r="B554" s="159" t="s">
        <v>332</v>
      </c>
      <c r="C554" s="162" t="s">
        <v>393</v>
      </c>
    </row>
    <row r="555" spans="1:3" x14ac:dyDescent="0.25">
      <c r="A555" s="163">
        <v>765</v>
      </c>
      <c r="B555" s="159" t="s">
        <v>334</v>
      </c>
      <c r="C555" s="162" t="s">
        <v>393</v>
      </c>
    </row>
    <row r="556" spans="1:3" x14ac:dyDescent="0.25">
      <c r="A556" s="163">
        <v>766</v>
      </c>
      <c r="B556" s="159" t="s">
        <v>332</v>
      </c>
      <c r="C556" s="162" t="s">
        <v>393</v>
      </c>
    </row>
    <row r="557" spans="1:3" x14ac:dyDescent="0.25">
      <c r="A557" s="163">
        <v>767</v>
      </c>
      <c r="B557" s="159" t="s">
        <v>334</v>
      </c>
      <c r="C557" s="162" t="s">
        <v>393</v>
      </c>
    </row>
    <row r="558" spans="1:3" x14ac:dyDescent="0.25">
      <c r="A558" s="163">
        <v>768</v>
      </c>
      <c r="B558" s="159" t="s">
        <v>332</v>
      </c>
      <c r="C558" s="162" t="s">
        <v>393</v>
      </c>
    </row>
    <row r="559" spans="1:3" x14ac:dyDescent="0.25">
      <c r="A559" s="163">
        <v>769</v>
      </c>
      <c r="B559" s="159" t="s">
        <v>334</v>
      </c>
      <c r="C559" s="162" t="s">
        <v>393</v>
      </c>
    </row>
    <row r="560" spans="1:3" x14ac:dyDescent="0.25">
      <c r="A560" s="163">
        <v>770</v>
      </c>
      <c r="B560" s="159" t="s">
        <v>335</v>
      </c>
      <c r="C560" s="162" t="s">
        <v>393</v>
      </c>
    </row>
    <row r="561" spans="1:3" x14ac:dyDescent="0.25">
      <c r="A561" s="163">
        <v>775</v>
      </c>
      <c r="B561" s="159" t="s">
        <v>336</v>
      </c>
      <c r="C561" s="162" t="s">
        <v>393</v>
      </c>
    </row>
    <row r="562" spans="1:3" x14ac:dyDescent="0.25">
      <c r="A562" s="163">
        <v>776</v>
      </c>
      <c r="B562" s="159" t="s">
        <v>336</v>
      </c>
      <c r="C562" s="162" t="s">
        <v>393</v>
      </c>
    </row>
    <row r="563" spans="1:3" x14ac:dyDescent="0.25">
      <c r="A563" s="163">
        <v>781</v>
      </c>
      <c r="B563" s="159" t="s">
        <v>332</v>
      </c>
      <c r="C563" s="162" t="s">
        <v>394</v>
      </c>
    </row>
    <row r="564" spans="1:3" x14ac:dyDescent="0.25">
      <c r="A564" s="163">
        <v>782</v>
      </c>
      <c r="B564" s="159" t="s">
        <v>332</v>
      </c>
      <c r="C564" s="162" t="s">
        <v>393</v>
      </c>
    </row>
    <row r="565" spans="1:3" x14ac:dyDescent="0.25">
      <c r="A565" s="163">
        <v>783</v>
      </c>
      <c r="B565" s="159" t="s">
        <v>332</v>
      </c>
      <c r="C565" s="162" t="s">
        <v>393</v>
      </c>
    </row>
    <row r="566" spans="1:3" x14ac:dyDescent="0.25">
      <c r="A566" s="163">
        <v>784</v>
      </c>
      <c r="B566" s="159" t="s">
        <v>332</v>
      </c>
      <c r="C566" s="162" t="s">
        <v>393</v>
      </c>
    </row>
    <row r="567" spans="1:3" x14ac:dyDescent="0.25">
      <c r="A567" s="163">
        <v>785</v>
      </c>
      <c r="B567" s="159" t="s">
        <v>332</v>
      </c>
      <c r="C567" s="162" t="s">
        <v>393</v>
      </c>
    </row>
    <row r="568" spans="1:3" x14ac:dyDescent="0.25">
      <c r="A568" s="163">
        <v>786</v>
      </c>
      <c r="B568" s="159" t="s">
        <v>332</v>
      </c>
      <c r="C568" s="162" t="s">
        <v>393</v>
      </c>
    </row>
    <row r="569" spans="1:3" x14ac:dyDescent="0.25">
      <c r="A569" s="163">
        <v>787</v>
      </c>
      <c r="B569" s="159" t="s">
        <v>337</v>
      </c>
      <c r="C569" s="162" t="s">
        <v>393</v>
      </c>
    </row>
    <row r="570" spans="1:3" x14ac:dyDescent="0.25">
      <c r="A570" s="163">
        <v>788</v>
      </c>
      <c r="B570" s="159" t="s">
        <v>338</v>
      </c>
      <c r="C570" s="162" t="s">
        <v>393</v>
      </c>
    </row>
    <row r="571" spans="1:3" x14ac:dyDescent="0.25">
      <c r="A571" s="163">
        <v>789</v>
      </c>
      <c r="B571" s="159" t="s">
        <v>339</v>
      </c>
      <c r="C571" s="162" t="s">
        <v>393</v>
      </c>
    </row>
    <row r="572" spans="1:3" x14ac:dyDescent="0.25">
      <c r="A572" s="163">
        <v>790</v>
      </c>
      <c r="B572" s="159" t="s">
        <v>340</v>
      </c>
      <c r="C572" s="162" t="s">
        <v>393</v>
      </c>
    </row>
    <row r="573" spans="1:3" x14ac:dyDescent="0.25">
      <c r="A573" s="163">
        <v>791</v>
      </c>
      <c r="B573" s="159" t="s">
        <v>341</v>
      </c>
      <c r="C573" s="162" t="s">
        <v>393</v>
      </c>
    </row>
    <row r="574" spans="1:3" x14ac:dyDescent="0.25">
      <c r="A574" s="163">
        <v>792</v>
      </c>
      <c r="B574" s="159" t="s">
        <v>342</v>
      </c>
      <c r="C574" s="162" t="s">
        <v>393</v>
      </c>
    </row>
    <row r="575" spans="1:3" x14ac:dyDescent="0.25">
      <c r="A575" s="163">
        <v>793</v>
      </c>
      <c r="B575" s="159" t="s">
        <v>332</v>
      </c>
      <c r="C575" s="162" t="s">
        <v>393</v>
      </c>
    </row>
    <row r="576" spans="1:3" x14ac:dyDescent="0.25">
      <c r="A576" s="163">
        <v>794</v>
      </c>
      <c r="B576" s="159" t="s">
        <v>333</v>
      </c>
      <c r="C576" s="162" t="s">
        <v>393</v>
      </c>
    </row>
    <row r="577" spans="1:3" x14ac:dyDescent="0.25">
      <c r="A577" s="163">
        <v>801</v>
      </c>
      <c r="B577" s="159" t="s">
        <v>261</v>
      </c>
      <c r="C577" s="162" t="s">
        <v>393</v>
      </c>
    </row>
    <row r="578" spans="1:3" x14ac:dyDescent="0.25">
      <c r="A578" s="163">
        <v>802</v>
      </c>
      <c r="B578" s="159" t="s">
        <v>343</v>
      </c>
      <c r="C578" s="162" t="s">
        <v>393</v>
      </c>
    </row>
    <row r="579" spans="1:3" x14ac:dyDescent="0.25">
      <c r="A579" s="163">
        <v>803</v>
      </c>
      <c r="B579" s="159" t="s">
        <v>344</v>
      </c>
      <c r="C579" s="162" t="s">
        <v>394</v>
      </c>
    </row>
    <row r="580" spans="1:3" x14ac:dyDescent="0.25">
      <c r="A580" s="163">
        <v>804</v>
      </c>
      <c r="B580" s="159" t="s">
        <v>343</v>
      </c>
      <c r="C580" s="162" t="s">
        <v>393</v>
      </c>
    </row>
    <row r="581" spans="1:3" x14ac:dyDescent="0.25">
      <c r="A581" s="163">
        <v>805</v>
      </c>
      <c r="B581" s="159" t="s">
        <v>344</v>
      </c>
      <c r="C581" s="162" t="s">
        <v>394</v>
      </c>
    </row>
    <row r="582" spans="1:3" x14ac:dyDescent="0.25">
      <c r="A582" s="163">
        <v>806</v>
      </c>
      <c r="B582" s="159" t="s">
        <v>343</v>
      </c>
      <c r="C582" s="162" t="s">
        <v>393</v>
      </c>
    </row>
    <row r="583" spans="1:3" x14ac:dyDescent="0.25">
      <c r="A583" s="163">
        <v>807</v>
      </c>
      <c r="B583" s="159" t="s">
        <v>344</v>
      </c>
      <c r="C583" s="162" t="s">
        <v>394</v>
      </c>
    </row>
    <row r="584" spans="1:3" x14ac:dyDescent="0.25">
      <c r="A584" s="163">
        <v>808</v>
      </c>
      <c r="B584" s="159" t="s">
        <v>343</v>
      </c>
      <c r="C584" s="162" t="s">
        <v>393</v>
      </c>
    </row>
    <row r="585" spans="1:3" x14ac:dyDescent="0.25">
      <c r="A585" s="163">
        <v>809</v>
      </c>
      <c r="B585" s="159" t="s">
        <v>344</v>
      </c>
      <c r="C585" s="162" t="s">
        <v>394</v>
      </c>
    </row>
    <row r="586" spans="1:3" x14ac:dyDescent="0.25">
      <c r="A586" s="163">
        <v>810</v>
      </c>
      <c r="B586" s="159" t="s">
        <v>343</v>
      </c>
      <c r="C586" s="162" t="s">
        <v>393</v>
      </c>
    </row>
    <row r="587" spans="1:3" x14ac:dyDescent="0.25">
      <c r="A587" s="163">
        <v>811</v>
      </c>
      <c r="B587" s="159" t="s">
        <v>344</v>
      </c>
      <c r="C587" s="162" t="s">
        <v>394</v>
      </c>
    </row>
    <row r="588" spans="1:3" x14ac:dyDescent="0.25">
      <c r="A588" s="163">
        <v>812</v>
      </c>
      <c r="B588" s="159" t="s">
        <v>343</v>
      </c>
      <c r="C588" s="162" t="s">
        <v>393</v>
      </c>
    </row>
    <row r="589" spans="1:3" x14ac:dyDescent="0.25">
      <c r="A589" s="163">
        <v>813</v>
      </c>
      <c r="B589" s="159" t="s">
        <v>344</v>
      </c>
      <c r="C589" s="162" t="s">
        <v>394</v>
      </c>
    </row>
    <row r="590" spans="1:3" x14ac:dyDescent="0.25">
      <c r="A590" s="163">
        <v>814</v>
      </c>
      <c r="B590" s="159" t="s">
        <v>343</v>
      </c>
      <c r="C590" s="162" t="s">
        <v>393</v>
      </c>
    </row>
    <row r="591" spans="1:3" x14ac:dyDescent="0.25">
      <c r="A591" s="163">
        <v>815</v>
      </c>
      <c r="B591" s="159" t="s">
        <v>344</v>
      </c>
      <c r="C591" s="162" t="s">
        <v>394</v>
      </c>
    </row>
    <row r="592" spans="1:3" x14ac:dyDescent="0.25">
      <c r="A592" s="163">
        <v>816</v>
      </c>
      <c r="B592" s="159" t="s">
        <v>343</v>
      </c>
      <c r="C592" s="162" t="s">
        <v>393</v>
      </c>
    </row>
    <row r="593" spans="1:3" x14ac:dyDescent="0.25">
      <c r="A593" s="163">
        <v>817</v>
      </c>
      <c r="B593" s="159" t="s">
        <v>344</v>
      </c>
      <c r="C593" s="162" t="s">
        <v>394</v>
      </c>
    </row>
    <row r="594" spans="1:3" x14ac:dyDescent="0.25">
      <c r="A594" s="163">
        <v>818</v>
      </c>
      <c r="B594" s="159" t="s">
        <v>343</v>
      </c>
      <c r="C594" s="162" t="s">
        <v>393</v>
      </c>
    </row>
    <row r="595" spans="1:3" x14ac:dyDescent="0.25">
      <c r="A595" s="163">
        <v>819</v>
      </c>
      <c r="B595" s="159" t="s">
        <v>344</v>
      </c>
      <c r="C595" s="162" t="s">
        <v>394</v>
      </c>
    </row>
    <row r="596" spans="1:3" x14ac:dyDescent="0.25">
      <c r="A596" s="163">
        <v>820</v>
      </c>
      <c r="B596" s="159" t="s">
        <v>343</v>
      </c>
      <c r="C596" s="162" t="s">
        <v>393</v>
      </c>
    </row>
    <row r="597" spans="1:3" x14ac:dyDescent="0.25">
      <c r="A597" s="163">
        <v>821</v>
      </c>
      <c r="B597" s="159" t="s">
        <v>344</v>
      </c>
      <c r="C597" s="162" t="s">
        <v>394</v>
      </c>
    </row>
    <row r="598" spans="1:3" x14ac:dyDescent="0.25">
      <c r="A598" s="163">
        <v>822</v>
      </c>
      <c r="B598" s="159" t="s">
        <v>343</v>
      </c>
      <c r="C598" s="162" t="s">
        <v>393</v>
      </c>
    </row>
    <row r="599" spans="1:3" x14ac:dyDescent="0.25">
      <c r="A599" s="163">
        <v>823</v>
      </c>
      <c r="B599" s="159" t="s">
        <v>344</v>
      </c>
      <c r="C599" s="162" t="s">
        <v>394</v>
      </c>
    </row>
    <row r="600" spans="1:3" x14ac:dyDescent="0.25">
      <c r="A600" s="163">
        <v>824</v>
      </c>
      <c r="B600" s="159" t="s">
        <v>343</v>
      </c>
      <c r="C600" s="162" t="s">
        <v>393</v>
      </c>
    </row>
    <row r="601" spans="1:3" x14ac:dyDescent="0.25">
      <c r="A601" s="163">
        <v>825</v>
      </c>
      <c r="B601" s="159" t="s">
        <v>344</v>
      </c>
      <c r="C601" s="162" t="s">
        <v>394</v>
      </c>
    </row>
    <row r="602" spans="1:3" x14ac:dyDescent="0.25">
      <c r="A602" s="163">
        <v>826</v>
      </c>
      <c r="B602" s="159" t="s">
        <v>343</v>
      </c>
      <c r="C602" s="162" t="s">
        <v>393</v>
      </c>
    </row>
    <row r="603" spans="1:3" x14ac:dyDescent="0.25">
      <c r="A603" s="163">
        <v>827</v>
      </c>
      <c r="B603" s="159" t="s">
        <v>344</v>
      </c>
      <c r="C603" s="162" t="s">
        <v>394</v>
      </c>
    </row>
    <row r="604" spans="1:3" x14ac:dyDescent="0.25">
      <c r="A604" s="163">
        <v>828</v>
      </c>
      <c r="B604" s="159" t="s">
        <v>343</v>
      </c>
      <c r="C604" s="162" t="s">
        <v>393</v>
      </c>
    </row>
    <row r="605" spans="1:3" x14ac:dyDescent="0.25">
      <c r="A605" s="163">
        <v>829</v>
      </c>
      <c r="B605" s="159" t="s">
        <v>344</v>
      </c>
      <c r="C605" s="162" t="s">
        <v>394</v>
      </c>
    </row>
    <row r="606" spans="1:3" x14ac:dyDescent="0.25">
      <c r="A606" s="163">
        <v>830</v>
      </c>
      <c r="B606" s="159" t="s">
        <v>343</v>
      </c>
      <c r="C606" s="162" t="s">
        <v>393</v>
      </c>
    </row>
    <row r="607" spans="1:3" x14ac:dyDescent="0.25">
      <c r="A607" s="163">
        <v>831</v>
      </c>
      <c r="B607" s="159" t="s">
        <v>344</v>
      </c>
      <c r="C607" s="162" t="s">
        <v>394</v>
      </c>
    </row>
    <row r="608" spans="1:3" x14ac:dyDescent="0.25">
      <c r="A608" s="163">
        <v>832</v>
      </c>
      <c r="B608" s="159" t="s">
        <v>343</v>
      </c>
      <c r="C608" s="162" t="s">
        <v>393</v>
      </c>
    </row>
    <row r="609" spans="1:3" x14ac:dyDescent="0.25">
      <c r="A609" s="163">
        <v>833</v>
      </c>
      <c r="B609" s="159" t="s">
        <v>344</v>
      </c>
      <c r="C609" s="162" t="s">
        <v>394</v>
      </c>
    </row>
    <row r="610" spans="1:3" x14ac:dyDescent="0.25">
      <c r="A610" s="163">
        <v>834</v>
      </c>
      <c r="B610" s="159" t="s">
        <v>343</v>
      </c>
      <c r="C610" s="162" t="s">
        <v>393</v>
      </c>
    </row>
    <row r="611" spans="1:3" x14ac:dyDescent="0.25">
      <c r="A611" s="163">
        <v>835</v>
      </c>
      <c r="B611" s="159" t="s">
        <v>344</v>
      </c>
      <c r="C611" s="162" t="s">
        <v>394</v>
      </c>
    </row>
    <row r="612" spans="1:3" x14ac:dyDescent="0.25">
      <c r="A612" s="163">
        <v>836</v>
      </c>
      <c r="B612" s="159" t="s">
        <v>343</v>
      </c>
      <c r="C612" s="162" t="s">
        <v>393</v>
      </c>
    </row>
    <row r="613" spans="1:3" x14ac:dyDescent="0.25">
      <c r="A613" s="163">
        <v>837</v>
      </c>
      <c r="B613" s="159" t="s">
        <v>344</v>
      </c>
      <c r="C613" s="162" t="s">
        <v>394</v>
      </c>
    </row>
    <row r="614" spans="1:3" x14ac:dyDescent="0.25">
      <c r="A614" s="163">
        <v>838</v>
      </c>
      <c r="B614" s="159" t="s">
        <v>343</v>
      </c>
      <c r="C614" s="162" t="s">
        <v>393</v>
      </c>
    </row>
    <row r="615" spans="1:3" x14ac:dyDescent="0.25">
      <c r="A615" s="163">
        <v>839</v>
      </c>
      <c r="B615" s="159" t="s">
        <v>344</v>
      </c>
      <c r="C615" s="162" t="s">
        <v>394</v>
      </c>
    </row>
    <row r="616" spans="1:3" x14ac:dyDescent="0.25">
      <c r="A616" s="163">
        <v>840</v>
      </c>
      <c r="B616" s="159" t="s">
        <v>343</v>
      </c>
      <c r="C616" s="162" t="s">
        <v>393</v>
      </c>
    </row>
    <row r="617" spans="1:3" x14ac:dyDescent="0.25">
      <c r="A617" s="163">
        <v>841</v>
      </c>
      <c r="B617" s="159" t="s">
        <v>344</v>
      </c>
      <c r="C617" s="162" t="s">
        <v>394</v>
      </c>
    </row>
    <row r="618" spans="1:3" x14ac:dyDescent="0.25">
      <c r="A618" s="163">
        <v>842</v>
      </c>
      <c r="B618" s="159" t="s">
        <v>343</v>
      </c>
      <c r="C618" s="162" t="s">
        <v>393</v>
      </c>
    </row>
    <row r="619" spans="1:3" x14ac:dyDescent="0.25">
      <c r="A619" s="163">
        <v>843</v>
      </c>
      <c r="B619" s="159" t="s">
        <v>344</v>
      </c>
      <c r="C619" s="162" t="s">
        <v>394</v>
      </c>
    </row>
    <row r="620" spans="1:3" x14ac:dyDescent="0.25">
      <c r="A620" s="163">
        <v>844</v>
      </c>
      <c r="B620" s="159" t="s">
        <v>343</v>
      </c>
      <c r="C620" s="162" t="s">
        <v>393</v>
      </c>
    </row>
    <row r="621" spans="1:3" x14ac:dyDescent="0.25">
      <c r="A621" s="163">
        <v>845</v>
      </c>
      <c r="B621" s="159" t="s">
        <v>344</v>
      </c>
      <c r="C621" s="162" t="s">
        <v>394</v>
      </c>
    </row>
    <row r="622" spans="1:3" x14ac:dyDescent="0.25">
      <c r="A622" s="163">
        <v>846</v>
      </c>
      <c r="B622" s="159" t="s">
        <v>343</v>
      </c>
      <c r="C622" s="162" t="s">
        <v>393</v>
      </c>
    </row>
    <row r="623" spans="1:3" x14ac:dyDescent="0.25">
      <c r="A623" s="163">
        <v>847</v>
      </c>
      <c r="B623" s="159" t="s">
        <v>344</v>
      </c>
      <c r="C623" s="162" t="s">
        <v>394</v>
      </c>
    </row>
    <row r="624" spans="1:3" x14ac:dyDescent="0.25">
      <c r="A624" s="163">
        <v>848</v>
      </c>
      <c r="B624" s="159" t="s">
        <v>343</v>
      </c>
      <c r="C624" s="162" t="s">
        <v>393</v>
      </c>
    </row>
    <row r="625" spans="1:3" x14ac:dyDescent="0.25">
      <c r="A625" s="163">
        <v>849</v>
      </c>
      <c r="B625" s="159" t="s">
        <v>344</v>
      </c>
      <c r="C625" s="162" t="s">
        <v>394</v>
      </c>
    </row>
    <row r="626" spans="1:3" x14ac:dyDescent="0.25">
      <c r="A626" s="163">
        <v>850</v>
      </c>
      <c r="B626" s="159" t="s">
        <v>344</v>
      </c>
      <c r="C626" s="162" t="s">
        <v>394</v>
      </c>
    </row>
    <row r="627" spans="1:3" x14ac:dyDescent="0.25">
      <c r="A627" s="163">
        <v>851</v>
      </c>
      <c r="B627" s="159" t="s">
        <v>344</v>
      </c>
      <c r="C627" s="162" t="s">
        <v>394</v>
      </c>
    </row>
    <row r="628" spans="1:3" x14ac:dyDescent="0.25">
      <c r="A628" s="163">
        <v>852</v>
      </c>
      <c r="B628" s="159" t="s">
        <v>343</v>
      </c>
      <c r="C628" s="162" t="s">
        <v>393</v>
      </c>
    </row>
    <row r="629" spans="1:3" x14ac:dyDescent="0.25">
      <c r="A629" s="163">
        <v>853</v>
      </c>
      <c r="B629" s="159" t="s">
        <v>343</v>
      </c>
      <c r="C629" s="162" t="s">
        <v>393</v>
      </c>
    </row>
    <row r="630" spans="1:3" x14ac:dyDescent="0.25">
      <c r="A630" s="163">
        <v>854</v>
      </c>
      <c r="B630" s="159" t="s">
        <v>343</v>
      </c>
      <c r="C630" s="162" t="s">
        <v>393</v>
      </c>
    </row>
    <row r="631" spans="1:3" x14ac:dyDescent="0.25">
      <c r="A631" s="163">
        <v>855</v>
      </c>
      <c r="B631" s="159" t="s">
        <v>343</v>
      </c>
      <c r="C631" s="162" t="s">
        <v>393</v>
      </c>
    </row>
    <row r="632" spans="1:3" x14ac:dyDescent="0.25">
      <c r="A632" s="163">
        <v>856</v>
      </c>
      <c r="B632" s="159" t="s">
        <v>343</v>
      </c>
      <c r="C632" s="162" t="s">
        <v>393</v>
      </c>
    </row>
    <row r="633" spans="1:3" x14ac:dyDescent="0.25">
      <c r="A633" s="163">
        <v>857</v>
      </c>
      <c r="B633" s="159" t="s">
        <v>343</v>
      </c>
      <c r="C633" s="162" t="s">
        <v>393</v>
      </c>
    </row>
    <row r="634" spans="1:3" x14ac:dyDescent="0.25">
      <c r="A634" s="163">
        <v>858</v>
      </c>
      <c r="B634" s="159" t="s">
        <v>343</v>
      </c>
      <c r="C634" s="162" t="s">
        <v>393</v>
      </c>
    </row>
    <row r="635" spans="1:3" x14ac:dyDescent="0.25">
      <c r="A635" s="163">
        <v>859</v>
      </c>
      <c r="B635" s="159" t="s">
        <v>343</v>
      </c>
      <c r="C635" s="162" t="s">
        <v>393</v>
      </c>
    </row>
    <row r="636" spans="1:3" x14ac:dyDescent="0.25">
      <c r="A636" s="163">
        <v>860</v>
      </c>
      <c r="B636" s="159" t="s">
        <v>343</v>
      </c>
      <c r="C636" s="162" t="s">
        <v>393</v>
      </c>
    </row>
    <row r="637" spans="1:3" x14ac:dyDescent="0.25">
      <c r="A637" s="163">
        <v>861</v>
      </c>
      <c r="B637" s="159" t="s">
        <v>343</v>
      </c>
      <c r="C637" s="162" t="s">
        <v>393</v>
      </c>
    </row>
    <row r="638" spans="1:3" x14ac:dyDescent="0.25">
      <c r="A638" s="163">
        <v>862</v>
      </c>
      <c r="B638" s="159" t="s">
        <v>343</v>
      </c>
      <c r="C638" s="162" t="s">
        <v>393</v>
      </c>
    </row>
    <row r="639" spans="1:3" x14ac:dyDescent="0.25">
      <c r="A639" s="163">
        <v>863</v>
      </c>
      <c r="B639" s="159" t="s">
        <v>343</v>
      </c>
      <c r="C639" s="162" t="s">
        <v>393</v>
      </c>
    </row>
    <row r="640" spans="1:3" x14ac:dyDescent="0.25">
      <c r="A640" s="163">
        <v>864</v>
      </c>
      <c r="B640" s="159" t="s">
        <v>343</v>
      </c>
      <c r="C640" s="162" t="s">
        <v>393</v>
      </c>
    </row>
    <row r="641" spans="1:3" x14ac:dyDescent="0.25">
      <c r="A641" s="163">
        <v>865</v>
      </c>
      <c r="B641" s="159" t="s">
        <v>343</v>
      </c>
      <c r="C641" s="162" t="s">
        <v>393</v>
      </c>
    </row>
    <row r="642" spans="1:3" x14ac:dyDescent="0.25">
      <c r="A642" s="163">
        <v>866</v>
      </c>
      <c r="B642" s="159" t="s">
        <v>344</v>
      </c>
      <c r="C642" s="162" t="s">
        <v>394</v>
      </c>
    </row>
    <row r="643" spans="1:3" x14ac:dyDescent="0.25">
      <c r="A643" s="163">
        <v>867</v>
      </c>
      <c r="B643" s="159" t="s">
        <v>343</v>
      </c>
      <c r="C643" s="162" t="s">
        <v>393</v>
      </c>
    </row>
    <row r="644" spans="1:3" x14ac:dyDescent="0.25">
      <c r="A644" s="163">
        <v>868</v>
      </c>
      <c r="B644" s="159" t="s">
        <v>344</v>
      </c>
      <c r="C644" s="162" t="s">
        <v>394</v>
      </c>
    </row>
    <row r="645" spans="1:3" x14ac:dyDescent="0.25">
      <c r="A645" s="163">
        <v>869</v>
      </c>
      <c r="B645" s="159" t="s">
        <v>343</v>
      </c>
      <c r="C645" s="162" t="s">
        <v>393</v>
      </c>
    </row>
    <row r="646" spans="1:3" x14ac:dyDescent="0.25">
      <c r="A646" s="163">
        <v>870</v>
      </c>
      <c r="B646" s="159" t="s">
        <v>344</v>
      </c>
      <c r="C646" s="162" t="s">
        <v>394</v>
      </c>
    </row>
    <row r="647" spans="1:3" x14ac:dyDescent="0.25">
      <c r="A647" s="163">
        <v>871</v>
      </c>
      <c r="B647" s="159" t="s">
        <v>343</v>
      </c>
      <c r="C647" s="162" t="s">
        <v>393</v>
      </c>
    </row>
    <row r="648" spans="1:3" x14ac:dyDescent="0.25">
      <c r="A648" s="163">
        <v>872</v>
      </c>
      <c r="B648" s="159" t="s">
        <v>344</v>
      </c>
      <c r="C648" s="162" t="s">
        <v>394</v>
      </c>
    </row>
    <row r="649" spans="1:3" x14ac:dyDescent="0.25">
      <c r="A649" s="163">
        <v>873</v>
      </c>
      <c r="B649" s="159" t="s">
        <v>343</v>
      </c>
      <c r="C649" s="162" t="s">
        <v>393</v>
      </c>
    </row>
    <row r="650" spans="1:3" x14ac:dyDescent="0.25">
      <c r="A650" s="163">
        <v>874</v>
      </c>
      <c r="B650" s="159" t="s">
        <v>344</v>
      </c>
      <c r="C650" s="162" t="s">
        <v>394</v>
      </c>
    </row>
    <row r="651" spans="1:3" x14ac:dyDescent="0.25">
      <c r="A651" s="163">
        <v>875</v>
      </c>
      <c r="B651" s="159" t="s">
        <v>343</v>
      </c>
      <c r="C651" s="162" t="s">
        <v>393</v>
      </c>
    </row>
    <row r="652" spans="1:3" x14ac:dyDescent="0.25">
      <c r="A652" s="163">
        <v>876</v>
      </c>
      <c r="B652" s="159" t="s">
        <v>344</v>
      </c>
      <c r="C652" s="162" t="s">
        <v>394</v>
      </c>
    </row>
    <row r="653" spans="1:3" x14ac:dyDescent="0.25">
      <c r="A653" s="163">
        <v>877</v>
      </c>
      <c r="B653" s="159" t="s">
        <v>343</v>
      </c>
      <c r="C653" s="162" t="s">
        <v>393</v>
      </c>
    </row>
    <row r="654" spans="1:3" x14ac:dyDescent="0.25">
      <c r="A654" s="163">
        <v>878</v>
      </c>
      <c r="B654" s="159" t="s">
        <v>344</v>
      </c>
      <c r="C654" s="162" t="s">
        <v>394</v>
      </c>
    </row>
    <row r="655" spans="1:3" x14ac:dyDescent="0.25">
      <c r="A655" s="163">
        <v>879</v>
      </c>
      <c r="B655" s="159" t="s">
        <v>343</v>
      </c>
      <c r="C655" s="162" t="s">
        <v>393</v>
      </c>
    </row>
    <row r="656" spans="1:3" x14ac:dyDescent="0.25">
      <c r="A656" s="163">
        <v>880</v>
      </c>
      <c r="B656" s="159" t="s">
        <v>344</v>
      </c>
      <c r="C656" s="162" t="s">
        <v>394</v>
      </c>
    </row>
    <row r="657" spans="1:3" x14ac:dyDescent="0.25">
      <c r="A657" s="163">
        <v>881</v>
      </c>
      <c r="B657" s="159" t="s">
        <v>343</v>
      </c>
      <c r="C657" s="162" t="s">
        <v>393</v>
      </c>
    </row>
    <row r="658" spans="1:3" x14ac:dyDescent="0.25">
      <c r="A658" s="163">
        <v>882</v>
      </c>
      <c r="B658" s="159" t="s">
        <v>344</v>
      </c>
      <c r="C658" s="162" t="s">
        <v>394</v>
      </c>
    </row>
    <row r="659" spans="1:3" x14ac:dyDescent="0.25">
      <c r="A659" s="163">
        <v>883</v>
      </c>
      <c r="B659" s="159" t="s">
        <v>343</v>
      </c>
      <c r="C659" s="162" t="s">
        <v>393</v>
      </c>
    </row>
    <row r="660" spans="1:3" x14ac:dyDescent="0.25">
      <c r="A660" s="163">
        <v>884</v>
      </c>
      <c r="B660" s="159" t="s">
        <v>344</v>
      </c>
      <c r="C660" s="162" t="s">
        <v>394</v>
      </c>
    </row>
    <row r="661" spans="1:3" x14ac:dyDescent="0.25">
      <c r="A661" s="163">
        <v>885</v>
      </c>
      <c r="B661" s="159" t="s">
        <v>343</v>
      </c>
      <c r="C661" s="162" t="s">
        <v>393</v>
      </c>
    </row>
    <row r="662" spans="1:3" x14ac:dyDescent="0.25">
      <c r="A662" s="163">
        <v>886</v>
      </c>
      <c r="B662" s="159" t="s">
        <v>344</v>
      </c>
      <c r="C662" s="162" t="s">
        <v>394</v>
      </c>
    </row>
    <row r="663" spans="1:3" x14ac:dyDescent="0.25">
      <c r="A663" s="163">
        <v>887</v>
      </c>
      <c r="B663" s="159" t="s">
        <v>343</v>
      </c>
      <c r="C663" s="162" t="s">
        <v>393</v>
      </c>
    </row>
    <row r="664" spans="1:3" x14ac:dyDescent="0.25">
      <c r="A664" s="163">
        <v>888</v>
      </c>
      <c r="B664" s="159" t="s">
        <v>344</v>
      </c>
      <c r="C664" s="162" t="s">
        <v>394</v>
      </c>
    </row>
    <row r="665" spans="1:3" x14ac:dyDescent="0.25">
      <c r="A665" s="163">
        <v>889</v>
      </c>
      <c r="B665" s="159" t="s">
        <v>343</v>
      </c>
      <c r="C665" s="162" t="s">
        <v>393</v>
      </c>
    </row>
    <row r="666" spans="1:3" x14ac:dyDescent="0.25">
      <c r="A666" s="163">
        <v>890</v>
      </c>
      <c r="B666" s="159" t="s">
        <v>344</v>
      </c>
      <c r="C666" s="162" t="s">
        <v>394</v>
      </c>
    </row>
    <row r="667" spans="1:3" x14ac:dyDescent="0.25">
      <c r="A667" s="163">
        <v>891</v>
      </c>
      <c r="B667" s="159" t="s">
        <v>344</v>
      </c>
      <c r="C667" s="162" t="s">
        <v>394</v>
      </c>
    </row>
    <row r="668" spans="1:3" x14ac:dyDescent="0.25">
      <c r="A668" s="163">
        <v>892</v>
      </c>
      <c r="B668" s="159" t="s">
        <v>344</v>
      </c>
      <c r="C668" s="162" t="s">
        <v>394</v>
      </c>
    </row>
    <row r="669" spans="1:3" x14ac:dyDescent="0.25">
      <c r="A669" s="163">
        <v>893</v>
      </c>
      <c r="B669" s="159" t="s">
        <v>344</v>
      </c>
      <c r="C669" s="162" t="s">
        <v>394</v>
      </c>
    </row>
    <row r="670" spans="1:3" x14ac:dyDescent="0.25">
      <c r="A670" s="163">
        <v>894</v>
      </c>
      <c r="B670" s="159" t="s">
        <v>302</v>
      </c>
      <c r="C670" s="162" t="s">
        <v>394</v>
      </c>
    </row>
    <row r="671" spans="1:3" x14ac:dyDescent="0.25">
      <c r="A671" s="163">
        <v>895</v>
      </c>
      <c r="B671" s="159" t="s">
        <v>302</v>
      </c>
      <c r="C671" s="162" t="s">
        <v>394</v>
      </c>
    </row>
    <row r="672" spans="1:3" x14ac:dyDescent="0.25">
      <c r="A672" s="163">
        <v>896</v>
      </c>
      <c r="B672" s="159" t="s">
        <v>302</v>
      </c>
      <c r="C672" s="162" t="s">
        <v>394</v>
      </c>
    </row>
    <row r="673" spans="1:3" x14ac:dyDescent="0.25">
      <c r="A673" s="163">
        <v>897</v>
      </c>
      <c r="B673" s="159" t="s">
        <v>344</v>
      </c>
      <c r="C673" s="162" t="s">
        <v>394</v>
      </c>
    </row>
    <row r="674" spans="1:3" x14ac:dyDescent="0.25">
      <c r="A674" s="163">
        <v>898</v>
      </c>
      <c r="B674" s="159" t="s">
        <v>344</v>
      </c>
      <c r="C674" s="162" t="s">
        <v>394</v>
      </c>
    </row>
    <row r="675" spans="1:3" x14ac:dyDescent="0.25">
      <c r="A675" s="163">
        <v>899</v>
      </c>
      <c r="B675" s="159" t="s">
        <v>345</v>
      </c>
      <c r="C675" s="162" t="s">
        <v>394</v>
      </c>
    </row>
    <row r="676" spans="1:3" x14ac:dyDescent="0.25">
      <c r="A676" s="163">
        <v>900</v>
      </c>
      <c r="B676" s="159" t="s">
        <v>345</v>
      </c>
      <c r="C676" s="162" t="s">
        <v>394</v>
      </c>
    </row>
    <row r="677" spans="1:3" x14ac:dyDescent="0.25">
      <c r="A677" s="163">
        <v>901</v>
      </c>
      <c r="B677" s="159" t="s">
        <v>345</v>
      </c>
      <c r="C677" s="162" t="s">
        <v>394</v>
      </c>
    </row>
    <row r="678" spans="1:3" x14ac:dyDescent="0.25">
      <c r="A678" s="163">
        <v>902</v>
      </c>
      <c r="B678" s="159" t="s">
        <v>345</v>
      </c>
      <c r="C678" s="162" t="s">
        <v>394</v>
      </c>
    </row>
    <row r="679" spans="1:3" x14ac:dyDescent="0.25">
      <c r="A679" s="163">
        <v>903</v>
      </c>
      <c r="B679" s="159" t="s">
        <v>345</v>
      </c>
      <c r="C679" s="162" t="s">
        <v>394</v>
      </c>
    </row>
    <row r="680" spans="1:3" x14ac:dyDescent="0.25">
      <c r="A680" s="163">
        <v>904</v>
      </c>
      <c r="B680" s="159" t="s">
        <v>346</v>
      </c>
      <c r="C680" s="162" t="s">
        <v>394</v>
      </c>
    </row>
    <row r="681" spans="1:3" x14ac:dyDescent="0.25">
      <c r="A681" s="163">
        <v>905</v>
      </c>
      <c r="B681" s="159" t="s">
        <v>346</v>
      </c>
      <c r="C681" s="162" t="s">
        <v>394</v>
      </c>
    </row>
    <row r="682" spans="1:3" x14ac:dyDescent="0.25">
      <c r="A682" s="163">
        <v>906</v>
      </c>
      <c r="B682" s="159" t="s">
        <v>346</v>
      </c>
      <c r="C682" s="162" t="s">
        <v>394</v>
      </c>
    </row>
    <row r="683" spans="1:3" x14ac:dyDescent="0.25">
      <c r="A683" s="163">
        <v>907</v>
      </c>
      <c r="B683" s="159" t="s">
        <v>347</v>
      </c>
      <c r="C683" s="162" t="s">
        <v>394</v>
      </c>
    </row>
    <row r="684" spans="1:3" x14ac:dyDescent="0.25">
      <c r="A684" s="163">
        <v>908</v>
      </c>
      <c r="B684" s="159" t="s">
        <v>347</v>
      </c>
      <c r="C684" s="162" t="s">
        <v>394</v>
      </c>
    </row>
    <row r="685" spans="1:3" x14ac:dyDescent="0.25">
      <c r="A685" s="163">
        <v>909</v>
      </c>
      <c r="B685" s="159" t="s">
        <v>347</v>
      </c>
      <c r="C685" s="162" t="s">
        <v>394</v>
      </c>
    </row>
    <row r="686" spans="1:3" x14ac:dyDescent="0.25">
      <c r="A686" s="163">
        <v>910</v>
      </c>
      <c r="B686" s="159" t="s">
        <v>347</v>
      </c>
      <c r="C686" s="162" t="s">
        <v>394</v>
      </c>
    </row>
    <row r="687" spans="1:3" x14ac:dyDescent="0.25">
      <c r="A687" s="163">
        <v>911</v>
      </c>
      <c r="B687" s="159" t="s">
        <v>347</v>
      </c>
      <c r="C687" s="162" t="s">
        <v>394</v>
      </c>
    </row>
    <row r="688" spans="1:3" x14ac:dyDescent="0.25">
      <c r="A688" s="163">
        <v>912</v>
      </c>
      <c r="B688" s="159" t="s">
        <v>347</v>
      </c>
      <c r="C688" s="162" t="s">
        <v>394</v>
      </c>
    </row>
    <row r="689" spans="1:3" x14ac:dyDescent="0.25">
      <c r="A689" s="163">
        <v>913</v>
      </c>
      <c r="B689" s="159" t="s">
        <v>347</v>
      </c>
      <c r="C689" s="162" t="s">
        <v>394</v>
      </c>
    </row>
    <row r="690" spans="1:3" x14ac:dyDescent="0.25">
      <c r="A690" s="163">
        <v>914</v>
      </c>
      <c r="B690" s="159" t="s">
        <v>348</v>
      </c>
      <c r="C690" s="162" t="s">
        <v>393</v>
      </c>
    </row>
    <row r="691" spans="1:3" x14ac:dyDescent="0.25">
      <c r="A691" s="163">
        <v>915</v>
      </c>
      <c r="B691" s="159" t="s">
        <v>302</v>
      </c>
      <c r="C691" s="162" t="s">
        <v>393</v>
      </c>
    </row>
    <row r="692" spans="1:3" x14ac:dyDescent="0.25">
      <c r="A692" s="163">
        <v>916</v>
      </c>
      <c r="B692" s="159" t="s">
        <v>302</v>
      </c>
      <c r="C692" s="162" t="s">
        <v>393</v>
      </c>
    </row>
    <row r="693" spans="1:3" x14ac:dyDescent="0.25">
      <c r="A693" s="163">
        <v>917</v>
      </c>
      <c r="B693" s="159" t="s">
        <v>302</v>
      </c>
      <c r="C693" s="162" t="s">
        <v>393</v>
      </c>
    </row>
    <row r="694" spans="1:3" x14ac:dyDescent="0.25">
      <c r="A694" s="163">
        <v>918</v>
      </c>
      <c r="B694" s="159" t="s">
        <v>238</v>
      </c>
      <c r="C694" s="162" t="s">
        <v>393</v>
      </c>
    </row>
    <row r="695" spans="1:3" x14ac:dyDescent="0.25">
      <c r="A695" s="163">
        <v>919</v>
      </c>
      <c r="B695" s="159" t="s">
        <v>349</v>
      </c>
      <c r="C695" s="162" t="s">
        <v>393</v>
      </c>
    </row>
    <row r="696" spans="1:3" x14ac:dyDescent="0.25">
      <c r="A696" s="163">
        <v>920</v>
      </c>
      <c r="B696" s="159" t="s">
        <v>349</v>
      </c>
      <c r="C696" s="162" t="s">
        <v>393</v>
      </c>
    </row>
    <row r="697" spans="1:3" x14ac:dyDescent="0.25">
      <c r="A697" s="163">
        <v>922</v>
      </c>
      <c r="B697" s="159" t="s">
        <v>261</v>
      </c>
      <c r="C697" s="162" t="s">
        <v>393</v>
      </c>
    </row>
    <row r="698" spans="1:3" x14ac:dyDescent="0.25">
      <c r="A698" s="163">
        <v>923</v>
      </c>
      <c r="B698" s="159" t="s">
        <v>261</v>
      </c>
      <c r="C698" s="162" t="s">
        <v>393</v>
      </c>
    </row>
    <row r="699" spans="1:3" x14ac:dyDescent="0.25">
      <c r="A699" s="163">
        <v>924</v>
      </c>
      <c r="B699" s="159" t="s">
        <v>261</v>
      </c>
      <c r="C699" s="162" t="s">
        <v>393</v>
      </c>
    </row>
    <row r="700" spans="1:3" x14ac:dyDescent="0.25">
      <c r="A700" s="163">
        <v>925</v>
      </c>
      <c r="B700" s="159" t="s">
        <v>350</v>
      </c>
      <c r="C700" s="162" t="s">
        <v>389</v>
      </c>
    </row>
    <row r="701" spans="1:3" x14ac:dyDescent="0.25">
      <c r="A701" s="163">
        <v>926</v>
      </c>
      <c r="B701" s="159" t="s">
        <v>291</v>
      </c>
      <c r="C701" s="162" t="s">
        <v>389</v>
      </c>
    </row>
    <row r="702" spans="1:3" x14ac:dyDescent="0.25">
      <c r="A702" s="163">
        <v>927</v>
      </c>
      <c r="B702" s="159" t="s">
        <v>293</v>
      </c>
      <c r="C702" s="162" t="s">
        <v>389</v>
      </c>
    </row>
    <row r="703" spans="1:3" x14ac:dyDescent="0.25">
      <c r="A703" s="163">
        <v>928</v>
      </c>
      <c r="B703" s="159" t="s">
        <v>292</v>
      </c>
      <c r="C703" s="162" t="s">
        <v>389</v>
      </c>
    </row>
    <row r="704" spans="1:3" x14ac:dyDescent="0.25">
      <c r="A704" s="163">
        <v>929</v>
      </c>
      <c r="B704" s="159" t="s">
        <v>345</v>
      </c>
      <c r="C704" s="162" t="s">
        <v>394</v>
      </c>
    </row>
    <row r="705" spans="1:3" x14ac:dyDescent="0.25">
      <c r="A705" s="163">
        <v>930</v>
      </c>
      <c r="B705" s="159" t="s">
        <v>345</v>
      </c>
      <c r="C705" s="162" t="s">
        <v>394</v>
      </c>
    </row>
    <row r="706" spans="1:3" x14ac:dyDescent="0.25">
      <c r="A706" s="163">
        <v>931</v>
      </c>
      <c r="B706" s="159" t="s">
        <v>345</v>
      </c>
      <c r="C706" s="162" t="s">
        <v>394</v>
      </c>
    </row>
    <row r="707" spans="1:3" x14ac:dyDescent="0.25">
      <c r="A707" s="163">
        <v>932</v>
      </c>
      <c r="B707" s="159" t="s">
        <v>351</v>
      </c>
      <c r="C707" s="162" t="s">
        <v>393</v>
      </c>
    </row>
    <row r="708" spans="1:3" x14ac:dyDescent="0.25">
      <c r="A708" s="163">
        <v>933</v>
      </c>
      <c r="B708" s="159" t="s">
        <v>343</v>
      </c>
      <c r="C708" s="162" t="s">
        <v>393</v>
      </c>
    </row>
    <row r="709" spans="1:3" x14ac:dyDescent="0.25">
      <c r="A709" s="163">
        <v>934</v>
      </c>
      <c r="B709" s="159" t="s">
        <v>344</v>
      </c>
      <c r="C709" s="162" t="s">
        <v>394</v>
      </c>
    </row>
    <row r="710" spans="1:3" x14ac:dyDescent="0.25">
      <c r="A710" s="163">
        <v>935</v>
      </c>
      <c r="B710" s="159" t="s">
        <v>352</v>
      </c>
      <c r="C710" s="162" t="s">
        <v>393</v>
      </c>
    </row>
    <row r="711" spans="1:3" x14ac:dyDescent="0.25">
      <c r="A711" s="163">
        <v>936</v>
      </c>
      <c r="B711" s="159" t="s">
        <v>352</v>
      </c>
      <c r="C711" s="162" t="s">
        <v>393</v>
      </c>
    </row>
    <row r="712" spans="1:3" x14ac:dyDescent="0.25">
      <c r="A712" s="163">
        <v>937</v>
      </c>
      <c r="B712" s="159" t="s">
        <v>352</v>
      </c>
      <c r="C712" s="162" t="s">
        <v>393</v>
      </c>
    </row>
    <row r="713" spans="1:3" x14ac:dyDescent="0.25">
      <c r="A713" s="163">
        <v>938</v>
      </c>
      <c r="B713" s="159" t="s">
        <v>352</v>
      </c>
      <c r="C713" s="162" t="s">
        <v>393</v>
      </c>
    </row>
    <row r="714" spans="1:3" x14ac:dyDescent="0.25">
      <c r="A714" s="163">
        <v>939</v>
      </c>
      <c r="B714" s="159" t="s">
        <v>352</v>
      </c>
      <c r="C714" s="162" t="s">
        <v>393</v>
      </c>
    </row>
    <row r="715" spans="1:3" x14ac:dyDescent="0.25">
      <c r="A715" s="163">
        <v>940</v>
      </c>
      <c r="B715" s="159" t="s">
        <v>353</v>
      </c>
      <c r="C715" s="162" t="s">
        <v>390</v>
      </c>
    </row>
    <row r="716" spans="1:3" x14ac:dyDescent="0.25">
      <c r="A716" s="163">
        <v>941</v>
      </c>
      <c r="B716" s="159" t="s">
        <v>354</v>
      </c>
      <c r="C716" s="162" t="s">
        <v>390</v>
      </c>
    </row>
    <row r="717" spans="1:3" x14ac:dyDescent="0.25">
      <c r="A717" s="163">
        <v>942</v>
      </c>
      <c r="B717" s="159" t="s">
        <v>207</v>
      </c>
      <c r="C717" s="162" t="s">
        <v>393</v>
      </c>
    </row>
    <row r="718" spans="1:3" x14ac:dyDescent="0.25">
      <c r="A718" s="163">
        <v>943</v>
      </c>
      <c r="B718" s="159" t="s">
        <v>198</v>
      </c>
      <c r="C718" s="162" t="s">
        <v>393</v>
      </c>
    </row>
    <row r="719" spans="1:3" x14ac:dyDescent="0.25">
      <c r="A719" s="163">
        <v>944</v>
      </c>
      <c r="B719" s="159" t="s">
        <v>198</v>
      </c>
      <c r="C719" s="162" t="s">
        <v>393</v>
      </c>
    </row>
    <row r="720" spans="1:3" x14ac:dyDescent="0.25">
      <c r="A720" s="163">
        <v>945</v>
      </c>
      <c r="B720" s="159" t="s">
        <v>198</v>
      </c>
      <c r="C720" s="162" t="s">
        <v>393</v>
      </c>
    </row>
    <row r="721" spans="1:3" x14ac:dyDescent="0.25">
      <c r="A721" s="163">
        <v>946</v>
      </c>
      <c r="B721" s="159" t="s">
        <v>198</v>
      </c>
      <c r="C721" s="162" t="s">
        <v>393</v>
      </c>
    </row>
    <row r="722" spans="1:3" x14ac:dyDescent="0.25">
      <c r="A722" s="163">
        <v>947</v>
      </c>
      <c r="B722" s="159" t="s">
        <v>355</v>
      </c>
      <c r="C722" s="162" t="s">
        <v>393</v>
      </c>
    </row>
    <row r="723" spans="1:3" x14ac:dyDescent="0.25">
      <c r="A723" s="163">
        <v>948</v>
      </c>
      <c r="B723" s="159" t="s">
        <v>356</v>
      </c>
      <c r="C723" s="162" t="s">
        <v>393</v>
      </c>
    </row>
    <row r="724" spans="1:3" x14ac:dyDescent="0.25">
      <c r="A724" s="163">
        <v>949</v>
      </c>
      <c r="B724" s="159" t="s">
        <v>357</v>
      </c>
      <c r="C724" s="162" t="s">
        <v>393</v>
      </c>
    </row>
    <row r="725" spans="1:3" x14ac:dyDescent="0.25">
      <c r="A725" s="163">
        <v>950</v>
      </c>
      <c r="B725" s="159" t="s">
        <v>358</v>
      </c>
      <c r="C725" s="162" t="s">
        <v>394</v>
      </c>
    </row>
    <row r="726" spans="1:3" x14ac:dyDescent="0.25">
      <c r="A726" s="163">
        <v>951</v>
      </c>
      <c r="B726" s="159" t="s">
        <v>359</v>
      </c>
      <c r="C726" s="162" t="s">
        <v>394</v>
      </c>
    </row>
    <row r="727" spans="1:3" x14ac:dyDescent="0.25">
      <c r="A727" s="163">
        <v>952</v>
      </c>
      <c r="B727" s="159" t="s">
        <v>360</v>
      </c>
      <c r="C727" s="162" t="s">
        <v>393</v>
      </c>
    </row>
    <row r="728" spans="1:3" x14ac:dyDescent="0.25">
      <c r="A728" s="163">
        <v>953</v>
      </c>
      <c r="B728" s="159" t="s">
        <v>361</v>
      </c>
      <c r="C728" s="162" t="s">
        <v>393</v>
      </c>
    </row>
    <row r="729" spans="1:3" x14ac:dyDescent="0.25">
      <c r="A729" s="163">
        <v>954</v>
      </c>
      <c r="B729" s="159" t="s">
        <v>362</v>
      </c>
      <c r="C729" s="162" t="s">
        <v>393</v>
      </c>
    </row>
    <row r="730" spans="1:3" x14ac:dyDescent="0.25">
      <c r="A730" s="163">
        <v>955</v>
      </c>
      <c r="B730" s="159" t="s">
        <v>363</v>
      </c>
      <c r="C730" s="162" t="s">
        <v>393</v>
      </c>
    </row>
    <row r="731" spans="1:3" x14ac:dyDescent="0.25">
      <c r="A731" s="163">
        <v>956</v>
      </c>
      <c r="B731" s="159" t="s">
        <v>364</v>
      </c>
      <c r="C731" s="162" t="s">
        <v>393</v>
      </c>
    </row>
    <row r="732" spans="1:3" x14ac:dyDescent="0.25">
      <c r="A732" s="163">
        <v>957</v>
      </c>
      <c r="B732" s="159" t="s">
        <v>365</v>
      </c>
      <c r="C732" s="162" t="s">
        <v>393</v>
      </c>
    </row>
    <row r="733" spans="1:3" x14ac:dyDescent="0.25">
      <c r="A733" s="163">
        <v>958</v>
      </c>
      <c r="B733" s="159" t="s">
        <v>366</v>
      </c>
      <c r="C733" s="162" t="s">
        <v>393</v>
      </c>
    </row>
    <row r="734" spans="1:3" x14ac:dyDescent="0.25">
      <c r="A734" s="163">
        <v>959</v>
      </c>
      <c r="B734" s="159" t="s">
        <v>367</v>
      </c>
      <c r="C734" s="162" t="s">
        <v>393</v>
      </c>
    </row>
    <row r="735" spans="1:3" x14ac:dyDescent="0.25">
      <c r="A735" s="163">
        <v>960</v>
      </c>
      <c r="B735" s="159" t="s">
        <v>368</v>
      </c>
      <c r="C735" s="162" t="s">
        <v>393</v>
      </c>
    </row>
    <row r="736" spans="1:3" x14ac:dyDescent="0.25">
      <c r="A736" s="163">
        <v>961</v>
      </c>
      <c r="B736" s="159" t="s">
        <v>369</v>
      </c>
      <c r="C736" s="162" t="s">
        <v>393</v>
      </c>
    </row>
    <row r="737" spans="1:3" x14ac:dyDescent="0.25">
      <c r="A737" s="163">
        <v>962</v>
      </c>
      <c r="B737" s="159" t="s">
        <v>370</v>
      </c>
      <c r="C737" s="162" t="s">
        <v>393</v>
      </c>
    </row>
    <row r="738" spans="1:3" x14ac:dyDescent="0.25">
      <c r="A738" s="163">
        <v>963</v>
      </c>
      <c r="B738" s="159" t="s">
        <v>371</v>
      </c>
      <c r="C738" s="162" t="s">
        <v>393</v>
      </c>
    </row>
    <row r="739" spans="1:3" x14ac:dyDescent="0.25">
      <c r="A739" s="163">
        <v>964</v>
      </c>
      <c r="B739" s="159" t="s">
        <v>372</v>
      </c>
      <c r="C739" s="162" t="s">
        <v>393</v>
      </c>
    </row>
    <row r="740" spans="1:3" x14ac:dyDescent="0.25">
      <c r="A740" s="163">
        <v>965</v>
      </c>
      <c r="B740" s="159" t="s">
        <v>373</v>
      </c>
      <c r="C740" s="162" t="s">
        <v>393</v>
      </c>
    </row>
    <row r="741" spans="1:3" x14ac:dyDescent="0.25">
      <c r="A741" s="163">
        <v>966</v>
      </c>
      <c r="B741" s="159" t="s">
        <v>218</v>
      </c>
      <c r="C741" s="162" t="s">
        <v>394</v>
      </c>
    </row>
    <row r="742" spans="1:3" x14ac:dyDescent="0.25">
      <c r="A742" s="163">
        <v>967</v>
      </c>
      <c r="B742" s="159" t="s">
        <v>230</v>
      </c>
      <c r="C742" s="162" t="s">
        <v>393</v>
      </c>
    </row>
    <row r="743" spans="1:3" x14ac:dyDescent="0.25">
      <c r="A743" s="163">
        <v>968</v>
      </c>
      <c r="B743" s="159" t="s">
        <v>230</v>
      </c>
      <c r="C743" s="162" t="s">
        <v>393</v>
      </c>
    </row>
    <row r="744" spans="1:3" x14ac:dyDescent="0.25">
      <c r="A744" s="163">
        <v>969</v>
      </c>
      <c r="B744" s="159" t="s">
        <v>373</v>
      </c>
      <c r="C744" s="162" t="s">
        <v>393</v>
      </c>
    </row>
    <row r="745" spans="1:3" x14ac:dyDescent="0.25">
      <c r="A745" s="163">
        <v>970</v>
      </c>
      <c r="B745" s="159" t="s">
        <v>186</v>
      </c>
      <c r="C745" s="162" t="s">
        <v>393</v>
      </c>
    </row>
    <row r="746" spans="1:3" x14ac:dyDescent="0.25">
      <c r="A746" s="163">
        <v>971</v>
      </c>
      <c r="B746" s="159" t="s">
        <v>374</v>
      </c>
      <c r="C746" s="162" t="s">
        <v>393</v>
      </c>
    </row>
    <row r="747" spans="1:3" x14ac:dyDescent="0.25">
      <c r="A747" s="163">
        <v>972</v>
      </c>
      <c r="B747" s="159" t="s">
        <v>375</v>
      </c>
      <c r="C747" s="162" t="s">
        <v>393</v>
      </c>
    </row>
    <row r="748" spans="1:3" x14ac:dyDescent="0.25">
      <c r="A748" s="163">
        <v>973</v>
      </c>
      <c r="B748" s="159" t="s">
        <v>228</v>
      </c>
      <c r="C748" s="162" t="s">
        <v>393</v>
      </c>
    </row>
    <row r="749" spans="1:3" x14ac:dyDescent="0.25">
      <c r="A749" s="163">
        <v>974</v>
      </c>
      <c r="B749" s="159" t="s">
        <v>254</v>
      </c>
      <c r="C749" s="162" t="s">
        <v>393</v>
      </c>
    </row>
    <row r="750" spans="1:3" x14ac:dyDescent="0.25">
      <c r="A750" s="163">
        <v>975</v>
      </c>
      <c r="B750" s="159" t="s">
        <v>376</v>
      </c>
      <c r="C750" s="162" t="s">
        <v>393</v>
      </c>
    </row>
    <row r="751" spans="1:3" x14ac:dyDescent="0.25">
      <c r="A751" s="163">
        <v>976</v>
      </c>
      <c r="B751" s="159" t="s">
        <v>377</v>
      </c>
      <c r="C751" s="162" t="s">
        <v>393</v>
      </c>
    </row>
    <row r="752" spans="1:3" x14ac:dyDescent="0.25">
      <c r="A752" s="163">
        <v>978</v>
      </c>
      <c r="B752" s="159" t="s">
        <v>212</v>
      </c>
      <c r="C752" s="162" t="s">
        <v>394</v>
      </c>
    </row>
    <row r="753" spans="1:3" x14ac:dyDescent="0.25">
      <c r="A753" s="163">
        <v>979</v>
      </c>
      <c r="B753" s="159" t="s">
        <v>251</v>
      </c>
      <c r="C753" s="162" t="s">
        <v>394</v>
      </c>
    </row>
    <row r="754" spans="1:3" x14ac:dyDescent="0.25">
      <c r="A754" s="163">
        <v>980</v>
      </c>
      <c r="B754" s="159" t="s">
        <v>378</v>
      </c>
      <c r="C754" s="162" t="s">
        <v>393</v>
      </c>
    </row>
    <row r="755" spans="1:3" x14ac:dyDescent="0.25">
      <c r="A755" s="163">
        <v>981</v>
      </c>
      <c r="B755" s="159" t="s">
        <v>379</v>
      </c>
      <c r="C755" s="162" t="s">
        <v>394</v>
      </c>
    </row>
    <row r="756" spans="1:3" x14ac:dyDescent="0.25">
      <c r="A756" s="163">
        <v>982</v>
      </c>
      <c r="B756" s="159" t="s">
        <v>380</v>
      </c>
      <c r="C756" s="162" t="s">
        <v>393</v>
      </c>
    </row>
    <row r="757" spans="1:3" x14ac:dyDescent="0.25">
      <c r="A757" s="163">
        <v>983</v>
      </c>
      <c r="B757" s="159" t="s">
        <v>381</v>
      </c>
      <c r="C757" s="162" t="s">
        <v>393</v>
      </c>
    </row>
    <row r="758" spans="1:3" x14ac:dyDescent="0.25">
      <c r="A758" s="163">
        <v>984</v>
      </c>
      <c r="B758" s="159" t="s">
        <v>382</v>
      </c>
      <c r="C758" s="162" t="s">
        <v>393</v>
      </c>
    </row>
    <row r="759" spans="1:3" x14ac:dyDescent="0.25">
      <c r="A759" s="163">
        <v>985</v>
      </c>
      <c r="B759" s="159" t="s">
        <v>383</v>
      </c>
      <c r="C759" s="162" t="s">
        <v>393</v>
      </c>
    </row>
    <row r="760" spans="1:3" x14ac:dyDescent="0.25">
      <c r="A760" s="163">
        <v>989</v>
      </c>
      <c r="B760" s="159" t="s">
        <v>267</v>
      </c>
      <c r="C760" s="162" t="s">
        <v>393</v>
      </c>
    </row>
    <row r="761" spans="1:3" x14ac:dyDescent="0.25">
      <c r="A761" s="163">
        <v>990</v>
      </c>
      <c r="B761" s="159" t="s">
        <v>268</v>
      </c>
      <c r="C761" s="162" t="s">
        <v>394</v>
      </c>
    </row>
    <row r="762" spans="1:3" x14ac:dyDescent="0.25">
      <c r="A762" s="163">
        <v>991</v>
      </c>
      <c r="B762" s="159" t="s">
        <v>218</v>
      </c>
      <c r="C762" s="162" t="s">
        <v>394</v>
      </c>
    </row>
    <row r="763" spans="1:3" x14ac:dyDescent="0.25">
      <c r="A763" s="163">
        <v>996</v>
      </c>
      <c r="B763" s="159" t="s">
        <v>297</v>
      </c>
      <c r="C763" s="162" t="s">
        <v>393</v>
      </c>
    </row>
    <row r="764" spans="1:3" x14ac:dyDescent="0.25">
      <c r="A764" s="163">
        <v>997</v>
      </c>
      <c r="B764" s="159" t="s">
        <v>384</v>
      </c>
      <c r="C764" s="162" t="s">
        <v>393</v>
      </c>
    </row>
  </sheetData>
  <hyperlinks>
    <hyperlink ref="A1" location="Overview!A1" display="Back to Overview" xr:uid="{00000000-0004-0000-0B00-000000000000}"/>
    <hyperlink ref="A1" location="Overview!A1" display="Back to Overview" xr:uid="{00000000-0004-0000-0B00-000001000000}"/>
  </hyperlinks>
  <pageMargins left="0.74803149606299213" right="0.74803149606299213" top="0.98425196850393704" bottom="0.98425196850393704" header="0.51181102362204722" footer="0.51181102362204722"/>
  <pageSetup paperSize="9" scale="47" fitToHeight="0" orientation="portrait" r:id="rId1"/>
  <headerFooter differentFirst="1" scaleWithDoc="0">
    <oddFooter>&amp;C&amp;P of &amp;N</oddFooter>
    <firstHeader>&amp;LSSC TPP Unit Rate Lookup Table</firstHeader>
    <firstFooter>&amp;C&amp;P of &amp;N</first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I23"/>
  <sheetViews>
    <sheetView showGridLines="0" zoomScaleNormal="100" workbookViewId="0"/>
  </sheetViews>
  <sheetFormatPr defaultRowHeight="13.2" x14ac:dyDescent="0.25"/>
  <cols>
    <col min="1" max="1" width="32.6640625" customWidth="1"/>
    <col min="2" max="2" width="14.6640625" customWidth="1"/>
    <col min="3" max="3" width="8.6640625" customWidth="1"/>
    <col min="4" max="9" width="14.6640625" customWidth="1"/>
  </cols>
  <sheetData>
    <row r="1" spans="1:9" x14ac:dyDescent="0.25">
      <c r="A1" s="156" t="s">
        <v>16</v>
      </c>
      <c r="B1" s="156"/>
    </row>
    <row r="2" spans="1:9" ht="36.75" customHeight="1" x14ac:dyDescent="0.25">
      <c r="A2" s="238" t="str">
        <f>Overview!B4&amp; " - Effective from "&amp;Overview!C4&amp;" - "&amp;Overview!E4&amp;" Residual Charging Bands"</f>
        <v>Fulcrum Electricity Assets Ltd - GSP_C - Effective from 2027/28 - Final Residual Charging Bands</v>
      </c>
      <c r="B2" s="239"/>
      <c r="C2" s="239"/>
      <c r="D2" s="239"/>
      <c r="E2" s="239"/>
      <c r="F2" s="239"/>
      <c r="G2" s="239"/>
      <c r="H2" s="239"/>
      <c r="I2" s="240"/>
    </row>
    <row r="4" spans="1:9" ht="60" customHeight="1" x14ac:dyDescent="0.25">
      <c r="A4" s="20" t="s">
        <v>519</v>
      </c>
      <c r="B4" s="20" t="s">
        <v>515</v>
      </c>
      <c r="C4" s="20" t="s">
        <v>520</v>
      </c>
      <c r="D4" s="20" t="s">
        <v>524</v>
      </c>
      <c r="E4" s="20" t="s">
        <v>525</v>
      </c>
      <c r="F4" s="205" t="s">
        <v>665</v>
      </c>
      <c r="G4" s="205" t="s">
        <v>666</v>
      </c>
      <c r="H4" s="205" t="s">
        <v>667</v>
      </c>
      <c r="I4" s="205" t="s">
        <v>668</v>
      </c>
    </row>
    <row r="5" spans="1:9" ht="15" customHeight="1" x14ac:dyDescent="0.25">
      <c r="A5" s="178" t="s">
        <v>129</v>
      </c>
      <c r="B5" s="179" t="s">
        <v>517</v>
      </c>
      <c r="C5" s="179" t="s">
        <v>518</v>
      </c>
      <c r="D5" s="182"/>
      <c r="E5" s="182"/>
      <c r="F5" s="210">
        <v>-5.4849222419318977</v>
      </c>
      <c r="G5" s="211">
        <v>-0.21746675036587701</v>
      </c>
      <c r="H5" s="211">
        <v>-0.21746675036587701</v>
      </c>
      <c r="I5" s="211">
        <v>-0.10781043932565829</v>
      </c>
    </row>
    <row r="6" spans="1:9" ht="15" customHeight="1" x14ac:dyDescent="0.25">
      <c r="A6" s="267" t="s">
        <v>527</v>
      </c>
      <c r="B6" s="179">
        <v>1</v>
      </c>
      <c r="C6" s="179" t="s">
        <v>521</v>
      </c>
      <c r="D6" s="183">
        <v>0</v>
      </c>
      <c r="E6" s="183">
        <v>3986</v>
      </c>
      <c r="F6" s="210">
        <v>-5.9094115308872937</v>
      </c>
      <c r="G6" s="211">
        <v>-0.11999497114763917</v>
      </c>
      <c r="H6" s="211">
        <v>-0.11999497114763917</v>
      </c>
      <c r="I6" s="211">
        <v>-8.3462425512559862E-2</v>
      </c>
    </row>
    <row r="7" spans="1:9" ht="15" customHeight="1" x14ac:dyDescent="0.25">
      <c r="A7" s="268"/>
      <c r="B7" s="179">
        <v>2</v>
      </c>
      <c r="C7" s="179" t="s">
        <v>521</v>
      </c>
      <c r="D7" s="183">
        <v>3986</v>
      </c>
      <c r="E7" s="183">
        <v>13677</v>
      </c>
      <c r="F7" s="210">
        <v>-5.9094115308872937</v>
      </c>
      <c r="G7" s="211">
        <v>-0.9662252261009332</v>
      </c>
      <c r="H7" s="211">
        <v>-0.9662252261009332</v>
      </c>
      <c r="I7" s="211">
        <v>-8.3462425512559862E-2</v>
      </c>
    </row>
    <row r="8" spans="1:9" ht="15" customHeight="1" x14ac:dyDescent="0.25">
      <c r="A8" s="268"/>
      <c r="B8" s="179">
        <v>3</v>
      </c>
      <c r="C8" s="179" t="s">
        <v>521</v>
      </c>
      <c r="D8" s="183">
        <v>13677</v>
      </c>
      <c r="E8" s="183">
        <v>27543</v>
      </c>
      <c r="F8" s="210">
        <v>-5.9094115308872937</v>
      </c>
      <c r="G8" s="211">
        <v>-1.276928171901422</v>
      </c>
      <c r="H8" s="211">
        <v>-1.1304449621677095</v>
      </c>
      <c r="I8" s="211">
        <v>-8.3462425512559862E-2</v>
      </c>
    </row>
    <row r="9" spans="1:9" ht="15" customHeight="1" x14ac:dyDescent="0.25">
      <c r="A9" s="269"/>
      <c r="B9" s="179">
        <v>4</v>
      </c>
      <c r="C9" s="179" t="s">
        <v>521</v>
      </c>
      <c r="D9" s="183">
        <v>27543</v>
      </c>
      <c r="E9" s="183" t="s">
        <v>523</v>
      </c>
      <c r="F9" s="210">
        <v>-5.9094115308872937</v>
      </c>
      <c r="G9" s="211">
        <v>-1.6787005117286526</v>
      </c>
      <c r="H9" s="211">
        <v>-1.1304449621677095</v>
      </c>
      <c r="I9" s="211">
        <v>-8.3462425512559862E-2</v>
      </c>
    </row>
    <row r="10" spans="1:9" ht="15" customHeight="1" x14ac:dyDescent="0.25">
      <c r="A10" s="267" t="s">
        <v>530</v>
      </c>
      <c r="B10" s="179">
        <v>1</v>
      </c>
      <c r="C10" s="179" t="s">
        <v>522</v>
      </c>
      <c r="D10" s="183">
        <v>0</v>
      </c>
      <c r="E10" s="183">
        <v>90</v>
      </c>
      <c r="F10" s="210">
        <v>-12.207098366575005</v>
      </c>
      <c r="G10" s="211">
        <v>-2.7532510572542979</v>
      </c>
      <c r="H10" s="211">
        <v>-0.59937425597426264</v>
      </c>
      <c r="I10" s="211">
        <v>-3.2577639995765538E-2</v>
      </c>
    </row>
    <row r="11" spans="1:9" ht="15" customHeight="1" x14ac:dyDescent="0.25">
      <c r="A11" s="268"/>
      <c r="B11" s="179">
        <v>2</v>
      </c>
      <c r="C11" s="179" t="s">
        <v>522</v>
      </c>
      <c r="D11" s="183">
        <v>90</v>
      </c>
      <c r="E11" s="183">
        <v>150</v>
      </c>
      <c r="F11" s="210">
        <v>-12.207098366575005</v>
      </c>
      <c r="G11" s="211">
        <v>-2.8179091602099651</v>
      </c>
      <c r="H11" s="211">
        <v>-0.59937425597426264</v>
      </c>
      <c r="I11" s="211">
        <v>-3.2577639995765538E-2</v>
      </c>
    </row>
    <row r="12" spans="1:9" ht="15" customHeight="1" x14ac:dyDescent="0.25">
      <c r="A12" s="268"/>
      <c r="B12" s="179">
        <v>3</v>
      </c>
      <c r="C12" s="179" t="s">
        <v>522</v>
      </c>
      <c r="D12" s="183">
        <v>150</v>
      </c>
      <c r="E12" s="183">
        <v>250</v>
      </c>
      <c r="F12" s="210">
        <v>-12.207098366575005</v>
      </c>
      <c r="G12" s="211">
        <v>-2.8759502065967881</v>
      </c>
      <c r="H12" s="211">
        <v>-0.59937425597426264</v>
      </c>
      <c r="I12" s="211">
        <v>-3.2577639995765538E-2</v>
      </c>
    </row>
    <row r="13" spans="1:9" ht="15" customHeight="1" x14ac:dyDescent="0.25">
      <c r="A13" s="269"/>
      <c r="B13" s="179">
        <v>4</v>
      </c>
      <c r="C13" s="179" t="s">
        <v>522</v>
      </c>
      <c r="D13" s="183">
        <v>250</v>
      </c>
      <c r="E13" s="183" t="s">
        <v>523</v>
      </c>
      <c r="F13" s="210">
        <v>-12.207098366575005</v>
      </c>
      <c r="G13" s="211">
        <v>-2.9477088673208343</v>
      </c>
      <c r="H13" s="211">
        <v>-0.59937425597426264</v>
      </c>
      <c r="I13" s="211">
        <v>-3.2577639995765538E-2</v>
      </c>
    </row>
    <row r="14" spans="1:9" ht="15" customHeight="1" x14ac:dyDescent="0.25">
      <c r="A14" s="267" t="s">
        <v>529</v>
      </c>
      <c r="B14" s="179">
        <v>1</v>
      </c>
      <c r="C14" s="179" t="s">
        <v>522</v>
      </c>
      <c r="D14" s="183">
        <v>0</v>
      </c>
      <c r="E14" s="183">
        <v>500</v>
      </c>
      <c r="F14" s="210">
        <v>-129.42482294331731</v>
      </c>
      <c r="G14" s="211">
        <v>-3.0674114645519213</v>
      </c>
      <c r="H14" s="211">
        <v>-0.44576703301991616</v>
      </c>
      <c r="I14" s="211">
        <v>-2.5715094586043687E-2</v>
      </c>
    </row>
    <row r="15" spans="1:9" ht="15" customHeight="1" x14ac:dyDescent="0.25">
      <c r="A15" s="268"/>
      <c r="B15" s="179">
        <v>2</v>
      </c>
      <c r="C15" s="179" t="s">
        <v>522</v>
      </c>
      <c r="D15" s="183">
        <v>500</v>
      </c>
      <c r="E15" s="183">
        <v>1100</v>
      </c>
      <c r="F15" s="210">
        <v>-129.42482294331731</v>
      </c>
      <c r="G15" s="211">
        <v>-3.2643898017655526</v>
      </c>
      <c r="H15" s="211">
        <v>-0.44576703301991616</v>
      </c>
      <c r="I15" s="211">
        <v>-2.5715094586043687E-2</v>
      </c>
    </row>
    <row r="16" spans="1:9" ht="15" customHeight="1" x14ac:dyDescent="0.25">
      <c r="A16" s="268"/>
      <c r="B16" s="179">
        <v>3</v>
      </c>
      <c r="C16" s="179" t="s">
        <v>522</v>
      </c>
      <c r="D16" s="183">
        <v>1100</v>
      </c>
      <c r="E16" s="183">
        <v>2000</v>
      </c>
      <c r="F16" s="210">
        <v>-129.42482294331731</v>
      </c>
      <c r="G16" s="211">
        <v>-3.1831088787832602</v>
      </c>
      <c r="H16" s="211">
        <v>-0.44576703301991616</v>
      </c>
      <c r="I16" s="211">
        <v>-2.5715094586043687E-2</v>
      </c>
    </row>
    <row r="17" spans="1:9" ht="15" customHeight="1" x14ac:dyDescent="0.25">
      <c r="A17" s="269"/>
      <c r="B17" s="179">
        <v>4</v>
      </c>
      <c r="C17" s="179" t="s">
        <v>522</v>
      </c>
      <c r="D17" s="183">
        <v>2000</v>
      </c>
      <c r="E17" s="183" t="s">
        <v>523</v>
      </c>
      <c r="F17" s="210">
        <v>-129.42482294331731</v>
      </c>
      <c r="G17" s="211">
        <v>-3.2478134973859696</v>
      </c>
      <c r="H17" s="211">
        <v>-0.44576703301991616</v>
      </c>
      <c r="I17" s="211">
        <v>-2.5715094586043687E-2</v>
      </c>
    </row>
    <row r="18" spans="1:9" ht="15" customHeight="1" x14ac:dyDescent="0.25">
      <c r="A18" s="270" t="s">
        <v>528</v>
      </c>
      <c r="B18" s="179">
        <v>1</v>
      </c>
      <c r="C18" s="179" t="s">
        <v>522</v>
      </c>
      <c r="D18" s="183">
        <v>0</v>
      </c>
      <c r="E18" s="183">
        <v>3500</v>
      </c>
      <c r="F18" s="210">
        <v>975.67010021377337</v>
      </c>
      <c r="G18" s="210"/>
      <c r="H18" s="211"/>
      <c r="I18" s="211"/>
    </row>
    <row r="19" spans="1:9" ht="15" customHeight="1" x14ac:dyDescent="0.25">
      <c r="A19" s="271"/>
      <c r="B19" s="179">
        <v>2</v>
      </c>
      <c r="C19" s="179" t="s">
        <v>522</v>
      </c>
      <c r="D19" s="183">
        <v>3500</v>
      </c>
      <c r="E19" s="183">
        <v>11000</v>
      </c>
      <c r="F19" s="210">
        <v>10677.011118338023</v>
      </c>
      <c r="G19" s="210"/>
      <c r="H19" s="211"/>
      <c r="I19" s="211"/>
    </row>
    <row r="20" spans="1:9" ht="15" customHeight="1" x14ac:dyDescent="0.25">
      <c r="A20" s="271"/>
      <c r="B20" s="179">
        <v>3</v>
      </c>
      <c r="C20" s="179" t="s">
        <v>522</v>
      </c>
      <c r="D20" s="183">
        <v>11000</v>
      </c>
      <c r="E20" s="183">
        <v>20000</v>
      </c>
      <c r="F20" s="210">
        <v>28207.126885145542</v>
      </c>
      <c r="G20" s="210"/>
      <c r="H20" s="211"/>
      <c r="I20" s="211"/>
    </row>
    <row r="21" spans="1:9" ht="15" customHeight="1" x14ac:dyDescent="0.25">
      <c r="A21" s="272"/>
      <c r="B21" s="179">
        <v>4</v>
      </c>
      <c r="C21" s="179" t="s">
        <v>522</v>
      </c>
      <c r="D21" s="183">
        <v>20000</v>
      </c>
      <c r="E21" s="183" t="s">
        <v>523</v>
      </c>
      <c r="F21" s="210">
        <v>68626.324498399976</v>
      </c>
      <c r="G21" s="210"/>
      <c r="H21" s="211"/>
      <c r="I21" s="211"/>
    </row>
    <row r="22" spans="1:9" x14ac:dyDescent="0.25">
      <c r="A22" t="s">
        <v>526</v>
      </c>
    </row>
    <row r="23" spans="1:9" ht="28.5" customHeight="1" x14ac:dyDescent="0.25">
      <c r="A23" s="266" t="s">
        <v>669</v>
      </c>
      <c r="B23" s="266"/>
      <c r="C23" s="266"/>
      <c r="D23" s="266"/>
      <c r="E23" s="266"/>
      <c r="F23" s="266"/>
      <c r="G23" s="266"/>
      <c r="H23" s="266"/>
      <c r="I23" s="266"/>
    </row>
  </sheetData>
  <mergeCells count="6">
    <mergeCell ref="A23:I23"/>
    <mergeCell ref="A2:I2"/>
    <mergeCell ref="A10:A13"/>
    <mergeCell ref="A14:A17"/>
    <mergeCell ref="A18:A21"/>
    <mergeCell ref="A6:A9"/>
  </mergeCells>
  <hyperlinks>
    <hyperlink ref="A1" location="Overview!A1" display="Back to Overview" xr:uid="{00000000-0004-0000-0C00-000000000000}"/>
  </hyperlinks>
  <pageMargins left="0.7" right="0.7" top="0.75" bottom="0.75" header="0.3" footer="0.3"/>
  <pageSetup paperSize="9" scale="63"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B41"/>
  <sheetViews>
    <sheetView showGridLines="0" zoomScale="90" zoomScaleNormal="90" workbookViewId="0"/>
  </sheetViews>
  <sheetFormatPr defaultRowHeight="13.2" x14ac:dyDescent="0.25"/>
  <cols>
    <col min="1" max="1" width="44.88671875" customWidth="1"/>
    <col min="2" max="2" width="38.33203125" customWidth="1"/>
  </cols>
  <sheetData>
    <row r="1" spans="1:2" x14ac:dyDescent="0.25">
      <c r="A1" s="156" t="s">
        <v>16</v>
      </c>
    </row>
    <row r="2" spans="1:2" ht="33" customHeight="1" x14ac:dyDescent="0.25">
      <c r="A2" s="238" t="str">
        <f>Overview!C4&amp;" - Effective from "&amp;Overview!D4&amp;" - "&amp;Overview!F4&amp;" TNUoS Mapping"</f>
        <v>2027/28 - Effective from 1 April 2027 -  TNUoS Mapping</v>
      </c>
      <c r="B2" s="240"/>
    </row>
    <row r="3" spans="1:2" ht="8.25" customHeight="1" x14ac:dyDescent="0.25"/>
    <row r="4" spans="1:2" ht="20.25" customHeight="1" x14ac:dyDescent="0.25">
      <c r="A4" s="177" t="s">
        <v>580</v>
      </c>
      <c r="B4" s="177" t="s">
        <v>581</v>
      </c>
    </row>
    <row r="5" spans="1:2" ht="15.75" customHeight="1" x14ac:dyDescent="0.25">
      <c r="A5" s="190" t="s">
        <v>579</v>
      </c>
      <c r="B5" s="190" t="s">
        <v>582</v>
      </c>
    </row>
    <row r="6" spans="1:2" ht="15.75" customHeight="1" x14ac:dyDescent="0.25">
      <c r="A6" s="191" t="s">
        <v>403</v>
      </c>
      <c r="B6" s="191" t="s">
        <v>583</v>
      </c>
    </row>
    <row r="7" spans="1:2" ht="15.75" customHeight="1" x14ac:dyDescent="0.25">
      <c r="A7" s="191" t="s">
        <v>532</v>
      </c>
      <c r="B7" s="191" t="str">
        <f>$B$6</f>
        <v>n/a (Non-Final Demand Site)</v>
      </c>
    </row>
    <row r="8" spans="1:2" ht="15.75" customHeight="1" x14ac:dyDescent="0.25">
      <c r="A8" s="190" t="s">
        <v>533</v>
      </c>
      <c r="B8" s="190" t="s">
        <v>584</v>
      </c>
    </row>
    <row r="9" spans="1:2" ht="15.75" customHeight="1" x14ac:dyDescent="0.25">
      <c r="A9" s="190" t="s">
        <v>534</v>
      </c>
      <c r="B9" s="190" t="s">
        <v>585</v>
      </c>
    </row>
    <row r="10" spans="1:2" ht="15.75" customHeight="1" x14ac:dyDescent="0.25">
      <c r="A10" s="190" t="s">
        <v>535</v>
      </c>
      <c r="B10" s="190" t="s">
        <v>586</v>
      </c>
    </row>
    <row r="11" spans="1:2" ht="15.75" customHeight="1" x14ac:dyDescent="0.25">
      <c r="A11" s="190" t="s">
        <v>536</v>
      </c>
      <c r="B11" s="190" t="s">
        <v>587</v>
      </c>
    </row>
    <row r="12" spans="1:2" ht="15.75" customHeight="1" x14ac:dyDescent="0.25">
      <c r="A12" s="191" t="s">
        <v>130</v>
      </c>
      <c r="B12" s="191" t="str">
        <f t="shared" ref="B12:B13" si="0">$B$6</f>
        <v>n/a (Non-Final Demand Site)</v>
      </c>
    </row>
    <row r="13" spans="1:2" ht="15.75" customHeight="1" x14ac:dyDescent="0.25">
      <c r="A13" s="191" t="s">
        <v>404</v>
      </c>
      <c r="B13" s="191" t="str">
        <f t="shared" si="0"/>
        <v>n/a (Non-Final Demand Site)</v>
      </c>
    </row>
    <row r="14" spans="1:2" ht="15.75" customHeight="1" x14ac:dyDescent="0.25">
      <c r="A14" s="190" t="s">
        <v>405</v>
      </c>
      <c r="B14" s="190" t="s">
        <v>588</v>
      </c>
    </row>
    <row r="15" spans="1:2" ht="15.75" customHeight="1" x14ac:dyDescent="0.25">
      <c r="A15" s="190" t="s">
        <v>406</v>
      </c>
      <c r="B15" s="190" t="s">
        <v>589</v>
      </c>
    </row>
    <row r="16" spans="1:2" ht="15.75" customHeight="1" x14ac:dyDescent="0.25">
      <c r="A16" s="190" t="s">
        <v>407</v>
      </c>
      <c r="B16" s="190" t="s">
        <v>590</v>
      </c>
    </row>
    <row r="17" spans="1:2" ht="15.75" customHeight="1" x14ac:dyDescent="0.25">
      <c r="A17" s="190" t="s">
        <v>408</v>
      </c>
      <c r="B17" s="190" t="s">
        <v>591</v>
      </c>
    </row>
    <row r="18" spans="1:2" ht="15.75" customHeight="1" x14ac:dyDescent="0.25">
      <c r="A18" s="191" t="s">
        <v>409</v>
      </c>
      <c r="B18" s="191" t="str">
        <f>$B$6</f>
        <v>n/a (Non-Final Demand Site)</v>
      </c>
    </row>
    <row r="19" spans="1:2" ht="15.75" customHeight="1" x14ac:dyDescent="0.25">
      <c r="A19" s="190" t="s">
        <v>410</v>
      </c>
      <c r="B19" s="190" t="s">
        <v>588</v>
      </c>
    </row>
    <row r="20" spans="1:2" ht="15.75" customHeight="1" x14ac:dyDescent="0.25">
      <c r="A20" s="190" t="s">
        <v>411</v>
      </c>
      <c r="B20" s="190" t="s">
        <v>589</v>
      </c>
    </row>
    <row r="21" spans="1:2" ht="15.75" customHeight="1" x14ac:dyDescent="0.25">
      <c r="A21" s="190" t="s">
        <v>412</v>
      </c>
      <c r="B21" s="190" t="s">
        <v>590</v>
      </c>
    </row>
    <row r="22" spans="1:2" ht="15.75" customHeight="1" x14ac:dyDescent="0.25">
      <c r="A22" s="190" t="s">
        <v>413</v>
      </c>
      <c r="B22" s="190" t="s">
        <v>591</v>
      </c>
    </row>
    <row r="23" spans="1:2" ht="15.75" customHeight="1" x14ac:dyDescent="0.25">
      <c r="A23" s="191" t="s">
        <v>414</v>
      </c>
      <c r="B23" s="191" t="str">
        <f>$B$6</f>
        <v>n/a (Non-Final Demand Site)</v>
      </c>
    </row>
    <row r="24" spans="1:2" ht="15.75" customHeight="1" x14ac:dyDescent="0.25">
      <c r="A24" s="190" t="s">
        <v>415</v>
      </c>
      <c r="B24" s="190" t="s">
        <v>592</v>
      </c>
    </row>
    <row r="25" spans="1:2" ht="15.75" customHeight="1" x14ac:dyDescent="0.25">
      <c r="A25" s="190" t="s">
        <v>416</v>
      </c>
      <c r="B25" s="190" t="s">
        <v>593</v>
      </c>
    </row>
    <row r="26" spans="1:2" ht="15.75" customHeight="1" x14ac:dyDescent="0.25">
      <c r="A26" s="190" t="s">
        <v>417</v>
      </c>
      <c r="B26" s="190" t="s">
        <v>594</v>
      </c>
    </row>
    <row r="27" spans="1:2" ht="15.75" customHeight="1" x14ac:dyDescent="0.25">
      <c r="A27" s="190" t="s">
        <v>418</v>
      </c>
      <c r="B27" s="190" t="s">
        <v>595</v>
      </c>
    </row>
    <row r="28" spans="1:2" ht="15.75" customHeight="1" x14ac:dyDescent="0.25">
      <c r="A28" s="191" t="s">
        <v>131</v>
      </c>
      <c r="B28" s="191" t="s">
        <v>596</v>
      </c>
    </row>
    <row r="29" spans="1:2" ht="15.75" customHeight="1" x14ac:dyDescent="0.25">
      <c r="A29" s="191" t="s">
        <v>132</v>
      </c>
      <c r="B29" s="191" t="str">
        <f t="shared" ref="B29:B37" si="1">$B$6</f>
        <v>n/a (Non-Final Demand Site)</v>
      </c>
    </row>
    <row r="30" spans="1:2" ht="15.75" customHeight="1" x14ac:dyDescent="0.25">
      <c r="A30" s="191" t="s">
        <v>133</v>
      </c>
      <c r="B30" s="191" t="str">
        <f t="shared" si="1"/>
        <v>n/a (Non-Final Demand Site)</v>
      </c>
    </row>
    <row r="31" spans="1:2" ht="15.75" customHeight="1" x14ac:dyDescent="0.25">
      <c r="A31" s="191" t="s">
        <v>134</v>
      </c>
      <c r="B31" s="191" t="str">
        <f t="shared" si="1"/>
        <v>n/a (Non-Final Demand Site)</v>
      </c>
    </row>
    <row r="32" spans="1:2" ht="15.75" customHeight="1" x14ac:dyDescent="0.25">
      <c r="A32" s="191" t="s">
        <v>135</v>
      </c>
      <c r="B32" s="191" t="str">
        <f t="shared" si="1"/>
        <v>n/a (Non-Final Demand Site)</v>
      </c>
    </row>
    <row r="33" spans="1:2" ht="15.75" customHeight="1" x14ac:dyDescent="0.25">
      <c r="A33" s="191" t="s">
        <v>136</v>
      </c>
      <c r="B33" s="191" t="str">
        <f t="shared" si="1"/>
        <v>n/a (Non-Final Demand Site)</v>
      </c>
    </row>
    <row r="34" spans="1:2" ht="15.75" customHeight="1" x14ac:dyDescent="0.25">
      <c r="A34" s="191" t="s">
        <v>137</v>
      </c>
      <c r="B34" s="191" t="str">
        <f t="shared" si="1"/>
        <v>n/a (Non-Final Demand Site)</v>
      </c>
    </row>
    <row r="35" spans="1:2" ht="15.75" customHeight="1" x14ac:dyDescent="0.25">
      <c r="A35" s="191" t="s">
        <v>138</v>
      </c>
      <c r="B35" s="191" t="str">
        <f t="shared" si="1"/>
        <v>n/a (Non-Final Demand Site)</v>
      </c>
    </row>
    <row r="36" spans="1:2" ht="15.75" customHeight="1" x14ac:dyDescent="0.25">
      <c r="A36" s="191" t="s">
        <v>139</v>
      </c>
      <c r="B36" s="191" t="str">
        <f t="shared" si="1"/>
        <v>n/a (Non-Final Demand Site)</v>
      </c>
    </row>
    <row r="37" spans="1:2" ht="15.75" customHeight="1" x14ac:dyDescent="0.25">
      <c r="A37" s="191" t="s">
        <v>601</v>
      </c>
      <c r="B37" s="191" t="str">
        <f t="shared" si="1"/>
        <v>n/a (Non-Final Demand Site)</v>
      </c>
    </row>
    <row r="38" spans="1:2" ht="15.75" customHeight="1" x14ac:dyDescent="0.25">
      <c r="A38" s="190" t="s">
        <v>602</v>
      </c>
      <c r="B38" s="190" t="s">
        <v>597</v>
      </c>
    </row>
    <row r="39" spans="1:2" ht="15.75" customHeight="1" x14ac:dyDescent="0.25">
      <c r="A39" s="190" t="s">
        <v>603</v>
      </c>
      <c r="B39" s="190" t="s">
        <v>598</v>
      </c>
    </row>
    <row r="40" spans="1:2" ht="15.75" customHeight="1" x14ac:dyDescent="0.25">
      <c r="A40" s="190" t="s">
        <v>604</v>
      </c>
      <c r="B40" s="190" t="s">
        <v>599</v>
      </c>
    </row>
    <row r="41" spans="1:2" ht="15.75" customHeight="1" x14ac:dyDescent="0.25">
      <c r="A41" s="190" t="s">
        <v>605</v>
      </c>
      <c r="B41" s="190" t="s">
        <v>600</v>
      </c>
    </row>
  </sheetData>
  <mergeCells count="1">
    <mergeCell ref="A2:B2"/>
  </mergeCells>
  <hyperlinks>
    <hyperlink ref="A1" location="Overview!A1" display="Back to Overview" xr:uid="{564C6D85-AEA0-441E-B605-C50AC13976D7}"/>
  </hyperlinks>
  <pageMargins left="0.7" right="0.7" top="0.75" bottom="0.75" header="0.3" footer="0.3"/>
  <pageSetup paperSize="9"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2">
    <pageSetUpPr fitToPage="1"/>
  </sheetPr>
  <dimension ref="A1:EX34"/>
  <sheetViews>
    <sheetView zoomScale="90" zoomScaleNormal="90" workbookViewId="0"/>
  </sheetViews>
  <sheetFormatPr defaultRowHeight="13.2" x14ac:dyDescent="0.25"/>
  <cols>
    <col min="1" max="1" width="2.44140625" customWidth="1"/>
    <col min="2" max="2" width="33.6640625" customWidth="1"/>
    <col min="3" max="4" width="14.109375" customWidth="1"/>
    <col min="5" max="9" width="12.109375" customWidth="1"/>
    <col min="10" max="10" width="5.5546875" customWidth="1"/>
    <col min="11" max="11" width="5.33203125" customWidth="1"/>
    <col min="12" max="12" width="35.33203125" customWidth="1"/>
    <col min="13" max="20" width="11.6640625" customWidth="1"/>
    <col min="28" max="28" width="8.44140625" customWidth="1"/>
    <col min="29" max="29" width="14.5546875" hidden="1" customWidth="1"/>
    <col min="30" max="36" width="9.109375" hidden="1" customWidth="1"/>
  </cols>
  <sheetData>
    <row r="1" spans="1:154" x14ac:dyDescent="0.25">
      <c r="B1" s="94" t="s">
        <v>16</v>
      </c>
    </row>
    <row r="2" spans="1:154" s="2" customFormat="1" ht="21.75" customHeight="1" x14ac:dyDescent="0.25">
      <c r="B2" s="273" t="str">
        <f>Overview!B4&amp; " - Effective from "&amp;Overview!D4&amp;" - "&amp;Overview!E4</f>
        <v>Fulcrum Electricity Assets Ltd - GSP_C - Effective from 1 April 2027 - Final</v>
      </c>
      <c r="C2" s="274"/>
      <c r="D2" s="274"/>
      <c r="E2" s="274"/>
      <c r="F2" s="274"/>
      <c r="G2" s="274"/>
      <c r="H2" s="274"/>
      <c r="I2" s="274"/>
      <c r="J2" s="274"/>
      <c r="K2" s="274"/>
      <c r="L2" s="274"/>
      <c r="M2" s="274"/>
      <c r="N2" s="274"/>
      <c r="O2" s="274"/>
      <c r="P2" s="274"/>
      <c r="Q2" s="274"/>
      <c r="R2" s="274"/>
      <c r="S2" s="274"/>
      <c r="T2" s="275"/>
      <c r="U2"/>
      <c r="V2"/>
      <c r="W2"/>
      <c r="X2"/>
      <c r="Y2"/>
      <c r="Z2"/>
      <c r="AA2"/>
      <c r="AB2"/>
      <c r="AC2" s="27" t="s">
        <v>117</v>
      </c>
      <c r="AD2" s="55" t="s">
        <v>142</v>
      </c>
      <c r="AE2" s="55" t="s">
        <v>144</v>
      </c>
      <c r="AF2" s="55" t="s">
        <v>143</v>
      </c>
      <c r="AG2" s="14" t="s">
        <v>21</v>
      </c>
      <c r="AH2" s="14" t="s">
        <v>22</v>
      </c>
      <c r="AI2" s="27" t="s">
        <v>118</v>
      </c>
      <c r="AJ2" s="14" t="s">
        <v>28</v>
      </c>
      <c r="AK2"/>
      <c r="AL2"/>
      <c r="AM2"/>
      <c r="AN2"/>
      <c r="AO2"/>
      <c r="AP2"/>
      <c r="AQ2"/>
      <c r="AR2"/>
      <c r="AS2"/>
      <c r="AT2"/>
      <c r="AU2"/>
      <c r="AV2"/>
      <c r="AW2"/>
      <c r="AX2"/>
      <c r="AY2"/>
      <c r="AZ2"/>
      <c r="BA2"/>
      <c r="BB2"/>
      <c r="BC2"/>
      <c r="BD2"/>
      <c r="BE2"/>
      <c r="BF2"/>
      <c r="BG2"/>
      <c r="BH2"/>
      <c r="BI2"/>
      <c r="BJ2"/>
      <c r="BK2"/>
      <c r="BL2"/>
      <c r="BM2"/>
      <c r="BN2"/>
      <c r="BO2"/>
      <c r="BP2"/>
      <c r="BQ2"/>
      <c r="BR2"/>
      <c r="BS2"/>
      <c r="BT2"/>
      <c r="BU2"/>
      <c r="BV2"/>
      <c r="BW2"/>
      <c r="BX2"/>
      <c r="BY2"/>
      <c r="BZ2"/>
      <c r="CA2"/>
      <c r="CB2"/>
      <c r="CC2"/>
      <c r="CD2"/>
      <c r="CE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c r="EX2"/>
    </row>
    <row r="3" spans="1:154" s="110" customFormat="1" ht="9" customHeight="1" x14ac:dyDescent="0.25">
      <c r="A3" s="109"/>
      <c r="B3" s="109"/>
      <c r="C3" s="109"/>
      <c r="D3" s="109"/>
      <c r="E3" s="109"/>
      <c r="F3" s="109"/>
      <c r="G3" s="109"/>
      <c r="H3" s="109"/>
      <c r="I3" s="109"/>
      <c r="J3" s="109"/>
      <c r="K3" s="109"/>
      <c r="L3"/>
      <c r="M3"/>
      <c r="N3"/>
      <c r="O3"/>
      <c r="P3"/>
      <c r="Q3"/>
      <c r="R3"/>
      <c r="S3"/>
      <c r="T3"/>
      <c r="U3"/>
      <c r="V3"/>
      <c r="W3"/>
      <c r="X3"/>
      <c r="Y3"/>
      <c r="Z3"/>
      <c r="AA3"/>
      <c r="AB3"/>
      <c r="AC3" s="16" t="s">
        <v>579</v>
      </c>
      <c r="AD3" s="143" t="s">
        <v>148</v>
      </c>
      <c r="AE3" s="144" t="s">
        <v>150</v>
      </c>
      <c r="AF3" s="145" t="s">
        <v>143</v>
      </c>
      <c r="AG3" s="151" t="s">
        <v>152</v>
      </c>
      <c r="AH3" s="146" t="s">
        <v>155</v>
      </c>
      <c r="AI3" s="146" t="s">
        <v>155</v>
      </c>
      <c r="AJ3" s="147" t="s">
        <v>155</v>
      </c>
      <c r="AK3"/>
      <c r="AL3"/>
      <c r="AM3"/>
      <c r="AN3"/>
      <c r="AO3"/>
      <c r="AP3"/>
      <c r="AQ3"/>
      <c r="AR3"/>
      <c r="AS3"/>
      <c r="AT3"/>
      <c r="AU3"/>
      <c r="AV3"/>
      <c r="AW3"/>
      <c r="AX3"/>
      <c r="AY3"/>
      <c r="AZ3"/>
      <c r="BA3"/>
      <c r="BB3"/>
      <c r="BC3"/>
      <c r="BD3"/>
      <c r="BE3"/>
      <c r="BF3"/>
      <c r="BG3"/>
      <c r="BH3"/>
      <c r="BI3"/>
      <c r="BJ3"/>
      <c r="BK3"/>
      <c r="BL3"/>
      <c r="BM3"/>
      <c r="BN3"/>
      <c r="BO3"/>
      <c r="BP3"/>
      <c r="BQ3"/>
      <c r="BR3"/>
      <c r="BS3"/>
      <c r="BT3"/>
      <c r="BU3"/>
      <c r="BV3"/>
      <c r="BW3"/>
      <c r="BX3"/>
      <c r="BY3"/>
      <c r="BZ3"/>
      <c r="CA3"/>
      <c r="CB3"/>
      <c r="CC3"/>
      <c r="CD3"/>
      <c r="CE3"/>
      <c r="CF3"/>
      <c r="CG3"/>
      <c r="CH3"/>
      <c r="CI3"/>
      <c r="CJ3"/>
      <c r="CK3"/>
      <c r="CL3"/>
      <c r="CM3"/>
      <c r="CN3"/>
      <c r="CO3"/>
      <c r="CP3"/>
      <c r="CQ3"/>
      <c r="CR3"/>
      <c r="CS3"/>
      <c r="CT3"/>
      <c r="CU3"/>
      <c r="CV3"/>
      <c r="CW3"/>
      <c r="CX3"/>
      <c r="CY3"/>
      <c r="CZ3"/>
      <c r="DA3"/>
      <c r="DB3"/>
      <c r="DC3"/>
      <c r="DD3"/>
      <c r="DE3"/>
      <c r="DF3"/>
      <c r="DG3"/>
      <c r="DH3"/>
      <c r="DI3"/>
      <c r="DJ3"/>
      <c r="DK3"/>
      <c r="DL3"/>
      <c r="DM3"/>
      <c r="DN3"/>
      <c r="DO3"/>
      <c r="DP3"/>
      <c r="DQ3"/>
      <c r="DR3"/>
      <c r="DS3"/>
      <c r="DT3"/>
      <c r="DU3"/>
      <c r="DV3"/>
      <c r="DW3"/>
      <c r="DX3"/>
      <c r="DY3"/>
      <c r="DZ3"/>
      <c r="EA3"/>
      <c r="EB3"/>
      <c r="EC3"/>
      <c r="ED3"/>
      <c r="EE3"/>
      <c r="EF3"/>
      <c r="EG3"/>
      <c r="EH3"/>
      <c r="EI3"/>
      <c r="EJ3"/>
      <c r="EK3"/>
      <c r="EL3"/>
      <c r="EM3"/>
      <c r="EN3"/>
      <c r="EO3"/>
      <c r="EP3"/>
      <c r="EQ3"/>
      <c r="ER3"/>
      <c r="ES3"/>
      <c r="ET3"/>
      <c r="EU3"/>
      <c r="EV3"/>
      <c r="EW3"/>
      <c r="EX3"/>
    </row>
    <row r="4" spans="1:154" ht="26.25" customHeight="1" x14ac:dyDescent="0.25">
      <c r="B4" s="279" t="s">
        <v>146</v>
      </c>
      <c r="C4" s="280"/>
      <c r="D4" s="280"/>
      <c r="E4" s="280"/>
      <c r="F4" s="280"/>
      <c r="G4" s="280"/>
      <c r="H4" s="280"/>
      <c r="I4" s="281"/>
      <c r="L4" s="279" t="s">
        <v>147</v>
      </c>
      <c r="M4" s="280"/>
      <c r="N4" s="280"/>
      <c r="O4" s="280"/>
      <c r="P4" s="280"/>
      <c r="Q4" s="280"/>
      <c r="R4" s="280"/>
      <c r="S4" s="280"/>
      <c r="T4" s="281"/>
      <c r="AC4" s="16" t="s">
        <v>403</v>
      </c>
      <c r="AD4" s="143" t="s">
        <v>148</v>
      </c>
      <c r="AE4" s="144" t="s">
        <v>150</v>
      </c>
      <c r="AF4" s="145" t="s">
        <v>143</v>
      </c>
      <c r="AG4" s="146" t="s">
        <v>155</v>
      </c>
      <c r="AH4" s="146" t="s">
        <v>155</v>
      </c>
      <c r="AI4" s="146" t="s">
        <v>155</v>
      </c>
      <c r="AJ4" s="147" t="s">
        <v>155</v>
      </c>
    </row>
    <row r="5" spans="1:154" ht="27.75" customHeight="1" x14ac:dyDescent="0.25">
      <c r="B5" s="282" t="s">
        <v>95</v>
      </c>
      <c r="C5" s="282"/>
      <c r="D5" s="282"/>
      <c r="E5" s="282"/>
      <c r="F5" s="282"/>
      <c r="G5" s="282"/>
      <c r="H5" s="282"/>
      <c r="I5" s="282"/>
      <c r="L5" s="214" t="s">
        <v>646</v>
      </c>
      <c r="M5" s="214"/>
      <c r="N5" s="214"/>
      <c r="O5" s="214"/>
      <c r="P5" s="214"/>
      <c r="Q5" s="214"/>
      <c r="R5" s="214"/>
      <c r="S5" s="214"/>
      <c r="T5" s="214"/>
      <c r="AC5" s="16" t="s">
        <v>532</v>
      </c>
      <c r="AD5" s="143" t="s">
        <v>148</v>
      </c>
      <c r="AE5" s="144" t="s">
        <v>150</v>
      </c>
      <c r="AF5" s="145" t="s">
        <v>143</v>
      </c>
      <c r="AG5" s="151" t="s">
        <v>152</v>
      </c>
      <c r="AH5" s="146" t="s">
        <v>155</v>
      </c>
      <c r="AI5" s="146" t="s">
        <v>155</v>
      </c>
      <c r="AJ5" s="147" t="s">
        <v>155</v>
      </c>
    </row>
    <row r="6" spans="1:154" s="111" customFormat="1" ht="27.75" customHeight="1" x14ac:dyDescent="0.25">
      <c r="B6" s="214" t="s">
        <v>643</v>
      </c>
      <c r="C6" s="214"/>
      <c r="D6" s="214"/>
      <c r="E6" s="214"/>
      <c r="F6" s="214"/>
      <c r="G6" s="214"/>
      <c r="H6" s="214"/>
      <c r="I6" s="214"/>
      <c r="L6" s="214" t="s">
        <v>644</v>
      </c>
      <c r="M6" s="214"/>
      <c r="N6" s="214"/>
      <c r="O6" s="214"/>
      <c r="P6" s="214"/>
      <c r="Q6" s="214"/>
      <c r="R6" s="214"/>
      <c r="S6" s="214"/>
      <c r="T6" s="214"/>
      <c r="AB6"/>
      <c r="AC6" s="16" t="s">
        <v>533</v>
      </c>
      <c r="AD6" s="143" t="s">
        <v>148</v>
      </c>
      <c r="AE6" s="144" t="s">
        <v>150</v>
      </c>
      <c r="AF6" s="145" t="s">
        <v>143</v>
      </c>
      <c r="AG6" s="151" t="s">
        <v>152</v>
      </c>
      <c r="AH6" s="146" t="s">
        <v>155</v>
      </c>
      <c r="AI6" s="146" t="s">
        <v>155</v>
      </c>
      <c r="AJ6" s="147" t="s">
        <v>155</v>
      </c>
    </row>
    <row r="7" spans="1:154" ht="18" customHeight="1" x14ac:dyDescent="0.25">
      <c r="B7" s="282" t="s">
        <v>96</v>
      </c>
      <c r="C7" s="282"/>
      <c r="D7" s="282"/>
      <c r="E7" s="282"/>
      <c r="F7" s="282"/>
      <c r="G7" s="282"/>
      <c r="H7" s="282"/>
      <c r="I7" s="282"/>
      <c r="L7" s="282" t="s">
        <v>97</v>
      </c>
      <c r="M7" s="282"/>
      <c r="N7" s="282"/>
      <c r="O7" s="282"/>
      <c r="P7" s="282"/>
      <c r="Q7" s="282"/>
      <c r="R7" s="282"/>
      <c r="S7" s="282"/>
      <c r="T7" s="282"/>
      <c r="AC7" s="16" t="s">
        <v>534</v>
      </c>
      <c r="AD7" s="143" t="s">
        <v>148</v>
      </c>
      <c r="AE7" s="144" t="s">
        <v>150</v>
      </c>
      <c r="AF7" s="145" t="s">
        <v>143</v>
      </c>
      <c r="AG7" s="151" t="s">
        <v>152</v>
      </c>
      <c r="AH7" s="146" t="s">
        <v>155</v>
      </c>
      <c r="AI7" s="146" t="s">
        <v>155</v>
      </c>
      <c r="AJ7" s="147" t="s">
        <v>155</v>
      </c>
    </row>
    <row r="8" spans="1:154" ht="8.25" customHeight="1" x14ac:dyDescent="0.25">
      <c r="AC8" s="16" t="s">
        <v>535</v>
      </c>
      <c r="AD8" s="143" t="s">
        <v>148</v>
      </c>
      <c r="AE8" s="144" t="s">
        <v>150</v>
      </c>
      <c r="AF8" s="145" t="s">
        <v>143</v>
      </c>
      <c r="AG8" s="151" t="s">
        <v>152</v>
      </c>
      <c r="AH8" s="146" t="s">
        <v>155</v>
      </c>
      <c r="AI8" s="146" t="s">
        <v>155</v>
      </c>
      <c r="AJ8" s="147" t="s">
        <v>155</v>
      </c>
    </row>
    <row r="9" spans="1:154" ht="72" customHeight="1" x14ac:dyDescent="0.25">
      <c r="B9" s="112" t="s">
        <v>98</v>
      </c>
      <c r="C9" s="113" t="str">
        <f t="shared" ref="C9:I9" si="0">IFERROR(_xlfn.XLOOKUP($B$10,$AC$2:$AC$34,AD$2:AD$34),AD2)</f>
        <v>Red/black unit charge
p/kWh</v>
      </c>
      <c r="D9" s="113" t="str">
        <f t="shared" si="0"/>
        <v>Amber/yellow unit charge
p/kWh</v>
      </c>
      <c r="E9" s="113" t="str">
        <f t="shared" si="0"/>
        <v>Green unit charge
p/kWh</v>
      </c>
      <c r="F9" s="113" t="str">
        <f t="shared" si="0"/>
        <v>Fixed charge p/MPAN/day</v>
      </c>
      <c r="G9" s="113" t="str">
        <f t="shared" si="0"/>
        <v>Capacity charge p/kVA/day</v>
      </c>
      <c r="H9" s="113" t="str">
        <f t="shared" si="0"/>
        <v>Exceeded capacity charge
p/kVA/day</v>
      </c>
      <c r="I9" s="113" t="str">
        <f t="shared" si="0"/>
        <v>Reactive power charge
p/kVArh</v>
      </c>
      <c r="L9" s="112" t="s">
        <v>99</v>
      </c>
      <c r="M9" s="130" t="str">
        <f>'Annex 2 Designated EHV charges'!I10</f>
        <v>Import
Super Red
unit charge
(p/kWh)</v>
      </c>
      <c r="N9" s="130" t="str">
        <f>'Annex 2 Designated EHV charges'!J10</f>
        <v>Import
fixed charge
(p/day)</v>
      </c>
      <c r="O9" s="130" t="str">
        <f>'Annex 2 Designated EHV charges'!K10</f>
        <v>Import
capacity charge
(p/kVA/day)</v>
      </c>
      <c r="P9" s="130" t="str">
        <f>'Annex 2 Designated EHV charges'!L10</f>
        <v>Import
exceeded capacity charge
(p/kVA/day)</v>
      </c>
      <c r="Q9" s="131" t="str">
        <f>'Annex 2 Designated EHV charges'!M10</f>
        <v>Export
Super Red
unit charge
(p/kWh)</v>
      </c>
      <c r="R9" s="131" t="str">
        <f>'Annex 2 Designated EHV charges'!N10</f>
        <v>Export
fixed charge
(p/day)</v>
      </c>
      <c r="S9" s="131" t="str">
        <f>'Annex 2 Designated EHV charges'!O10</f>
        <v>Export
capacity charge
(p/kVA/day)</v>
      </c>
      <c r="T9" s="131" t="str">
        <f>'Annex 2 Designated EHV charges'!P10</f>
        <v>Export
exceeded capacity charge
(p/kVA/day)</v>
      </c>
      <c r="AC9" s="16" t="s">
        <v>536</v>
      </c>
      <c r="AD9" s="143" t="s">
        <v>148</v>
      </c>
      <c r="AE9" s="144" t="s">
        <v>150</v>
      </c>
      <c r="AF9" s="145" t="s">
        <v>143</v>
      </c>
      <c r="AG9" s="151" t="s">
        <v>152</v>
      </c>
      <c r="AH9" s="146" t="s">
        <v>155</v>
      </c>
      <c r="AI9" s="146" t="s">
        <v>155</v>
      </c>
      <c r="AJ9" s="147" t="s">
        <v>155</v>
      </c>
    </row>
    <row r="10" spans="1:154" ht="30" customHeight="1" x14ac:dyDescent="0.25">
      <c r="B10" s="103"/>
      <c r="C10" s="127" t="str">
        <f>IFERROR(VLOOKUP($B$10,'Annex 1 LV, HV and UMS charges'!$A:$K,4,FALSE),"")</f>
        <v/>
      </c>
      <c r="D10" s="128" t="str">
        <f>IFERROR(VLOOKUP($B$10,'Annex 1 LV, HV and UMS charges'!$A:$K,5,FALSE),"")</f>
        <v/>
      </c>
      <c r="E10" s="128" t="str">
        <f>IFERROR(VLOOKUP($B$10,'Annex 1 LV, HV and UMS charges'!$A:$K,6,FALSE),"")</f>
        <v/>
      </c>
      <c r="F10" s="105" t="str">
        <f>IFERROR(VLOOKUP($B$10,'Annex 1 LV, HV and UMS charges'!$A:$K,7,FALSE),"")</f>
        <v/>
      </c>
      <c r="G10" s="105" t="str">
        <f>IFERROR(VLOOKUP($B$10,'Annex 1 LV, HV and UMS charges'!$A:$K,8,FALSE),"")</f>
        <v/>
      </c>
      <c r="H10" s="105" t="str">
        <f>IFERROR(VLOOKUP($B$10,'Annex 1 LV, HV and UMS charges'!$A:$K,9,FALSE),"")</f>
        <v/>
      </c>
      <c r="I10" s="194" t="str">
        <f>IFERROR(VLOOKUP($B$10,'Annex 1 LV, HV and UMS charges'!$A:$K,10,FALSE),"")</f>
        <v/>
      </c>
      <c r="L10" s="103"/>
      <c r="M10" s="194">
        <f>IFERROR(_xlfn.XLOOKUP($L$10,'Annex 2 Designated EHV charges'!$G:$G,'Annex 2 Designated EHV charges'!I:I),"")</f>
        <v>0</v>
      </c>
      <c r="N10" s="105">
        <f>IFERROR(_xlfn.XLOOKUP($L$10,'Annex 2 Designated EHV charges'!$G:$G,'Annex 2 Designated EHV charges'!J:J),"")</f>
        <v>0</v>
      </c>
      <c r="O10" s="105">
        <f>IFERROR(_xlfn.XLOOKUP($L$10,'Annex 2 Designated EHV charges'!$G:$G,'Annex 2 Designated EHV charges'!K:K),"")</f>
        <v>0</v>
      </c>
      <c r="P10" s="105">
        <f>IFERROR(_xlfn.XLOOKUP($L$10,'Annex 2 Designated EHV charges'!$G:$G,'Annex 2 Designated EHV charges'!L:L),"")</f>
        <v>0</v>
      </c>
      <c r="Q10" s="195">
        <f>IFERROR(_xlfn.XLOOKUP($L$10,'Annex 2 Designated EHV charges'!$G:$G,'Annex 2 Designated EHV charges'!M:M),"")</f>
        <v>0</v>
      </c>
      <c r="R10" s="115">
        <f>IFERROR(_xlfn.XLOOKUP($L$10,'Annex 2 Designated EHV charges'!$G:$G,'Annex 2 Designated EHV charges'!N:N),"")</f>
        <v>0</v>
      </c>
      <c r="S10" s="115">
        <f>IFERROR(_xlfn.XLOOKUP($L$10,'Annex 2 Designated EHV charges'!$G:$G,'Annex 2 Designated EHV charges'!O:O),"")</f>
        <v>0</v>
      </c>
      <c r="T10" s="115">
        <f>IFERROR(_xlfn.XLOOKUP($L$10,'Annex 2 Designated EHV charges'!$G:$G,'Annex 2 Designated EHV charges'!P:P),"")</f>
        <v>0</v>
      </c>
      <c r="AC10" s="16" t="s">
        <v>130</v>
      </c>
      <c r="AD10" s="143" t="s">
        <v>148</v>
      </c>
      <c r="AE10" s="144" t="s">
        <v>150</v>
      </c>
      <c r="AF10" s="145" t="s">
        <v>143</v>
      </c>
      <c r="AG10" s="146" t="s">
        <v>155</v>
      </c>
      <c r="AH10" s="146" t="s">
        <v>155</v>
      </c>
      <c r="AI10" s="146" t="s">
        <v>155</v>
      </c>
      <c r="AJ10" s="147" t="s">
        <v>155</v>
      </c>
    </row>
    <row r="11" spans="1:154" ht="7.5" customHeight="1" x14ac:dyDescent="0.25">
      <c r="AC11" s="16" t="s">
        <v>404</v>
      </c>
      <c r="AD11" s="143" t="s">
        <v>148</v>
      </c>
      <c r="AE11" s="144" t="s">
        <v>150</v>
      </c>
      <c r="AF11" s="145" t="s">
        <v>143</v>
      </c>
      <c r="AG11" s="151" t="s">
        <v>152</v>
      </c>
      <c r="AH11" s="151" t="s">
        <v>153</v>
      </c>
      <c r="AI11" s="152" t="s">
        <v>154</v>
      </c>
      <c r="AJ11" s="193" t="s">
        <v>28</v>
      </c>
    </row>
    <row r="12" spans="1:154" ht="88.5" customHeight="1" x14ac:dyDescent="0.25">
      <c r="B12" s="116" t="s">
        <v>65</v>
      </c>
      <c r="C12" s="113" t="str">
        <f>C9</f>
        <v>Red/black unit charge
p/kWh</v>
      </c>
      <c r="D12" s="113" t="str">
        <f>D9</f>
        <v>Amber/yellow unit charge
p/kWh</v>
      </c>
      <c r="E12" s="113" t="str">
        <f>E9</f>
        <v>Green unit charge
p/kWh</v>
      </c>
      <c r="F12" s="113" t="s">
        <v>66</v>
      </c>
      <c r="G12" s="113" t="s">
        <v>63</v>
      </c>
      <c r="H12" s="113" t="s">
        <v>121</v>
      </c>
      <c r="I12" s="113" t="s">
        <v>64</v>
      </c>
      <c r="L12" s="116" t="s">
        <v>65</v>
      </c>
      <c r="M12" s="113" t="s">
        <v>85</v>
      </c>
      <c r="N12" s="113" t="s">
        <v>66</v>
      </c>
      <c r="O12" s="113" t="s">
        <v>81</v>
      </c>
      <c r="P12" s="113" t="s">
        <v>121</v>
      </c>
      <c r="Q12" s="114" t="s">
        <v>83</v>
      </c>
      <c r="R12" s="114" t="s">
        <v>66</v>
      </c>
      <c r="S12" s="114" t="s">
        <v>82</v>
      </c>
      <c r="T12" s="114" t="s">
        <v>121</v>
      </c>
      <c r="AC12" s="16" t="s">
        <v>405</v>
      </c>
      <c r="AD12" s="143" t="s">
        <v>148</v>
      </c>
      <c r="AE12" s="144" t="s">
        <v>150</v>
      </c>
      <c r="AF12" s="145" t="s">
        <v>143</v>
      </c>
      <c r="AG12" s="151" t="s">
        <v>152</v>
      </c>
      <c r="AH12" s="151" t="s">
        <v>153</v>
      </c>
      <c r="AI12" s="152" t="s">
        <v>154</v>
      </c>
      <c r="AJ12" s="193" t="s">
        <v>28</v>
      </c>
    </row>
    <row r="13" spans="1:154" ht="30" customHeight="1" x14ac:dyDescent="0.25">
      <c r="B13" s="117" t="s">
        <v>67</v>
      </c>
      <c r="C13" s="122"/>
      <c r="D13" s="122"/>
      <c r="E13" s="122"/>
      <c r="F13" s="122"/>
      <c r="G13" s="122"/>
      <c r="H13" s="122"/>
      <c r="I13" s="122"/>
      <c r="L13" s="117" t="s">
        <v>67</v>
      </c>
      <c r="M13" s="106"/>
      <c r="N13" s="106"/>
      <c r="O13" s="106"/>
      <c r="P13" s="106"/>
      <c r="Q13" s="107"/>
      <c r="R13" s="107">
        <f>N13</f>
        <v>0</v>
      </c>
      <c r="S13" s="107"/>
      <c r="T13" s="107"/>
      <c r="AC13" s="16" t="s">
        <v>406</v>
      </c>
      <c r="AD13" s="143" t="s">
        <v>148</v>
      </c>
      <c r="AE13" s="144" t="s">
        <v>150</v>
      </c>
      <c r="AF13" s="145" t="s">
        <v>143</v>
      </c>
      <c r="AG13" s="151" t="s">
        <v>152</v>
      </c>
      <c r="AH13" s="151" t="s">
        <v>153</v>
      </c>
      <c r="AI13" s="152" t="s">
        <v>154</v>
      </c>
      <c r="AJ13" s="193" t="s">
        <v>28</v>
      </c>
    </row>
    <row r="14" spans="1:154" ht="30" customHeight="1" x14ac:dyDescent="0.25">
      <c r="B14" s="118" t="s">
        <v>69</v>
      </c>
      <c r="C14" s="104">
        <f t="shared" ref="C14:I14" si="1">C13</f>
        <v>0</v>
      </c>
      <c r="D14" s="104">
        <f t="shared" si="1"/>
        <v>0</v>
      </c>
      <c r="E14" s="104">
        <f t="shared" si="1"/>
        <v>0</v>
      </c>
      <c r="F14" s="104">
        <f t="shared" si="1"/>
        <v>0</v>
      </c>
      <c r="G14" s="104">
        <f t="shared" si="1"/>
        <v>0</v>
      </c>
      <c r="H14" s="104">
        <f t="shared" si="1"/>
        <v>0</v>
      </c>
      <c r="I14" s="104">
        <f t="shared" si="1"/>
        <v>0</v>
      </c>
      <c r="L14" s="118" t="s">
        <v>69</v>
      </c>
      <c r="M14" s="104">
        <f>M13</f>
        <v>0</v>
      </c>
      <c r="N14" s="104">
        <f t="shared" ref="N14:T14" si="2">N13</f>
        <v>0</v>
      </c>
      <c r="O14" s="104">
        <f t="shared" si="2"/>
        <v>0</v>
      </c>
      <c r="P14" s="104">
        <f t="shared" si="2"/>
        <v>0</v>
      </c>
      <c r="Q14" s="108">
        <f t="shared" si="2"/>
        <v>0</v>
      </c>
      <c r="R14" s="108">
        <f t="shared" si="2"/>
        <v>0</v>
      </c>
      <c r="S14" s="108">
        <f t="shared" si="2"/>
        <v>0</v>
      </c>
      <c r="T14" s="108">
        <f t="shared" si="2"/>
        <v>0</v>
      </c>
      <c r="AC14" s="16" t="s">
        <v>407</v>
      </c>
      <c r="AD14" s="143" t="s">
        <v>148</v>
      </c>
      <c r="AE14" s="144" t="s">
        <v>150</v>
      </c>
      <c r="AF14" s="145" t="s">
        <v>143</v>
      </c>
      <c r="AG14" s="151" t="s">
        <v>152</v>
      </c>
      <c r="AH14" s="151" t="s">
        <v>153</v>
      </c>
      <c r="AI14" s="152" t="s">
        <v>154</v>
      </c>
      <c r="AJ14" s="193" t="s">
        <v>28</v>
      </c>
    </row>
    <row r="15" spans="1:154" ht="7.5" customHeight="1" x14ac:dyDescent="0.25">
      <c r="AC15" s="16" t="s">
        <v>408</v>
      </c>
      <c r="AD15" s="143" t="s">
        <v>148</v>
      </c>
      <c r="AE15" s="144" t="s">
        <v>150</v>
      </c>
      <c r="AF15" s="145" t="s">
        <v>143</v>
      </c>
      <c r="AG15" s="151" t="s">
        <v>152</v>
      </c>
      <c r="AH15" s="151" t="s">
        <v>153</v>
      </c>
      <c r="AI15" s="152" t="s">
        <v>154</v>
      </c>
      <c r="AJ15" s="193" t="s">
        <v>28</v>
      </c>
    </row>
    <row r="16" spans="1:154" ht="63.75" customHeight="1" x14ac:dyDescent="0.25">
      <c r="B16" s="116" t="s">
        <v>68</v>
      </c>
      <c r="C16" s="113" t="s">
        <v>78</v>
      </c>
      <c r="D16" s="113" t="s">
        <v>79</v>
      </c>
      <c r="E16" s="113" t="s">
        <v>80</v>
      </c>
      <c r="F16" s="113" t="s">
        <v>74</v>
      </c>
      <c r="G16" s="113" t="s">
        <v>73</v>
      </c>
      <c r="H16" s="113" t="s">
        <v>122</v>
      </c>
      <c r="I16" s="113" t="s">
        <v>72</v>
      </c>
      <c r="L16" s="116" t="s">
        <v>68</v>
      </c>
      <c r="M16" s="113" t="s">
        <v>86</v>
      </c>
      <c r="N16" s="113" t="s">
        <v>84</v>
      </c>
      <c r="O16" s="113" t="s">
        <v>89</v>
      </c>
      <c r="P16" s="113" t="s">
        <v>123</v>
      </c>
      <c r="Q16" s="114" t="s">
        <v>87</v>
      </c>
      <c r="R16" s="114" t="s">
        <v>88</v>
      </c>
      <c r="S16" s="114" t="s">
        <v>90</v>
      </c>
      <c r="T16" s="114" t="s">
        <v>124</v>
      </c>
      <c r="AC16" s="16" t="s">
        <v>409</v>
      </c>
      <c r="AD16" s="143" t="s">
        <v>148</v>
      </c>
      <c r="AE16" s="144" t="s">
        <v>150</v>
      </c>
      <c r="AF16" s="145" t="s">
        <v>143</v>
      </c>
      <c r="AG16" s="151" t="s">
        <v>152</v>
      </c>
      <c r="AH16" s="151" t="s">
        <v>153</v>
      </c>
      <c r="AI16" s="152" t="s">
        <v>154</v>
      </c>
      <c r="AJ16" s="193" t="s">
        <v>28</v>
      </c>
    </row>
    <row r="17" spans="2:36" ht="30" customHeight="1" x14ac:dyDescent="0.25">
      <c r="B17" s="117" t="s">
        <v>70</v>
      </c>
      <c r="C17" s="123" t="str">
        <f>IFERROR(C10*C13/100,"")</f>
        <v/>
      </c>
      <c r="D17" s="123" t="str">
        <f t="shared" ref="D17:I17" si="3">IFERROR(D10*D13/100,"")</f>
        <v/>
      </c>
      <c r="E17" s="123" t="str">
        <f t="shared" si="3"/>
        <v/>
      </c>
      <c r="F17" s="123" t="str">
        <f t="shared" si="3"/>
        <v/>
      </c>
      <c r="G17" s="123" t="str">
        <f>IFERROR(G10*G13*F13/100,"")</f>
        <v/>
      </c>
      <c r="H17" s="123" t="str">
        <f>IFERROR(H10*H13*F13/100,"")</f>
        <v/>
      </c>
      <c r="I17" s="123" t="str">
        <f t="shared" si="3"/>
        <v/>
      </c>
      <c r="L17" s="119" t="s">
        <v>70</v>
      </c>
      <c r="M17" s="123">
        <f>IFERROR(M10*M13/100,"")</f>
        <v>0</v>
      </c>
      <c r="N17" s="123">
        <f>IFERROR(N10*N13/100,"")</f>
        <v>0</v>
      </c>
      <c r="O17" s="123">
        <f>IFERROR(O10*O13*N13/100,"")</f>
        <v>0</v>
      </c>
      <c r="P17" s="123">
        <f>IFERROR(P10*P13*N13/100,"")</f>
        <v>0</v>
      </c>
      <c r="Q17" s="124">
        <f>IFERROR(Q10*Q13/100,"")</f>
        <v>0</v>
      </c>
      <c r="R17" s="124">
        <f>IFERROR(R10*R13/100,"")</f>
        <v>0</v>
      </c>
      <c r="S17" s="124">
        <f>IFERROR(S10*S13*R13/100,"")</f>
        <v>0</v>
      </c>
      <c r="T17" s="124">
        <f>IFERROR(T10*T13*R13/100,"")</f>
        <v>0</v>
      </c>
      <c r="AC17" s="16" t="s">
        <v>410</v>
      </c>
      <c r="AD17" s="143" t="s">
        <v>148</v>
      </c>
      <c r="AE17" s="144" t="s">
        <v>150</v>
      </c>
      <c r="AF17" s="145" t="s">
        <v>143</v>
      </c>
      <c r="AG17" s="151" t="s">
        <v>152</v>
      </c>
      <c r="AH17" s="151" t="s">
        <v>153</v>
      </c>
      <c r="AI17" s="152" t="s">
        <v>154</v>
      </c>
      <c r="AJ17" s="193" t="s">
        <v>28</v>
      </c>
    </row>
    <row r="18" spans="2:36" ht="30" customHeight="1" x14ac:dyDescent="0.25">
      <c r="B18" s="118" t="s">
        <v>71</v>
      </c>
      <c r="C18" s="125" t="str">
        <f>IFERROR(C10*C14/100,"")</f>
        <v/>
      </c>
      <c r="D18" s="125" t="str">
        <f t="shared" ref="D18:I18" si="4">IFERROR(D10*D14/100,"")</f>
        <v/>
      </c>
      <c r="E18" s="125" t="str">
        <f t="shared" si="4"/>
        <v/>
      </c>
      <c r="F18" s="125" t="str">
        <f t="shared" si="4"/>
        <v/>
      </c>
      <c r="G18" s="125" t="str">
        <f>IFERROR(G10*G14*F14/100,"")</f>
        <v/>
      </c>
      <c r="H18" s="125" t="str">
        <f>IFERROR(H10*H14*F14/100,"")</f>
        <v/>
      </c>
      <c r="I18" s="125" t="str">
        <f t="shared" si="4"/>
        <v/>
      </c>
      <c r="L18" s="120" t="s">
        <v>71</v>
      </c>
      <c r="M18" s="125">
        <f>IFERROR(M10*M14/100,"")</f>
        <v>0</v>
      </c>
      <c r="N18" s="125">
        <f>IFERROR(N10*N14/100,"")</f>
        <v>0</v>
      </c>
      <c r="O18" s="125">
        <f>IFERROR(O10*O14*N14/100,"")</f>
        <v>0</v>
      </c>
      <c r="P18" s="125">
        <f>IFERROR(P10*P14*N14/100,"")</f>
        <v>0</v>
      </c>
      <c r="Q18" s="126">
        <f>IFERROR(Q10*Q14/100,"")</f>
        <v>0</v>
      </c>
      <c r="R18" s="126">
        <f>IFERROR(R10*R14/100,"")</f>
        <v>0</v>
      </c>
      <c r="S18" s="126">
        <f>IFERROR(S10*S14*R14/100,"")</f>
        <v>0</v>
      </c>
      <c r="T18" s="126">
        <f>IFERROR(T10*T14*R14/100,"")</f>
        <v>0</v>
      </c>
      <c r="AC18" s="16" t="s">
        <v>411</v>
      </c>
      <c r="AD18" s="143" t="s">
        <v>148</v>
      </c>
      <c r="AE18" s="144" t="s">
        <v>150</v>
      </c>
      <c r="AF18" s="145" t="s">
        <v>143</v>
      </c>
      <c r="AG18" s="151" t="s">
        <v>152</v>
      </c>
      <c r="AH18" s="151" t="s">
        <v>153</v>
      </c>
      <c r="AI18" s="152" t="s">
        <v>154</v>
      </c>
      <c r="AJ18" s="193" t="s">
        <v>28</v>
      </c>
    </row>
    <row r="19" spans="2:36" ht="7.5" customHeight="1" x14ac:dyDescent="0.25">
      <c r="AC19" s="16" t="s">
        <v>412</v>
      </c>
      <c r="AD19" s="143" t="s">
        <v>148</v>
      </c>
      <c r="AE19" s="144" t="s">
        <v>150</v>
      </c>
      <c r="AF19" s="145" t="s">
        <v>143</v>
      </c>
      <c r="AG19" s="151" t="s">
        <v>152</v>
      </c>
      <c r="AH19" s="151" t="s">
        <v>153</v>
      </c>
      <c r="AI19" s="152" t="s">
        <v>154</v>
      </c>
      <c r="AJ19" s="193" t="s">
        <v>28</v>
      </c>
    </row>
    <row r="20" spans="2:36" ht="39.75" customHeight="1" x14ac:dyDescent="0.25">
      <c r="C20" s="121" t="s">
        <v>75</v>
      </c>
      <c r="M20" s="113" t="s">
        <v>91</v>
      </c>
      <c r="N20" s="114" t="s">
        <v>92</v>
      </c>
      <c r="AC20" s="16" t="s">
        <v>413</v>
      </c>
      <c r="AD20" s="143" t="s">
        <v>148</v>
      </c>
      <c r="AE20" s="144" t="s">
        <v>150</v>
      </c>
      <c r="AF20" s="145" t="s">
        <v>143</v>
      </c>
      <c r="AG20" s="151" t="s">
        <v>152</v>
      </c>
      <c r="AH20" s="151" t="s">
        <v>153</v>
      </c>
      <c r="AI20" s="152" t="s">
        <v>154</v>
      </c>
      <c r="AJ20" s="193" t="s">
        <v>28</v>
      </c>
    </row>
    <row r="21" spans="2:36" ht="30" customHeight="1" x14ac:dyDescent="0.25">
      <c r="B21" s="117" t="s">
        <v>70</v>
      </c>
      <c r="C21" s="123">
        <f>SUM(C17:I17)</f>
        <v>0</v>
      </c>
      <c r="L21" s="117" t="s">
        <v>70</v>
      </c>
      <c r="M21" s="123">
        <f>SUM(M17:P17)</f>
        <v>0</v>
      </c>
      <c r="N21" s="124">
        <f>SUM(Q17:T17)</f>
        <v>0</v>
      </c>
      <c r="AC21" s="16" t="s">
        <v>414</v>
      </c>
      <c r="AD21" s="143" t="s">
        <v>148</v>
      </c>
      <c r="AE21" s="144" t="s">
        <v>150</v>
      </c>
      <c r="AF21" s="145" t="s">
        <v>143</v>
      </c>
      <c r="AG21" s="151" t="s">
        <v>152</v>
      </c>
      <c r="AH21" s="151" t="s">
        <v>153</v>
      </c>
      <c r="AI21" s="152" t="s">
        <v>154</v>
      </c>
      <c r="AJ21" s="193" t="s">
        <v>28</v>
      </c>
    </row>
    <row r="22" spans="2:36" ht="30" customHeight="1" x14ac:dyDescent="0.25">
      <c r="B22" s="118" t="s">
        <v>71</v>
      </c>
      <c r="C22" s="125">
        <f>SUM(C18:I18)</f>
        <v>0</v>
      </c>
      <c r="L22" s="118" t="s">
        <v>71</v>
      </c>
      <c r="M22" s="125">
        <f>SUM(M18:P18)</f>
        <v>0</v>
      </c>
      <c r="N22" s="126">
        <f>SUM(Q18:T18)</f>
        <v>0</v>
      </c>
      <c r="AC22" s="16" t="s">
        <v>415</v>
      </c>
      <c r="AD22" s="143" t="s">
        <v>148</v>
      </c>
      <c r="AE22" s="144" t="s">
        <v>150</v>
      </c>
      <c r="AF22" s="145" t="s">
        <v>143</v>
      </c>
      <c r="AG22" s="151" t="s">
        <v>152</v>
      </c>
      <c r="AH22" s="151" t="s">
        <v>153</v>
      </c>
      <c r="AI22" s="152" t="s">
        <v>154</v>
      </c>
      <c r="AJ22" s="193" t="s">
        <v>28</v>
      </c>
    </row>
    <row r="23" spans="2:36" ht="24.75" customHeight="1" x14ac:dyDescent="0.25">
      <c r="AC23" s="16" t="s">
        <v>416</v>
      </c>
      <c r="AD23" s="143" t="s">
        <v>148</v>
      </c>
      <c r="AE23" s="144" t="s">
        <v>150</v>
      </c>
      <c r="AF23" s="145" t="s">
        <v>143</v>
      </c>
      <c r="AG23" s="151" t="s">
        <v>152</v>
      </c>
      <c r="AH23" s="151" t="s">
        <v>153</v>
      </c>
      <c r="AI23" s="152" t="s">
        <v>154</v>
      </c>
      <c r="AJ23" s="193" t="s">
        <v>28</v>
      </c>
    </row>
    <row r="24" spans="2:36" ht="30.75" customHeight="1" x14ac:dyDescent="0.25">
      <c r="B24" s="276" t="s">
        <v>93</v>
      </c>
      <c r="C24" s="277"/>
      <c r="D24" s="278"/>
      <c r="L24" s="276" t="s">
        <v>94</v>
      </c>
      <c r="M24" s="277"/>
      <c r="N24" s="278"/>
      <c r="AC24" s="16" t="s">
        <v>417</v>
      </c>
      <c r="AD24" s="143" t="s">
        <v>148</v>
      </c>
      <c r="AE24" s="144" t="s">
        <v>150</v>
      </c>
      <c r="AF24" s="145" t="s">
        <v>143</v>
      </c>
      <c r="AG24" s="151" t="s">
        <v>152</v>
      </c>
      <c r="AH24" s="151" t="s">
        <v>153</v>
      </c>
      <c r="AI24" s="152" t="s">
        <v>154</v>
      </c>
      <c r="AJ24" s="193" t="s">
        <v>28</v>
      </c>
    </row>
    <row r="25" spans="2:36" ht="40.799999999999997" x14ac:dyDescent="0.25">
      <c r="AC25" s="16" t="s">
        <v>418</v>
      </c>
      <c r="AD25" s="143" t="s">
        <v>148</v>
      </c>
      <c r="AE25" s="144" t="s">
        <v>150</v>
      </c>
      <c r="AF25" s="145" t="s">
        <v>143</v>
      </c>
      <c r="AG25" s="151" t="s">
        <v>152</v>
      </c>
      <c r="AH25" s="151" t="s">
        <v>153</v>
      </c>
      <c r="AI25" s="152" t="s">
        <v>154</v>
      </c>
      <c r="AJ25" s="193" t="s">
        <v>28</v>
      </c>
    </row>
    <row r="26" spans="2:36" ht="30.6" x14ac:dyDescent="0.25">
      <c r="AC26" s="16" t="s">
        <v>131</v>
      </c>
      <c r="AD26" s="149" t="s">
        <v>149</v>
      </c>
      <c r="AE26" s="150" t="s">
        <v>151</v>
      </c>
      <c r="AF26" s="145" t="s">
        <v>143</v>
      </c>
      <c r="AG26" s="146" t="s">
        <v>155</v>
      </c>
      <c r="AH26" s="146" t="s">
        <v>155</v>
      </c>
      <c r="AI26" s="146" t="s">
        <v>155</v>
      </c>
      <c r="AJ26" s="146" t="s">
        <v>155</v>
      </c>
    </row>
    <row r="27" spans="2:36" ht="40.799999999999997" x14ac:dyDescent="0.25">
      <c r="AC27" s="16" t="s">
        <v>132</v>
      </c>
      <c r="AD27" s="143" t="s">
        <v>148</v>
      </c>
      <c r="AE27" s="144" t="s">
        <v>150</v>
      </c>
      <c r="AF27" s="145" t="s">
        <v>143</v>
      </c>
      <c r="AG27" s="151" t="s">
        <v>152</v>
      </c>
      <c r="AH27" s="146" t="s">
        <v>155</v>
      </c>
      <c r="AI27" s="146" t="s">
        <v>155</v>
      </c>
      <c r="AJ27" s="146" t="s">
        <v>155</v>
      </c>
    </row>
    <row r="28" spans="2:36" ht="40.799999999999997" x14ac:dyDescent="0.25">
      <c r="AC28" s="16" t="s">
        <v>133</v>
      </c>
      <c r="AD28" s="143" t="s">
        <v>148</v>
      </c>
      <c r="AE28" s="144" t="s">
        <v>150</v>
      </c>
      <c r="AF28" s="145" t="s">
        <v>143</v>
      </c>
      <c r="AG28" s="151" t="s">
        <v>152</v>
      </c>
      <c r="AH28" s="146" t="s">
        <v>155</v>
      </c>
      <c r="AI28" s="146" t="s">
        <v>155</v>
      </c>
      <c r="AJ28" s="146" t="s">
        <v>155</v>
      </c>
    </row>
    <row r="29" spans="2:36" ht="40.799999999999997" x14ac:dyDescent="0.25">
      <c r="AC29" s="16" t="s">
        <v>134</v>
      </c>
      <c r="AD29" s="143" t="s">
        <v>148</v>
      </c>
      <c r="AE29" s="144" t="s">
        <v>150</v>
      </c>
      <c r="AF29" s="145" t="s">
        <v>143</v>
      </c>
      <c r="AG29" s="151" t="s">
        <v>152</v>
      </c>
      <c r="AH29" s="146" t="s">
        <v>155</v>
      </c>
      <c r="AI29" s="146" t="s">
        <v>155</v>
      </c>
      <c r="AJ29" s="148" t="s">
        <v>28</v>
      </c>
    </row>
    <row r="30" spans="2:36" ht="40.799999999999997" x14ac:dyDescent="0.25">
      <c r="AC30" s="16" t="s">
        <v>135</v>
      </c>
      <c r="AD30" s="143" t="s">
        <v>148</v>
      </c>
      <c r="AE30" s="144" t="s">
        <v>150</v>
      </c>
      <c r="AF30" s="145" t="s">
        <v>143</v>
      </c>
      <c r="AG30" s="151" t="s">
        <v>152</v>
      </c>
      <c r="AH30" s="146" t="s">
        <v>155</v>
      </c>
      <c r="AI30" s="146" t="s">
        <v>155</v>
      </c>
      <c r="AJ30" s="146" t="s">
        <v>155</v>
      </c>
    </row>
    <row r="31" spans="2:36" ht="40.799999999999997" x14ac:dyDescent="0.25">
      <c r="AC31" s="16" t="s">
        <v>136</v>
      </c>
      <c r="AD31" s="143" t="s">
        <v>148</v>
      </c>
      <c r="AE31" s="144" t="s">
        <v>150</v>
      </c>
      <c r="AF31" s="145" t="s">
        <v>143</v>
      </c>
      <c r="AG31" s="151" t="s">
        <v>152</v>
      </c>
      <c r="AH31" s="146" t="s">
        <v>155</v>
      </c>
      <c r="AI31" s="146" t="s">
        <v>155</v>
      </c>
      <c r="AJ31" s="148" t="s">
        <v>28</v>
      </c>
    </row>
    <row r="32" spans="2:36" ht="52.8" x14ac:dyDescent="0.25">
      <c r="AC32" s="16" t="s">
        <v>137</v>
      </c>
      <c r="AD32" s="143" t="s">
        <v>148</v>
      </c>
      <c r="AE32" s="144" t="s">
        <v>150</v>
      </c>
      <c r="AF32" s="145" t="s">
        <v>143</v>
      </c>
      <c r="AG32" s="151" t="s">
        <v>152</v>
      </c>
      <c r="AH32" s="146" t="s">
        <v>155</v>
      </c>
      <c r="AI32" s="146" t="s">
        <v>155</v>
      </c>
      <c r="AJ32" s="146" t="s">
        <v>155</v>
      </c>
    </row>
    <row r="33" spans="29:36" ht="40.799999999999997" x14ac:dyDescent="0.25">
      <c r="AC33" s="16" t="s">
        <v>138</v>
      </c>
      <c r="AD33" s="143" t="s">
        <v>148</v>
      </c>
      <c r="AE33" s="144" t="s">
        <v>150</v>
      </c>
      <c r="AF33" s="145" t="s">
        <v>143</v>
      </c>
      <c r="AG33" s="151" t="s">
        <v>152</v>
      </c>
      <c r="AH33" s="146" t="s">
        <v>155</v>
      </c>
      <c r="AI33" s="146" t="s">
        <v>155</v>
      </c>
      <c r="AJ33" s="148" t="s">
        <v>28</v>
      </c>
    </row>
    <row r="34" spans="29:36" ht="40.799999999999997" x14ac:dyDescent="0.25">
      <c r="AC34" s="16" t="s">
        <v>139</v>
      </c>
      <c r="AD34" s="143" t="s">
        <v>148</v>
      </c>
      <c r="AE34" s="144" t="s">
        <v>150</v>
      </c>
      <c r="AF34" s="145" t="s">
        <v>143</v>
      </c>
      <c r="AG34" s="151" t="s">
        <v>152</v>
      </c>
      <c r="AH34" s="146" t="s">
        <v>155</v>
      </c>
      <c r="AI34" s="146" t="s">
        <v>155</v>
      </c>
      <c r="AJ34" s="146" t="s">
        <v>155</v>
      </c>
    </row>
  </sheetData>
  <dataConsolidate/>
  <mergeCells count="11">
    <mergeCell ref="B2:T2"/>
    <mergeCell ref="B24:D24"/>
    <mergeCell ref="L24:N24"/>
    <mergeCell ref="B4:I4"/>
    <mergeCell ref="L4:T4"/>
    <mergeCell ref="B6:I6"/>
    <mergeCell ref="B5:I5"/>
    <mergeCell ref="B7:I7"/>
    <mergeCell ref="L5:T5"/>
    <mergeCell ref="L6:T6"/>
    <mergeCell ref="L7:T7"/>
  </mergeCells>
  <conditionalFormatting sqref="C9:I9">
    <cfRule type="containsText" dxfId="2" priority="3" operator="containsText" text="n/a">
      <formula>NOT(ISERROR(SEARCH("n/a",C9)))</formula>
    </cfRule>
  </conditionalFormatting>
  <conditionalFormatting sqref="C10:I10 C12:I14 C16:I18">
    <cfRule type="expression" dxfId="1" priority="2">
      <formula>C$9="n/a"</formula>
    </cfRule>
  </conditionalFormatting>
  <conditionalFormatting sqref="Q9:T10 Q12:T14 Q16:T18">
    <cfRule type="expression" dxfId="0" priority="1">
      <formula>$T$10=""</formula>
    </cfRule>
  </conditionalFormatting>
  <hyperlinks>
    <hyperlink ref="B1" location="Overview!A1" display="Back to Overview" xr:uid="{00000000-0004-0000-0E00-000000000000}"/>
  </hyperlinks>
  <pageMargins left="0.70866141732283472" right="0.70866141732283472" top="0.74803149606299213" bottom="0.74803149606299213" header="0.31496062992125984" footer="0.31496062992125984"/>
  <pageSetup paperSize="9" scale="50" orientation="landscape" r:id="rId1"/>
  <ignoredErrors>
    <ignoredError sqref="G17:G18" formula="1"/>
    <ignoredError sqref="M14:T14 R13 C14:G14 H14:I14" unlockedFormula="1"/>
  </ignoredErrors>
  <drawing r:id="rId2"/>
  <extLst>
    <ext xmlns:x14="http://schemas.microsoft.com/office/spreadsheetml/2009/9/main" uri="{CCE6A557-97BC-4b89-ADB6-D9C93CAAB3DF}">
      <x14:dataValidations xmlns:xm="http://schemas.microsoft.com/office/excel/2006/main" count="2">
        <x14:dataValidation type="list" errorStyle="information" allowBlank="1" showInputMessage="1" showErrorMessage="1" promptTitle="Tariff selection" prompt="Choose tariff from drop down list" xr:uid="{00000000-0002-0000-0E00-000001000000}">
          <x14:formula1>
            <xm:f>'Annex 1 LV, HV and UMS charges'!$A$13:$A$44</xm:f>
          </x14:formula1>
          <xm:sqref>B10</xm:sqref>
        </x14:dataValidation>
        <x14:dataValidation type="list" errorStyle="information" allowBlank="1" showInputMessage="1" showErrorMessage="1" promptTitle="Choose site" prompt="Select the EHV site that you would like to calculate charges." xr:uid="{00000000-0002-0000-0E00-000000000000}">
          <x14:formula1>
            <xm:f>'Annex 2 Designated EHV charges'!$G$11:$G$58</xm:f>
          </x14:formula1>
          <xm:sqref>L10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pageSetUpPr fitToPage="1"/>
  </sheetPr>
  <dimension ref="A1:M45"/>
  <sheetViews>
    <sheetView zoomScale="70" zoomScaleNormal="70" zoomScaleSheetLayoutView="100" workbookViewId="0">
      <selection activeCell="B13" sqref="B13:B44"/>
    </sheetView>
  </sheetViews>
  <sheetFormatPr defaultColWidth="9.109375" defaultRowHeight="27.75" customHeight="1" x14ac:dyDescent="0.25"/>
  <cols>
    <col min="1" max="1" width="49" style="2" bestFit="1" customWidth="1"/>
    <col min="2" max="2" width="17.5546875" style="3" customWidth="1"/>
    <col min="3" max="3" width="9.109375" style="2" customWidth="1"/>
    <col min="4" max="4" width="17.5546875" style="2" customWidth="1"/>
    <col min="5" max="7" width="17.5546875" style="3" customWidth="1"/>
    <col min="8" max="9" width="17.5546875" style="9" customWidth="1"/>
    <col min="10" max="10" width="17.5546875" style="5" customWidth="1"/>
    <col min="11" max="11" width="17.5546875" style="6" customWidth="1"/>
    <col min="12" max="12" width="15.5546875" style="4" customWidth="1"/>
    <col min="13" max="17" width="15.5546875" style="2" customWidth="1"/>
    <col min="18" max="16384" width="9.109375" style="2"/>
  </cols>
  <sheetData>
    <row r="1" spans="1:13" ht="27.75" customHeight="1" x14ac:dyDescent="0.25">
      <c r="A1" s="95" t="s">
        <v>16</v>
      </c>
      <c r="B1" s="220"/>
      <c r="C1" s="220"/>
      <c r="D1" s="220"/>
      <c r="E1" s="219"/>
      <c r="F1" s="219"/>
      <c r="G1" s="219"/>
      <c r="H1" s="219"/>
      <c r="I1" s="219"/>
      <c r="J1" s="219"/>
      <c r="K1" s="219"/>
      <c r="L1" s="51"/>
      <c r="M1" s="78"/>
    </row>
    <row r="2" spans="1:13" ht="27" customHeight="1" x14ac:dyDescent="0.25">
      <c r="A2" s="228" t="str">
        <f>Overview!B4&amp; " - Effective from "&amp;Overview!D4&amp;" - "&amp;Overview!E4&amp;" LV and HV charges"</f>
        <v>Fulcrum Electricity Assets Ltd - GSP_C - Effective from 1 April 2027 - Final LV and HV charges</v>
      </c>
      <c r="B2" s="228"/>
      <c r="C2" s="228"/>
      <c r="D2" s="228"/>
      <c r="E2" s="228"/>
      <c r="F2" s="228"/>
      <c r="G2" s="228"/>
      <c r="H2" s="228"/>
      <c r="I2" s="228"/>
      <c r="J2" s="228"/>
      <c r="K2" s="228"/>
      <c r="L2" s="51"/>
      <c r="M2" s="78"/>
    </row>
    <row r="3" spans="1:13" s="78" customFormat="1" ht="15" customHeight="1" x14ac:dyDescent="0.25">
      <c r="A3" s="84"/>
      <c r="B3" s="84"/>
      <c r="C3" s="84"/>
      <c r="D3" s="84"/>
      <c r="E3" s="84"/>
      <c r="F3" s="84"/>
      <c r="G3" s="84"/>
      <c r="H3" s="84"/>
      <c r="I3" s="84"/>
      <c r="J3" s="84"/>
      <c r="K3" s="84"/>
      <c r="L3" s="51"/>
    </row>
    <row r="4" spans="1:13" ht="27" customHeight="1" x14ac:dyDescent="0.25">
      <c r="A4" s="228" t="s">
        <v>140</v>
      </c>
      <c r="B4" s="228"/>
      <c r="C4" s="228"/>
      <c r="D4" s="228"/>
      <c r="E4" s="228"/>
      <c r="F4" s="84"/>
      <c r="G4" s="228" t="s">
        <v>141</v>
      </c>
      <c r="H4" s="228"/>
      <c r="I4" s="228"/>
      <c r="J4" s="228"/>
      <c r="K4" s="228"/>
    </row>
    <row r="5" spans="1:13" ht="28.5" customHeight="1" x14ac:dyDescent="0.25">
      <c r="A5" s="77" t="s">
        <v>9</v>
      </c>
      <c r="B5" s="80" t="s">
        <v>51</v>
      </c>
      <c r="C5" s="229" t="s">
        <v>52</v>
      </c>
      <c r="D5" s="230"/>
      <c r="E5" s="79" t="s">
        <v>53</v>
      </c>
      <c r="F5" s="84"/>
      <c r="G5" s="232"/>
      <c r="H5" s="233"/>
      <c r="I5" s="81" t="s">
        <v>58</v>
      </c>
      <c r="J5" s="82" t="s">
        <v>59</v>
      </c>
      <c r="K5" s="79" t="s">
        <v>53</v>
      </c>
    </row>
    <row r="6" spans="1:13" ht="65.25" customHeight="1" x14ac:dyDescent="0.25">
      <c r="A6" s="186" t="s">
        <v>54</v>
      </c>
      <c r="B6" s="22" t="s">
        <v>613</v>
      </c>
      <c r="C6" s="231" t="s">
        <v>614</v>
      </c>
      <c r="D6" s="231"/>
      <c r="E6" s="187" t="s">
        <v>615</v>
      </c>
      <c r="F6" s="84"/>
      <c r="G6" s="226" t="s">
        <v>55</v>
      </c>
      <c r="H6" s="227"/>
      <c r="I6" s="22" t="s">
        <v>617</v>
      </c>
      <c r="J6" s="83" t="s">
        <v>618</v>
      </c>
      <c r="K6" s="187" t="s">
        <v>615</v>
      </c>
    </row>
    <row r="7" spans="1:13" ht="65.25" customHeight="1" x14ac:dyDescent="0.25">
      <c r="A7" s="186" t="s">
        <v>12</v>
      </c>
      <c r="B7" s="21"/>
      <c r="C7" s="222"/>
      <c r="D7" s="222"/>
      <c r="E7" s="83" t="s">
        <v>616</v>
      </c>
      <c r="F7" s="84"/>
      <c r="G7" s="226" t="s">
        <v>56</v>
      </c>
      <c r="H7" s="227"/>
      <c r="I7" s="22" t="s">
        <v>619</v>
      </c>
      <c r="J7" s="83" t="s">
        <v>620</v>
      </c>
      <c r="K7" s="187" t="s">
        <v>615</v>
      </c>
    </row>
    <row r="8" spans="1:13" ht="65.25" customHeight="1" x14ac:dyDescent="0.25">
      <c r="A8" s="184" t="s">
        <v>10</v>
      </c>
      <c r="B8" s="223" t="s">
        <v>11</v>
      </c>
      <c r="C8" s="224"/>
      <c r="D8" s="224"/>
      <c r="E8" s="225"/>
      <c r="F8" s="84"/>
      <c r="G8" s="226" t="s">
        <v>621</v>
      </c>
      <c r="H8" s="227"/>
      <c r="I8" s="21"/>
      <c r="J8" s="83" t="s">
        <v>622</v>
      </c>
      <c r="K8" s="187" t="s">
        <v>615</v>
      </c>
    </row>
    <row r="9" spans="1:13" s="78" customFormat="1" ht="65.25" customHeight="1" x14ac:dyDescent="0.25">
      <c r="F9" s="84"/>
      <c r="G9" s="226" t="s">
        <v>62</v>
      </c>
      <c r="H9" s="227"/>
      <c r="I9" s="21"/>
      <c r="J9" s="21"/>
      <c r="K9" s="83" t="s">
        <v>616</v>
      </c>
      <c r="L9" s="51"/>
    </row>
    <row r="10" spans="1:13" s="78" customFormat="1" ht="36" customHeight="1" x14ac:dyDescent="0.25">
      <c r="F10" s="84"/>
      <c r="G10" s="221" t="s">
        <v>10</v>
      </c>
      <c r="H10" s="221"/>
      <c r="I10" s="223" t="s">
        <v>11</v>
      </c>
      <c r="J10" s="224"/>
      <c r="K10" s="225"/>
      <c r="L10" s="51"/>
    </row>
    <row r="11" spans="1:13" s="78" customFormat="1" ht="12.75" customHeight="1" x14ac:dyDescent="0.25">
      <c r="A11" s="84"/>
      <c r="B11" s="84"/>
      <c r="C11" s="84"/>
      <c r="D11" s="84"/>
      <c r="E11" s="84"/>
      <c r="F11" s="84"/>
      <c r="G11" s="84"/>
      <c r="H11" s="84"/>
      <c r="I11" s="84"/>
      <c r="J11" s="84"/>
      <c r="K11" s="84"/>
      <c r="L11" s="51"/>
    </row>
    <row r="12" spans="1:13" ht="78.75" customHeight="1" x14ac:dyDescent="0.25">
      <c r="A12" s="27" t="s">
        <v>117</v>
      </c>
      <c r="B12" s="14" t="s">
        <v>649</v>
      </c>
      <c r="C12" s="14" t="s">
        <v>20</v>
      </c>
      <c r="D12" s="14" t="s">
        <v>142</v>
      </c>
      <c r="E12" s="14" t="s">
        <v>144</v>
      </c>
      <c r="F12" s="14" t="s">
        <v>143</v>
      </c>
      <c r="G12" s="14" t="s">
        <v>21</v>
      </c>
      <c r="H12" s="14" t="s">
        <v>22</v>
      </c>
      <c r="I12" s="14" t="s">
        <v>118</v>
      </c>
      <c r="J12" s="14" t="s">
        <v>28</v>
      </c>
      <c r="K12" s="14" t="s">
        <v>650</v>
      </c>
    </row>
    <row r="13" spans="1:13" ht="32.25" customHeight="1" x14ac:dyDescent="0.25">
      <c r="A13" s="16" t="s">
        <v>579</v>
      </c>
      <c r="B13" s="45" t="s">
        <v>1228</v>
      </c>
      <c r="C13" s="180" t="s">
        <v>672</v>
      </c>
      <c r="D13" s="138">
        <v>12.196999999999999</v>
      </c>
      <c r="E13" s="139">
        <v>1.2430000000000001</v>
      </c>
      <c r="F13" s="140">
        <v>0</v>
      </c>
      <c r="G13" s="46">
        <v>0</v>
      </c>
      <c r="H13" s="47"/>
      <c r="I13" s="47"/>
      <c r="J13" s="43"/>
      <c r="K13" s="44"/>
    </row>
    <row r="14" spans="1:13" ht="32.25" customHeight="1" x14ac:dyDescent="0.25">
      <c r="A14" s="16" t="s">
        <v>403</v>
      </c>
      <c r="B14" s="45" t="s">
        <v>1229</v>
      </c>
      <c r="C14" s="176">
        <v>2</v>
      </c>
      <c r="D14" s="138">
        <v>12.414</v>
      </c>
      <c r="E14" s="139">
        <v>1.46</v>
      </c>
      <c r="F14" s="140">
        <v>0.108</v>
      </c>
      <c r="G14" s="47"/>
      <c r="H14" s="47"/>
      <c r="I14" s="47"/>
      <c r="J14" s="43"/>
      <c r="K14" s="44"/>
    </row>
    <row r="15" spans="1:13" ht="32.25" customHeight="1" x14ac:dyDescent="0.25">
      <c r="A15" s="16" t="s">
        <v>532</v>
      </c>
      <c r="B15" s="45" t="s">
        <v>1230</v>
      </c>
      <c r="C15" s="164" t="s">
        <v>673</v>
      </c>
      <c r="D15" s="138">
        <v>9.6110000000000007</v>
      </c>
      <c r="E15" s="139">
        <v>1.1299999999999999</v>
      </c>
      <c r="F15" s="140">
        <v>8.3000000000000004E-2</v>
      </c>
      <c r="G15" s="46">
        <v>5.91</v>
      </c>
      <c r="H15" s="47"/>
      <c r="I15" s="47"/>
      <c r="J15" s="43"/>
      <c r="K15" s="44"/>
    </row>
    <row r="16" spans="1:13" ht="32.25" customHeight="1" x14ac:dyDescent="0.25">
      <c r="A16" s="16" t="s">
        <v>533</v>
      </c>
      <c r="B16" s="45" t="s">
        <v>1231</v>
      </c>
      <c r="C16" s="164" t="s">
        <v>673</v>
      </c>
      <c r="D16" s="138">
        <v>9.4909999999999997</v>
      </c>
      <c r="E16" s="139">
        <v>1.01</v>
      </c>
      <c r="F16" s="140">
        <v>0</v>
      </c>
      <c r="G16" s="46">
        <v>0</v>
      </c>
      <c r="H16" s="47"/>
      <c r="I16" s="47"/>
      <c r="J16" s="43"/>
      <c r="K16" s="44"/>
    </row>
    <row r="17" spans="1:11" ht="32.25" customHeight="1" x14ac:dyDescent="0.25">
      <c r="A17" s="16" t="s">
        <v>534</v>
      </c>
      <c r="B17" s="45" t="s">
        <v>1232</v>
      </c>
      <c r="C17" s="164" t="s">
        <v>673</v>
      </c>
      <c r="D17" s="138">
        <v>8.6440000000000001</v>
      </c>
      <c r="E17" s="139">
        <v>0.16400000000000001</v>
      </c>
      <c r="F17" s="140">
        <v>0</v>
      </c>
      <c r="G17" s="46">
        <v>0</v>
      </c>
      <c r="H17" s="47"/>
      <c r="I17" s="47"/>
      <c r="J17" s="43"/>
      <c r="K17" s="44"/>
    </row>
    <row r="18" spans="1:11" ht="32.25" customHeight="1" x14ac:dyDescent="0.25">
      <c r="A18" s="16" t="s">
        <v>535</v>
      </c>
      <c r="B18" s="45" t="s">
        <v>1233</v>
      </c>
      <c r="C18" s="164" t="s">
        <v>673</v>
      </c>
      <c r="D18" s="138">
        <v>8.3339999999999996</v>
      </c>
      <c r="E18" s="139">
        <v>0</v>
      </c>
      <c r="F18" s="140">
        <v>0</v>
      </c>
      <c r="G18" s="46">
        <v>0</v>
      </c>
      <c r="H18" s="47"/>
      <c r="I18" s="47"/>
      <c r="J18" s="43"/>
      <c r="K18" s="44"/>
    </row>
    <row r="19" spans="1:11" ht="32.25" customHeight="1" x14ac:dyDescent="0.25">
      <c r="A19" s="16" t="s">
        <v>536</v>
      </c>
      <c r="B19" s="45" t="s">
        <v>1234</v>
      </c>
      <c r="C19" s="164" t="s">
        <v>673</v>
      </c>
      <c r="D19" s="138">
        <v>7.9320000000000004</v>
      </c>
      <c r="E19" s="139">
        <v>0</v>
      </c>
      <c r="F19" s="140">
        <v>0</v>
      </c>
      <c r="G19" s="46">
        <v>0</v>
      </c>
      <c r="H19" s="47"/>
      <c r="I19" s="47"/>
      <c r="J19" s="43"/>
      <c r="K19" s="44"/>
    </row>
    <row r="20" spans="1:11" ht="32.25" customHeight="1" x14ac:dyDescent="0.25">
      <c r="A20" s="16" t="s">
        <v>676</v>
      </c>
      <c r="B20" s="45" t="s">
        <v>1235</v>
      </c>
      <c r="C20" s="176">
        <v>4</v>
      </c>
      <c r="D20" s="138">
        <v>9.6110000000000007</v>
      </c>
      <c r="E20" s="139">
        <v>1.1299999999999999</v>
      </c>
      <c r="F20" s="140">
        <v>8.3000000000000004E-2</v>
      </c>
      <c r="G20" s="47"/>
      <c r="H20" s="47"/>
      <c r="I20" s="47"/>
      <c r="J20" s="43"/>
      <c r="K20" s="44"/>
    </row>
    <row r="21" spans="1:11" ht="32.25" customHeight="1" x14ac:dyDescent="0.25">
      <c r="A21" s="16" t="s">
        <v>404</v>
      </c>
      <c r="B21" s="44" t="s">
        <v>1236</v>
      </c>
      <c r="C21" s="176">
        <v>0</v>
      </c>
      <c r="D21" s="138">
        <v>7.6390000000000002</v>
      </c>
      <c r="E21" s="139">
        <v>0.92200000000000004</v>
      </c>
      <c r="F21" s="140">
        <v>6.2E-2</v>
      </c>
      <c r="G21" s="46">
        <v>14.51</v>
      </c>
      <c r="H21" s="46">
        <v>8.26</v>
      </c>
      <c r="I21" s="137">
        <v>8.26</v>
      </c>
      <c r="J21" s="42">
        <v>0.58799999999999997</v>
      </c>
      <c r="K21" s="44"/>
    </row>
    <row r="22" spans="1:11" ht="32.25" customHeight="1" x14ac:dyDescent="0.25">
      <c r="A22" s="16" t="s">
        <v>405</v>
      </c>
      <c r="B22" s="44" t="s">
        <v>1237</v>
      </c>
      <c r="C22" s="176">
        <v>0</v>
      </c>
      <c r="D22" s="138">
        <v>4.8860000000000001</v>
      </c>
      <c r="E22" s="139">
        <v>0.32200000000000001</v>
      </c>
      <c r="F22" s="140">
        <v>0.03</v>
      </c>
      <c r="G22" s="46">
        <v>2.2999999999999998</v>
      </c>
      <c r="H22" s="46">
        <v>8.26</v>
      </c>
      <c r="I22" s="137">
        <v>8.26</v>
      </c>
      <c r="J22" s="42">
        <v>0.58799999999999997</v>
      </c>
      <c r="K22" s="44"/>
    </row>
    <row r="23" spans="1:11" ht="32.25" customHeight="1" x14ac:dyDescent="0.25">
      <c r="A23" s="16" t="s">
        <v>406</v>
      </c>
      <c r="B23" s="44" t="s">
        <v>1238</v>
      </c>
      <c r="C23" s="176">
        <v>0</v>
      </c>
      <c r="D23" s="138">
        <v>4.8209999999999997</v>
      </c>
      <c r="E23" s="139">
        <v>0.32200000000000001</v>
      </c>
      <c r="F23" s="140">
        <v>0.03</v>
      </c>
      <c r="G23" s="46">
        <v>2.2999999999999998</v>
      </c>
      <c r="H23" s="46">
        <v>8.26</v>
      </c>
      <c r="I23" s="137">
        <v>8.26</v>
      </c>
      <c r="J23" s="42">
        <v>0.58799999999999997</v>
      </c>
      <c r="K23" s="44"/>
    </row>
    <row r="24" spans="1:11" ht="32.25" customHeight="1" x14ac:dyDescent="0.25">
      <c r="A24" s="16" t="s">
        <v>407</v>
      </c>
      <c r="B24" s="44" t="s">
        <v>1239</v>
      </c>
      <c r="C24" s="176">
        <v>0</v>
      </c>
      <c r="D24" s="138">
        <v>4.7629999999999999</v>
      </c>
      <c r="E24" s="139">
        <v>0.32200000000000001</v>
      </c>
      <c r="F24" s="140">
        <v>0.03</v>
      </c>
      <c r="G24" s="46">
        <v>2.2999999999999998</v>
      </c>
      <c r="H24" s="46">
        <v>8.26</v>
      </c>
      <c r="I24" s="137">
        <v>8.26</v>
      </c>
      <c r="J24" s="42">
        <v>0.58799999999999997</v>
      </c>
      <c r="K24" s="44"/>
    </row>
    <row r="25" spans="1:11" ht="32.25" customHeight="1" x14ac:dyDescent="0.25">
      <c r="A25" s="16" t="s">
        <v>408</v>
      </c>
      <c r="B25" s="44" t="s">
        <v>1240</v>
      </c>
      <c r="C25" s="176">
        <v>0</v>
      </c>
      <c r="D25" s="138">
        <v>4.6920000000000002</v>
      </c>
      <c r="E25" s="139">
        <v>0.32200000000000001</v>
      </c>
      <c r="F25" s="140">
        <v>0.03</v>
      </c>
      <c r="G25" s="46">
        <v>2.2999999999999998</v>
      </c>
      <c r="H25" s="46">
        <v>8.26</v>
      </c>
      <c r="I25" s="137">
        <v>8.26</v>
      </c>
      <c r="J25" s="42">
        <v>0.58799999999999997</v>
      </c>
      <c r="K25" s="44"/>
    </row>
    <row r="26" spans="1:11" ht="32.25" customHeight="1" x14ac:dyDescent="0.25">
      <c r="A26" s="16" t="s">
        <v>409</v>
      </c>
      <c r="B26" s="44" t="s">
        <v>1241</v>
      </c>
      <c r="C26" s="176">
        <v>0</v>
      </c>
      <c r="D26" s="138">
        <v>4.6909999999999998</v>
      </c>
      <c r="E26" s="139">
        <v>0.59899999999999998</v>
      </c>
      <c r="F26" s="140">
        <v>3.3000000000000002E-2</v>
      </c>
      <c r="G26" s="46">
        <v>12.21</v>
      </c>
      <c r="H26" s="46">
        <v>10.38</v>
      </c>
      <c r="I26" s="137">
        <v>10.38</v>
      </c>
      <c r="J26" s="42">
        <v>0.34799999999999998</v>
      </c>
      <c r="K26" s="44"/>
    </row>
    <row r="27" spans="1:11" ht="32.25" customHeight="1" x14ac:dyDescent="0.25">
      <c r="A27" s="16" t="s">
        <v>410</v>
      </c>
      <c r="B27" s="44" t="s">
        <v>1242</v>
      </c>
      <c r="C27" s="176">
        <v>0</v>
      </c>
      <c r="D27" s="138">
        <v>1.9379999999999999</v>
      </c>
      <c r="E27" s="139">
        <v>0</v>
      </c>
      <c r="F27" s="140">
        <v>0</v>
      </c>
      <c r="G27" s="46">
        <v>0</v>
      </c>
      <c r="H27" s="46">
        <v>10.38</v>
      </c>
      <c r="I27" s="137">
        <v>10.38</v>
      </c>
      <c r="J27" s="42">
        <v>0.34799999999999998</v>
      </c>
      <c r="K27" s="44"/>
    </row>
    <row r="28" spans="1:11" ht="32.25" customHeight="1" x14ac:dyDescent="0.25">
      <c r="A28" s="16" t="s">
        <v>411</v>
      </c>
      <c r="B28" s="44" t="s">
        <v>1243</v>
      </c>
      <c r="C28" s="176">
        <v>0</v>
      </c>
      <c r="D28" s="138">
        <v>1.873</v>
      </c>
      <c r="E28" s="139">
        <v>0</v>
      </c>
      <c r="F28" s="140">
        <v>0</v>
      </c>
      <c r="G28" s="46">
        <v>0</v>
      </c>
      <c r="H28" s="46">
        <v>10.38</v>
      </c>
      <c r="I28" s="137">
        <v>10.38</v>
      </c>
      <c r="J28" s="42">
        <v>0.34799999999999998</v>
      </c>
      <c r="K28" s="44"/>
    </row>
    <row r="29" spans="1:11" ht="32.25" customHeight="1" x14ac:dyDescent="0.25">
      <c r="A29" s="16" t="s">
        <v>412</v>
      </c>
      <c r="B29" s="44" t="s">
        <v>1244</v>
      </c>
      <c r="C29" s="176">
        <v>0</v>
      </c>
      <c r="D29" s="138">
        <v>1.8149999999999999</v>
      </c>
      <c r="E29" s="139">
        <v>0</v>
      </c>
      <c r="F29" s="140">
        <v>0</v>
      </c>
      <c r="G29" s="46">
        <v>0</v>
      </c>
      <c r="H29" s="46">
        <v>10.38</v>
      </c>
      <c r="I29" s="137">
        <v>10.38</v>
      </c>
      <c r="J29" s="42">
        <v>0.34799999999999998</v>
      </c>
      <c r="K29" s="44"/>
    </row>
    <row r="30" spans="1:11" ht="32.25" customHeight="1" x14ac:dyDescent="0.25">
      <c r="A30" s="16" t="s">
        <v>413</v>
      </c>
      <c r="B30" s="44" t="s">
        <v>1245</v>
      </c>
      <c r="C30" s="176">
        <v>0</v>
      </c>
      <c r="D30" s="138">
        <v>1.7430000000000001</v>
      </c>
      <c r="E30" s="139">
        <v>0</v>
      </c>
      <c r="F30" s="140">
        <v>0</v>
      </c>
      <c r="G30" s="46">
        <v>0</v>
      </c>
      <c r="H30" s="46">
        <v>10.38</v>
      </c>
      <c r="I30" s="137">
        <v>10.38</v>
      </c>
      <c r="J30" s="42">
        <v>0.34799999999999998</v>
      </c>
      <c r="K30" s="44"/>
    </row>
    <row r="31" spans="1:11" ht="32.25" customHeight="1" x14ac:dyDescent="0.25">
      <c r="A31" s="16" t="s">
        <v>414</v>
      </c>
      <c r="B31" s="44" t="s">
        <v>1246</v>
      </c>
      <c r="C31" s="176">
        <v>0</v>
      </c>
      <c r="D31" s="138">
        <v>3.488</v>
      </c>
      <c r="E31" s="139">
        <v>0.44600000000000001</v>
      </c>
      <c r="F31" s="140">
        <v>2.5999999999999999E-2</v>
      </c>
      <c r="G31" s="46">
        <v>129.41999999999999</v>
      </c>
      <c r="H31" s="46">
        <v>10.65</v>
      </c>
      <c r="I31" s="137">
        <v>10.65</v>
      </c>
      <c r="J31" s="42">
        <v>0.27100000000000002</v>
      </c>
      <c r="K31" s="44"/>
    </row>
    <row r="32" spans="1:11" ht="32.25" customHeight="1" x14ac:dyDescent="0.25">
      <c r="A32" s="16" t="s">
        <v>415</v>
      </c>
      <c r="B32" s="44" t="s">
        <v>1247</v>
      </c>
      <c r="C32" s="176">
        <v>0</v>
      </c>
      <c r="D32" s="138">
        <v>0.42</v>
      </c>
      <c r="E32" s="139">
        <v>0</v>
      </c>
      <c r="F32" s="140">
        <v>0</v>
      </c>
      <c r="G32" s="46">
        <v>0</v>
      </c>
      <c r="H32" s="46">
        <v>10.65</v>
      </c>
      <c r="I32" s="137">
        <v>10.65</v>
      </c>
      <c r="J32" s="42">
        <v>0.27100000000000002</v>
      </c>
      <c r="K32" s="44"/>
    </row>
    <row r="33" spans="1:11" ht="32.25" customHeight="1" x14ac:dyDescent="0.25">
      <c r="A33" s="16" t="s">
        <v>416</v>
      </c>
      <c r="B33" s="44" t="s">
        <v>1248</v>
      </c>
      <c r="C33" s="176">
        <v>0</v>
      </c>
      <c r="D33" s="138">
        <v>0.223</v>
      </c>
      <c r="E33" s="139">
        <v>0</v>
      </c>
      <c r="F33" s="140">
        <v>0</v>
      </c>
      <c r="G33" s="46">
        <v>0</v>
      </c>
      <c r="H33" s="46">
        <v>10.65</v>
      </c>
      <c r="I33" s="137">
        <v>10.65</v>
      </c>
      <c r="J33" s="42">
        <v>0.27100000000000002</v>
      </c>
      <c r="K33" s="44"/>
    </row>
    <row r="34" spans="1:11" ht="32.25" customHeight="1" x14ac:dyDescent="0.25">
      <c r="A34" s="16" t="s">
        <v>417</v>
      </c>
      <c r="B34" s="44" t="s">
        <v>1249</v>
      </c>
      <c r="C34" s="176">
        <v>0</v>
      </c>
      <c r="D34" s="138">
        <v>0.30499999999999999</v>
      </c>
      <c r="E34" s="139">
        <v>0</v>
      </c>
      <c r="F34" s="140">
        <v>0</v>
      </c>
      <c r="G34" s="46">
        <v>0</v>
      </c>
      <c r="H34" s="46">
        <v>10.65</v>
      </c>
      <c r="I34" s="137">
        <v>10.65</v>
      </c>
      <c r="J34" s="42">
        <v>0.27100000000000002</v>
      </c>
      <c r="K34" s="44"/>
    </row>
    <row r="35" spans="1:11" ht="32.25" customHeight="1" x14ac:dyDescent="0.25">
      <c r="A35" s="16" t="s">
        <v>418</v>
      </c>
      <c r="B35" s="44" t="s">
        <v>1250</v>
      </c>
      <c r="C35" s="176">
        <v>0</v>
      </c>
      <c r="D35" s="138">
        <v>0.24</v>
      </c>
      <c r="E35" s="139">
        <v>0</v>
      </c>
      <c r="F35" s="140">
        <v>0</v>
      </c>
      <c r="G35" s="46">
        <v>0</v>
      </c>
      <c r="H35" s="46">
        <v>10.65</v>
      </c>
      <c r="I35" s="137">
        <v>10.65</v>
      </c>
      <c r="J35" s="42">
        <v>0.27100000000000002</v>
      </c>
      <c r="K35" s="44"/>
    </row>
    <row r="36" spans="1:11" ht="83.25" customHeight="1" x14ac:dyDescent="0.25">
      <c r="A36" s="16" t="s">
        <v>131</v>
      </c>
      <c r="B36" s="44" t="s">
        <v>1251</v>
      </c>
      <c r="C36" s="176" t="s">
        <v>674</v>
      </c>
      <c r="D36" s="141">
        <v>40.972000000000001</v>
      </c>
      <c r="E36" s="142">
        <v>3.3460000000000001</v>
      </c>
      <c r="F36" s="140">
        <v>0.47099999999999997</v>
      </c>
      <c r="G36" s="47"/>
      <c r="H36" s="47"/>
      <c r="I36" s="47"/>
      <c r="J36" s="43"/>
      <c r="K36" s="44"/>
    </row>
    <row r="37" spans="1:11" ht="32.25" customHeight="1" x14ac:dyDescent="0.25">
      <c r="A37" s="16" t="s">
        <v>132</v>
      </c>
      <c r="B37" s="45" t="s">
        <v>1252</v>
      </c>
      <c r="C37" s="175" t="s">
        <v>675</v>
      </c>
      <c r="D37" s="138">
        <v>-7.8280000000000003</v>
      </c>
      <c r="E37" s="139">
        <v>-0.92100000000000004</v>
      </c>
      <c r="F37" s="140">
        <v>-6.8000000000000005E-2</v>
      </c>
      <c r="G37" s="46">
        <v>0</v>
      </c>
      <c r="H37" s="47"/>
      <c r="I37" s="47"/>
      <c r="J37" s="43"/>
      <c r="K37" s="44"/>
    </row>
    <row r="38" spans="1:11" ht="32.25" customHeight="1" x14ac:dyDescent="0.25">
      <c r="A38" s="16" t="s">
        <v>133</v>
      </c>
      <c r="B38" s="44" t="s">
        <v>737</v>
      </c>
      <c r="C38" s="176">
        <v>0</v>
      </c>
      <c r="D38" s="138">
        <v>-6.4329999999999998</v>
      </c>
      <c r="E38" s="139">
        <v>-0.76900000000000002</v>
      </c>
      <c r="F38" s="140">
        <v>-5.3999999999999999E-2</v>
      </c>
      <c r="G38" s="46">
        <v>0</v>
      </c>
      <c r="H38" s="47"/>
      <c r="I38" s="47"/>
      <c r="J38" s="43"/>
      <c r="K38" s="44"/>
    </row>
    <row r="39" spans="1:11" ht="32.25" customHeight="1" x14ac:dyDescent="0.25">
      <c r="A39" s="16" t="s">
        <v>134</v>
      </c>
      <c r="B39" s="44" t="s">
        <v>1253</v>
      </c>
      <c r="C39" s="176">
        <v>0</v>
      </c>
      <c r="D39" s="138">
        <v>-7.8280000000000003</v>
      </c>
      <c r="E39" s="139">
        <v>-0.92100000000000004</v>
      </c>
      <c r="F39" s="140">
        <v>-6.8000000000000005E-2</v>
      </c>
      <c r="G39" s="46">
        <v>0</v>
      </c>
      <c r="H39" s="47"/>
      <c r="I39" s="47"/>
      <c r="J39" s="42">
        <v>0.55000000000000004</v>
      </c>
      <c r="K39" s="44"/>
    </row>
    <row r="40" spans="1:11" ht="32.25" customHeight="1" x14ac:dyDescent="0.25">
      <c r="A40" s="16" t="s">
        <v>677</v>
      </c>
      <c r="B40" s="44" t="s">
        <v>1254</v>
      </c>
      <c r="C40" s="176">
        <v>0</v>
      </c>
      <c r="D40" s="138">
        <v>-7.8280000000000003</v>
      </c>
      <c r="E40" s="139">
        <v>-0.92100000000000004</v>
      </c>
      <c r="F40" s="140">
        <v>-6.8000000000000005E-2</v>
      </c>
      <c r="G40" s="46">
        <v>0</v>
      </c>
      <c r="H40" s="47"/>
      <c r="I40" s="47"/>
      <c r="J40" s="43"/>
      <c r="K40" s="44"/>
    </row>
    <row r="41" spans="1:11" ht="32.25" customHeight="1" x14ac:dyDescent="0.25">
      <c r="A41" s="16" t="s">
        <v>136</v>
      </c>
      <c r="B41" s="44">
        <v>82</v>
      </c>
      <c r="C41" s="176">
        <v>0</v>
      </c>
      <c r="D41" s="138">
        <v>-6.4329999999999998</v>
      </c>
      <c r="E41" s="139">
        <v>-0.76900000000000002</v>
      </c>
      <c r="F41" s="140">
        <v>-5.3999999999999999E-2</v>
      </c>
      <c r="G41" s="46">
        <v>0</v>
      </c>
      <c r="H41" s="47"/>
      <c r="I41" s="47"/>
      <c r="J41" s="42">
        <v>0.433</v>
      </c>
      <c r="K41" s="44"/>
    </row>
    <row r="42" spans="1:11" ht="32.25" customHeight="1" x14ac:dyDescent="0.25">
      <c r="A42" s="16" t="s">
        <v>678</v>
      </c>
      <c r="B42" s="44">
        <v>92</v>
      </c>
      <c r="C42" s="176">
        <v>0</v>
      </c>
      <c r="D42" s="138">
        <v>-6.4329999999999998</v>
      </c>
      <c r="E42" s="139">
        <v>-0.76900000000000002</v>
      </c>
      <c r="F42" s="140">
        <v>-5.3999999999999999E-2</v>
      </c>
      <c r="G42" s="46">
        <v>0</v>
      </c>
      <c r="H42" s="47"/>
      <c r="I42" s="47"/>
      <c r="J42" s="43"/>
      <c r="K42" s="44"/>
    </row>
    <row r="43" spans="1:11" ht="32.25" customHeight="1" x14ac:dyDescent="0.25">
      <c r="A43" s="16" t="s">
        <v>138</v>
      </c>
      <c r="B43" s="44">
        <v>442</v>
      </c>
      <c r="C43" s="176">
        <v>0</v>
      </c>
      <c r="D43" s="138">
        <v>-4.1790000000000003</v>
      </c>
      <c r="E43" s="139">
        <v>-0.53400000000000003</v>
      </c>
      <c r="F43" s="140">
        <v>-2.9000000000000001E-2</v>
      </c>
      <c r="G43" s="46">
        <v>9.08</v>
      </c>
      <c r="H43" s="47"/>
      <c r="I43" s="47"/>
      <c r="J43" s="42">
        <v>0.38200000000000001</v>
      </c>
      <c r="K43" s="44"/>
    </row>
    <row r="44" spans="1:11" ht="32.25" customHeight="1" x14ac:dyDescent="0.25">
      <c r="A44" s="16" t="s">
        <v>679</v>
      </c>
      <c r="B44" s="44">
        <v>452</v>
      </c>
      <c r="C44" s="176">
        <v>0</v>
      </c>
      <c r="D44" s="138">
        <v>-4.1790000000000003</v>
      </c>
      <c r="E44" s="139">
        <v>-0.53400000000000003</v>
      </c>
      <c r="F44" s="140">
        <v>-2.9000000000000001E-2</v>
      </c>
      <c r="G44" s="46">
        <v>9.08</v>
      </c>
      <c r="H44" s="47"/>
      <c r="I44" s="47"/>
      <c r="J44" s="43"/>
      <c r="K44" s="44"/>
    </row>
    <row r="45" spans="1:11" ht="27.75" customHeight="1" x14ac:dyDescent="0.25">
      <c r="C45" s="3"/>
    </row>
  </sheetData>
  <customSheetViews>
    <customSheetView guid="{5032A364-B81A-48DA-88DA-AB3B86B47EE9}" scale="80" fitToPage="1">
      <pageMargins left="0.39370078740157483" right="0.35433070866141736" top="0.86614173228346458" bottom="0.74803149606299213" header="0.43307086614173229" footer="0.51181102362204722"/>
      <pageSetup paperSize="9" scale="48" fitToHeight="0" orientation="portrait" r:id="rId1"/>
      <headerFooter scaleWithDoc="0">
        <oddHeader>&amp;L&amp;"Arial,Bold"
Annex 1&amp;"Arial,Regular" - Schedule of Charges for use of the Distribution System by LV and HV Designated Properties</oddHeader>
        <oddFooter>&amp;C&amp;P of &amp;N</oddFooter>
      </headerFooter>
    </customSheetView>
  </customSheetViews>
  <mergeCells count="16">
    <mergeCell ref="E1:K1"/>
    <mergeCell ref="B1:D1"/>
    <mergeCell ref="G10:H10"/>
    <mergeCell ref="C7:D7"/>
    <mergeCell ref="B8:E8"/>
    <mergeCell ref="G9:H9"/>
    <mergeCell ref="I10:K10"/>
    <mergeCell ref="G7:H7"/>
    <mergeCell ref="G8:H8"/>
    <mergeCell ref="A2:K2"/>
    <mergeCell ref="C5:D5"/>
    <mergeCell ref="C6:D6"/>
    <mergeCell ref="G5:H5"/>
    <mergeCell ref="G6:H6"/>
    <mergeCell ref="G4:K4"/>
    <mergeCell ref="A4:E4"/>
  </mergeCells>
  <phoneticPr fontId="5" type="noConversion"/>
  <hyperlinks>
    <hyperlink ref="A1" location="Overview!A1" display="Back to Overview" xr:uid="{00000000-0004-0000-0100-000000000000}"/>
  </hyperlinks>
  <pageMargins left="0.39370078740157483" right="0.35433070866141736" top="0.86614173228346458" bottom="0.74803149606299213" header="0.43307086614173229" footer="0.51181102362204722"/>
  <pageSetup paperSize="9" scale="45" fitToHeight="0" orientation="portrait" r:id="rId2"/>
  <headerFooter scaleWithDoc="0">
    <oddHeader>&amp;L
Annex 1 - Schedule of Charges for use of the Distribution System by LV and HV Designated Properties</oddHeader>
    <oddFooter>&amp;C&amp;P of &amp;N</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4">
    <pageSetUpPr fitToPage="1"/>
  </sheetPr>
  <dimension ref="A1:R58"/>
  <sheetViews>
    <sheetView topLeftCell="A6" zoomScale="85" zoomScaleNormal="85" zoomScaleSheetLayoutView="100" workbookViewId="0">
      <selection activeCell="A11" sqref="A11:P57"/>
    </sheetView>
  </sheetViews>
  <sheetFormatPr defaultColWidth="9.109375" defaultRowHeight="27.75" customHeight="1" x14ac:dyDescent="0.25"/>
  <cols>
    <col min="1" max="1" width="14.6640625" style="53" customWidth="1"/>
    <col min="2" max="2" width="7.88671875" style="53" customWidth="1"/>
    <col min="3" max="3" width="14.6640625" style="53" customWidth="1"/>
    <col min="4" max="4" width="14.6640625" style="61" customWidth="1"/>
    <col min="5" max="5" width="7.88671875" style="61" customWidth="1"/>
    <col min="6" max="6" width="14.6640625" style="61" customWidth="1"/>
    <col min="7" max="7" width="30.6640625" style="61" customWidth="1"/>
    <col min="8" max="8" width="14.6640625" style="61" customWidth="1"/>
    <col min="9" max="9" width="14.6640625" style="62" customWidth="1"/>
    <col min="10" max="11" width="14.6640625" style="63" customWidth="1"/>
    <col min="12" max="16" width="14.6640625" style="53" customWidth="1"/>
    <col min="17" max="16384" width="9.109375" style="53"/>
  </cols>
  <sheetData>
    <row r="1" spans="1:16" ht="32.25" customHeight="1" x14ac:dyDescent="0.25">
      <c r="A1" s="52" t="s">
        <v>16</v>
      </c>
      <c r="B1" s="52"/>
      <c r="C1" s="219" t="s">
        <v>641</v>
      </c>
      <c r="D1" s="219"/>
      <c r="E1" s="219"/>
      <c r="F1" s="219"/>
      <c r="G1" s="219"/>
      <c r="H1" s="219"/>
      <c r="I1" s="219"/>
      <c r="J1" s="219"/>
      <c r="K1" s="219"/>
      <c r="L1" s="219"/>
      <c r="M1" s="219"/>
      <c r="N1" s="219"/>
      <c r="O1" s="219"/>
      <c r="P1" s="219"/>
    </row>
    <row r="2" spans="1:16" s="54" customFormat="1" ht="27.75" customHeight="1" x14ac:dyDescent="0.25">
      <c r="A2" s="238" t="str">
        <f>Overview!B4&amp; " - Effective from "&amp;Overview!D4&amp;" - "&amp;Overview!E4&amp;" Designated EHV charges"</f>
        <v>Fulcrum Electricity Assets Ltd - GSP_C - Effective from 1 April 2027 - Final Designated EHV charges</v>
      </c>
      <c r="B2" s="239"/>
      <c r="C2" s="239"/>
      <c r="D2" s="239"/>
      <c r="E2" s="239"/>
      <c r="F2" s="239"/>
      <c r="G2" s="239"/>
      <c r="H2" s="239"/>
      <c r="I2" s="239"/>
      <c r="J2" s="239"/>
      <c r="K2" s="239"/>
      <c r="L2" s="239"/>
      <c r="M2" s="239"/>
      <c r="N2" s="239"/>
      <c r="O2" s="239"/>
      <c r="P2" s="240"/>
    </row>
    <row r="3" spans="1:16" s="85" customFormat="1" ht="12.75" customHeight="1" x14ac:dyDescent="0.25">
      <c r="A3" s="84"/>
      <c r="B3" s="84"/>
      <c r="C3" s="84"/>
      <c r="D3" s="84"/>
      <c r="E3" s="84"/>
      <c r="F3" s="84"/>
      <c r="G3" s="84"/>
      <c r="H3" s="84"/>
      <c r="I3" s="84"/>
      <c r="J3" s="84"/>
      <c r="K3" s="84"/>
      <c r="L3" s="84"/>
      <c r="M3" s="84"/>
      <c r="N3" s="84"/>
      <c r="O3" s="84"/>
    </row>
    <row r="4" spans="1:16" s="85" customFormat="1" ht="25.5" customHeight="1" x14ac:dyDescent="0.25">
      <c r="A4" s="228" t="s">
        <v>60</v>
      </c>
      <c r="B4" s="228"/>
      <c r="C4" s="228"/>
      <c r="D4" s="228"/>
      <c r="E4" s="228"/>
      <c r="F4" s="228"/>
      <c r="G4" s="84"/>
      <c r="H4" s="84"/>
      <c r="I4" s="84"/>
      <c r="J4" s="84"/>
      <c r="K4" s="84"/>
      <c r="L4" s="84"/>
      <c r="M4" s="84"/>
      <c r="N4" s="84"/>
      <c r="O4" s="84"/>
    </row>
    <row r="5" spans="1:16" s="85" customFormat="1" ht="25.5" customHeight="1" x14ac:dyDescent="0.25">
      <c r="A5" s="234" t="s">
        <v>9</v>
      </c>
      <c r="B5" s="235"/>
      <c r="C5" s="235"/>
      <c r="D5" s="237" t="s">
        <v>57</v>
      </c>
      <c r="E5" s="237"/>
      <c r="F5" s="237"/>
      <c r="G5" s="84"/>
      <c r="H5" s="84"/>
      <c r="I5" s="84"/>
      <c r="J5" s="84"/>
      <c r="K5" s="84"/>
      <c r="L5" s="84"/>
      <c r="M5" s="84"/>
      <c r="N5" s="84"/>
      <c r="O5" s="84"/>
    </row>
    <row r="6" spans="1:16" s="85" customFormat="1" ht="48" customHeight="1" x14ac:dyDescent="0.25">
      <c r="A6" s="236" t="s">
        <v>55</v>
      </c>
      <c r="B6" s="236"/>
      <c r="C6" s="236"/>
      <c r="D6" s="231" t="s">
        <v>617</v>
      </c>
      <c r="E6" s="231"/>
      <c r="F6" s="231"/>
      <c r="G6" s="84"/>
      <c r="H6" s="84"/>
      <c r="I6" s="84"/>
      <c r="J6" s="84"/>
      <c r="K6" s="84"/>
      <c r="L6" s="84"/>
      <c r="M6" s="84"/>
      <c r="N6" s="84"/>
      <c r="O6" s="84"/>
    </row>
    <row r="7" spans="1:16" s="85" customFormat="1" ht="48" customHeight="1" x14ac:dyDescent="0.25">
      <c r="A7" s="236" t="s">
        <v>56</v>
      </c>
      <c r="B7" s="236"/>
      <c r="C7" s="236"/>
      <c r="D7" s="231" t="s">
        <v>619</v>
      </c>
      <c r="E7" s="231"/>
      <c r="F7" s="231"/>
      <c r="G7" s="84"/>
      <c r="H7" s="84"/>
      <c r="I7" s="84"/>
      <c r="J7" s="84"/>
      <c r="K7" s="84"/>
      <c r="L7" s="84"/>
      <c r="M7" s="84"/>
      <c r="N7" s="84"/>
      <c r="O7" s="84"/>
    </row>
    <row r="8" spans="1:16" s="85" customFormat="1" ht="25.5" customHeight="1" x14ac:dyDescent="0.25">
      <c r="A8" s="236" t="s">
        <v>10</v>
      </c>
      <c r="B8" s="236"/>
      <c r="C8" s="236"/>
      <c r="D8" s="231" t="s">
        <v>11</v>
      </c>
      <c r="E8" s="231"/>
      <c r="F8" s="231"/>
      <c r="G8" s="84"/>
      <c r="H8" s="84"/>
      <c r="I8" s="84"/>
      <c r="J8" s="84"/>
      <c r="K8" s="84"/>
      <c r="L8" s="84"/>
      <c r="M8" s="84"/>
      <c r="N8" s="84"/>
      <c r="O8" s="84"/>
    </row>
    <row r="9" spans="1:16" s="85" customFormat="1" ht="18" customHeight="1" x14ac:dyDescent="0.25">
      <c r="A9" s="84"/>
      <c r="B9" s="84"/>
      <c r="C9" s="84"/>
      <c r="D9" s="84"/>
      <c r="E9" s="84"/>
      <c r="F9" s="84"/>
      <c r="G9" s="84"/>
      <c r="H9" s="84"/>
      <c r="I9" s="84"/>
      <c r="J9" s="84"/>
      <c r="K9" s="84"/>
      <c r="L9" s="84"/>
      <c r="M9" s="84"/>
      <c r="N9" s="84"/>
      <c r="O9" s="84"/>
    </row>
    <row r="10" spans="1:16" ht="66.900000000000006" customHeight="1" x14ac:dyDescent="0.25">
      <c r="A10" s="55" t="s">
        <v>46</v>
      </c>
      <c r="B10" s="56" t="s">
        <v>651</v>
      </c>
      <c r="C10" s="55" t="s">
        <v>31</v>
      </c>
      <c r="D10" s="55" t="s">
        <v>48</v>
      </c>
      <c r="E10" s="56" t="s">
        <v>651</v>
      </c>
      <c r="F10" s="55" t="s">
        <v>32</v>
      </c>
      <c r="G10" s="57" t="s">
        <v>26</v>
      </c>
      <c r="H10" s="57" t="s">
        <v>531</v>
      </c>
      <c r="I10" s="58" t="s">
        <v>110</v>
      </c>
      <c r="J10" s="57" t="s">
        <v>49</v>
      </c>
      <c r="K10" s="57" t="s">
        <v>108</v>
      </c>
      <c r="L10" s="134" t="s">
        <v>119</v>
      </c>
      <c r="M10" s="58" t="s">
        <v>111</v>
      </c>
      <c r="N10" s="57" t="s">
        <v>50</v>
      </c>
      <c r="O10" s="57" t="s">
        <v>109</v>
      </c>
      <c r="P10" s="134" t="s">
        <v>120</v>
      </c>
    </row>
    <row r="11" spans="1:16" ht="30" customHeight="1" x14ac:dyDescent="0.25">
      <c r="A11" s="48"/>
      <c r="B11" s="96"/>
      <c r="C11" s="59"/>
      <c r="D11" s="49"/>
      <c r="E11" s="96"/>
      <c r="F11" s="59"/>
      <c r="G11" s="60"/>
      <c r="H11" s="192"/>
      <c r="I11" s="64"/>
      <c r="J11" s="65"/>
      <c r="K11" s="65"/>
      <c r="L11" s="65"/>
      <c r="M11" s="66"/>
      <c r="N11" s="67"/>
      <c r="O11" s="67"/>
      <c r="P11" s="67"/>
    </row>
    <row r="12" spans="1:16" ht="30" customHeight="1" x14ac:dyDescent="0.25">
      <c r="A12" s="48"/>
      <c r="B12" s="96"/>
      <c r="C12" s="59"/>
      <c r="D12" s="49"/>
      <c r="E12" s="96"/>
      <c r="F12" s="59"/>
      <c r="G12" s="60"/>
      <c r="H12" s="192"/>
      <c r="I12" s="64"/>
      <c r="J12" s="65"/>
      <c r="K12" s="65"/>
      <c r="L12" s="65"/>
      <c r="M12" s="66"/>
      <c r="N12" s="67"/>
      <c r="O12" s="67"/>
      <c r="P12" s="67"/>
    </row>
    <row r="13" spans="1:16" ht="30" customHeight="1" x14ac:dyDescent="0.25">
      <c r="A13" s="48"/>
      <c r="B13" s="96"/>
      <c r="C13" s="59"/>
      <c r="D13" s="49"/>
      <c r="E13" s="96"/>
      <c r="F13" s="59"/>
      <c r="G13" s="60"/>
      <c r="H13" s="192"/>
      <c r="I13" s="64"/>
      <c r="J13" s="65"/>
      <c r="K13" s="65"/>
      <c r="L13" s="65"/>
      <c r="M13" s="66"/>
      <c r="N13" s="67"/>
      <c r="O13" s="67"/>
      <c r="P13" s="67"/>
    </row>
    <row r="14" spans="1:16" ht="30" customHeight="1" x14ac:dyDescent="0.25">
      <c r="A14" s="48"/>
      <c r="B14" s="96"/>
      <c r="C14" s="59"/>
      <c r="D14" s="49"/>
      <c r="E14" s="96"/>
      <c r="F14" s="59"/>
      <c r="G14" s="60"/>
      <c r="H14" s="192"/>
      <c r="I14" s="64"/>
      <c r="J14" s="65"/>
      <c r="K14" s="65"/>
      <c r="L14" s="65"/>
      <c r="M14" s="66"/>
      <c r="N14" s="67"/>
      <c r="O14" s="67"/>
      <c r="P14" s="67"/>
    </row>
    <row r="15" spans="1:16" ht="30" customHeight="1" x14ac:dyDescent="0.25">
      <c r="A15" s="48"/>
      <c r="B15" s="96"/>
      <c r="C15" s="59"/>
      <c r="D15" s="49"/>
      <c r="E15" s="96"/>
      <c r="F15" s="59"/>
      <c r="G15" s="60"/>
      <c r="H15" s="192"/>
      <c r="I15" s="64"/>
      <c r="J15" s="65"/>
      <c r="K15" s="65"/>
      <c r="L15" s="65"/>
      <c r="M15" s="66"/>
      <c r="N15" s="67"/>
      <c r="O15" s="67"/>
      <c r="P15" s="67"/>
    </row>
    <row r="16" spans="1:16" ht="30" customHeight="1" x14ac:dyDescent="0.25">
      <c r="A16" s="48"/>
      <c r="B16" s="96"/>
      <c r="C16" s="59"/>
      <c r="D16" s="49"/>
      <c r="E16" s="96"/>
      <c r="F16" s="59"/>
      <c r="G16" s="60"/>
      <c r="H16" s="192"/>
      <c r="I16" s="64"/>
      <c r="J16" s="65"/>
      <c r="K16" s="65"/>
      <c r="L16" s="65"/>
      <c r="M16" s="66"/>
      <c r="N16" s="67"/>
      <c r="O16" s="67"/>
      <c r="P16" s="67"/>
    </row>
    <row r="17" spans="1:16" ht="30" customHeight="1" x14ac:dyDescent="0.25">
      <c r="A17" s="48"/>
      <c r="B17" s="96"/>
      <c r="C17" s="59"/>
      <c r="D17" s="49"/>
      <c r="E17" s="96"/>
      <c r="F17" s="59"/>
      <c r="G17" s="60"/>
      <c r="H17" s="192"/>
      <c r="I17" s="64"/>
      <c r="J17" s="65"/>
      <c r="K17" s="65"/>
      <c r="L17" s="65"/>
      <c r="M17" s="66"/>
      <c r="N17" s="67"/>
      <c r="O17" s="67"/>
      <c r="P17" s="67"/>
    </row>
    <row r="18" spans="1:16" ht="15" customHeight="1" x14ac:dyDescent="0.25">
      <c r="A18" s="48"/>
      <c r="B18" s="96"/>
      <c r="C18" s="59"/>
      <c r="D18" s="49"/>
      <c r="E18" s="96"/>
      <c r="F18" s="59"/>
      <c r="G18" s="60"/>
      <c r="H18" s="192"/>
      <c r="I18" s="64"/>
      <c r="J18" s="65"/>
      <c r="K18" s="65"/>
      <c r="L18" s="65"/>
      <c r="M18" s="66"/>
      <c r="N18" s="67"/>
      <c r="O18" s="67"/>
      <c r="P18" s="67"/>
    </row>
    <row r="19" spans="1:16" ht="30" customHeight="1" x14ac:dyDescent="0.25">
      <c r="A19" s="48"/>
      <c r="B19" s="96"/>
      <c r="C19" s="59"/>
      <c r="D19" s="49"/>
      <c r="E19" s="96"/>
      <c r="F19" s="59"/>
      <c r="G19" s="60"/>
      <c r="H19" s="192"/>
      <c r="I19" s="64"/>
      <c r="J19" s="65"/>
      <c r="K19" s="65"/>
      <c r="L19" s="65"/>
      <c r="M19" s="66"/>
      <c r="N19" s="67"/>
      <c r="O19" s="67"/>
      <c r="P19" s="67"/>
    </row>
    <row r="20" spans="1:16" ht="15" customHeight="1" x14ac:dyDescent="0.25">
      <c r="A20" s="48"/>
      <c r="B20" s="96"/>
      <c r="C20" s="59"/>
      <c r="D20" s="49"/>
      <c r="E20" s="96"/>
      <c r="F20" s="59"/>
      <c r="G20" s="60"/>
      <c r="H20" s="192"/>
      <c r="I20" s="64"/>
      <c r="J20" s="65"/>
      <c r="K20" s="65"/>
      <c r="L20" s="65"/>
      <c r="M20" s="66"/>
      <c r="N20" s="67"/>
      <c r="O20" s="67"/>
      <c r="P20" s="67"/>
    </row>
    <row r="21" spans="1:16" ht="15" customHeight="1" x14ac:dyDescent="0.25">
      <c r="A21" s="48"/>
      <c r="B21" s="96"/>
      <c r="C21" s="59"/>
      <c r="D21" s="49"/>
      <c r="E21" s="96"/>
      <c r="F21" s="59"/>
      <c r="G21" s="60"/>
      <c r="H21" s="192"/>
      <c r="I21" s="64"/>
      <c r="J21" s="65"/>
      <c r="K21" s="65"/>
      <c r="L21" s="65"/>
      <c r="M21" s="66"/>
      <c r="N21" s="67"/>
      <c r="O21" s="67"/>
      <c r="P21" s="67"/>
    </row>
    <row r="22" spans="1:16" ht="15" customHeight="1" x14ac:dyDescent="0.25">
      <c r="A22" s="48"/>
      <c r="B22" s="96"/>
      <c r="C22" s="59"/>
      <c r="D22" s="49"/>
      <c r="E22" s="96"/>
      <c r="F22" s="59"/>
      <c r="G22" s="60"/>
      <c r="H22" s="192"/>
      <c r="I22" s="64"/>
      <c r="J22" s="65"/>
      <c r="K22" s="65"/>
      <c r="L22" s="65"/>
      <c r="M22" s="66"/>
      <c r="N22" s="67"/>
      <c r="O22" s="67"/>
      <c r="P22" s="67"/>
    </row>
    <row r="23" spans="1:16" ht="30" customHeight="1" x14ac:dyDescent="0.25">
      <c r="A23" s="48"/>
      <c r="B23" s="96"/>
      <c r="C23" s="59"/>
      <c r="D23" s="49"/>
      <c r="E23" s="96"/>
      <c r="F23" s="59"/>
      <c r="G23" s="60"/>
      <c r="H23" s="192"/>
      <c r="I23" s="64"/>
      <c r="J23" s="65"/>
      <c r="K23" s="65"/>
      <c r="L23" s="65"/>
      <c r="M23" s="66"/>
      <c r="N23" s="67"/>
      <c r="O23" s="67"/>
      <c r="P23" s="67"/>
    </row>
    <row r="24" spans="1:16" ht="30" customHeight="1" x14ac:dyDescent="0.25">
      <c r="A24" s="48"/>
      <c r="B24" s="96"/>
      <c r="C24" s="59"/>
      <c r="D24" s="49"/>
      <c r="E24" s="96"/>
      <c r="F24" s="59"/>
      <c r="G24" s="60"/>
      <c r="H24" s="192"/>
      <c r="I24" s="64"/>
      <c r="J24" s="65"/>
      <c r="K24" s="65"/>
      <c r="L24" s="65"/>
      <c r="M24" s="66"/>
      <c r="N24" s="67"/>
      <c r="O24" s="67"/>
      <c r="P24" s="67"/>
    </row>
    <row r="25" spans="1:16" ht="54.9" customHeight="1" x14ac:dyDescent="0.25">
      <c r="A25" s="48"/>
      <c r="B25" s="96"/>
      <c r="C25" s="59"/>
      <c r="D25" s="49"/>
      <c r="E25" s="96"/>
      <c r="F25" s="59"/>
      <c r="G25" s="60"/>
      <c r="H25" s="192"/>
      <c r="I25" s="64"/>
      <c r="J25" s="65"/>
      <c r="K25" s="65"/>
      <c r="L25" s="65"/>
      <c r="M25" s="66"/>
      <c r="N25" s="67"/>
      <c r="O25" s="67"/>
      <c r="P25" s="67"/>
    </row>
    <row r="26" spans="1:16" ht="15" customHeight="1" x14ac:dyDescent="0.25">
      <c r="A26" s="48"/>
      <c r="B26" s="96"/>
      <c r="C26" s="59"/>
      <c r="D26" s="49"/>
      <c r="E26" s="96"/>
      <c r="F26" s="59"/>
      <c r="G26" s="60"/>
      <c r="H26" s="192"/>
      <c r="I26" s="64"/>
      <c r="J26" s="65"/>
      <c r="K26" s="65"/>
      <c r="L26" s="65"/>
      <c r="M26" s="66"/>
      <c r="N26" s="67"/>
      <c r="O26" s="67"/>
      <c r="P26" s="67"/>
    </row>
    <row r="27" spans="1:16" ht="30" customHeight="1" x14ac:dyDescent="0.25">
      <c r="A27" s="48"/>
      <c r="B27" s="96"/>
      <c r="C27" s="59"/>
      <c r="D27" s="49"/>
      <c r="E27" s="96"/>
      <c r="F27" s="59"/>
      <c r="G27" s="60"/>
      <c r="H27" s="192"/>
      <c r="I27" s="64"/>
      <c r="J27" s="65"/>
      <c r="K27" s="65"/>
      <c r="L27" s="65"/>
      <c r="M27" s="66"/>
      <c r="N27" s="67"/>
      <c r="O27" s="67"/>
      <c r="P27" s="67"/>
    </row>
    <row r="28" spans="1:16" ht="30" customHeight="1" x14ac:dyDescent="0.25">
      <c r="A28" s="48"/>
      <c r="B28" s="96"/>
      <c r="C28" s="59"/>
      <c r="D28" s="49"/>
      <c r="E28" s="96"/>
      <c r="F28" s="59"/>
      <c r="G28" s="60"/>
      <c r="H28" s="192"/>
      <c r="I28" s="64"/>
      <c r="J28" s="65"/>
      <c r="K28" s="65"/>
      <c r="L28" s="65"/>
      <c r="M28" s="66"/>
      <c r="N28" s="67"/>
      <c r="O28" s="67"/>
      <c r="P28" s="67"/>
    </row>
    <row r="29" spans="1:16" ht="30" customHeight="1" x14ac:dyDescent="0.25">
      <c r="A29" s="48"/>
      <c r="B29" s="96"/>
      <c r="C29" s="59"/>
      <c r="D29" s="49"/>
      <c r="E29" s="96"/>
      <c r="F29" s="59"/>
      <c r="G29" s="60"/>
      <c r="H29" s="192"/>
      <c r="I29" s="64"/>
      <c r="J29" s="65"/>
      <c r="K29" s="65"/>
      <c r="L29" s="65"/>
      <c r="M29" s="66"/>
      <c r="N29" s="67"/>
      <c r="O29" s="67"/>
      <c r="P29" s="67"/>
    </row>
    <row r="30" spans="1:16" ht="30" customHeight="1" x14ac:dyDescent="0.25">
      <c r="A30" s="48"/>
      <c r="B30" s="96"/>
      <c r="C30" s="59"/>
      <c r="D30" s="49"/>
      <c r="E30" s="96"/>
      <c r="F30" s="59"/>
      <c r="G30" s="60"/>
      <c r="H30" s="192"/>
      <c r="I30" s="64"/>
      <c r="J30" s="65"/>
      <c r="K30" s="65"/>
      <c r="L30" s="65"/>
      <c r="M30" s="66"/>
      <c r="N30" s="67"/>
      <c r="O30" s="67"/>
      <c r="P30" s="67"/>
    </row>
    <row r="31" spans="1:16" ht="15" customHeight="1" x14ac:dyDescent="0.25">
      <c r="A31" s="48"/>
      <c r="B31" s="96"/>
      <c r="C31" s="59"/>
      <c r="D31" s="49"/>
      <c r="E31" s="96"/>
      <c r="F31" s="59"/>
      <c r="G31" s="60"/>
      <c r="H31" s="192"/>
      <c r="I31" s="64"/>
      <c r="J31" s="65"/>
      <c r="K31" s="65"/>
      <c r="L31" s="65"/>
      <c r="M31" s="66"/>
      <c r="N31" s="67"/>
      <c r="O31" s="67"/>
      <c r="P31" s="67"/>
    </row>
    <row r="32" spans="1:16" ht="30" customHeight="1" x14ac:dyDescent="0.25">
      <c r="A32" s="48"/>
      <c r="B32" s="96"/>
      <c r="C32" s="59"/>
      <c r="D32" s="49"/>
      <c r="E32" s="96"/>
      <c r="F32" s="59"/>
      <c r="G32" s="60"/>
      <c r="H32" s="192"/>
      <c r="I32" s="64"/>
      <c r="J32" s="65"/>
      <c r="K32" s="65"/>
      <c r="L32" s="65"/>
      <c r="M32" s="66"/>
      <c r="N32" s="67"/>
      <c r="O32" s="67"/>
      <c r="P32" s="67"/>
    </row>
    <row r="33" spans="1:16" ht="54.9" customHeight="1" x14ac:dyDescent="0.25">
      <c r="A33" s="48"/>
      <c r="B33" s="96"/>
      <c r="C33" s="59"/>
      <c r="D33" s="49"/>
      <c r="E33" s="96"/>
      <c r="F33" s="59"/>
      <c r="G33" s="60"/>
      <c r="H33" s="192"/>
      <c r="I33" s="64"/>
      <c r="J33" s="65"/>
      <c r="K33" s="65"/>
      <c r="L33" s="65"/>
      <c r="M33" s="66"/>
      <c r="N33" s="67"/>
      <c r="O33" s="67"/>
      <c r="P33" s="67"/>
    </row>
    <row r="34" spans="1:16" ht="15" customHeight="1" x14ac:dyDescent="0.25">
      <c r="A34" s="48"/>
      <c r="B34" s="96"/>
      <c r="C34" s="59"/>
      <c r="D34" s="49"/>
      <c r="E34" s="96"/>
      <c r="F34" s="59"/>
      <c r="G34" s="60"/>
      <c r="H34" s="192"/>
      <c r="I34" s="64"/>
      <c r="J34" s="65"/>
      <c r="K34" s="65"/>
      <c r="L34" s="65"/>
      <c r="M34" s="66"/>
      <c r="N34" s="67"/>
      <c r="O34" s="67"/>
      <c r="P34" s="67"/>
    </row>
    <row r="35" spans="1:16" ht="30" customHeight="1" x14ac:dyDescent="0.25">
      <c r="A35" s="48"/>
      <c r="B35" s="96"/>
      <c r="C35" s="59"/>
      <c r="D35" s="49"/>
      <c r="E35" s="96"/>
      <c r="F35" s="59"/>
      <c r="G35" s="60"/>
      <c r="H35" s="192"/>
      <c r="I35" s="64"/>
      <c r="J35" s="65"/>
      <c r="K35" s="65"/>
      <c r="L35" s="65"/>
      <c r="M35" s="66"/>
      <c r="N35" s="67"/>
      <c r="O35" s="67"/>
      <c r="P35" s="67"/>
    </row>
    <row r="36" spans="1:16" ht="15" customHeight="1" x14ac:dyDescent="0.25">
      <c r="A36" s="48"/>
      <c r="B36" s="96"/>
      <c r="C36" s="59"/>
      <c r="D36" s="49"/>
      <c r="E36" s="96"/>
      <c r="F36" s="59"/>
      <c r="G36" s="60"/>
      <c r="H36" s="192"/>
      <c r="I36" s="64"/>
      <c r="J36" s="65"/>
      <c r="K36" s="65"/>
      <c r="L36" s="65"/>
      <c r="M36" s="66"/>
      <c r="N36" s="67"/>
      <c r="O36" s="67"/>
      <c r="P36" s="67"/>
    </row>
    <row r="37" spans="1:16" ht="30" customHeight="1" x14ac:dyDescent="0.25">
      <c r="A37" s="48"/>
      <c r="B37" s="96"/>
      <c r="C37" s="59"/>
      <c r="D37" s="49"/>
      <c r="E37" s="96"/>
      <c r="F37" s="59"/>
      <c r="G37" s="60"/>
      <c r="H37" s="192"/>
      <c r="I37" s="64"/>
      <c r="J37" s="65"/>
      <c r="K37" s="65"/>
      <c r="L37" s="65"/>
      <c r="M37" s="66"/>
      <c r="N37" s="67"/>
      <c r="O37" s="67"/>
      <c r="P37" s="67"/>
    </row>
    <row r="38" spans="1:16" ht="30" customHeight="1" x14ac:dyDescent="0.25">
      <c r="A38" s="48"/>
      <c r="B38" s="96"/>
      <c r="C38" s="59"/>
      <c r="D38" s="49"/>
      <c r="E38" s="96"/>
      <c r="F38" s="59"/>
      <c r="G38" s="60"/>
      <c r="H38" s="192"/>
      <c r="I38" s="64"/>
      <c r="J38" s="65"/>
      <c r="K38" s="65"/>
      <c r="L38" s="65"/>
      <c r="M38" s="66"/>
      <c r="N38" s="67"/>
      <c r="O38" s="67"/>
      <c r="P38" s="67"/>
    </row>
    <row r="39" spans="1:16" ht="30" customHeight="1" x14ac:dyDescent="0.25">
      <c r="A39" s="48"/>
      <c r="B39" s="96"/>
      <c r="C39" s="59"/>
      <c r="D39" s="49"/>
      <c r="E39" s="96"/>
      <c r="F39" s="59"/>
      <c r="G39" s="60"/>
      <c r="H39" s="192"/>
      <c r="I39" s="64"/>
      <c r="J39" s="65"/>
      <c r="K39" s="65"/>
      <c r="L39" s="65"/>
      <c r="M39" s="66"/>
      <c r="N39" s="67"/>
      <c r="O39" s="67"/>
      <c r="P39" s="67"/>
    </row>
    <row r="40" spans="1:16" ht="30" customHeight="1" x14ac:dyDescent="0.25">
      <c r="A40" s="48"/>
      <c r="B40" s="96"/>
      <c r="C40" s="59"/>
      <c r="D40" s="48"/>
      <c r="E40" s="96"/>
      <c r="F40" s="59"/>
      <c r="G40" s="60"/>
      <c r="H40" s="192"/>
      <c r="I40" s="64"/>
      <c r="J40" s="65"/>
      <c r="K40" s="65"/>
      <c r="L40" s="65"/>
      <c r="M40" s="66"/>
      <c r="N40" s="67"/>
      <c r="O40" s="67"/>
      <c r="P40" s="67"/>
    </row>
    <row r="41" spans="1:16" ht="15" customHeight="1" x14ac:dyDescent="0.25">
      <c r="A41" s="48"/>
      <c r="B41" s="96"/>
      <c r="C41" s="59"/>
      <c r="D41" s="49"/>
      <c r="E41" s="96"/>
      <c r="F41" s="59"/>
      <c r="G41" s="60"/>
      <c r="H41" s="192"/>
      <c r="I41" s="64"/>
      <c r="J41" s="65"/>
      <c r="K41" s="65"/>
      <c r="L41" s="65"/>
      <c r="M41" s="66"/>
      <c r="N41" s="67"/>
      <c r="O41" s="67"/>
      <c r="P41" s="67"/>
    </row>
    <row r="42" spans="1:16" ht="15" customHeight="1" x14ac:dyDescent="0.25">
      <c r="A42" s="48"/>
      <c r="B42" s="96"/>
      <c r="C42" s="59"/>
      <c r="D42" s="49"/>
      <c r="E42" s="96"/>
      <c r="F42" s="59"/>
      <c r="G42" s="60"/>
      <c r="H42" s="192"/>
      <c r="I42" s="64"/>
      <c r="J42" s="65"/>
      <c r="K42" s="65"/>
      <c r="L42" s="65"/>
      <c r="M42" s="66"/>
      <c r="N42" s="67"/>
      <c r="O42" s="67"/>
      <c r="P42" s="67"/>
    </row>
    <row r="43" spans="1:16" ht="15" customHeight="1" x14ac:dyDescent="0.25">
      <c r="A43" s="48"/>
      <c r="B43" s="96"/>
      <c r="C43" s="59"/>
      <c r="D43" s="49"/>
      <c r="E43" s="96"/>
      <c r="F43" s="59"/>
      <c r="G43" s="60"/>
      <c r="H43" s="192"/>
      <c r="I43" s="64"/>
      <c r="J43" s="65"/>
      <c r="K43" s="65"/>
      <c r="L43" s="65"/>
      <c r="M43" s="66"/>
      <c r="N43" s="67"/>
      <c r="O43" s="67"/>
      <c r="P43" s="67"/>
    </row>
    <row r="44" spans="1:16" ht="15" customHeight="1" x14ac:dyDescent="0.25">
      <c r="A44" s="48"/>
      <c r="B44" s="96"/>
      <c r="C44" s="59"/>
      <c r="D44" s="49"/>
      <c r="E44" s="96"/>
      <c r="F44" s="59"/>
      <c r="G44" s="60"/>
      <c r="H44" s="192"/>
      <c r="I44" s="64"/>
      <c r="J44" s="65"/>
      <c r="K44" s="65"/>
      <c r="L44" s="65"/>
      <c r="M44" s="66"/>
      <c r="N44" s="67"/>
      <c r="O44" s="67"/>
      <c r="P44" s="67"/>
    </row>
    <row r="45" spans="1:16" ht="15" customHeight="1" x14ac:dyDescent="0.25">
      <c r="A45" s="48"/>
      <c r="B45" s="96"/>
      <c r="C45" s="59"/>
      <c r="D45" s="48"/>
      <c r="E45" s="96"/>
      <c r="F45" s="59"/>
      <c r="G45" s="60"/>
      <c r="H45" s="192"/>
      <c r="I45" s="64"/>
      <c r="J45" s="65"/>
      <c r="K45" s="65"/>
      <c r="L45" s="65"/>
      <c r="M45" s="66"/>
      <c r="N45" s="67"/>
      <c r="O45" s="67"/>
      <c r="P45" s="67"/>
    </row>
    <row r="46" spans="1:16" ht="15" customHeight="1" x14ac:dyDescent="0.25">
      <c r="A46" s="48"/>
      <c r="B46" s="96"/>
      <c r="C46" s="59"/>
      <c r="D46" s="48"/>
      <c r="E46" s="96"/>
      <c r="F46" s="59"/>
      <c r="G46" s="60"/>
      <c r="H46" s="192"/>
      <c r="I46" s="64"/>
      <c r="J46" s="65"/>
      <c r="K46" s="65"/>
      <c r="L46" s="65"/>
      <c r="M46" s="66"/>
      <c r="N46" s="67"/>
      <c r="O46" s="67"/>
      <c r="P46" s="67"/>
    </row>
    <row r="47" spans="1:16" ht="15" customHeight="1" x14ac:dyDescent="0.25">
      <c r="A47" s="48"/>
      <c r="B47" s="96"/>
      <c r="C47" s="59"/>
      <c r="D47" s="49"/>
      <c r="E47" s="96"/>
      <c r="F47" s="59"/>
      <c r="G47" s="60"/>
      <c r="H47" s="192"/>
      <c r="I47" s="64"/>
      <c r="J47" s="65"/>
      <c r="K47" s="65"/>
      <c r="L47" s="65"/>
      <c r="M47" s="66"/>
      <c r="N47" s="67"/>
      <c r="O47" s="67"/>
      <c r="P47" s="67"/>
    </row>
    <row r="48" spans="1:16" ht="15" customHeight="1" x14ac:dyDescent="0.25">
      <c r="A48" s="48"/>
      <c r="B48" s="96"/>
      <c r="C48" s="59"/>
      <c r="D48" s="49"/>
      <c r="E48" s="96"/>
      <c r="F48" s="59"/>
      <c r="G48" s="60"/>
      <c r="H48" s="192"/>
      <c r="I48" s="64"/>
      <c r="J48" s="65"/>
      <c r="K48" s="65"/>
      <c r="L48" s="65"/>
      <c r="M48" s="66"/>
      <c r="N48" s="67"/>
      <c r="O48" s="67"/>
      <c r="P48" s="67"/>
    </row>
    <row r="49" spans="1:18" ht="30" customHeight="1" x14ac:dyDescent="0.25">
      <c r="A49" s="48"/>
      <c r="B49" s="96"/>
      <c r="C49" s="59"/>
      <c r="D49" s="49"/>
      <c r="E49" s="96"/>
      <c r="F49" s="59"/>
      <c r="G49" s="60"/>
      <c r="H49" s="192"/>
      <c r="I49" s="64"/>
      <c r="J49" s="65"/>
      <c r="K49" s="65"/>
      <c r="L49" s="65"/>
      <c r="M49" s="66"/>
      <c r="N49" s="67"/>
      <c r="O49" s="67"/>
      <c r="P49" s="67"/>
    </row>
    <row r="50" spans="1:18" ht="54.9" customHeight="1" x14ac:dyDescent="0.25">
      <c r="A50" s="48"/>
      <c r="B50" s="96"/>
      <c r="C50" s="59"/>
      <c r="D50" s="48"/>
      <c r="E50" s="96"/>
      <c r="F50" s="59"/>
      <c r="G50" s="60"/>
      <c r="H50" s="192"/>
      <c r="I50" s="64"/>
      <c r="J50" s="65"/>
      <c r="K50" s="65"/>
      <c r="L50" s="65"/>
      <c r="M50" s="66"/>
      <c r="N50" s="67"/>
      <c r="O50" s="67"/>
      <c r="P50" s="67"/>
    </row>
    <row r="51" spans="1:18" ht="30" customHeight="1" x14ac:dyDescent="0.25">
      <c r="A51" s="48"/>
      <c r="B51" s="96"/>
      <c r="C51" s="59"/>
      <c r="D51" s="48"/>
      <c r="E51" s="96"/>
      <c r="F51" s="59"/>
      <c r="G51" s="60"/>
      <c r="H51" s="192"/>
      <c r="I51" s="64"/>
      <c r="J51" s="65"/>
      <c r="K51" s="65"/>
      <c r="L51" s="65"/>
      <c r="M51" s="66"/>
      <c r="N51" s="67"/>
      <c r="O51" s="67"/>
      <c r="P51" s="67"/>
    </row>
    <row r="52" spans="1:18" ht="54.9" customHeight="1" x14ac:dyDescent="0.25">
      <c r="A52" s="48"/>
      <c r="B52" s="96"/>
      <c r="C52" s="59"/>
      <c r="D52" s="49"/>
      <c r="E52" s="96"/>
      <c r="F52" s="59"/>
      <c r="G52" s="60"/>
      <c r="H52" s="192"/>
      <c r="I52" s="64"/>
      <c r="J52" s="65"/>
      <c r="K52" s="65"/>
      <c r="L52" s="65"/>
      <c r="M52" s="66"/>
      <c r="N52" s="67"/>
      <c r="O52" s="67"/>
      <c r="P52" s="67"/>
    </row>
    <row r="53" spans="1:18" ht="30" customHeight="1" x14ac:dyDescent="0.25">
      <c r="A53" s="48"/>
      <c r="B53" s="96"/>
      <c r="C53" s="59"/>
      <c r="D53" s="49"/>
      <c r="E53" s="96"/>
      <c r="F53" s="59"/>
      <c r="G53" s="60"/>
      <c r="H53" s="192"/>
      <c r="I53" s="64"/>
      <c r="J53" s="65"/>
      <c r="K53" s="65"/>
      <c r="L53" s="65"/>
      <c r="M53" s="66"/>
      <c r="N53" s="67"/>
      <c r="O53" s="67"/>
      <c r="P53" s="67"/>
    </row>
    <row r="54" spans="1:18" s="198" customFormat="1" ht="15" customHeight="1" x14ac:dyDescent="0.25">
      <c r="A54" s="48"/>
      <c r="B54" s="96"/>
      <c r="C54" s="59"/>
      <c r="D54" s="48"/>
      <c r="E54" s="96"/>
      <c r="F54" s="59"/>
      <c r="G54" s="60"/>
      <c r="H54" s="192"/>
      <c r="I54" s="64"/>
      <c r="J54" s="65"/>
      <c r="K54" s="65"/>
      <c r="L54" s="65"/>
      <c r="M54" s="66"/>
      <c r="N54" s="67"/>
      <c r="O54" s="67"/>
      <c r="P54" s="67"/>
      <c r="Q54" s="53"/>
      <c r="R54" s="53"/>
    </row>
    <row r="55" spans="1:18" ht="15" customHeight="1" x14ac:dyDescent="0.25">
      <c r="A55" s="48"/>
      <c r="B55" s="96"/>
      <c r="C55" s="59"/>
      <c r="D55" s="48"/>
      <c r="E55" s="96"/>
      <c r="F55" s="59"/>
      <c r="G55" s="60"/>
      <c r="H55" s="192"/>
      <c r="I55" s="64"/>
      <c r="J55" s="65"/>
      <c r="K55" s="65"/>
      <c r="L55" s="65"/>
      <c r="M55" s="66"/>
      <c r="N55" s="67"/>
      <c r="O55" s="67"/>
      <c r="P55" s="67"/>
    </row>
    <row r="56" spans="1:18" ht="15" customHeight="1" x14ac:dyDescent="0.25">
      <c r="A56" s="48"/>
      <c r="B56" s="96"/>
      <c r="C56" s="59"/>
      <c r="D56" s="48"/>
      <c r="E56" s="96"/>
      <c r="F56" s="59"/>
      <c r="G56" s="60"/>
      <c r="H56" s="192"/>
      <c r="I56" s="64"/>
      <c r="J56" s="65"/>
      <c r="K56" s="65"/>
      <c r="L56" s="65"/>
      <c r="M56" s="66"/>
      <c r="N56" s="67"/>
      <c r="O56" s="67"/>
      <c r="P56" s="67"/>
    </row>
    <row r="57" spans="1:18" ht="15" customHeight="1" x14ac:dyDescent="0.25">
      <c r="A57" s="48"/>
      <c r="B57" s="96"/>
      <c r="C57" s="59"/>
      <c r="D57" s="48"/>
      <c r="E57" s="96"/>
      <c r="F57" s="59"/>
      <c r="G57" s="60"/>
      <c r="H57" s="192"/>
      <c r="I57" s="64"/>
      <c r="J57" s="65"/>
      <c r="K57" s="65"/>
      <c r="L57" s="65"/>
      <c r="M57" s="66"/>
      <c r="N57" s="67"/>
      <c r="O57" s="67"/>
      <c r="P57" s="67"/>
    </row>
    <row r="58" spans="1:18" ht="13.2" x14ac:dyDescent="0.25"/>
  </sheetData>
  <mergeCells count="11">
    <mergeCell ref="C1:P1"/>
    <mergeCell ref="D7:F7"/>
    <mergeCell ref="D8:F8"/>
    <mergeCell ref="A5:C5"/>
    <mergeCell ref="A6:C6"/>
    <mergeCell ref="A7:C7"/>
    <mergeCell ref="A8:C8"/>
    <mergeCell ref="A4:F4"/>
    <mergeCell ref="D5:F5"/>
    <mergeCell ref="D6:F6"/>
    <mergeCell ref="A2:P2"/>
  </mergeCells>
  <hyperlinks>
    <hyperlink ref="A1" location="Overview!A1" display="Back to Overview" xr:uid="{00000000-0004-0000-0200-000000000000}"/>
  </hyperlinks>
  <pageMargins left="0.39370078740157483" right="0.35433070866141736" top="0.86614173228346458" bottom="0.55118110236220474" header="0.27559055118110237" footer="0.27559055118110237"/>
  <pageSetup paperSize="9" scale="59" fitToHeight="0" orientation="landscape" r:id="rId1"/>
  <headerFooter scaleWithDoc="0">
    <oddHeader>&amp;L
Annex 2 - Schedule of Charges for use of the Distribution System by Designated EHV Properties (including LDNOs with Designated EHV Properties/end-users)</oddHeader>
    <oddFooter>&amp;L&amp;8Note: The DNO reserves the right to apply the listed charges to any other MPANs/MSIDs associated with the site. This includes reallocating charges to a traded MPAN at the same site where another MPAN has been disconnected or de-energised.&amp;R&amp;8&amp;P of &amp;N</oddFooter>
    <firstHeader>&amp;L
Annex 2 - Schedule of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site.&amp;R&amp;8&amp;P of &amp;N</first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5">
    <pageSetUpPr fitToPage="1"/>
  </sheetPr>
  <dimension ref="A1:N254"/>
  <sheetViews>
    <sheetView zoomScale="90" zoomScaleNormal="90" zoomScaleSheetLayoutView="100" workbookViewId="0">
      <selection sqref="A1:H1"/>
    </sheetView>
  </sheetViews>
  <sheetFormatPr defaultColWidth="9.109375" defaultRowHeight="13.2" x14ac:dyDescent="0.25"/>
  <cols>
    <col min="1" max="1" width="14.6640625" style="53" customWidth="1"/>
    <col min="2" max="2" width="8.6640625" style="53" customWidth="1"/>
    <col min="3" max="3" width="15.6640625" style="61" bestFit="1" customWidth="1"/>
    <col min="4" max="4" width="50.6640625" style="61" customWidth="1"/>
    <col min="5" max="5" width="14.6640625" style="62" customWidth="1"/>
    <col min="6" max="7" width="14.6640625" style="63" customWidth="1"/>
    <col min="8" max="8" width="14.6640625" style="53" customWidth="1"/>
    <col min="9" max="9" width="15.5546875" style="53" customWidth="1"/>
    <col min="10" max="13" width="9.109375" style="53"/>
    <col min="14" max="14" width="9.44140625" style="53" bestFit="1" customWidth="1"/>
    <col min="15" max="16384" width="9.109375" style="53"/>
  </cols>
  <sheetData>
    <row r="1" spans="1:14" ht="66.75" customHeight="1" x14ac:dyDescent="0.25">
      <c r="A1" s="241" t="s">
        <v>1226</v>
      </c>
      <c r="B1" s="241"/>
      <c r="C1" s="241"/>
      <c r="D1" s="241"/>
      <c r="E1" s="241"/>
      <c r="F1" s="241"/>
      <c r="G1" s="241"/>
      <c r="H1" s="241"/>
    </row>
    <row r="2" spans="1:14" s="54" customFormat="1" ht="25.5" customHeight="1" x14ac:dyDescent="0.25">
      <c r="A2" s="238" t="str">
        <f>Overview!B4&amp; " - Effective from "&amp;Overview!D4&amp;" - "&amp;Overview!E4&amp;" Designated EHV import charges"</f>
        <v>Fulcrum Electricity Assets Ltd - GSP_C - Effective from 1 April 2027 - Final Designated EHV import charges</v>
      </c>
      <c r="B2" s="239"/>
      <c r="C2" s="239"/>
      <c r="D2" s="239"/>
      <c r="E2" s="239"/>
      <c r="F2" s="239"/>
      <c r="G2" s="239"/>
      <c r="H2" s="240"/>
    </row>
    <row r="3" spans="1:14" s="85" customFormat="1" ht="17.399999999999999" x14ac:dyDescent="0.25">
      <c r="A3" s="89"/>
      <c r="B3" s="89"/>
      <c r="C3" s="89"/>
      <c r="D3" s="90"/>
      <c r="E3" s="91"/>
      <c r="F3" s="91"/>
      <c r="G3" s="92"/>
      <c r="H3" s="92"/>
      <c r="I3" s="84"/>
      <c r="J3" s="84"/>
      <c r="K3" s="84"/>
      <c r="L3" s="84"/>
      <c r="M3" s="84"/>
      <c r="N3" s="84"/>
    </row>
    <row r="4" spans="1:14" ht="60.75" customHeight="1" x14ac:dyDescent="0.25">
      <c r="A4" s="55" t="s">
        <v>46</v>
      </c>
      <c r="B4" s="56" t="s">
        <v>651</v>
      </c>
      <c r="C4" s="55" t="s">
        <v>31</v>
      </c>
      <c r="D4" s="57" t="s">
        <v>26</v>
      </c>
      <c r="E4" s="129" t="str">
        <f>'Annex 2 Designated EHV charges'!I10</f>
        <v>Import
Super Red
unit charge
(p/kWh)</v>
      </c>
      <c r="F4" s="129" t="str">
        <f>'Annex 2 Designated EHV charges'!J10</f>
        <v>Import
fixed charge
(p/day)</v>
      </c>
      <c r="G4" s="129" t="str">
        <f>'Annex 2 Designated EHV charges'!K10</f>
        <v>Import
capacity charge
(p/kVA/day)</v>
      </c>
      <c r="H4" s="129" t="str">
        <f>'Annex 2 Designated EHV charges'!L10</f>
        <v>Import
exceeded capacity charge
(p/kVA/day)</v>
      </c>
    </row>
    <row r="5" spans="1:14" ht="26.4" x14ac:dyDescent="0.25">
      <c r="A5" s="97" t="str">
        <f t="array" ref="A5">IFERROR(INDEX('Annex 2 Designated EHV charges'!$A$11:$A$58, MATCH(0, IF(ISBLANK('Annex 2 Designated EHV charges'!$A$11:$A$58),1, COUNTIF(A$4:$A4, 'Annex 2 Designated EHV charges'!$A$11:$A$58)), 0)),"")</f>
        <v/>
      </c>
      <c r="B5" s="97" t="str">
        <f>IF($A5="","",VLOOKUP($A5,'Annex 2 Designated EHV charges'!$A:$O,2,0))</f>
        <v/>
      </c>
      <c r="C5" s="98" t="str">
        <f>IF($A5="","",VLOOKUP($A5,'Annex 2 Designated EHV charges'!$A:$O,3,0))</f>
        <v/>
      </c>
      <c r="D5" s="97" t="str">
        <f>IF($A5="","",VLOOKUP($A5,'Annex 2 Designated EHV charges'!$A:$O,7,0))</f>
        <v/>
      </c>
      <c r="E5" s="101" t="str">
        <f>IFERROR(IF(VLOOKUP($A5,'Annex 2 Designated EHV charges'!$A:$P,9,FALSE)=0,"",VLOOKUP($A5,'Annex 2 Designated EHV charges'!$A:$P,9,FALSE)),"")</f>
        <v/>
      </c>
      <c r="F5" s="207" t="str">
        <f>IFERROR(IF(VLOOKUP($A5,'Annex 2 Designated EHV charges'!$A:$P,10,FALSE)=0,"",VLOOKUP($A5,'Annex 2 Designated EHV charges'!$A:$P,10,FALSE)),"")</f>
        <v/>
      </c>
      <c r="G5" s="102" t="str">
        <f>IFERROR(IF(VLOOKUP($A5,'Annex 2 Designated EHV charges'!$A:$P,11,FALSE)=0,"",VLOOKUP($A5,'Annex 2 Designated EHV charges'!$A:$P,11,FALSE)),"")</f>
        <v/>
      </c>
      <c r="H5" s="102" t="str">
        <f>IFERROR(IF(VLOOKUP($A5,'Annex 2 Designated EHV charges'!$A:$P,12,FALSE)=0,"",VLOOKUP($A5,'Annex 2 Designated EHV charges'!$A:$P,12,FALSE)),"")</f>
        <v/>
      </c>
    </row>
    <row r="6" spans="1:14" ht="26.4" x14ac:dyDescent="0.25">
      <c r="A6" s="97" t="str">
        <f t="array" ref="A6">IFERROR(INDEX('Annex 2 Designated EHV charges'!$A$11:$A$58, MATCH(0, IF(ISBLANK('Annex 2 Designated EHV charges'!$A$11:$A$58),1, COUNTIF(A$4:$A5, 'Annex 2 Designated EHV charges'!$A$11:$A$58)), 0)),"")</f>
        <v/>
      </c>
      <c r="B6" s="97" t="str">
        <f>IF($A6="","",VLOOKUP($A6,'Annex 2 Designated EHV charges'!$A:$O,2,0))</f>
        <v/>
      </c>
      <c r="C6" s="98" t="str">
        <f>IF($A6="","",VLOOKUP($A6,'Annex 2 Designated EHV charges'!$A:$O,3,0))</f>
        <v/>
      </c>
      <c r="D6" s="97" t="str">
        <f>IF($A6="","",VLOOKUP($A6,'Annex 2 Designated EHV charges'!$A:$O,7,0))</f>
        <v/>
      </c>
      <c r="E6" s="101" t="str">
        <f>IFERROR(IF(VLOOKUP($A6,'Annex 2 Designated EHV charges'!$A:$P,9,FALSE)=0,"",VLOOKUP($A6,'Annex 2 Designated EHV charges'!$A:$P,9,FALSE)),"")</f>
        <v/>
      </c>
      <c r="F6" s="207" t="str">
        <f>IFERROR(IF(VLOOKUP($A6,'Annex 2 Designated EHV charges'!$A:$P,10,FALSE)=0,"",VLOOKUP($A6,'Annex 2 Designated EHV charges'!$A:$P,10,FALSE)),"")</f>
        <v/>
      </c>
      <c r="G6" s="102" t="str">
        <f>IFERROR(IF(VLOOKUP($A6,'Annex 2 Designated EHV charges'!$A:$P,11,FALSE)=0,"",VLOOKUP($A6,'Annex 2 Designated EHV charges'!$A:$P,11,FALSE)),"")</f>
        <v/>
      </c>
      <c r="H6" s="102" t="str">
        <f>IFERROR(IF(VLOOKUP($A6,'Annex 2 Designated EHV charges'!$A:$P,12,FALSE)=0,"",VLOOKUP($A6,'Annex 2 Designated EHV charges'!$A:$P,12,FALSE)),"")</f>
        <v/>
      </c>
    </row>
    <row r="7" spans="1:14" ht="26.4" x14ac:dyDescent="0.25">
      <c r="A7" s="97" t="str">
        <f t="array" ref="A7">IFERROR(INDEX('Annex 2 Designated EHV charges'!$A$11:$A$58, MATCH(0, IF(ISBLANK('Annex 2 Designated EHV charges'!$A$11:$A$58),1, COUNTIF(A$4:$A6, 'Annex 2 Designated EHV charges'!$A$11:$A$58)), 0)),"")</f>
        <v/>
      </c>
      <c r="B7" s="97" t="str">
        <f>IF($A7="","",VLOOKUP($A7,'Annex 2 Designated EHV charges'!$A:$O,2,0))</f>
        <v/>
      </c>
      <c r="C7" s="98" t="str">
        <f>IF($A7="","",VLOOKUP($A7,'Annex 2 Designated EHV charges'!$A:$O,3,0))</f>
        <v/>
      </c>
      <c r="D7" s="97" t="str">
        <f>IF($A7="","",VLOOKUP($A7,'Annex 2 Designated EHV charges'!$A:$O,7,0))</f>
        <v/>
      </c>
      <c r="E7" s="101" t="str">
        <f>IFERROR(IF(VLOOKUP($A7,'Annex 2 Designated EHV charges'!$A:$P,9,FALSE)=0,"",VLOOKUP($A7,'Annex 2 Designated EHV charges'!$A:$P,9,FALSE)),"")</f>
        <v/>
      </c>
      <c r="F7" s="207" t="str">
        <f>IFERROR(IF(VLOOKUP($A7,'Annex 2 Designated EHV charges'!$A:$P,10,FALSE)=0,"",VLOOKUP($A7,'Annex 2 Designated EHV charges'!$A:$P,10,FALSE)),"")</f>
        <v/>
      </c>
      <c r="G7" s="102" t="str">
        <f>IFERROR(IF(VLOOKUP($A7,'Annex 2 Designated EHV charges'!$A:$P,11,FALSE)=0,"",VLOOKUP($A7,'Annex 2 Designated EHV charges'!$A:$P,11,FALSE)),"")</f>
        <v/>
      </c>
      <c r="H7" s="102" t="str">
        <f>IFERROR(IF(VLOOKUP($A7,'Annex 2 Designated EHV charges'!$A:$P,12,FALSE)=0,"",VLOOKUP($A7,'Annex 2 Designated EHV charges'!$A:$P,12,FALSE)),"")</f>
        <v/>
      </c>
    </row>
    <row r="8" spans="1:14" ht="26.4" x14ac:dyDescent="0.25">
      <c r="A8" s="97" t="str">
        <f t="array" ref="A8">IFERROR(INDEX('Annex 2 Designated EHV charges'!$A$11:$A$58, MATCH(0, IF(ISBLANK('Annex 2 Designated EHV charges'!$A$11:$A$58),1, COUNTIF(A$4:$A7, 'Annex 2 Designated EHV charges'!$A$11:$A$58)), 0)),"")</f>
        <v/>
      </c>
      <c r="B8" s="97" t="str">
        <f>IF($A8="","",VLOOKUP($A8,'Annex 2 Designated EHV charges'!$A:$O,2,0))</f>
        <v/>
      </c>
      <c r="C8" s="98" t="str">
        <f>IF($A8="","",VLOOKUP($A8,'Annex 2 Designated EHV charges'!$A:$O,3,0))</f>
        <v/>
      </c>
      <c r="D8" s="97" t="str">
        <f>IF($A8="","",VLOOKUP($A8,'Annex 2 Designated EHV charges'!$A:$O,7,0))</f>
        <v/>
      </c>
      <c r="E8" s="101" t="str">
        <f>IFERROR(IF(VLOOKUP($A8,'Annex 2 Designated EHV charges'!$A:$P,9,FALSE)=0,"",VLOOKUP($A8,'Annex 2 Designated EHV charges'!$A:$P,9,FALSE)),"")</f>
        <v/>
      </c>
      <c r="F8" s="207" t="str">
        <f>IFERROR(IF(VLOOKUP($A8,'Annex 2 Designated EHV charges'!$A:$P,10,FALSE)=0,"",VLOOKUP($A8,'Annex 2 Designated EHV charges'!$A:$P,10,FALSE)),"")</f>
        <v/>
      </c>
      <c r="G8" s="102" t="str">
        <f>IFERROR(IF(VLOOKUP($A8,'Annex 2 Designated EHV charges'!$A:$P,11,FALSE)=0,"",VLOOKUP($A8,'Annex 2 Designated EHV charges'!$A:$P,11,FALSE)),"")</f>
        <v/>
      </c>
      <c r="H8" s="102" t="str">
        <f>IFERROR(IF(VLOOKUP($A8,'Annex 2 Designated EHV charges'!$A:$P,12,FALSE)=0,"",VLOOKUP($A8,'Annex 2 Designated EHV charges'!$A:$P,12,FALSE)),"")</f>
        <v/>
      </c>
    </row>
    <row r="9" spans="1:14" ht="26.4" x14ac:dyDescent="0.25">
      <c r="A9" s="97" t="str">
        <f t="array" ref="A9">IFERROR(INDEX('Annex 2 Designated EHV charges'!$A$11:$A$58, MATCH(0, IF(ISBLANK('Annex 2 Designated EHV charges'!$A$11:$A$58),1, COUNTIF(A$4:$A8, 'Annex 2 Designated EHV charges'!$A$11:$A$58)), 0)),"")</f>
        <v/>
      </c>
      <c r="B9" s="97" t="str">
        <f>IF($A9="","",VLOOKUP($A9,'Annex 2 Designated EHV charges'!$A:$O,2,0))</f>
        <v/>
      </c>
      <c r="C9" s="98" t="str">
        <f>IF($A9="","",VLOOKUP($A9,'Annex 2 Designated EHV charges'!$A:$O,3,0))</f>
        <v/>
      </c>
      <c r="D9" s="97" t="str">
        <f>IF($A9="","",VLOOKUP($A9,'Annex 2 Designated EHV charges'!$A:$O,7,0))</f>
        <v/>
      </c>
      <c r="E9" s="101" t="str">
        <f>IFERROR(IF(VLOOKUP($A9,'Annex 2 Designated EHV charges'!$A:$P,9,FALSE)=0,"",VLOOKUP($A9,'Annex 2 Designated EHV charges'!$A:$P,9,FALSE)),"")</f>
        <v/>
      </c>
      <c r="F9" s="207" t="str">
        <f>IFERROR(IF(VLOOKUP($A9,'Annex 2 Designated EHV charges'!$A:$P,10,FALSE)=0,"",VLOOKUP($A9,'Annex 2 Designated EHV charges'!$A:$P,10,FALSE)),"")</f>
        <v/>
      </c>
      <c r="G9" s="102" t="str">
        <f>IFERROR(IF(VLOOKUP($A9,'Annex 2 Designated EHV charges'!$A:$P,11,FALSE)=0,"",VLOOKUP($A9,'Annex 2 Designated EHV charges'!$A:$P,11,FALSE)),"")</f>
        <v/>
      </c>
      <c r="H9" s="102" t="str">
        <f>IFERROR(IF(VLOOKUP($A9,'Annex 2 Designated EHV charges'!$A:$P,12,FALSE)=0,"",VLOOKUP($A9,'Annex 2 Designated EHV charges'!$A:$P,12,FALSE)),"")</f>
        <v/>
      </c>
    </row>
    <row r="10" spans="1:14" ht="26.4" x14ac:dyDescent="0.25">
      <c r="A10" s="97" t="str">
        <f t="array" ref="A10">IFERROR(INDEX('Annex 2 Designated EHV charges'!$A$11:$A$58, MATCH(0, IF(ISBLANK('Annex 2 Designated EHV charges'!$A$11:$A$58),1, COUNTIF(A$4:$A9, 'Annex 2 Designated EHV charges'!$A$11:$A$58)), 0)),"")</f>
        <v/>
      </c>
      <c r="B10" s="97" t="str">
        <f>IF($A10="","",VLOOKUP($A10,'Annex 2 Designated EHV charges'!$A:$O,2,0))</f>
        <v/>
      </c>
      <c r="C10" s="98" t="str">
        <f>IF($A10="","",VLOOKUP($A10,'Annex 2 Designated EHV charges'!$A:$O,3,0))</f>
        <v/>
      </c>
      <c r="D10" s="97" t="str">
        <f>IF($A10="","",VLOOKUP($A10,'Annex 2 Designated EHV charges'!$A:$O,7,0))</f>
        <v/>
      </c>
      <c r="E10" s="101" t="str">
        <f>IFERROR(IF(VLOOKUP($A10,'Annex 2 Designated EHV charges'!$A:$P,9,FALSE)=0,"",VLOOKUP($A10,'Annex 2 Designated EHV charges'!$A:$P,9,FALSE)),"")</f>
        <v/>
      </c>
      <c r="F10" s="207" t="str">
        <f>IFERROR(IF(VLOOKUP($A10,'Annex 2 Designated EHV charges'!$A:$P,10,FALSE)=0,"",VLOOKUP($A10,'Annex 2 Designated EHV charges'!$A:$P,10,FALSE)),"")</f>
        <v/>
      </c>
      <c r="G10" s="102" t="str">
        <f>IFERROR(IF(VLOOKUP($A10,'Annex 2 Designated EHV charges'!$A:$P,11,FALSE)=0,"",VLOOKUP($A10,'Annex 2 Designated EHV charges'!$A:$P,11,FALSE)),"")</f>
        <v/>
      </c>
      <c r="H10" s="102" t="str">
        <f>IFERROR(IF(VLOOKUP($A10,'Annex 2 Designated EHV charges'!$A:$P,12,FALSE)=0,"",VLOOKUP($A10,'Annex 2 Designated EHV charges'!$A:$P,12,FALSE)),"")</f>
        <v/>
      </c>
    </row>
    <row r="11" spans="1:14" ht="26.4" x14ac:dyDescent="0.25">
      <c r="A11" s="97" t="str">
        <f t="array" ref="A11">IFERROR(INDEX('Annex 2 Designated EHV charges'!$A$11:$A$58, MATCH(0, IF(ISBLANK('Annex 2 Designated EHV charges'!$A$11:$A$58),1, COUNTIF(A$4:$A10, 'Annex 2 Designated EHV charges'!$A$11:$A$58)), 0)),"")</f>
        <v/>
      </c>
      <c r="B11" s="97" t="str">
        <f>IF($A11="","",VLOOKUP($A11,'Annex 2 Designated EHV charges'!$A:$O,2,0))</f>
        <v/>
      </c>
      <c r="C11" s="98" t="str">
        <f>IF($A11="","",VLOOKUP($A11,'Annex 2 Designated EHV charges'!$A:$O,3,0))</f>
        <v/>
      </c>
      <c r="D11" s="97" t="str">
        <f>IF($A11="","",VLOOKUP($A11,'Annex 2 Designated EHV charges'!$A:$O,7,0))</f>
        <v/>
      </c>
      <c r="E11" s="101" t="str">
        <f>IFERROR(IF(VLOOKUP($A11,'Annex 2 Designated EHV charges'!$A:$P,9,FALSE)=0,"",VLOOKUP($A11,'Annex 2 Designated EHV charges'!$A:$P,9,FALSE)),"")</f>
        <v/>
      </c>
      <c r="F11" s="207" t="str">
        <f>IFERROR(IF(VLOOKUP($A11,'Annex 2 Designated EHV charges'!$A:$P,10,FALSE)=0,"",VLOOKUP($A11,'Annex 2 Designated EHV charges'!$A:$P,10,FALSE)),"")</f>
        <v/>
      </c>
      <c r="G11" s="102" t="str">
        <f>IFERROR(IF(VLOOKUP($A11,'Annex 2 Designated EHV charges'!$A:$P,11,FALSE)=0,"",VLOOKUP($A11,'Annex 2 Designated EHV charges'!$A:$P,11,FALSE)),"")</f>
        <v/>
      </c>
      <c r="H11" s="102" t="str">
        <f>IFERROR(IF(VLOOKUP($A11,'Annex 2 Designated EHV charges'!$A:$P,12,FALSE)=0,"",VLOOKUP($A11,'Annex 2 Designated EHV charges'!$A:$P,12,FALSE)),"")</f>
        <v/>
      </c>
    </row>
    <row r="12" spans="1:14" x14ac:dyDescent="0.25">
      <c r="A12" s="97" t="str">
        <f t="array" ref="A12">IFERROR(INDEX('Annex 2 Designated EHV charges'!$A$11:$A$58, MATCH(0, IF(ISBLANK('Annex 2 Designated EHV charges'!$A$11:$A$58),1, COUNTIF(A$4:$A11, 'Annex 2 Designated EHV charges'!$A$11:$A$58)), 0)),"")</f>
        <v/>
      </c>
      <c r="B12" s="97" t="str">
        <f>IF($A12="","",VLOOKUP($A12,'Annex 2 Designated EHV charges'!$A:$O,2,0))</f>
        <v/>
      </c>
      <c r="C12" s="98" t="str">
        <f>IF($A12="","",VLOOKUP($A12,'Annex 2 Designated EHV charges'!$A:$O,3,0))</f>
        <v/>
      </c>
      <c r="D12" s="97" t="str">
        <f>IF($A12="","",VLOOKUP($A12,'Annex 2 Designated EHV charges'!$A:$O,7,0))</f>
        <v/>
      </c>
      <c r="E12" s="101" t="str">
        <f>IFERROR(IF(VLOOKUP($A12,'Annex 2 Designated EHV charges'!$A:$P,9,FALSE)=0,"",VLOOKUP($A12,'Annex 2 Designated EHV charges'!$A:$P,9,FALSE)),"")</f>
        <v/>
      </c>
      <c r="F12" s="207" t="str">
        <f>IFERROR(IF(VLOOKUP($A12,'Annex 2 Designated EHV charges'!$A:$P,10,FALSE)=0,"",VLOOKUP($A12,'Annex 2 Designated EHV charges'!$A:$P,10,FALSE)),"")</f>
        <v/>
      </c>
      <c r="G12" s="102" t="str">
        <f>IFERROR(IF(VLOOKUP($A12,'Annex 2 Designated EHV charges'!$A:$P,11,FALSE)=0,"",VLOOKUP($A12,'Annex 2 Designated EHV charges'!$A:$P,11,FALSE)),"")</f>
        <v/>
      </c>
      <c r="H12" s="102" t="str">
        <f>IFERROR(IF(VLOOKUP($A12,'Annex 2 Designated EHV charges'!$A:$P,12,FALSE)=0,"",VLOOKUP($A12,'Annex 2 Designated EHV charges'!$A:$P,12,FALSE)),"")</f>
        <v/>
      </c>
    </row>
    <row r="13" spans="1:14" ht="26.4" x14ac:dyDescent="0.25">
      <c r="A13" s="97" t="str">
        <f t="array" ref="A13">IFERROR(INDEX('Annex 2 Designated EHV charges'!$A$11:$A$58, MATCH(0, IF(ISBLANK('Annex 2 Designated EHV charges'!$A$11:$A$58),1, COUNTIF(A$4:$A12, 'Annex 2 Designated EHV charges'!$A$11:$A$58)), 0)),"")</f>
        <v/>
      </c>
      <c r="B13" s="97" t="str">
        <f>IF($A13="","",VLOOKUP($A13,'Annex 2 Designated EHV charges'!$A:$O,2,0))</f>
        <v/>
      </c>
      <c r="C13" s="98" t="str">
        <f>IF($A13="","",VLOOKUP($A13,'Annex 2 Designated EHV charges'!$A:$O,3,0))</f>
        <v/>
      </c>
      <c r="D13" s="97" t="str">
        <f>IF($A13="","",VLOOKUP($A13,'Annex 2 Designated EHV charges'!$A:$O,7,0))</f>
        <v/>
      </c>
      <c r="E13" s="101" t="str">
        <f>IFERROR(IF(VLOOKUP($A13,'Annex 2 Designated EHV charges'!$A:$P,9,FALSE)=0,"",VLOOKUP($A13,'Annex 2 Designated EHV charges'!$A:$P,9,FALSE)),"")</f>
        <v/>
      </c>
      <c r="F13" s="207" t="str">
        <f>IFERROR(IF(VLOOKUP($A13,'Annex 2 Designated EHV charges'!$A:$P,10,FALSE)=0,"",VLOOKUP($A13,'Annex 2 Designated EHV charges'!$A:$P,10,FALSE)),"")</f>
        <v/>
      </c>
      <c r="G13" s="102" t="str">
        <f>IFERROR(IF(VLOOKUP($A13,'Annex 2 Designated EHV charges'!$A:$P,11,FALSE)=0,"",VLOOKUP($A13,'Annex 2 Designated EHV charges'!$A:$P,11,FALSE)),"")</f>
        <v/>
      </c>
      <c r="H13" s="102" t="str">
        <f>IFERROR(IF(VLOOKUP($A13,'Annex 2 Designated EHV charges'!$A:$P,12,FALSE)=0,"",VLOOKUP($A13,'Annex 2 Designated EHV charges'!$A:$P,12,FALSE)),"")</f>
        <v/>
      </c>
    </row>
    <row r="14" spans="1:14" x14ac:dyDescent="0.25">
      <c r="A14" s="97" t="str">
        <f t="array" ref="A14">IFERROR(INDEX('Annex 2 Designated EHV charges'!$A$11:$A$58, MATCH(0, IF(ISBLANK('Annex 2 Designated EHV charges'!$A$11:$A$58),1, COUNTIF(A$4:$A13, 'Annex 2 Designated EHV charges'!$A$11:$A$58)), 0)),"")</f>
        <v/>
      </c>
      <c r="B14" s="97" t="str">
        <f>IF($A14="","",VLOOKUP($A14,'Annex 2 Designated EHV charges'!$A:$O,2,0))</f>
        <v/>
      </c>
      <c r="C14" s="98" t="str">
        <f>IF($A14="","",VLOOKUP($A14,'Annex 2 Designated EHV charges'!$A:$O,3,0))</f>
        <v/>
      </c>
      <c r="D14" s="97" t="str">
        <f>IF($A14="","",VLOOKUP($A14,'Annex 2 Designated EHV charges'!$A:$O,7,0))</f>
        <v/>
      </c>
      <c r="E14" s="101" t="str">
        <f>IFERROR(IF(VLOOKUP($A14,'Annex 2 Designated EHV charges'!$A:$P,9,FALSE)=0,"",VLOOKUP($A14,'Annex 2 Designated EHV charges'!$A:$P,9,FALSE)),"")</f>
        <v/>
      </c>
      <c r="F14" s="207" t="str">
        <f>IFERROR(IF(VLOOKUP($A14,'Annex 2 Designated EHV charges'!$A:$P,10,FALSE)=0,"",VLOOKUP($A14,'Annex 2 Designated EHV charges'!$A:$P,10,FALSE)),"")</f>
        <v/>
      </c>
      <c r="G14" s="102" t="str">
        <f>IFERROR(IF(VLOOKUP($A14,'Annex 2 Designated EHV charges'!$A:$P,11,FALSE)=0,"",VLOOKUP($A14,'Annex 2 Designated EHV charges'!$A:$P,11,FALSE)),"")</f>
        <v/>
      </c>
      <c r="H14" s="102" t="str">
        <f>IFERROR(IF(VLOOKUP($A14,'Annex 2 Designated EHV charges'!$A:$P,12,FALSE)=0,"",VLOOKUP($A14,'Annex 2 Designated EHV charges'!$A:$P,12,FALSE)),"")</f>
        <v/>
      </c>
    </row>
    <row r="15" spans="1:14" x14ac:dyDescent="0.25">
      <c r="A15" s="97" t="str">
        <f t="array" ref="A15">IFERROR(INDEX('Annex 2 Designated EHV charges'!$A$11:$A$58, MATCH(0, IF(ISBLANK('Annex 2 Designated EHV charges'!$A$11:$A$58),1, COUNTIF(A$4:$A14, 'Annex 2 Designated EHV charges'!$A$11:$A$58)), 0)),"")</f>
        <v/>
      </c>
      <c r="B15" s="97" t="str">
        <f>IF($A15="","",VLOOKUP($A15,'Annex 2 Designated EHV charges'!$A:$O,2,0))</f>
        <v/>
      </c>
      <c r="C15" s="98" t="str">
        <f>IF($A15="","",VLOOKUP($A15,'Annex 2 Designated EHV charges'!$A:$O,3,0))</f>
        <v/>
      </c>
      <c r="D15" s="97" t="str">
        <f>IF($A15="","",VLOOKUP($A15,'Annex 2 Designated EHV charges'!$A:$O,7,0))</f>
        <v/>
      </c>
      <c r="E15" s="101" t="str">
        <f>IFERROR(IF(VLOOKUP($A15,'Annex 2 Designated EHV charges'!$A:$P,9,FALSE)=0,"",VLOOKUP($A15,'Annex 2 Designated EHV charges'!$A:$P,9,FALSE)),"")</f>
        <v/>
      </c>
      <c r="F15" s="207" t="str">
        <f>IFERROR(IF(VLOOKUP($A15,'Annex 2 Designated EHV charges'!$A:$P,10,FALSE)=0,"",VLOOKUP($A15,'Annex 2 Designated EHV charges'!$A:$P,10,FALSE)),"")</f>
        <v/>
      </c>
      <c r="G15" s="102" t="str">
        <f>IFERROR(IF(VLOOKUP($A15,'Annex 2 Designated EHV charges'!$A:$P,11,FALSE)=0,"",VLOOKUP($A15,'Annex 2 Designated EHV charges'!$A:$P,11,FALSE)),"")</f>
        <v/>
      </c>
      <c r="H15" s="102" t="str">
        <f>IFERROR(IF(VLOOKUP($A15,'Annex 2 Designated EHV charges'!$A:$P,12,FALSE)=0,"",VLOOKUP($A15,'Annex 2 Designated EHV charges'!$A:$P,12,FALSE)),"")</f>
        <v/>
      </c>
    </row>
    <row r="16" spans="1:14" x14ac:dyDescent="0.25">
      <c r="A16" s="97" t="str">
        <f t="array" ref="A16">IFERROR(INDEX('Annex 2 Designated EHV charges'!$A$11:$A$58, MATCH(0, IF(ISBLANK('Annex 2 Designated EHV charges'!$A$11:$A$58),1, COUNTIF(A$4:$A15, 'Annex 2 Designated EHV charges'!$A$11:$A$58)), 0)),"")</f>
        <v/>
      </c>
      <c r="B16" s="97" t="str">
        <f>IF($A16="","",VLOOKUP($A16,'Annex 2 Designated EHV charges'!$A:$O,2,0))</f>
        <v/>
      </c>
      <c r="C16" s="98" t="str">
        <f>IF($A16="","",VLOOKUP($A16,'Annex 2 Designated EHV charges'!$A:$O,3,0))</f>
        <v/>
      </c>
      <c r="D16" s="97" t="str">
        <f>IF($A16="","",VLOOKUP($A16,'Annex 2 Designated EHV charges'!$A:$O,7,0))</f>
        <v/>
      </c>
      <c r="E16" s="101" t="str">
        <f>IFERROR(IF(VLOOKUP($A16,'Annex 2 Designated EHV charges'!$A:$P,9,FALSE)=0,"",VLOOKUP($A16,'Annex 2 Designated EHV charges'!$A:$P,9,FALSE)),"")</f>
        <v/>
      </c>
      <c r="F16" s="207" t="str">
        <f>IFERROR(IF(VLOOKUP($A16,'Annex 2 Designated EHV charges'!$A:$P,10,FALSE)=0,"",VLOOKUP($A16,'Annex 2 Designated EHV charges'!$A:$P,10,FALSE)),"")</f>
        <v/>
      </c>
      <c r="G16" s="102" t="str">
        <f>IFERROR(IF(VLOOKUP($A16,'Annex 2 Designated EHV charges'!$A:$P,11,FALSE)=0,"",VLOOKUP($A16,'Annex 2 Designated EHV charges'!$A:$P,11,FALSE)),"")</f>
        <v/>
      </c>
      <c r="H16" s="102" t="str">
        <f>IFERROR(IF(VLOOKUP($A16,'Annex 2 Designated EHV charges'!$A:$P,12,FALSE)=0,"",VLOOKUP($A16,'Annex 2 Designated EHV charges'!$A:$P,12,FALSE)),"")</f>
        <v/>
      </c>
    </row>
    <row r="17" spans="1:8" x14ac:dyDescent="0.25">
      <c r="A17" s="97" t="str">
        <f t="array" ref="A17">IFERROR(INDEX('Annex 2 Designated EHV charges'!$A$11:$A$58, MATCH(0, IF(ISBLANK('Annex 2 Designated EHV charges'!$A$11:$A$58),1, COUNTIF(A$4:$A16, 'Annex 2 Designated EHV charges'!$A$11:$A$58)), 0)),"")</f>
        <v/>
      </c>
      <c r="B17" s="97" t="str">
        <f>IF($A17="","",VLOOKUP($A17,'Annex 2 Designated EHV charges'!$A:$O,2,0))</f>
        <v/>
      </c>
      <c r="C17" s="98" t="str">
        <f>IF($A17="","",VLOOKUP($A17,'Annex 2 Designated EHV charges'!$A:$O,3,0))</f>
        <v/>
      </c>
      <c r="D17" s="97" t="str">
        <f>IF($A17="","",VLOOKUP($A17,'Annex 2 Designated EHV charges'!$A:$O,7,0))</f>
        <v/>
      </c>
      <c r="E17" s="101" t="str">
        <f>IFERROR(IF(VLOOKUP($A17,'Annex 2 Designated EHV charges'!$A:$P,9,FALSE)=0,"",VLOOKUP($A17,'Annex 2 Designated EHV charges'!$A:$P,9,FALSE)),"")</f>
        <v/>
      </c>
      <c r="F17" s="207" t="str">
        <f>IFERROR(IF(VLOOKUP($A17,'Annex 2 Designated EHV charges'!$A:$P,10,FALSE)=0,"",VLOOKUP($A17,'Annex 2 Designated EHV charges'!$A:$P,10,FALSE)),"")</f>
        <v/>
      </c>
      <c r="G17" s="102" t="str">
        <f>IFERROR(IF(VLOOKUP($A17,'Annex 2 Designated EHV charges'!$A:$P,11,FALSE)=0,"",VLOOKUP($A17,'Annex 2 Designated EHV charges'!$A:$P,11,FALSE)),"")</f>
        <v/>
      </c>
      <c r="H17" s="102" t="str">
        <f>IFERROR(IF(VLOOKUP($A17,'Annex 2 Designated EHV charges'!$A:$P,12,FALSE)=0,"",VLOOKUP($A17,'Annex 2 Designated EHV charges'!$A:$P,12,FALSE)),"")</f>
        <v/>
      </c>
    </row>
    <row r="18" spans="1:8" x14ac:dyDescent="0.25">
      <c r="A18" s="97" t="str">
        <f t="array" ref="A18">IFERROR(INDEX('Annex 2 Designated EHV charges'!$A$11:$A$58, MATCH(0, IF(ISBLANK('Annex 2 Designated EHV charges'!$A$11:$A$58),1, COUNTIF(A$4:$A17, 'Annex 2 Designated EHV charges'!$A$11:$A$58)), 0)),"")</f>
        <v/>
      </c>
      <c r="B18" s="97" t="str">
        <f>IF($A18="","",VLOOKUP($A18,'Annex 2 Designated EHV charges'!$A:$O,2,0))</f>
        <v/>
      </c>
      <c r="C18" s="98" t="str">
        <f>IF($A18="","",VLOOKUP($A18,'Annex 2 Designated EHV charges'!$A:$O,3,0))</f>
        <v/>
      </c>
      <c r="D18" s="97" t="str">
        <f>IF($A18="","",VLOOKUP($A18,'Annex 2 Designated EHV charges'!$A:$O,7,0))</f>
        <v/>
      </c>
      <c r="E18" s="101" t="str">
        <f>IFERROR(IF(VLOOKUP($A18,'Annex 2 Designated EHV charges'!$A:$P,9,FALSE)=0,"",VLOOKUP($A18,'Annex 2 Designated EHV charges'!$A:$P,9,FALSE)),"")</f>
        <v/>
      </c>
      <c r="F18" s="207" t="str">
        <f>IFERROR(IF(VLOOKUP($A18,'Annex 2 Designated EHV charges'!$A:$P,10,FALSE)=0,"",VLOOKUP($A18,'Annex 2 Designated EHV charges'!$A:$P,10,FALSE)),"")</f>
        <v/>
      </c>
      <c r="G18" s="102" t="str">
        <f>IFERROR(IF(VLOOKUP($A18,'Annex 2 Designated EHV charges'!$A:$P,11,FALSE)=0,"",VLOOKUP($A18,'Annex 2 Designated EHV charges'!$A:$P,11,FALSE)),"")</f>
        <v/>
      </c>
      <c r="H18" s="102" t="str">
        <f>IFERROR(IF(VLOOKUP($A18,'Annex 2 Designated EHV charges'!$A:$P,12,FALSE)=0,"",VLOOKUP($A18,'Annex 2 Designated EHV charges'!$A:$P,12,FALSE)),"")</f>
        <v/>
      </c>
    </row>
    <row r="19" spans="1:8" x14ac:dyDescent="0.25">
      <c r="A19" s="97" t="str">
        <f t="array" ref="A19">IFERROR(INDEX('Annex 2 Designated EHV charges'!$A$11:$A$58, MATCH(0, IF(ISBLANK('Annex 2 Designated EHV charges'!$A$11:$A$58),1, COUNTIF(A$4:$A18, 'Annex 2 Designated EHV charges'!$A$11:$A$58)), 0)),"")</f>
        <v/>
      </c>
      <c r="B19" s="97" t="str">
        <f>IF($A19="","",VLOOKUP($A19,'Annex 2 Designated EHV charges'!$A:$O,2,0))</f>
        <v/>
      </c>
      <c r="C19" s="98" t="str">
        <f>IF($A19="","",VLOOKUP($A19,'Annex 2 Designated EHV charges'!$A:$O,3,0))</f>
        <v/>
      </c>
      <c r="D19" s="97" t="str">
        <f>IF($A19="","",VLOOKUP($A19,'Annex 2 Designated EHV charges'!$A:$O,7,0))</f>
        <v/>
      </c>
      <c r="E19" s="101" t="str">
        <f>IFERROR(IF(VLOOKUP($A19,'Annex 2 Designated EHV charges'!$A:$P,9,FALSE)=0,"",VLOOKUP($A19,'Annex 2 Designated EHV charges'!$A:$P,9,FALSE)),"")</f>
        <v/>
      </c>
      <c r="F19" s="207" t="str">
        <f>IFERROR(IF(VLOOKUP($A19,'Annex 2 Designated EHV charges'!$A:$P,10,FALSE)=0,"",VLOOKUP($A19,'Annex 2 Designated EHV charges'!$A:$P,10,FALSE)),"")</f>
        <v/>
      </c>
      <c r="G19" s="102" t="str">
        <f>IFERROR(IF(VLOOKUP($A19,'Annex 2 Designated EHV charges'!$A:$P,11,FALSE)=0,"",VLOOKUP($A19,'Annex 2 Designated EHV charges'!$A:$P,11,FALSE)),"")</f>
        <v/>
      </c>
      <c r="H19" s="102" t="str">
        <f>IFERROR(IF(VLOOKUP($A19,'Annex 2 Designated EHV charges'!$A:$P,12,FALSE)=0,"",VLOOKUP($A19,'Annex 2 Designated EHV charges'!$A:$P,12,FALSE)),"")</f>
        <v/>
      </c>
    </row>
    <row r="20" spans="1:8" x14ac:dyDescent="0.25">
      <c r="A20" s="97" t="str">
        <f t="array" ref="A20">IFERROR(INDEX('Annex 2 Designated EHV charges'!$A$11:$A$58, MATCH(0, IF(ISBLANK('Annex 2 Designated EHV charges'!$A$11:$A$58),1, COUNTIF(A$4:$A19, 'Annex 2 Designated EHV charges'!$A$11:$A$58)), 0)),"")</f>
        <v/>
      </c>
      <c r="B20" s="97" t="str">
        <f>IF($A20="","",VLOOKUP($A20,'Annex 2 Designated EHV charges'!$A:$O,2,0))</f>
        <v/>
      </c>
      <c r="C20" s="98" t="str">
        <f>IF($A20="","",VLOOKUP($A20,'Annex 2 Designated EHV charges'!$A:$O,3,0))</f>
        <v/>
      </c>
      <c r="D20" s="97" t="str">
        <f>IF($A20="","",VLOOKUP($A20,'Annex 2 Designated EHV charges'!$A:$O,7,0))</f>
        <v/>
      </c>
      <c r="E20" s="101" t="str">
        <f>IFERROR(IF(VLOOKUP($A20,'Annex 2 Designated EHV charges'!$A:$P,9,FALSE)=0,"",VLOOKUP($A20,'Annex 2 Designated EHV charges'!$A:$P,9,FALSE)),"")</f>
        <v/>
      </c>
      <c r="F20" s="207" t="str">
        <f>IFERROR(IF(VLOOKUP($A20,'Annex 2 Designated EHV charges'!$A:$P,10,FALSE)=0,"",VLOOKUP($A20,'Annex 2 Designated EHV charges'!$A:$P,10,FALSE)),"")</f>
        <v/>
      </c>
      <c r="G20" s="102" t="str">
        <f>IFERROR(IF(VLOOKUP($A20,'Annex 2 Designated EHV charges'!$A:$P,11,FALSE)=0,"",VLOOKUP($A20,'Annex 2 Designated EHV charges'!$A:$P,11,FALSE)),"")</f>
        <v/>
      </c>
      <c r="H20" s="102" t="str">
        <f>IFERROR(IF(VLOOKUP($A20,'Annex 2 Designated EHV charges'!$A:$P,12,FALSE)=0,"",VLOOKUP($A20,'Annex 2 Designated EHV charges'!$A:$P,12,FALSE)),"")</f>
        <v/>
      </c>
    </row>
    <row r="21" spans="1:8" x14ac:dyDescent="0.25">
      <c r="A21" s="97" t="str">
        <f t="array" ref="A21">IFERROR(INDEX('Annex 2 Designated EHV charges'!$A$11:$A$58, MATCH(0, IF(ISBLANK('Annex 2 Designated EHV charges'!$A$11:$A$58),1, COUNTIF(A$4:$A20, 'Annex 2 Designated EHV charges'!$A$11:$A$58)), 0)),"")</f>
        <v/>
      </c>
      <c r="B21" s="97" t="str">
        <f>IF($A21="","",VLOOKUP($A21,'Annex 2 Designated EHV charges'!$A:$O,2,0))</f>
        <v/>
      </c>
      <c r="C21" s="98" t="str">
        <f>IF($A21="","",VLOOKUP($A21,'Annex 2 Designated EHV charges'!$A:$O,3,0))</f>
        <v/>
      </c>
      <c r="D21" s="97" t="str">
        <f>IF($A21="","",VLOOKUP($A21,'Annex 2 Designated EHV charges'!$A:$O,7,0))</f>
        <v/>
      </c>
      <c r="E21" s="101" t="str">
        <f>IFERROR(IF(VLOOKUP($A21,'Annex 2 Designated EHV charges'!$A:$P,9,FALSE)=0,"",VLOOKUP($A21,'Annex 2 Designated EHV charges'!$A:$P,9,FALSE)),"")</f>
        <v/>
      </c>
      <c r="F21" s="207" t="str">
        <f>IFERROR(IF(VLOOKUP($A21,'Annex 2 Designated EHV charges'!$A:$P,10,FALSE)=0,"",VLOOKUP($A21,'Annex 2 Designated EHV charges'!$A:$P,10,FALSE)),"")</f>
        <v/>
      </c>
      <c r="G21" s="102" t="str">
        <f>IFERROR(IF(VLOOKUP($A21,'Annex 2 Designated EHV charges'!$A:$P,11,FALSE)=0,"",VLOOKUP($A21,'Annex 2 Designated EHV charges'!$A:$P,11,FALSE)),"")</f>
        <v/>
      </c>
      <c r="H21" s="102" t="str">
        <f>IFERROR(IF(VLOOKUP($A21,'Annex 2 Designated EHV charges'!$A:$P,12,FALSE)=0,"",VLOOKUP($A21,'Annex 2 Designated EHV charges'!$A:$P,12,FALSE)),"")</f>
        <v/>
      </c>
    </row>
    <row r="22" spans="1:8" x14ac:dyDescent="0.25">
      <c r="A22" s="97" t="str">
        <f t="array" ref="A22">IFERROR(INDEX('Annex 2 Designated EHV charges'!$A$11:$A$58, MATCH(0, IF(ISBLANK('Annex 2 Designated EHV charges'!$A$11:$A$58),1, COUNTIF(A$4:$A21, 'Annex 2 Designated EHV charges'!$A$11:$A$58)), 0)),"")</f>
        <v/>
      </c>
      <c r="B22" s="97" t="str">
        <f>IF($A22="","",VLOOKUP($A22,'Annex 2 Designated EHV charges'!$A:$O,2,0))</f>
        <v/>
      </c>
      <c r="C22" s="98" t="str">
        <f>IF($A22="","",VLOOKUP($A22,'Annex 2 Designated EHV charges'!$A:$O,3,0))</f>
        <v/>
      </c>
      <c r="D22" s="97" t="str">
        <f>IF($A22="","",VLOOKUP($A22,'Annex 2 Designated EHV charges'!$A:$O,7,0))</f>
        <v/>
      </c>
      <c r="E22" s="101" t="str">
        <f>IFERROR(IF(VLOOKUP($A22,'Annex 2 Designated EHV charges'!$A:$P,9,FALSE)=0,"",VLOOKUP($A22,'Annex 2 Designated EHV charges'!$A:$P,9,FALSE)),"")</f>
        <v/>
      </c>
      <c r="F22" s="207" t="str">
        <f>IFERROR(IF(VLOOKUP($A22,'Annex 2 Designated EHV charges'!$A:$P,10,FALSE)=0,"",VLOOKUP($A22,'Annex 2 Designated EHV charges'!$A:$P,10,FALSE)),"")</f>
        <v/>
      </c>
      <c r="G22" s="102" t="str">
        <f>IFERROR(IF(VLOOKUP($A22,'Annex 2 Designated EHV charges'!$A:$P,11,FALSE)=0,"",VLOOKUP($A22,'Annex 2 Designated EHV charges'!$A:$P,11,FALSE)),"")</f>
        <v/>
      </c>
      <c r="H22" s="102" t="str">
        <f>IFERROR(IF(VLOOKUP($A22,'Annex 2 Designated EHV charges'!$A:$P,12,FALSE)=0,"",VLOOKUP($A22,'Annex 2 Designated EHV charges'!$A:$P,12,FALSE)),"")</f>
        <v/>
      </c>
    </row>
    <row r="23" spans="1:8" x14ac:dyDescent="0.25">
      <c r="A23" s="97" t="str">
        <f t="array" ref="A23">IFERROR(INDEX('Annex 2 Designated EHV charges'!$A$11:$A$58, MATCH(0, IF(ISBLANK('Annex 2 Designated EHV charges'!$A$11:$A$58),1, COUNTIF(A$4:$A22, 'Annex 2 Designated EHV charges'!$A$11:$A$58)), 0)),"")</f>
        <v/>
      </c>
      <c r="B23" s="97" t="str">
        <f>IF($A23="","",VLOOKUP($A23,'Annex 2 Designated EHV charges'!$A:$O,2,0))</f>
        <v/>
      </c>
      <c r="C23" s="98" t="str">
        <f>IF($A23="","",VLOOKUP($A23,'Annex 2 Designated EHV charges'!$A:$O,3,0))</f>
        <v/>
      </c>
      <c r="D23" s="97" t="str">
        <f>IF($A23="","",VLOOKUP($A23,'Annex 2 Designated EHV charges'!$A:$O,7,0))</f>
        <v/>
      </c>
      <c r="E23" s="101" t="str">
        <f>IFERROR(IF(VLOOKUP($A23,'Annex 2 Designated EHV charges'!$A:$P,9,FALSE)=0,"",VLOOKUP($A23,'Annex 2 Designated EHV charges'!$A:$P,9,FALSE)),"")</f>
        <v/>
      </c>
      <c r="F23" s="207" t="str">
        <f>IFERROR(IF(VLOOKUP($A23,'Annex 2 Designated EHV charges'!$A:$P,10,FALSE)=0,"",VLOOKUP($A23,'Annex 2 Designated EHV charges'!$A:$P,10,FALSE)),"")</f>
        <v/>
      </c>
      <c r="G23" s="102" t="str">
        <f>IFERROR(IF(VLOOKUP($A23,'Annex 2 Designated EHV charges'!$A:$P,11,FALSE)=0,"",VLOOKUP($A23,'Annex 2 Designated EHV charges'!$A:$P,11,FALSE)),"")</f>
        <v/>
      </c>
      <c r="H23" s="102" t="str">
        <f>IFERROR(IF(VLOOKUP($A23,'Annex 2 Designated EHV charges'!$A:$P,12,FALSE)=0,"",VLOOKUP($A23,'Annex 2 Designated EHV charges'!$A:$P,12,FALSE)),"")</f>
        <v/>
      </c>
    </row>
    <row r="24" spans="1:8" x14ac:dyDescent="0.25">
      <c r="A24" s="97" t="str">
        <f t="array" ref="A24">IFERROR(INDEX('Annex 2 Designated EHV charges'!$A$11:$A$58, MATCH(0, IF(ISBLANK('Annex 2 Designated EHV charges'!$A$11:$A$58),1, COUNTIF(A$4:$A23, 'Annex 2 Designated EHV charges'!$A$11:$A$58)), 0)),"")</f>
        <v/>
      </c>
      <c r="B24" s="97" t="str">
        <f>IF($A24="","",VLOOKUP($A24,'Annex 2 Designated EHV charges'!$A:$O,2,0))</f>
        <v/>
      </c>
      <c r="C24" s="98" t="str">
        <f>IF($A24="","",VLOOKUP($A24,'Annex 2 Designated EHV charges'!$A:$O,3,0))</f>
        <v/>
      </c>
      <c r="D24" s="97" t="str">
        <f>IF($A24="","",VLOOKUP($A24,'Annex 2 Designated EHV charges'!$A:$O,7,0))</f>
        <v/>
      </c>
      <c r="E24" s="101" t="str">
        <f>IFERROR(IF(VLOOKUP($A24,'Annex 2 Designated EHV charges'!$A:$P,9,FALSE)=0,"",VLOOKUP($A24,'Annex 2 Designated EHV charges'!$A:$P,9,FALSE)),"")</f>
        <v/>
      </c>
      <c r="F24" s="207" t="str">
        <f>IFERROR(IF(VLOOKUP($A24,'Annex 2 Designated EHV charges'!$A:$P,10,FALSE)=0,"",VLOOKUP($A24,'Annex 2 Designated EHV charges'!$A:$P,10,FALSE)),"")</f>
        <v/>
      </c>
      <c r="G24" s="102" t="str">
        <f>IFERROR(IF(VLOOKUP($A24,'Annex 2 Designated EHV charges'!$A:$P,11,FALSE)=0,"",VLOOKUP($A24,'Annex 2 Designated EHV charges'!$A:$P,11,FALSE)),"")</f>
        <v/>
      </c>
      <c r="H24" s="102" t="str">
        <f>IFERROR(IF(VLOOKUP($A24,'Annex 2 Designated EHV charges'!$A:$P,12,FALSE)=0,"",VLOOKUP($A24,'Annex 2 Designated EHV charges'!$A:$P,12,FALSE)),"")</f>
        <v/>
      </c>
    </row>
    <row r="25" spans="1:8" x14ac:dyDescent="0.25">
      <c r="A25" s="97" t="str">
        <f t="array" ref="A25">IFERROR(INDEX('Annex 2 Designated EHV charges'!$A$11:$A$58, MATCH(0, IF(ISBLANK('Annex 2 Designated EHV charges'!$A$11:$A$58),1, COUNTIF(A$4:$A24, 'Annex 2 Designated EHV charges'!$A$11:$A$58)), 0)),"")</f>
        <v/>
      </c>
      <c r="B25" s="97" t="str">
        <f>IF($A25="","",VLOOKUP($A25,'Annex 2 Designated EHV charges'!$A:$O,2,0))</f>
        <v/>
      </c>
      <c r="C25" s="98" t="str">
        <f>IF($A25="","",VLOOKUP($A25,'Annex 2 Designated EHV charges'!$A:$O,3,0))</f>
        <v/>
      </c>
      <c r="D25" s="97" t="str">
        <f>IF($A25="","",VLOOKUP($A25,'Annex 2 Designated EHV charges'!$A:$O,7,0))</f>
        <v/>
      </c>
      <c r="E25" s="101" t="str">
        <f>IFERROR(IF(VLOOKUP($A25,'Annex 2 Designated EHV charges'!$A:$P,9,FALSE)=0,"",VLOOKUP($A25,'Annex 2 Designated EHV charges'!$A:$P,9,FALSE)),"")</f>
        <v/>
      </c>
      <c r="F25" s="207" t="str">
        <f>IFERROR(IF(VLOOKUP($A25,'Annex 2 Designated EHV charges'!$A:$P,10,FALSE)=0,"",VLOOKUP($A25,'Annex 2 Designated EHV charges'!$A:$P,10,FALSE)),"")</f>
        <v/>
      </c>
      <c r="G25" s="102" t="str">
        <f>IFERROR(IF(VLOOKUP($A25,'Annex 2 Designated EHV charges'!$A:$P,11,FALSE)=0,"",VLOOKUP($A25,'Annex 2 Designated EHV charges'!$A:$P,11,FALSE)),"")</f>
        <v/>
      </c>
      <c r="H25" s="102" t="str">
        <f>IFERROR(IF(VLOOKUP($A25,'Annex 2 Designated EHV charges'!$A:$P,12,FALSE)=0,"",VLOOKUP($A25,'Annex 2 Designated EHV charges'!$A:$P,12,FALSE)),"")</f>
        <v/>
      </c>
    </row>
    <row r="26" spans="1:8" x14ac:dyDescent="0.25">
      <c r="A26" s="97" t="str">
        <f t="array" ref="A26">IFERROR(INDEX('Annex 2 Designated EHV charges'!$A$11:$A$58, MATCH(0, IF(ISBLANK('Annex 2 Designated EHV charges'!$A$11:$A$58),1, COUNTIF(A$4:$A25, 'Annex 2 Designated EHV charges'!$A$11:$A$58)), 0)),"")</f>
        <v/>
      </c>
      <c r="B26" s="97" t="str">
        <f>IF($A26="","",VLOOKUP($A26,'Annex 2 Designated EHV charges'!$A:$O,2,0))</f>
        <v/>
      </c>
      <c r="C26" s="98" t="str">
        <f>IF($A26="","",VLOOKUP($A26,'Annex 2 Designated EHV charges'!$A:$O,3,0))</f>
        <v/>
      </c>
      <c r="D26" s="97" t="str">
        <f>IF($A26="","",VLOOKUP($A26,'Annex 2 Designated EHV charges'!$A:$O,7,0))</f>
        <v/>
      </c>
      <c r="E26" s="101" t="str">
        <f>IFERROR(IF(VLOOKUP($A26,'Annex 2 Designated EHV charges'!$A:$P,9,FALSE)=0,"",VLOOKUP($A26,'Annex 2 Designated EHV charges'!$A:$P,9,FALSE)),"")</f>
        <v/>
      </c>
      <c r="F26" s="207" t="str">
        <f>IFERROR(IF(VLOOKUP($A26,'Annex 2 Designated EHV charges'!$A:$P,10,FALSE)=0,"",VLOOKUP($A26,'Annex 2 Designated EHV charges'!$A:$P,10,FALSE)),"")</f>
        <v/>
      </c>
      <c r="G26" s="102" t="str">
        <f>IFERROR(IF(VLOOKUP($A26,'Annex 2 Designated EHV charges'!$A:$P,11,FALSE)=0,"",VLOOKUP($A26,'Annex 2 Designated EHV charges'!$A:$P,11,FALSE)),"")</f>
        <v/>
      </c>
      <c r="H26" s="102" t="str">
        <f>IFERROR(IF(VLOOKUP($A26,'Annex 2 Designated EHV charges'!$A:$P,12,FALSE)=0,"",VLOOKUP($A26,'Annex 2 Designated EHV charges'!$A:$P,12,FALSE)),"")</f>
        <v/>
      </c>
    </row>
    <row r="27" spans="1:8" x14ac:dyDescent="0.25">
      <c r="A27" s="97" t="str">
        <f t="array" ref="A27">IFERROR(INDEX('Annex 2 Designated EHV charges'!$A$11:$A$58, MATCH(0, IF(ISBLANK('Annex 2 Designated EHV charges'!$A$11:$A$58),1, COUNTIF(A$4:$A26, 'Annex 2 Designated EHV charges'!$A$11:$A$58)), 0)),"")</f>
        <v/>
      </c>
      <c r="B27" s="97" t="str">
        <f>IF($A27="","",VLOOKUP($A27,'Annex 2 Designated EHV charges'!$A:$O,2,0))</f>
        <v/>
      </c>
      <c r="C27" s="98" t="str">
        <f>IF($A27="","",VLOOKUP($A27,'Annex 2 Designated EHV charges'!$A:$O,3,0))</f>
        <v/>
      </c>
      <c r="D27" s="97" t="str">
        <f>IF($A27="","",VLOOKUP($A27,'Annex 2 Designated EHV charges'!$A:$O,7,0))</f>
        <v/>
      </c>
      <c r="E27" s="101" t="str">
        <f>IFERROR(IF(VLOOKUP($A27,'Annex 2 Designated EHV charges'!$A:$P,9,FALSE)=0,"",VLOOKUP($A27,'Annex 2 Designated EHV charges'!$A:$P,9,FALSE)),"")</f>
        <v/>
      </c>
      <c r="F27" s="207" t="str">
        <f>IFERROR(IF(VLOOKUP($A27,'Annex 2 Designated EHV charges'!$A:$P,10,FALSE)=0,"",VLOOKUP($A27,'Annex 2 Designated EHV charges'!$A:$P,10,FALSE)),"")</f>
        <v/>
      </c>
      <c r="G27" s="102" t="str">
        <f>IFERROR(IF(VLOOKUP($A27,'Annex 2 Designated EHV charges'!$A:$P,11,FALSE)=0,"",VLOOKUP($A27,'Annex 2 Designated EHV charges'!$A:$P,11,FALSE)),"")</f>
        <v/>
      </c>
      <c r="H27" s="102" t="str">
        <f>IFERROR(IF(VLOOKUP($A27,'Annex 2 Designated EHV charges'!$A:$P,12,FALSE)=0,"",VLOOKUP($A27,'Annex 2 Designated EHV charges'!$A:$P,12,FALSE)),"")</f>
        <v/>
      </c>
    </row>
    <row r="28" spans="1:8" x14ac:dyDescent="0.25">
      <c r="A28" s="97" t="str">
        <f t="array" ref="A28">IFERROR(INDEX('Annex 2 Designated EHV charges'!$A$11:$A$58, MATCH(0, IF(ISBLANK('Annex 2 Designated EHV charges'!$A$11:$A$58),1, COUNTIF(A$4:$A27, 'Annex 2 Designated EHV charges'!$A$11:$A$58)), 0)),"")</f>
        <v/>
      </c>
      <c r="B28" s="97" t="str">
        <f>IF($A28="","",VLOOKUP($A28,'Annex 2 Designated EHV charges'!$A:$O,2,0))</f>
        <v/>
      </c>
      <c r="C28" s="98" t="str">
        <f>IF($A28="","",VLOOKUP($A28,'Annex 2 Designated EHV charges'!$A:$O,3,0))</f>
        <v/>
      </c>
      <c r="D28" s="97" t="str">
        <f>IF($A28="","",VLOOKUP($A28,'Annex 2 Designated EHV charges'!$A:$O,7,0))</f>
        <v/>
      </c>
      <c r="E28" s="101" t="str">
        <f>IFERROR(IF(VLOOKUP($A28,'Annex 2 Designated EHV charges'!$A:$P,9,FALSE)=0,"",VLOOKUP($A28,'Annex 2 Designated EHV charges'!$A:$P,9,FALSE)),"")</f>
        <v/>
      </c>
      <c r="F28" s="207" t="str">
        <f>IFERROR(IF(VLOOKUP($A28,'Annex 2 Designated EHV charges'!$A:$P,10,FALSE)=0,"",VLOOKUP($A28,'Annex 2 Designated EHV charges'!$A:$P,10,FALSE)),"")</f>
        <v/>
      </c>
      <c r="G28" s="102" t="str">
        <f>IFERROR(IF(VLOOKUP($A28,'Annex 2 Designated EHV charges'!$A:$P,11,FALSE)=0,"",VLOOKUP($A28,'Annex 2 Designated EHV charges'!$A:$P,11,FALSE)),"")</f>
        <v/>
      </c>
      <c r="H28" s="102" t="str">
        <f>IFERROR(IF(VLOOKUP($A28,'Annex 2 Designated EHV charges'!$A:$P,12,FALSE)=0,"",VLOOKUP($A28,'Annex 2 Designated EHV charges'!$A:$P,12,FALSE)),"")</f>
        <v/>
      </c>
    </row>
    <row r="29" spans="1:8" x14ac:dyDescent="0.25">
      <c r="A29" s="97" t="str">
        <f t="array" ref="A29">IFERROR(INDEX('Annex 2 Designated EHV charges'!$A$11:$A$58, MATCH(0, IF(ISBLANK('Annex 2 Designated EHV charges'!$A$11:$A$58),1, COUNTIF(A$4:$A28, 'Annex 2 Designated EHV charges'!$A$11:$A$58)), 0)),"")</f>
        <v/>
      </c>
      <c r="B29" s="97" t="str">
        <f>IF($A29="","",VLOOKUP($A29,'Annex 2 Designated EHV charges'!$A:$O,2,0))</f>
        <v/>
      </c>
      <c r="C29" s="98" t="str">
        <f>IF($A29="","",VLOOKUP($A29,'Annex 2 Designated EHV charges'!$A:$O,3,0))</f>
        <v/>
      </c>
      <c r="D29" s="97" t="str">
        <f>IF($A29="","",VLOOKUP($A29,'Annex 2 Designated EHV charges'!$A:$O,7,0))</f>
        <v/>
      </c>
      <c r="E29" s="101" t="str">
        <f>IFERROR(IF(VLOOKUP($A29,'Annex 2 Designated EHV charges'!$A:$P,9,FALSE)=0,"",VLOOKUP($A29,'Annex 2 Designated EHV charges'!$A:$P,9,FALSE)),"")</f>
        <v/>
      </c>
      <c r="F29" s="207" t="str">
        <f>IFERROR(IF(VLOOKUP($A29,'Annex 2 Designated EHV charges'!$A:$P,10,FALSE)=0,"",VLOOKUP($A29,'Annex 2 Designated EHV charges'!$A:$P,10,FALSE)),"")</f>
        <v/>
      </c>
      <c r="G29" s="102" t="str">
        <f>IFERROR(IF(VLOOKUP($A29,'Annex 2 Designated EHV charges'!$A:$P,11,FALSE)=0,"",VLOOKUP($A29,'Annex 2 Designated EHV charges'!$A:$P,11,FALSE)),"")</f>
        <v/>
      </c>
      <c r="H29" s="102" t="str">
        <f>IFERROR(IF(VLOOKUP($A29,'Annex 2 Designated EHV charges'!$A:$P,12,FALSE)=0,"",VLOOKUP($A29,'Annex 2 Designated EHV charges'!$A:$P,12,FALSE)),"")</f>
        <v/>
      </c>
    </row>
    <row r="30" spans="1:8" x14ac:dyDescent="0.25">
      <c r="A30" s="97" t="str">
        <f t="array" ref="A30">IFERROR(INDEX('Annex 2 Designated EHV charges'!$A$11:$A$58, MATCH(0, IF(ISBLANK('Annex 2 Designated EHV charges'!$A$11:$A$58),1, COUNTIF(A$4:$A29, 'Annex 2 Designated EHV charges'!$A$11:$A$58)), 0)),"")</f>
        <v/>
      </c>
      <c r="B30" s="97" t="str">
        <f>IF($A30="","",VLOOKUP($A30,'Annex 2 Designated EHV charges'!$A:$O,2,0))</f>
        <v/>
      </c>
      <c r="C30" s="98" t="str">
        <f>IF($A30="","",VLOOKUP($A30,'Annex 2 Designated EHV charges'!$A:$O,3,0))</f>
        <v/>
      </c>
      <c r="D30" s="97" t="str">
        <f>IF($A30="","",VLOOKUP($A30,'Annex 2 Designated EHV charges'!$A:$O,7,0))</f>
        <v/>
      </c>
      <c r="E30" s="101" t="str">
        <f>IFERROR(IF(VLOOKUP($A30,'Annex 2 Designated EHV charges'!$A:$P,9,FALSE)=0,"",VLOOKUP($A30,'Annex 2 Designated EHV charges'!$A:$P,9,FALSE)),"")</f>
        <v/>
      </c>
      <c r="F30" s="207" t="str">
        <f>IFERROR(IF(VLOOKUP($A30,'Annex 2 Designated EHV charges'!$A:$P,10,FALSE)=0,"",VLOOKUP($A30,'Annex 2 Designated EHV charges'!$A:$P,10,FALSE)),"")</f>
        <v/>
      </c>
      <c r="G30" s="102" t="str">
        <f>IFERROR(IF(VLOOKUP($A30,'Annex 2 Designated EHV charges'!$A:$P,11,FALSE)=0,"",VLOOKUP($A30,'Annex 2 Designated EHV charges'!$A:$P,11,FALSE)),"")</f>
        <v/>
      </c>
      <c r="H30" s="102" t="str">
        <f>IFERROR(IF(VLOOKUP($A30,'Annex 2 Designated EHV charges'!$A:$P,12,FALSE)=0,"",VLOOKUP($A30,'Annex 2 Designated EHV charges'!$A:$P,12,FALSE)),"")</f>
        <v/>
      </c>
    </row>
    <row r="31" spans="1:8" x14ac:dyDescent="0.25">
      <c r="A31" s="97" t="str">
        <f t="array" ref="A31">IFERROR(INDEX('Annex 2 Designated EHV charges'!$A$11:$A$58, MATCH(0, IF(ISBLANK('Annex 2 Designated EHV charges'!$A$11:$A$58),1, COUNTIF(A$4:$A30, 'Annex 2 Designated EHV charges'!$A$11:$A$58)), 0)),"")</f>
        <v/>
      </c>
      <c r="B31" s="97" t="str">
        <f>IF($A31="","",VLOOKUP($A31,'Annex 2 Designated EHV charges'!$A:$O,2,0))</f>
        <v/>
      </c>
      <c r="C31" s="98" t="str">
        <f>IF($A31="","",VLOOKUP($A31,'Annex 2 Designated EHV charges'!$A:$O,3,0))</f>
        <v/>
      </c>
      <c r="D31" s="97" t="str">
        <f>IF($A31="","",VLOOKUP($A31,'Annex 2 Designated EHV charges'!$A:$O,7,0))</f>
        <v/>
      </c>
      <c r="E31" s="101" t="str">
        <f>IFERROR(IF(VLOOKUP($A31,'Annex 2 Designated EHV charges'!$A:$P,9,FALSE)=0,"",VLOOKUP($A31,'Annex 2 Designated EHV charges'!$A:$P,9,FALSE)),"")</f>
        <v/>
      </c>
      <c r="F31" s="207" t="str">
        <f>IFERROR(IF(VLOOKUP($A31,'Annex 2 Designated EHV charges'!$A:$P,10,FALSE)=0,"",VLOOKUP($A31,'Annex 2 Designated EHV charges'!$A:$P,10,FALSE)),"")</f>
        <v/>
      </c>
      <c r="G31" s="102" t="str">
        <f>IFERROR(IF(VLOOKUP($A31,'Annex 2 Designated EHV charges'!$A:$P,11,FALSE)=0,"",VLOOKUP($A31,'Annex 2 Designated EHV charges'!$A:$P,11,FALSE)),"")</f>
        <v/>
      </c>
      <c r="H31" s="102" t="str">
        <f>IFERROR(IF(VLOOKUP($A31,'Annex 2 Designated EHV charges'!$A:$P,12,FALSE)=0,"",VLOOKUP($A31,'Annex 2 Designated EHV charges'!$A:$P,12,FALSE)),"")</f>
        <v/>
      </c>
    </row>
    <row r="32" spans="1:8" x14ac:dyDescent="0.25">
      <c r="A32" s="97" t="str">
        <f t="array" ref="A32">IFERROR(INDEX('Annex 2 Designated EHV charges'!$A$11:$A$58, MATCH(0, IF(ISBLANK('Annex 2 Designated EHV charges'!$A$11:$A$58),1, COUNTIF(A$4:$A31, 'Annex 2 Designated EHV charges'!$A$11:$A$58)), 0)),"")</f>
        <v/>
      </c>
      <c r="B32" s="97" t="str">
        <f>IF($A32="","",VLOOKUP($A32,'Annex 2 Designated EHV charges'!$A:$O,2,0))</f>
        <v/>
      </c>
      <c r="C32" s="98" t="str">
        <f>IF($A32="","",VLOOKUP($A32,'Annex 2 Designated EHV charges'!$A:$O,3,0))</f>
        <v/>
      </c>
      <c r="D32" s="97" t="str">
        <f>IF($A32="","",VLOOKUP($A32,'Annex 2 Designated EHV charges'!$A:$O,7,0))</f>
        <v/>
      </c>
      <c r="E32" s="101" t="str">
        <f>IFERROR(IF(VLOOKUP($A32,'Annex 2 Designated EHV charges'!$A:$P,9,FALSE)=0,"",VLOOKUP($A32,'Annex 2 Designated EHV charges'!$A:$P,9,FALSE)),"")</f>
        <v/>
      </c>
      <c r="F32" s="207" t="str">
        <f>IFERROR(IF(VLOOKUP($A32,'Annex 2 Designated EHV charges'!$A:$P,10,FALSE)=0,"",VLOOKUP($A32,'Annex 2 Designated EHV charges'!$A:$P,10,FALSE)),"")</f>
        <v/>
      </c>
      <c r="G32" s="102" t="str">
        <f>IFERROR(IF(VLOOKUP($A32,'Annex 2 Designated EHV charges'!$A:$P,11,FALSE)=0,"",VLOOKUP($A32,'Annex 2 Designated EHV charges'!$A:$P,11,FALSE)),"")</f>
        <v/>
      </c>
      <c r="H32" s="102" t="str">
        <f>IFERROR(IF(VLOOKUP($A32,'Annex 2 Designated EHV charges'!$A:$P,12,FALSE)=0,"",VLOOKUP($A32,'Annex 2 Designated EHV charges'!$A:$P,12,FALSE)),"")</f>
        <v/>
      </c>
    </row>
    <row r="33" spans="1:8" x14ac:dyDescent="0.25">
      <c r="A33" s="97" t="str">
        <f t="array" ref="A33">IFERROR(INDEX('Annex 2 Designated EHV charges'!$A$11:$A$58, MATCH(0, IF(ISBLANK('Annex 2 Designated EHV charges'!$A$11:$A$58),1, COUNTIF(A$4:$A32, 'Annex 2 Designated EHV charges'!$A$11:$A$58)), 0)),"")</f>
        <v/>
      </c>
      <c r="B33" s="97" t="str">
        <f>IF($A33="","",VLOOKUP($A33,'Annex 2 Designated EHV charges'!$A:$O,2,0))</f>
        <v/>
      </c>
      <c r="C33" s="98" t="str">
        <f>IF($A33="","",VLOOKUP($A33,'Annex 2 Designated EHV charges'!$A:$O,3,0))</f>
        <v/>
      </c>
      <c r="D33" s="97" t="str">
        <f>IF($A33="","",VLOOKUP($A33,'Annex 2 Designated EHV charges'!$A:$O,7,0))</f>
        <v/>
      </c>
      <c r="E33" s="101" t="str">
        <f>IFERROR(IF(VLOOKUP($A33,'Annex 2 Designated EHV charges'!$A:$P,9,FALSE)=0,"",VLOOKUP($A33,'Annex 2 Designated EHV charges'!$A:$P,9,FALSE)),"")</f>
        <v/>
      </c>
      <c r="F33" s="207" t="str">
        <f>IFERROR(IF(VLOOKUP($A33,'Annex 2 Designated EHV charges'!$A:$P,10,FALSE)=0,"",VLOOKUP($A33,'Annex 2 Designated EHV charges'!$A:$P,10,FALSE)),"")</f>
        <v/>
      </c>
      <c r="G33" s="102" t="str">
        <f>IFERROR(IF(VLOOKUP($A33,'Annex 2 Designated EHV charges'!$A:$P,11,FALSE)=0,"",VLOOKUP($A33,'Annex 2 Designated EHV charges'!$A:$P,11,FALSE)),"")</f>
        <v/>
      </c>
      <c r="H33" s="102" t="str">
        <f>IFERROR(IF(VLOOKUP($A33,'Annex 2 Designated EHV charges'!$A:$P,12,FALSE)=0,"",VLOOKUP($A33,'Annex 2 Designated EHV charges'!$A:$P,12,FALSE)),"")</f>
        <v/>
      </c>
    </row>
    <row r="34" spans="1:8" x14ac:dyDescent="0.25">
      <c r="A34" s="97" t="str">
        <f t="array" ref="A34">IFERROR(INDEX('Annex 2 Designated EHV charges'!$A$11:$A$58, MATCH(0, IF(ISBLANK('Annex 2 Designated EHV charges'!$A$11:$A$58),1, COUNTIF(A$4:$A33, 'Annex 2 Designated EHV charges'!$A$11:$A$58)), 0)),"")</f>
        <v/>
      </c>
      <c r="B34" s="97" t="str">
        <f>IF($A34="","",VLOOKUP($A34,'Annex 2 Designated EHV charges'!$A:$O,2,0))</f>
        <v/>
      </c>
      <c r="C34" s="98" t="str">
        <f>IF($A34="","",VLOOKUP($A34,'Annex 2 Designated EHV charges'!$A:$O,3,0))</f>
        <v/>
      </c>
      <c r="D34" s="97" t="str">
        <f>IF($A34="","",VLOOKUP($A34,'Annex 2 Designated EHV charges'!$A:$O,7,0))</f>
        <v/>
      </c>
      <c r="E34" s="101" t="str">
        <f>IFERROR(IF(VLOOKUP($A34,'Annex 2 Designated EHV charges'!$A:$P,9,FALSE)=0,"",VLOOKUP($A34,'Annex 2 Designated EHV charges'!$A:$P,9,FALSE)),"")</f>
        <v/>
      </c>
      <c r="F34" s="207" t="str">
        <f>IFERROR(IF(VLOOKUP($A34,'Annex 2 Designated EHV charges'!$A:$P,10,FALSE)=0,"",VLOOKUP($A34,'Annex 2 Designated EHV charges'!$A:$P,10,FALSE)),"")</f>
        <v/>
      </c>
      <c r="G34" s="102" t="str">
        <f>IFERROR(IF(VLOOKUP($A34,'Annex 2 Designated EHV charges'!$A:$P,11,FALSE)=0,"",VLOOKUP($A34,'Annex 2 Designated EHV charges'!$A:$P,11,FALSE)),"")</f>
        <v/>
      </c>
      <c r="H34" s="102" t="str">
        <f>IFERROR(IF(VLOOKUP($A34,'Annex 2 Designated EHV charges'!$A:$P,12,FALSE)=0,"",VLOOKUP($A34,'Annex 2 Designated EHV charges'!$A:$P,12,FALSE)),"")</f>
        <v/>
      </c>
    </row>
    <row r="35" spans="1:8" x14ac:dyDescent="0.25">
      <c r="A35" s="97" t="str">
        <f t="array" ref="A35">IFERROR(INDEX('Annex 2 Designated EHV charges'!$A$11:$A$58, MATCH(0, IF(ISBLANK('Annex 2 Designated EHV charges'!$A$11:$A$58),1, COUNTIF(A$4:$A34, 'Annex 2 Designated EHV charges'!$A$11:$A$58)), 0)),"")</f>
        <v/>
      </c>
      <c r="B35" s="97" t="str">
        <f>IF($A35="","",VLOOKUP($A35,'Annex 2 Designated EHV charges'!$A:$O,2,0))</f>
        <v/>
      </c>
      <c r="C35" s="98" t="str">
        <f>IF($A35="","",VLOOKUP($A35,'Annex 2 Designated EHV charges'!$A:$O,3,0))</f>
        <v/>
      </c>
      <c r="D35" s="97" t="str">
        <f>IF($A35="","",VLOOKUP($A35,'Annex 2 Designated EHV charges'!$A:$O,7,0))</f>
        <v/>
      </c>
      <c r="E35" s="101" t="str">
        <f>IFERROR(IF(VLOOKUP($A35,'Annex 2 Designated EHV charges'!$A:$P,9,FALSE)=0,"",VLOOKUP($A35,'Annex 2 Designated EHV charges'!$A:$P,9,FALSE)),"")</f>
        <v/>
      </c>
      <c r="F35" s="207" t="str">
        <f>IFERROR(IF(VLOOKUP($A35,'Annex 2 Designated EHV charges'!$A:$P,10,FALSE)=0,"",VLOOKUP($A35,'Annex 2 Designated EHV charges'!$A:$P,10,FALSE)),"")</f>
        <v/>
      </c>
      <c r="G35" s="102" t="str">
        <f>IFERROR(IF(VLOOKUP($A35,'Annex 2 Designated EHV charges'!$A:$P,11,FALSE)=0,"",VLOOKUP($A35,'Annex 2 Designated EHV charges'!$A:$P,11,FALSE)),"")</f>
        <v/>
      </c>
      <c r="H35" s="102" t="str">
        <f>IFERROR(IF(VLOOKUP($A35,'Annex 2 Designated EHV charges'!$A:$P,12,FALSE)=0,"",VLOOKUP($A35,'Annex 2 Designated EHV charges'!$A:$P,12,FALSE)),"")</f>
        <v/>
      </c>
    </row>
    <row r="36" spans="1:8" x14ac:dyDescent="0.25">
      <c r="A36" s="97" t="str">
        <f t="array" ref="A36">IFERROR(INDEX('Annex 2 Designated EHV charges'!$A$11:$A$58, MATCH(0, IF(ISBLANK('Annex 2 Designated EHV charges'!$A$11:$A$58),1, COUNTIF(A$4:$A35, 'Annex 2 Designated EHV charges'!$A$11:$A$58)), 0)),"")</f>
        <v/>
      </c>
      <c r="B36" s="97" t="str">
        <f>IF($A36="","",VLOOKUP($A36,'Annex 2 Designated EHV charges'!$A:$O,2,0))</f>
        <v/>
      </c>
      <c r="C36" s="98" t="str">
        <f>IF($A36="","",VLOOKUP($A36,'Annex 2 Designated EHV charges'!$A:$O,3,0))</f>
        <v/>
      </c>
      <c r="D36" s="97" t="str">
        <f>IF($A36="","",VLOOKUP($A36,'Annex 2 Designated EHV charges'!$A:$O,7,0))</f>
        <v/>
      </c>
      <c r="E36" s="101" t="str">
        <f>IFERROR(IF(VLOOKUP($A36,'Annex 2 Designated EHV charges'!$A:$P,9,FALSE)=0,"",VLOOKUP($A36,'Annex 2 Designated EHV charges'!$A:$P,9,FALSE)),"")</f>
        <v/>
      </c>
      <c r="F36" s="207" t="str">
        <f>IFERROR(IF(VLOOKUP($A36,'Annex 2 Designated EHV charges'!$A:$P,10,FALSE)=0,"",VLOOKUP($A36,'Annex 2 Designated EHV charges'!$A:$P,10,FALSE)),"")</f>
        <v/>
      </c>
      <c r="G36" s="102" t="str">
        <f>IFERROR(IF(VLOOKUP($A36,'Annex 2 Designated EHV charges'!$A:$P,11,FALSE)=0,"",VLOOKUP($A36,'Annex 2 Designated EHV charges'!$A:$P,11,FALSE)),"")</f>
        <v/>
      </c>
      <c r="H36" s="102" t="str">
        <f>IFERROR(IF(VLOOKUP($A36,'Annex 2 Designated EHV charges'!$A:$P,12,FALSE)=0,"",VLOOKUP($A36,'Annex 2 Designated EHV charges'!$A:$P,12,FALSE)),"")</f>
        <v/>
      </c>
    </row>
    <row r="37" spans="1:8" x14ac:dyDescent="0.25">
      <c r="A37" s="97" t="str">
        <f t="array" ref="A37">IFERROR(INDEX('Annex 2 Designated EHV charges'!$A$11:$A$58, MATCH(0, IF(ISBLANK('Annex 2 Designated EHV charges'!$A$11:$A$58),1, COUNTIF(A$4:$A36, 'Annex 2 Designated EHV charges'!$A$11:$A$58)), 0)),"")</f>
        <v/>
      </c>
      <c r="B37" s="97" t="str">
        <f>IF($A37="","",VLOOKUP($A37,'Annex 2 Designated EHV charges'!$A:$O,2,0))</f>
        <v/>
      </c>
      <c r="C37" s="98" t="str">
        <f>IF($A37="","",VLOOKUP($A37,'Annex 2 Designated EHV charges'!$A:$O,3,0))</f>
        <v/>
      </c>
      <c r="D37" s="97" t="str">
        <f>IF($A37="","",VLOOKUP($A37,'Annex 2 Designated EHV charges'!$A:$O,7,0))</f>
        <v/>
      </c>
      <c r="E37" s="101" t="str">
        <f>IFERROR(IF(VLOOKUP($A37,'Annex 2 Designated EHV charges'!$A:$P,9,FALSE)=0,"",VLOOKUP($A37,'Annex 2 Designated EHV charges'!$A:$P,9,FALSE)),"")</f>
        <v/>
      </c>
      <c r="F37" s="207" t="str">
        <f>IFERROR(IF(VLOOKUP($A37,'Annex 2 Designated EHV charges'!$A:$P,10,FALSE)=0,"",VLOOKUP($A37,'Annex 2 Designated EHV charges'!$A:$P,10,FALSE)),"")</f>
        <v/>
      </c>
      <c r="G37" s="102" t="str">
        <f>IFERROR(IF(VLOOKUP($A37,'Annex 2 Designated EHV charges'!$A:$P,11,FALSE)=0,"",VLOOKUP($A37,'Annex 2 Designated EHV charges'!$A:$P,11,FALSE)),"")</f>
        <v/>
      </c>
      <c r="H37" s="102" t="str">
        <f>IFERROR(IF(VLOOKUP($A37,'Annex 2 Designated EHV charges'!$A:$P,12,FALSE)=0,"",VLOOKUP($A37,'Annex 2 Designated EHV charges'!$A:$P,12,FALSE)),"")</f>
        <v/>
      </c>
    </row>
    <row r="38" spans="1:8" x14ac:dyDescent="0.25">
      <c r="A38" s="97" t="str">
        <f t="array" ref="A38">IFERROR(INDEX('Annex 2 Designated EHV charges'!$A$11:$A$58, MATCH(0, IF(ISBLANK('Annex 2 Designated EHV charges'!$A$11:$A$58),1, COUNTIF(A$4:$A37, 'Annex 2 Designated EHV charges'!$A$11:$A$58)), 0)),"")</f>
        <v/>
      </c>
      <c r="B38" s="97" t="str">
        <f>IF($A38="","",VLOOKUP($A38,'Annex 2 Designated EHV charges'!$A:$O,2,0))</f>
        <v/>
      </c>
      <c r="C38" s="98" t="str">
        <f>IF($A38="","",VLOOKUP($A38,'Annex 2 Designated EHV charges'!$A:$O,3,0))</f>
        <v/>
      </c>
      <c r="D38" s="97" t="str">
        <f>IF($A38="","",VLOOKUP($A38,'Annex 2 Designated EHV charges'!$A:$O,7,0))</f>
        <v/>
      </c>
      <c r="E38" s="101" t="str">
        <f>IFERROR(IF(VLOOKUP($A38,'Annex 2 Designated EHV charges'!$A:$P,9,FALSE)=0,"",VLOOKUP($A38,'Annex 2 Designated EHV charges'!$A:$P,9,FALSE)),"")</f>
        <v/>
      </c>
      <c r="F38" s="207" t="str">
        <f>IFERROR(IF(VLOOKUP($A38,'Annex 2 Designated EHV charges'!$A:$P,10,FALSE)=0,"",VLOOKUP($A38,'Annex 2 Designated EHV charges'!$A:$P,10,FALSE)),"")</f>
        <v/>
      </c>
      <c r="G38" s="102" t="str">
        <f>IFERROR(IF(VLOOKUP($A38,'Annex 2 Designated EHV charges'!$A:$P,11,FALSE)=0,"",VLOOKUP($A38,'Annex 2 Designated EHV charges'!$A:$P,11,FALSE)),"")</f>
        <v/>
      </c>
      <c r="H38" s="102" t="str">
        <f>IFERROR(IF(VLOOKUP($A38,'Annex 2 Designated EHV charges'!$A:$P,12,FALSE)=0,"",VLOOKUP($A38,'Annex 2 Designated EHV charges'!$A:$P,12,FALSE)),"")</f>
        <v/>
      </c>
    </row>
    <row r="39" spans="1:8" x14ac:dyDescent="0.25">
      <c r="A39" s="97" t="str">
        <f t="array" ref="A39">IFERROR(INDEX('Annex 2 Designated EHV charges'!$A$11:$A$58, MATCH(0, IF(ISBLANK('Annex 2 Designated EHV charges'!$A$11:$A$58),1, COUNTIF(A$4:$A38, 'Annex 2 Designated EHV charges'!$A$11:$A$58)), 0)),"")</f>
        <v/>
      </c>
      <c r="B39" s="97" t="str">
        <f>IF($A39="","",VLOOKUP($A39,'Annex 2 Designated EHV charges'!$A:$O,2,0))</f>
        <v/>
      </c>
      <c r="C39" s="98" t="str">
        <f>IF($A39="","",VLOOKUP($A39,'Annex 2 Designated EHV charges'!$A:$O,3,0))</f>
        <v/>
      </c>
      <c r="D39" s="97" t="str">
        <f>IF($A39="","",VLOOKUP($A39,'Annex 2 Designated EHV charges'!$A:$O,7,0))</f>
        <v/>
      </c>
      <c r="E39" s="101" t="str">
        <f>IFERROR(IF(VLOOKUP($A39,'Annex 2 Designated EHV charges'!$A:$P,9,FALSE)=0,"",VLOOKUP($A39,'Annex 2 Designated EHV charges'!$A:$P,9,FALSE)),"")</f>
        <v/>
      </c>
      <c r="F39" s="207" t="str">
        <f>IFERROR(IF(VLOOKUP($A39,'Annex 2 Designated EHV charges'!$A:$P,10,FALSE)=0,"",VLOOKUP($A39,'Annex 2 Designated EHV charges'!$A:$P,10,FALSE)),"")</f>
        <v/>
      </c>
      <c r="G39" s="102" t="str">
        <f>IFERROR(IF(VLOOKUP($A39,'Annex 2 Designated EHV charges'!$A:$P,11,FALSE)=0,"",VLOOKUP($A39,'Annex 2 Designated EHV charges'!$A:$P,11,FALSE)),"")</f>
        <v/>
      </c>
      <c r="H39" s="102" t="str">
        <f>IFERROR(IF(VLOOKUP($A39,'Annex 2 Designated EHV charges'!$A:$P,12,FALSE)=0,"",VLOOKUP($A39,'Annex 2 Designated EHV charges'!$A:$P,12,FALSE)),"")</f>
        <v/>
      </c>
    </row>
    <row r="40" spans="1:8" x14ac:dyDescent="0.25">
      <c r="A40" s="97" t="str">
        <f t="array" ref="A40">IFERROR(INDEX('Annex 2 Designated EHV charges'!$A$11:$A$58, MATCH(0, IF(ISBLANK('Annex 2 Designated EHV charges'!$A$11:$A$58),1, COUNTIF(A$4:$A39, 'Annex 2 Designated EHV charges'!$A$11:$A$58)), 0)),"")</f>
        <v/>
      </c>
      <c r="B40" s="97" t="str">
        <f>IF($A40="","",VLOOKUP($A40,'Annex 2 Designated EHV charges'!$A:$O,2,0))</f>
        <v/>
      </c>
      <c r="C40" s="98" t="str">
        <f>IF($A40="","",VLOOKUP($A40,'Annex 2 Designated EHV charges'!$A:$O,3,0))</f>
        <v/>
      </c>
      <c r="D40" s="97" t="str">
        <f>IF($A40="","",VLOOKUP($A40,'Annex 2 Designated EHV charges'!$A:$O,7,0))</f>
        <v/>
      </c>
      <c r="E40" s="101" t="str">
        <f>IFERROR(IF(VLOOKUP($A40,'Annex 2 Designated EHV charges'!$A:$P,9,FALSE)=0,"",VLOOKUP($A40,'Annex 2 Designated EHV charges'!$A:$P,9,FALSE)),"")</f>
        <v/>
      </c>
      <c r="F40" s="207" t="str">
        <f>IFERROR(IF(VLOOKUP($A40,'Annex 2 Designated EHV charges'!$A:$P,10,FALSE)=0,"",VLOOKUP($A40,'Annex 2 Designated EHV charges'!$A:$P,10,FALSE)),"")</f>
        <v/>
      </c>
      <c r="G40" s="102" t="str">
        <f>IFERROR(IF(VLOOKUP($A40,'Annex 2 Designated EHV charges'!$A:$P,11,FALSE)=0,"",VLOOKUP($A40,'Annex 2 Designated EHV charges'!$A:$P,11,FALSE)),"")</f>
        <v/>
      </c>
      <c r="H40" s="102" t="str">
        <f>IFERROR(IF(VLOOKUP($A40,'Annex 2 Designated EHV charges'!$A:$P,12,FALSE)=0,"",VLOOKUP($A40,'Annex 2 Designated EHV charges'!$A:$P,12,FALSE)),"")</f>
        <v/>
      </c>
    </row>
    <row r="41" spans="1:8" x14ac:dyDescent="0.25">
      <c r="A41" s="97" t="str">
        <f t="array" ref="A41">IFERROR(INDEX('Annex 2 Designated EHV charges'!$A$11:$A$58, MATCH(0, IF(ISBLANK('Annex 2 Designated EHV charges'!$A$11:$A$58),1, COUNTIF(A$4:$A40, 'Annex 2 Designated EHV charges'!$A$11:$A$58)), 0)),"")</f>
        <v/>
      </c>
      <c r="B41" s="97" t="str">
        <f>IF($A41="","",VLOOKUP($A41,'Annex 2 Designated EHV charges'!$A:$O,2,0))</f>
        <v/>
      </c>
      <c r="C41" s="98" t="str">
        <f>IF($A41="","",VLOOKUP($A41,'Annex 2 Designated EHV charges'!$A:$O,3,0))</f>
        <v/>
      </c>
      <c r="D41" s="97" t="str">
        <f>IF($A41="","",VLOOKUP($A41,'Annex 2 Designated EHV charges'!$A:$O,7,0))</f>
        <v/>
      </c>
      <c r="E41" s="101" t="str">
        <f>IFERROR(IF(VLOOKUP($A41,'Annex 2 Designated EHV charges'!$A:$P,9,FALSE)=0,"",VLOOKUP($A41,'Annex 2 Designated EHV charges'!$A:$P,9,FALSE)),"")</f>
        <v/>
      </c>
      <c r="F41" s="207" t="str">
        <f>IFERROR(IF(VLOOKUP($A41,'Annex 2 Designated EHV charges'!$A:$P,10,FALSE)=0,"",VLOOKUP($A41,'Annex 2 Designated EHV charges'!$A:$P,10,FALSE)),"")</f>
        <v/>
      </c>
      <c r="G41" s="102" t="str">
        <f>IFERROR(IF(VLOOKUP($A41,'Annex 2 Designated EHV charges'!$A:$P,11,FALSE)=0,"",VLOOKUP($A41,'Annex 2 Designated EHV charges'!$A:$P,11,FALSE)),"")</f>
        <v/>
      </c>
      <c r="H41" s="102" t="str">
        <f>IFERROR(IF(VLOOKUP($A41,'Annex 2 Designated EHV charges'!$A:$P,12,FALSE)=0,"",VLOOKUP($A41,'Annex 2 Designated EHV charges'!$A:$P,12,FALSE)),"")</f>
        <v/>
      </c>
    </row>
    <row r="42" spans="1:8" x14ac:dyDescent="0.25">
      <c r="A42" s="97" t="str">
        <f t="array" ref="A42">IFERROR(INDEX('Annex 2 Designated EHV charges'!$A$11:$A$58, MATCH(0, IF(ISBLANK('Annex 2 Designated EHV charges'!$A$11:$A$58),1, COUNTIF(A$4:$A41, 'Annex 2 Designated EHV charges'!$A$11:$A$58)), 0)),"")</f>
        <v/>
      </c>
      <c r="B42" s="97" t="str">
        <f>IF($A42="","",VLOOKUP($A42,'Annex 2 Designated EHV charges'!$A:$O,2,0))</f>
        <v/>
      </c>
      <c r="C42" s="98" t="str">
        <f>IF($A42="","",VLOOKUP($A42,'Annex 2 Designated EHV charges'!$A:$O,3,0))</f>
        <v/>
      </c>
      <c r="D42" s="97" t="str">
        <f>IF($A42="","",VLOOKUP($A42,'Annex 2 Designated EHV charges'!$A:$O,7,0))</f>
        <v/>
      </c>
      <c r="E42" s="101" t="str">
        <f>IFERROR(IF(VLOOKUP($A42,'Annex 2 Designated EHV charges'!$A:$P,9,FALSE)=0,"",VLOOKUP($A42,'Annex 2 Designated EHV charges'!$A:$P,9,FALSE)),"")</f>
        <v/>
      </c>
      <c r="F42" s="207" t="str">
        <f>IFERROR(IF(VLOOKUP($A42,'Annex 2 Designated EHV charges'!$A:$P,10,FALSE)=0,"",VLOOKUP($A42,'Annex 2 Designated EHV charges'!$A:$P,10,FALSE)),"")</f>
        <v/>
      </c>
      <c r="G42" s="102" t="str">
        <f>IFERROR(IF(VLOOKUP($A42,'Annex 2 Designated EHV charges'!$A:$P,11,FALSE)=0,"",VLOOKUP($A42,'Annex 2 Designated EHV charges'!$A:$P,11,FALSE)),"")</f>
        <v/>
      </c>
      <c r="H42" s="102" t="str">
        <f>IFERROR(IF(VLOOKUP($A42,'Annex 2 Designated EHV charges'!$A:$P,12,FALSE)=0,"",VLOOKUP($A42,'Annex 2 Designated EHV charges'!$A:$P,12,FALSE)),"")</f>
        <v/>
      </c>
    </row>
    <row r="43" spans="1:8" x14ac:dyDescent="0.25">
      <c r="A43" s="97" t="str">
        <f t="array" ref="A43">IFERROR(INDEX('Annex 2 Designated EHV charges'!$A$11:$A$58, MATCH(0, IF(ISBLANK('Annex 2 Designated EHV charges'!$A$11:$A$58),1, COUNTIF(A$4:$A42, 'Annex 2 Designated EHV charges'!$A$11:$A$58)), 0)),"")</f>
        <v/>
      </c>
      <c r="B43" s="97" t="str">
        <f>IF($A43="","",VLOOKUP($A43,'Annex 2 Designated EHV charges'!$A:$O,2,0))</f>
        <v/>
      </c>
      <c r="C43" s="98" t="str">
        <f>IF($A43="","",VLOOKUP($A43,'Annex 2 Designated EHV charges'!$A:$O,3,0))</f>
        <v/>
      </c>
      <c r="D43" s="97" t="str">
        <f>IF($A43="","",VLOOKUP($A43,'Annex 2 Designated EHV charges'!$A:$O,7,0))</f>
        <v/>
      </c>
      <c r="E43" s="101" t="str">
        <f>IFERROR(IF(VLOOKUP($A43,'Annex 2 Designated EHV charges'!$A:$P,9,FALSE)=0,"",VLOOKUP($A43,'Annex 2 Designated EHV charges'!$A:$P,9,FALSE)),"")</f>
        <v/>
      </c>
      <c r="F43" s="207" t="str">
        <f>IFERROR(IF(VLOOKUP($A43,'Annex 2 Designated EHV charges'!$A:$P,10,FALSE)=0,"",VLOOKUP($A43,'Annex 2 Designated EHV charges'!$A:$P,10,FALSE)),"")</f>
        <v/>
      </c>
      <c r="G43" s="102" t="str">
        <f>IFERROR(IF(VLOOKUP($A43,'Annex 2 Designated EHV charges'!$A:$P,11,FALSE)=0,"",VLOOKUP($A43,'Annex 2 Designated EHV charges'!$A:$P,11,FALSE)),"")</f>
        <v/>
      </c>
      <c r="H43" s="102" t="str">
        <f>IFERROR(IF(VLOOKUP($A43,'Annex 2 Designated EHV charges'!$A:$P,12,FALSE)=0,"",VLOOKUP($A43,'Annex 2 Designated EHV charges'!$A:$P,12,FALSE)),"")</f>
        <v/>
      </c>
    </row>
    <row r="44" spans="1:8" x14ac:dyDescent="0.25">
      <c r="A44" s="97" t="str">
        <f t="array" ref="A44">IFERROR(INDEX('Annex 2 Designated EHV charges'!$A$11:$A$58, MATCH(0, IF(ISBLANK('Annex 2 Designated EHV charges'!$A$11:$A$58),1, COUNTIF(A$4:$A43, 'Annex 2 Designated EHV charges'!$A$11:$A$58)), 0)),"")</f>
        <v/>
      </c>
      <c r="B44" s="97" t="str">
        <f>IF($A44="","",VLOOKUP($A44,'Annex 2 Designated EHV charges'!$A:$O,2,0))</f>
        <v/>
      </c>
      <c r="C44" s="98" t="str">
        <f>IF($A44="","",VLOOKUP($A44,'Annex 2 Designated EHV charges'!$A:$O,3,0))</f>
        <v/>
      </c>
      <c r="D44" s="97" t="str">
        <f>IF($A44="","",VLOOKUP($A44,'Annex 2 Designated EHV charges'!$A:$O,7,0))</f>
        <v/>
      </c>
      <c r="E44" s="101" t="str">
        <f>IFERROR(IF(VLOOKUP($A44,'Annex 2 Designated EHV charges'!$A:$P,9,FALSE)=0,"",VLOOKUP($A44,'Annex 2 Designated EHV charges'!$A:$P,9,FALSE)),"")</f>
        <v/>
      </c>
      <c r="F44" s="207" t="str">
        <f>IFERROR(IF(VLOOKUP($A44,'Annex 2 Designated EHV charges'!$A:$P,10,FALSE)=0,"",VLOOKUP($A44,'Annex 2 Designated EHV charges'!$A:$P,10,FALSE)),"")</f>
        <v/>
      </c>
      <c r="G44" s="102" t="str">
        <f>IFERROR(IF(VLOOKUP($A44,'Annex 2 Designated EHV charges'!$A:$P,11,FALSE)=0,"",VLOOKUP($A44,'Annex 2 Designated EHV charges'!$A:$P,11,FALSE)),"")</f>
        <v/>
      </c>
      <c r="H44" s="102" t="str">
        <f>IFERROR(IF(VLOOKUP($A44,'Annex 2 Designated EHV charges'!$A:$P,12,FALSE)=0,"",VLOOKUP($A44,'Annex 2 Designated EHV charges'!$A:$P,12,FALSE)),"")</f>
        <v/>
      </c>
    </row>
    <row r="45" spans="1:8" x14ac:dyDescent="0.25">
      <c r="A45" s="97" t="str">
        <f t="array" ref="A45">IFERROR(INDEX('Annex 2 Designated EHV charges'!$A$11:$A$58, MATCH(0, IF(ISBLANK('Annex 2 Designated EHV charges'!$A$11:$A$58),1, COUNTIF(A$4:$A44, 'Annex 2 Designated EHV charges'!$A$11:$A$58)), 0)),"")</f>
        <v/>
      </c>
      <c r="B45" s="97" t="str">
        <f>IF($A45="","",VLOOKUP($A45,'Annex 2 Designated EHV charges'!$A:$O,2,0))</f>
        <v/>
      </c>
      <c r="C45" s="98" t="str">
        <f>IF($A45="","",VLOOKUP($A45,'Annex 2 Designated EHV charges'!$A:$O,3,0))</f>
        <v/>
      </c>
      <c r="D45" s="97" t="str">
        <f>IF($A45="","",VLOOKUP($A45,'Annex 2 Designated EHV charges'!$A:$O,7,0))</f>
        <v/>
      </c>
      <c r="E45" s="101" t="str">
        <f>IFERROR(IF(VLOOKUP($A45,'Annex 2 Designated EHV charges'!$A:$P,9,FALSE)=0,"",VLOOKUP($A45,'Annex 2 Designated EHV charges'!$A:$P,9,FALSE)),"")</f>
        <v/>
      </c>
      <c r="F45" s="207" t="str">
        <f>IFERROR(IF(VLOOKUP($A45,'Annex 2 Designated EHV charges'!$A:$P,10,FALSE)=0,"",VLOOKUP($A45,'Annex 2 Designated EHV charges'!$A:$P,10,FALSE)),"")</f>
        <v/>
      </c>
      <c r="G45" s="102" t="str">
        <f>IFERROR(IF(VLOOKUP($A45,'Annex 2 Designated EHV charges'!$A:$P,11,FALSE)=0,"",VLOOKUP($A45,'Annex 2 Designated EHV charges'!$A:$P,11,FALSE)),"")</f>
        <v/>
      </c>
      <c r="H45" s="102" t="str">
        <f>IFERROR(IF(VLOOKUP($A45,'Annex 2 Designated EHV charges'!$A:$P,12,FALSE)=0,"",VLOOKUP($A45,'Annex 2 Designated EHV charges'!$A:$P,12,FALSE)),"")</f>
        <v/>
      </c>
    </row>
    <row r="46" spans="1:8" x14ac:dyDescent="0.25">
      <c r="A46" s="97" t="str">
        <f t="array" ref="A46">IFERROR(INDEX('Annex 2 Designated EHV charges'!$A$11:$A$58, MATCH(0, IF(ISBLANK('Annex 2 Designated EHV charges'!$A$11:$A$58),1, COUNTIF(A$4:$A45, 'Annex 2 Designated EHV charges'!$A$11:$A$58)), 0)),"")</f>
        <v/>
      </c>
      <c r="B46" s="97" t="str">
        <f>IF($A46="","",VLOOKUP($A46,'Annex 2 Designated EHV charges'!$A:$O,2,0))</f>
        <v/>
      </c>
      <c r="C46" s="98" t="str">
        <f>IF($A46="","",VLOOKUP($A46,'Annex 2 Designated EHV charges'!$A:$O,3,0))</f>
        <v/>
      </c>
      <c r="D46" s="97" t="str">
        <f>IF($A46="","",VLOOKUP($A46,'Annex 2 Designated EHV charges'!$A:$O,7,0))</f>
        <v/>
      </c>
      <c r="E46" s="101" t="str">
        <f>IFERROR(IF(VLOOKUP($A46,'Annex 2 Designated EHV charges'!$A:$P,9,FALSE)=0,"",VLOOKUP($A46,'Annex 2 Designated EHV charges'!$A:$P,9,FALSE)),"")</f>
        <v/>
      </c>
      <c r="F46" s="207" t="str">
        <f>IFERROR(IF(VLOOKUP($A46,'Annex 2 Designated EHV charges'!$A:$P,10,FALSE)=0,"",VLOOKUP($A46,'Annex 2 Designated EHV charges'!$A:$P,10,FALSE)),"")</f>
        <v/>
      </c>
      <c r="G46" s="102" t="str">
        <f>IFERROR(IF(VLOOKUP($A46,'Annex 2 Designated EHV charges'!$A:$P,11,FALSE)=0,"",VLOOKUP($A46,'Annex 2 Designated EHV charges'!$A:$P,11,FALSE)),"")</f>
        <v/>
      </c>
      <c r="H46" s="102" t="str">
        <f>IFERROR(IF(VLOOKUP($A46,'Annex 2 Designated EHV charges'!$A:$P,12,FALSE)=0,"",VLOOKUP($A46,'Annex 2 Designated EHV charges'!$A:$P,12,FALSE)),"")</f>
        <v/>
      </c>
    </row>
    <row r="47" spans="1:8" x14ac:dyDescent="0.25">
      <c r="A47" s="97" t="str">
        <f t="array" ref="A47">IFERROR(INDEX('Annex 2 Designated EHV charges'!$A$11:$A$58, MATCH(0, IF(ISBLANK('Annex 2 Designated EHV charges'!$A$11:$A$58),1, COUNTIF(A$4:$A46, 'Annex 2 Designated EHV charges'!$A$11:$A$58)), 0)),"")</f>
        <v/>
      </c>
      <c r="B47" s="97" t="str">
        <f>IF($A47="","",VLOOKUP($A47,'Annex 2 Designated EHV charges'!$A:$O,2,0))</f>
        <v/>
      </c>
      <c r="C47" s="98" t="str">
        <f>IF($A47="","",VLOOKUP($A47,'Annex 2 Designated EHV charges'!$A:$O,3,0))</f>
        <v/>
      </c>
      <c r="D47" s="97" t="str">
        <f>IF($A47="","",VLOOKUP($A47,'Annex 2 Designated EHV charges'!$A:$O,7,0))</f>
        <v/>
      </c>
      <c r="E47" s="101" t="str">
        <f>IFERROR(IF(VLOOKUP($A47,'Annex 2 Designated EHV charges'!$A:$P,9,FALSE)=0,"",VLOOKUP($A47,'Annex 2 Designated EHV charges'!$A:$P,9,FALSE)),"")</f>
        <v/>
      </c>
      <c r="F47" s="207" t="str">
        <f>IFERROR(IF(VLOOKUP($A47,'Annex 2 Designated EHV charges'!$A:$P,10,FALSE)=0,"",VLOOKUP($A47,'Annex 2 Designated EHV charges'!$A:$P,10,FALSE)),"")</f>
        <v/>
      </c>
      <c r="G47" s="102" t="str">
        <f>IFERROR(IF(VLOOKUP($A47,'Annex 2 Designated EHV charges'!$A:$P,11,FALSE)=0,"",VLOOKUP($A47,'Annex 2 Designated EHV charges'!$A:$P,11,FALSE)),"")</f>
        <v/>
      </c>
      <c r="H47" s="102" t="str">
        <f>IFERROR(IF(VLOOKUP($A47,'Annex 2 Designated EHV charges'!$A:$P,12,FALSE)=0,"",VLOOKUP($A47,'Annex 2 Designated EHV charges'!$A:$P,12,FALSE)),"")</f>
        <v/>
      </c>
    </row>
    <row r="48" spans="1:8" x14ac:dyDescent="0.25">
      <c r="A48" s="97" t="str">
        <f t="array" ref="A48">IFERROR(INDEX('Annex 2 Designated EHV charges'!$A$11:$A$58, MATCH(0, IF(ISBLANK('Annex 2 Designated EHV charges'!$A$11:$A$58),1, COUNTIF(A$4:$A47, 'Annex 2 Designated EHV charges'!$A$11:$A$58)), 0)),"")</f>
        <v/>
      </c>
      <c r="B48" s="97" t="str">
        <f>IF($A48="","",VLOOKUP($A48,'Annex 2 Designated EHV charges'!$A:$O,2,0))</f>
        <v/>
      </c>
      <c r="C48" s="98" t="str">
        <f>IF($A48="","",VLOOKUP($A48,'Annex 2 Designated EHV charges'!$A:$O,3,0))</f>
        <v/>
      </c>
      <c r="D48" s="97" t="str">
        <f>IF($A48="","",VLOOKUP($A48,'Annex 2 Designated EHV charges'!$A:$O,7,0))</f>
        <v/>
      </c>
      <c r="E48" s="101" t="str">
        <f>IFERROR(IF(VLOOKUP($A48,'Annex 2 Designated EHV charges'!$A:$P,9,FALSE)=0,"",VLOOKUP($A48,'Annex 2 Designated EHV charges'!$A:$P,9,FALSE)),"")</f>
        <v/>
      </c>
      <c r="F48" s="207" t="str">
        <f>IFERROR(IF(VLOOKUP($A48,'Annex 2 Designated EHV charges'!$A:$P,10,FALSE)=0,"",VLOOKUP($A48,'Annex 2 Designated EHV charges'!$A:$P,10,FALSE)),"")</f>
        <v/>
      </c>
      <c r="G48" s="102" t="str">
        <f>IFERROR(IF(VLOOKUP($A48,'Annex 2 Designated EHV charges'!$A:$P,11,FALSE)=0,"",VLOOKUP($A48,'Annex 2 Designated EHV charges'!$A:$P,11,FALSE)),"")</f>
        <v/>
      </c>
      <c r="H48" s="102" t="str">
        <f>IFERROR(IF(VLOOKUP($A48,'Annex 2 Designated EHV charges'!$A:$P,12,FALSE)=0,"",VLOOKUP($A48,'Annex 2 Designated EHV charges'!$A:$P,12,FALSE)),"")</f>
        <v/>
      </c>
    </row>
    <row r="49" spans="1:8" x14ac:dyDescent="0.25">
      <c r="A49" s="97" t="str">
        <f t="array" ref="A49">IFERROR(INDEX('Annex 2 Designated EHV charges'!$A$11:$A$58, MATCH(0, IF(ISBLANK('Annex 2 Designated EHV charges'!$A$11:$A$58),1, COUNTIF(A$4:$A48, 'Annex 2 Designated EHV charges'!$A$11:$A$58)), 0)),"")</f>
        <v/>
      </c>
      <c r="B49" s="97" t="str">
        <f>IF($A49="","",VLOOKUP($A49,'Annex 2 Designated EHV charges'!$A:$O,2,0))</f>
        <v/>
      </c>
      <c r="C49" s="98" t="str">
        <f>IF($A49="","",VLOOKUP($A49,'Annex 2 Designated EHV charges'!$A:$O,3,0))</f>
        <v/>
      </c>
      <c r="D49" s="97" t="str">
        <f>IF($A49="","",VLOOKUP($A49,'Annex 2 Designated EHV charges'!$A:$O,7,0))</f>
        <v/>
      </c>
      <c r="E49" s="101" t="str">
        <f>IFERROR(IF(VLOOKUP($A49,'Annex 2 Designated EHV charges'!$A:$P,9,FALSE)=0,"",VLOOKUP($A49,'Annex 2 Designated EHV charges'!$A:$P,9,FALSE)),"")</f>
        <v/>
      </c>
      <c r="F49" s="207" t="str">
        <f>IFERROR(IF(VLOOKUP($A49,'Annex 2 Designated EHV charges'!$A:$P,10,FALSE)=0,"",VLOOKUP($A49,'Annex 2 Designated EHV charges'!$A:$P,10,FALSE)),"")</f>
        <v/>
      </c>
      <c r="G49" s="102" t="str">
        <f>IFERROR(IF(VLOOKUP($A49,'Annex 2 Designated EHV charges'!$A:$P,11,FALSE)=0,"",VLOOKUP($A49,'Annex 2 Designated EHV charges'!$A:$P,11,FALSE)),"")</f>
        <v/>
      </c>
      <c r="H49" s="102" t="str">
        <f>IFERROR(IF(VLOOKUP($A49,'Annex 2 Designated EHV charges'!$A:$P,12,FALSE)=0,"",VLOOKUP($A49,'Annex 2 Designated EHV charges'!$A:$P,12,FALSE)),"")</f>
        <v/>
      </c>
    </row>
    <row r="50" spans="1:8" x14ac:dyDescent="0.25">
      <c r="A50" s="97" t="str">
        <f t="array" ref="A50">IFERROR(INDEX('Annex 2 Designated EHV charges'!$A$11:$A$58, MATCH(0, IF(ISBLANK('Annex 2 Designated EHV charges'!$A$11:$A$58),1, COUNTIF(A$4:$A49, 'Annex 2 Designated EHV charges'!$A$11:$A$58)), 0)),"")</f>
        <v/>
      </c>
      <c r="B50" s="97" t="str">
        <f>IF($A50="","",VLOOKUP($A50,'Annex 2 Designated EHV charges'!$A:$O,2,0))</f>
        <v/>
      </c>
      <c r="C50" s="98" t="str">
        <f>IF($A50="","",VLOOKUP($A50,'Annex 2 Designated EHV charges'!$A:$O,3,0))</f>
        <v/>
      </c>
      <c r="D50" s="97" t="str">
        <f>IF($A50="","",VLOOKUP($A50,'Annex 2 Designated EHV charges'!$A:$O,7,0))</f>
        <v/>
      </c>
      <c r="E50" s="101" t="str">
        <f>IFERROR(IF(VLOOKUP($A50,'Annex 2 Designated EHV charges'!$A:$P,9,FALSE)=0,"",VLOOKUP($A50,'Annex 2 Designated EHV charges'!$A:$P,9,FALSE)),"")</f>
        <v/>
      </c>
      <c r="F50" s="207" t="str">
        <f>IFERROR(IF(VLOOKUP($A50,'Annex 2 Designated EHV charges'!$A:$P,10,FALSE)=0,"",VLOOKUP($A50,'Annex 2 Designated EHV charges'!$A:$P,10,FALSE)),"")</f>
        <v/>
      </c>
      <c r="G50" s="102" t="str">
        <f>IFERROR(IF(VLOOKUP($A50,'Annex 2 Designated EHV charges'!$A:$P,11,FALSE)=0,"",VLOOKUP($A50,'Annex 2 Designated EHV charges'!$A:$P,11,FALSE)),"")</f>
        <v/>
      </c>
      <c r="H50" s="102" t="str">
        <f>IFERROR(IF(VLOOKUP($A50,'Annex 2 Designated EHV charges'!$A:$P,12,FALSE)=0,"",VLOOKUP($A50,'Annex 2 Designated EHV charges'!$A:$P,12,FALSE)),"")</f>
        <v/>
      </c>
    </row>
    <row r="51" spans="1:8" x14ac:dyDescent="0.25">
      <c r="A51" s="97" t="str">
        <f t="array" ref="A51">IFERROR(INDEX('Annex 2 Designated EHV charges'!$A$11:$A$58, MATCH(0, IF(ISBLANK('Annex 2 Designated EHV charges'!$A$11:$A$58),1, COUNTIF(A$4:$A50, 'Annex 2 Designated EHV charges'!$A$11:$A$58)), 0)),"")</f>
        <v/>
      </c>
      <c r="B51" s="97" t="str">
        <f>IF($A51="","",VLOOKUP($A51,'Annex 2 Designated EHV charges'!$A:$O,2,0))</f>
        <v/>
      </c>
      <c r="C51" s="98" t="str">
        <f>IF($A51="","",VLOOKUP($A51,'Annex 2 Designated EHV charges'!$A:$O,3,0))</f>
        <v/>
      </c>
      <c r="D51" s="97" t="str">
        <f>IF($A51="","",VLOOKUP($A51,'Annex 2 Designated EHV charges'!$A:$O,7,0))</f>
        <v/>
      </c>
      <c r="E51" s="101" t="str">
        <f>IFERROR(IF(VLOOKUP($A51,'Annex 2 Designated EHV charges'!$A:$P,9,FALSE)=0,"",VLOOKUP($A51,'Annex 2 Designated EHV charges'!$A:$P,9,FALSE)),"")</f>
        <v/>
      </c>
      <c r="F51" s="207" t="str">
        <f>IFERROR(IF(VLOOKUP($A51,'Annex 2 Designated EHV charges'!$A:$P,10,FALSE)=0,"",VLOOKUP($A51,'Annex 2 Designated EHV charges'!$A:$P,10,FALSE)),"")</f>
        <v/>
      </c>
      <c r="G51" s="102" t="str">
        <f>IFERROR(IF(VLOOKUP($A51,'Annex 2 Designated EHV charges'!$A:$P,11,FALSE)=0,"",VLOOKUP($A51,'Annex 2 Designated EHV charges'!$A:$P,11,FALSE)),"")</f>
        <v/>
      </c>
      <c r="H51" s="102" t="str">
        <f>IFERROR(IF(VLOOKUP($A51,'Annex 2 Designated EHV charges'!$A:$P,12,FALSE)=0,"",VLOOKUP($A51,'Annex 2 Designated EHV charges'!$A:$P,12,FALSE)),"")</f>
        <v/>
      </c>
    </row>
    <row r="52" spans="1:8" x14ac:dyDescent="0.25">
      <c r="A52" s="53" t="str">
        <f t="array" ref="A52">IFERROR(INDEX('Annex 2 Designated EHV charges'!$A$11:$A$58, MATCH(0, IF(ISBLANK('Annex 2 Designated EHV charges'!$A$11:$A$58),1, COUNTIF(A$4:$A51, 'Annex 2 Designated EHV charges'!$A$11:$A$58)), 0)),"")</f>
        <v/>
      </c>
      <c r="B52" s="53" t="str">
        <f>IF($A52="","",VLOOKUP($A52,'Annex 2 Designated EHV charges'!$A:$O,2,0))</f>
        <v/>
      </c>
      <c r="C52" s="61" t="str">
        <f>IF($A52="","",VLOOKUP($A52,'Annex 2 Designated EHV charges'!$A:$O,3,0))</f>
        <v/>
      </c>
      <c r="D52" s="61" t="str">
        <f>IF($A52="","",VLOOKUP($A52,'Annex 2 Designated EHV charges'!$A:$O,7,0))</f>
        <v/>
      </c>
      <c r="E52" s="62" t="str">
        <f>IFERROR(IF(VLOOKUP($A52,'Annex 2 Designated EHV charges'!$A:$P,9,FALSE)=0,"",VLOOKUP($A52,'Annex 2 Designated EHV charges'!$A:$P,9,FALSE)),"")</f>
        <v/>
      </c>
      <c r="F52" s="208" t="str">
        <f>IFERROR(IF(VLOOKUP($A52,'Annex 2 Designated EHV charges'!$A:$P,10,FALSE)=0,"",VLOOKUP($A52,'Annex 2 Designated EHV charges'!$A:$P,10,FALSE)),"")</f>
        <v/>
      </c>
      <c r="G52" s="63" t="str">
        <f>IFERROR(IF(VLOOKUP($A52,'Annex 2 Designated EHV charges'!$A:$P,11,FALSE)=0,"",VLOOKUP($A52,'Annex 2 Designated EHV charges'!$A:$P,11,FALSE)),"")</f>
        <v/>
      </c>
      <c r="H52" s="53" t="str">
        <f>IFERROR(IF(VLOOKUP($A52,'Annex 2 Designated EHV charges'!$A:$P,12,FALSE)=0,"",VLOOKUP($A52,'Annex 2 Designated EHV charges'!$A:$P,12,FALSE)),"")</f>
        <v/>
      </c>
    </row>
    <row r="53" spans="1:8" x14ac:dyDescent="0.25">
      <c r="A53" s="53" t="str">
        <f t="array" ref="A53">IFERROR(INDEX('Annex 2 Designated EHV charges'!$A$11:$A$58, MATCH(0, IF(ISBLANK('Annex 2 Designated EHV charges'!$A$11:$A$58),1, COUNTIF(A$4:$A52, 'Annex 2 Designated EHV charges'!$A$11:$A$58)), 0)),"")</f>
        <v/>
      </c>
      <c r="B53" s="53" t="str">
        <f>IF($A53="","",VLOOKUP($A53,'Annex 2 Designated EHV charges'!$A:$O,2,0))</f>
        <v/>
      </c>
      <c r="C53" s="61" t="str">
        <f>IF($A53="","",VLOOKUP($A53,'Annex 2 Designated EHV charges'!$A:$O,3,0))</f>
        <v/>
      </c>
      <c r="D53" s="61" t="str">
        <f>IF($A53="","",VLOOKUP($A53,'Annex 2 Designated EHV charges'!$A:$O,7,0))</f>
        <v/>
      </c>
      <c r="E53" s="62" t="str">
        <f>IFERROR(IF(VLOOKUP($A53,'Annex 2 Designated EHV charges'!$A:$P,9,FALSE)=0,"",VLOOKUP($A53,'Annex 2 Designated EHV charges'!$A:$P,9,FALSE)),"")</f>
        <v/>
      </c>
      <c r="F53" s="208" t="str">
        <f>IFERROR(IF(VLOOKUP($A53,'Annex 2 Designated EHV charges'!$A:$P,10,FALSE)=0,"",VLOOKUP($A53,'Annex 2 Designated EHV charges'!$A:$P,10,FALSE)),"")</f>
        <v/>
      </c>
      <c r="G53" s="63" t="str">
        <f>IFERROR(IF(VLOOKUP($A53,'Annex 2 Designated EHV charges'!$A:$P,11,FALSE)=0,"",VLOOKUP($A53,'Annex 2 Designated EHV charges'!$A:$P,11,FALSE)),"")</f>
        <v/>
      </c>
      <c r="H53" s="53" t="str">
        <f>IFERROR(IF(VLOOKUP($A53,'Annex 2 Designated EHV charges'!$A:$P,12,FALSE)=0,"",VLOOKUP($A53,'Annex 2 Designated EHV charges'!$A:$P,12,FALSE)),"")</f>
        <v/>
      </c>
    </row>
    <row r="54" spans="1:8" x14ac:dyDescent="0.25">
      <c r="A54" s="53" t="str">
        <f t="array" ref="A54">IFERROR(INDEX('Annex 2 Designated EHV charges'!$A$11:$A$58, MATCH(0, IF(ISBLANK('Annex 2 Designated EHV charges'!$A$11:$A$58),1, COUNTIF(A$4:$A53, 'Annex 2 Designated EHV charges'!$A$11:$A$58)), 0)),"")</f>
        <v/>
      </c>
      <c r="B54" s="53" t="str">
        <f>IF($A54="","",VLOOKUP($A54,'Annex 2 Designated EHV charges'!$A:$O,2,0))</f>
        <v/>
      </c>
      <c r="C54" s="61" t="str">
        <f>IF($A54="","",VLOOKUP($A54,'Annex 2 Designated EHV charges'!$A:$O,3,0))</f>
        <v/>
      </c>
      <c r="D54" s="61" t="str">
        <f>IF($A54="","",VLOOKUP($A54,'Annex 2 Designated EHV charges'!$A:$O,7,0))</f>
        <v/>
      </c>
      <c r="E54" s="62" t="str">
        <f>IFERROR(IF(VLOOKUP($A54,'Annex 2 Designated EHV charges'!$A:$P,9,FALSE)=0,"",VLOOKUP($A54,'Annex 2 Designated EHV charges'!$A:$P,9,FALSE)),"")</f>
        <v/>
      </c>
      <c r="F54" s="208" t="str">
        <f>IFERROR(IF(VLOOKUP($A54,'Annex 2 Designated EHV charges'!$A:$P,10,FALSE)=0,"",VLOOKUP($A54,'Annex 2 Designated EHV charges'!$A:$P,10,FALSE)),"")</f>
        <v/>
      </c>
      <c r="G54" s="63" t="str">
        <f>IFERROR(IF(VLOOKUP($A54,'Annex 2 Designated EHV charges'!$A:$P,11,FALSE)=0,"",VLOOKUP($A54,'Annex 2 Designated EHV charges'!$A:$P,11,FALSE)),"")</f>
        <v/>
      </c>
      <c r="H54" s="53" t="str">
        <f>IFERROR(IF(VLOOKUP($A54,'Annex 2 Designated EHV charges'!$A:$P,12,FALSE)=0,"",VLOOKUP($A54,'Annex 2 Designated EHV charges'!$A:$P,12,FALSE)),"")</f>
        <v/>
      </c>
    </row>
    <row r="55" spans="1:8" x14ac:dyDescent="0.25">
      <c r="A55" s="53" t="str">
        <f t="array" ref="A55">IFERROR(INDEX('Annex 2 Designated EHV charges'!$A$11:$A$58, MATCH(0, IF(ISBLANK('Annex 2 Designated EHV charges'!$A$11:$A$58),1, COUNTIF(A$4:$A54, 'Annex 2 Designated EHV charges'!$A$11:$A$58)), 0)),"")</f>
        <v/>
      </c>
      <c r="B55" s="53" t="str">
        <f>IF($A55="","",VLOOKUP($A55,'Annex 2 Designated EHV charges'!$A:$O,2,0))</f>
        <v/>
      </c>
      <c r="C55" s="61" t="str">
        <f>IF($A55="","",VLOOKUP($A55,'Annex 2 Designated EHV charges'!$A:$O,3,0))</f>
        <v/>
      </c>
      <c r="D55" s="61" t="str">
        <f>IF($A55="","",VLOOKUP($A55,'Annex 2 Designated EHV charges'!$A:$O,7,0))</f>
        <v/>
      </c>
      <c r="E55" s="62" t="str">
        <f>IFERROR(IF(VLOOKUP($A55,'Annex 2 Designated EHV charges'!$A:$P,9,FALSE)=0,"",VLOOKUP($A55,'Annex 2 Designated EHV charges'!$A:$P,9,FALSE)),"")</f>
        <v/>
      </c>
      <c r="F55" s="208" t="str">
        <f>IFERROR(IF(VLOOKUP($A55,'Annex 2 Designated EHV charges'!$A:$P,10,FALSE)=0,"",VLOOKUP($A55,'Annex 2 Designated EHV charges'!$A:$P,10,FALSE)),"")</f>
        <v/>
      </c>
      <c r="G55" s="63" t="str">
        <f>IFERROR(IF(VLOOKUP($A55,'Annex 2 Designated EHV charges'!$A:$P,11,FALSE)=0,"",VLOOKUP($A55,'Annex 2 Designated EHV charges'!$A:$P,11,FALSE)),"")</f>
        <v/>
      </c>
      <c r="H55" s="53" t="str">
        <f>IFERROR(IF(VLOOKUP($A55,'Annex 2 Designated EHV charges'!$A:$P,12,FALSE)=0,"",VLOOKUP($A55,'Annex 2 Designated EHV charges'!$A:$P,12,FALSE)),"")</f>
        <v/>
      </c>
    </row>
    <row r="56" spans="1:8" x14ac:dyDescent="0.25">
      <c r="A56" s="53" t="str">
        <f t="array" ref="A56">IFERROR(INDEX('Annex 2 Designated EHV charges'!$A$11:$A$58, MATCH(0, IF(ISBLANK('Annex 2 Designated EHV charges'!$A$11:$A$58),1, COUNTIF(A$4:$A55, 'Annex 2 Designated EHV charges'!$A$11:$A$58)), 0)),"")</f>
        <v/>
      </c>
      <c r="B56" s="53" t="str">
        <f>IF($A56="","",VLOOKUP($A56,'Annex 2 Designated EHV charges'!$A:$O,2,0))</f>
        <v/>
      </c>
      <c r="C56" s="61" t="str">
        <f>IF($A56="","",VLOOKUP($A56,'Annex 2 Designated EHV charges'!$A:$O,3,0))</f>
        <v/>
      </c>
      <c r="D56" s="61" t="str">
        <f>IF($A56="","",VLOOKUP($A56,'Annex 2 Designated EHV charges'!$A:$O,7,0))</f>
        <v/>
      </c>
      <c r="E56" s="62" t="str">
        <f>IFERROR(IF(VLOOKUP($A56,'Annex 2 Designated EHV charges'!$A:$P,9,FALSE)=0,"",VLOOKUP($A56,'Annex 2 Designated EHV charges'!$A:$P,9,FALSE)),"")</f>
        <v/>
      </c>
      <c r="F56" s="208" t="str">
        <f>IFERROR(IF(VLOOKUP($A56,'Annex 2 Designated EHV charges'!$A:$P,10,FALSE)=0,"",VLOOKUP($A56,'Annex 2 Designated EHV charges'!$A:$P,10,FALSE)),"")</f>
        <v/>
      </c>
      <c r="G56" s="63" t="str">
        <f>IFERROR(IF(VLOOKUP($A56,'Annex 2 Designated EHV charges'!$A:$P,11,FALSE)=0,"",VLOOKUP($A56,'Annex 2 Designated EHV charges'!$A:$P,11,FALSE)),"")</f>
        <v/>
      </c>
      <c r="H56" s="53" t="str">
        <f>IFERROR(IF(VLOOKUP($A56,'Annex 2 Designated EHV charges'!$A:$P,12,FALSE)=0,"",VLOOKUP($A56,'Annex 2 Designated EHV charges'!$A:$P,12,FALSE)),"")</f>
        <v/>
      </c>
    </row>
    <row r="57" spans="1:8" x14ac:dyDescent="0.25">
      <c r="A57" s="53" t="str">
        <f t="array" ref="A57">IFERROR(INDEX('Annex 2 Designated EHV charges'!$A$11:$A$58, MATCH(0, IF(ISBLANK('Annex 2 Designated EHV charges'!$A$11:$A$58),1, COUNTIF(A$4:$A56, 'Annex 2 Designated EHV charges'!$A$11:$A$58)), 0)),"")</f>
        <v/>
      </c>
      <c r="B57" s="53" t="str">
        <f>IF($A57="","",VLOOKUP($A57,'Annex 2 Designated EHV charges'!$A:$O,2,0))</f>
        <v/>
      </c>
      <c r="C57" s="61" t="str">
        <f>IF($A57="","",VLOOKUP($A57,'Annex 2 Designated EHV charges'!$A:$O,3,0))</f>
        <v/>
      </c>
      <c r="D57" s="61" t="str">
        <f>IF($A57="","",VLOOKUP($A57,'Annex 2 Designated EHV charges'!$A:$O,7,0))</f>
        <v/>
      </c>
      <c r="E57" s="62" t="str">
        <f>IFERROR(IF(VLOOKUP($A57,'Annex 2 Designated EHV charges'!$A:$P,9,FALSE)=0,"",VLOOKUP($A57,'Annex 2 Designated EHV charges'!$A:$P,9,FALSE)),"")</f>
        <v/>
      </c>
      <c r="F57" s="208" t="str">
        <f>IFERROR(IF(VLOOKUP($A57,'Annex 2 Designated EHV charges'!$A:$P,10,FALSE)=0,"",VLOOKUP($A57,'Annex 2 Designated EHV charges'!$A:$P,10,FALSE)),"")</f>
        <v/>
      </c>
      <c r="G57" s="63" t="str">
        <f>IFERROR(IF(VLOOKUP($A57,'Annex 2 Designated EHV charges'!$A:$P,11,FALSE)=0,"",VLOOKUP($A57,'Annex 2 Designated EHV charges'!$A:$P,11,FALSE)),"")</f>
        <v/>
      </c>
      <c r="H57" s="53" t="str">
        <f>IFERROR(IF(VLOOKUP($A57,'Annex 2 Designated EHV charges'!$A:$P,12,FALSE)=0,"",VLOOKUP($A57,'Annex 2 Designated EHV charges'!$A:$P,12,FALSE)),"")</f>
        <v/>
      </c>
    </row>
    <row r="58" spans="1:8" x14ac:dyDescent="0.25">
      <c r="A58" s="53" t="str">
        <f t="array" ref="A58">IFERROR(INDEX('Annex 2 Designated EHV charges'!$A$11:$A$58, MATCH(0, IF(ISBLANK('Annex 2 Designated EHV charges'!$A$11:$A$58),1, COUNTIF(A$4:$A57, 'Annex 2 Designated EHV charges'!$A$11:$A$58)), 0)),"")</f>
        <v/>
      </c>
      <c r="B58" s="53" t="str">
        <f>IF($A58="","",VLOOKUP($A58,'Annex 2 Designated EHV charges'!$A:$O,2,0))</f>
        <v/>
      </c>
      <c r="C58" s="61" t="str">
        <f>IF($A58="","",VLOOKUP($A58,'Annex 2 Designated EHV charges'!$A:$O,3,0))</f>
        <v/>
      </c>
      <c r="D58" s="61" t="str">
        <f>IF($A58="","",VLOOKUP($A58,'Annex 2 Designated EHV charges'!$A:$O,7,0))</f>
        <v/>
      </c>
      <c r="E58" s="62" t="str">
        <f>IFERROR(IF(VLOOKUP($A58,'Annex 2 Designated EHV charges'!$A:$P,9,FALSE)=0,"",VLOOKUP($A58,'Annex 2 Designated EHV charges'!$A:$P,9,FALSE)),"")</f>
        <v/>
      </c>
      <c r="F58" s="208" t="str">
        <f>IFERROR(IF(VLOOKUP($A58,'Annex 2 Designated EHV charges'!$A:$P,10,FALSE)=0,"",VLOOKUP($A58,'Annex 2 Designated EHV charges'!$A:$P,10,FALSE)),"")</f>
        <v/>
      </c>
      <c r="G58" s="63" t="str">
        <f>IFERROR(IF(VLOOKUP($A58,'Annex 2 Designated EHV charges'!$A:$P,11,FALSE)=0,"",VLOOKUP($A58,'Annex 2 Designated EHV charges'!$A:$P,11,FALSE)),"")</f>
        <v/>
      </c>
      <c r="H58" s="53" t="str">
        <f>IFERROR(IF(VLOOKUP($A58,'Annex 2 Designated EHV charges'!$A:$P,12,FALSE)=0,"",VLOOKUP($A58,'Annex 2 Designated EHV charges'!$A:$P,12,FALSE)),"")</f>
        <v/>
      </c>
    </row>
    <row r="59" spans="1:8" x14ac:dyDescent="0.25">
      <c r="A59" s="53" t="str">
        <f t="array" ref="A59">IFERROR(INDEX('Annex 2 Designated EHV charges'!$A$11:$A$58, MATCH(0, IF(ISBLANK('Annex 2 Designated EHV charges'!$A$11:$A$58),1, COUNTIF(A$4:$A58, 'Annex 2 Designated EHV charges'!$A$11:$A$58)), 0)),"")</f>
        <v/>
      </c>
      <c r="B59" s="53" t="str">
        <f>IF($A59="","",VLOOKUP($A59,'Annex 2 Designated EHV charges'!$A:$O,2,0))</f>
        <v/>
      </c>
      <c r="C59" s="61" t="str">
        <f>IF($A59="","",VLOOKUP($A59,'Annex 2 Designated EHV charges'!$A:$O,3,0))</f>
        <v/>
      </c>
      <c r="D59" s="61" t="str">
        <f>IF($A59="","",VLOOKUP($A59,'Annex 2 Designated EHV charges'!$A:$O,7,0))</f>
        <v/>
      </c>
      <c r="E59" s="62" t="str">
        <f>IFERROR(IF(VLOOKUP($A59,'Annex 2 Designated EHV charges'!$A:$P,9,FALSE)=0,"",VLOOKUP($A59,'Annex 2 Designated EHV charges'!$A:$P,9,FALSE)),"")</f>
        <v/>
      </c>
      <c r="F59" s="208" t="str">
        <f>IFERROR(IF(VLOOKUP($A59,'Annex 2 Designated EHV charges'!$A:$P,10,FALSE)=0,"",VLOOKUP($A59,'Annex 2 Designated EHV charges'!$A:$P,10,FALSE)),"")</f>
        <v/>
      </c>
      <c r="G59" s="63" t="str">
        <f>IFERROR(IF(VLOOKUP($A59,'Annex 2 Designated EHV charges'!$A:$P,11,FALSE)=0,"",VLOOKUP($A59,'Annex 2 Designated EHV charges'!$A:$P,11,FALSE)),"")</f>
        <v/>
      </c>
      <c r="H59" s="53" t="str">
        <f>IFERROR(IF(VLOOKUP($A59,'Annex 2 Designated EHV charges'!$A:$P,12,FALSE)=0,"",VLOOKUP($A59,'Annex 2 Designated EHV charges'!$A:$P,12,FALSE)),"")</f>
        <v/>
      </c>
    </row>
    <row r="60" spans="1:8" x14ac:dyDescent="0.25">
      <c r="A60" s="53" t="str">
        <f t="array" ref="A60">IFERROR(INDEX('Annex 2 Designated EHV charges'!$A$11:$A$58, MATCH(0, IF(ISBLANK('Annex 2 Designated EHV charges'!$A$11:$A$58),1, COUNTIF(A$4:$A59, 'Annex 2 Designated EHV charges'!$A$11:$A$58)), 0)),"")</f>
        <v/>
      </c>
      <c r="B60" s="53" t="str">
        <f>IF($A60="","",VLOOKUP($A60,'Annex 2 Designated EHV charges'!$A:$O,2,0))</f>
        <v/>
      </c>
      <c r="C60" s="61" t="str">
        <f>IF($A60="","",VLOOKUP($A60,'Annex 2 Designated EHV charges'!$A:$O,3,0))</f>
        <v/>
      </c>
      <c r="D60" s="61" t="str">
        <f>IF($A60="","",VLOOKUP($A60,'Annex 2 Designated EHV charges'!$A:$O,7,0))</f>
        <v/>
      </c>
      <c r="E60" s="62" t="str">
        <f>IFERROR(IF(VLOOKUP($A60,'Annex 2 Designated EHV charges'!$A:$P,9,FALSE)=0,"",VLOOKUP($A60,'Annex 2 Designated EHV charges'!$A:$P,9,FALSE)),"")</f>
        <v/>
      </c>
      <c r="F60" s="208" t="str">
        <f>IFERROR(IF(VLOOKUP($A60,'Annex 2 Designated EHV charges'!$A:$P,10,FALSE)=0,"",VLOOKUP($A60,'Annex 2 Designated EHV charges'!$A:$P,10,FALSE)),"")</f>
        <v/>
      </c>
      <c r="G60" s="63" t="str">
        <f>IFERROR(IF(VLOOKUP($A60,'Annex 2 Designated EHV charges'!$A:$P,11,FALSE)=0,"",VLOOKUP($A60,'Annex 2 Designated EHV charges'!$A:$P,11,FALSE)),"")</f>
        <v/>
      </c>
      <c r="H60" s="53" t="str">
        <f>IFERROR(IF(VLOOKUP($A60,'Annex 2 Designated EHV charges'!$A:$P,12,FALSE)=0,"",VLOOKUP($A60,'Annex 2 Designated EHV charges'!$A:$P,12,FALSE)),"")</f>
        <v/>
      </c>
    </row>
    <row r="61" spans="1:8" x14ac:dyDescent="0.25">
      <c r="A61" s="53" t="str">
        <f t="array" ref="A61">IFERROR(INDEX('Annex 2 Designated EHV charges'!$A$11:$A$58, MATCH(0, IF(ISBLANK('Annex 2 Designated EHV charges'!$A$11:$A$58),1, COUNTIF(A$4:$A60, 'Annex 2 Designated EHV charges'!$A$11:$A$58)), 0)),"")</f>
        <v/>
      </c>
      <c r="B61" s="53" t="str">
        <f>IF($A61="","",VLOOKUP($A61,'Annex 2 Designated EHV charges'!$A:$O,2,0))</f>
        <v/>
      </c>
      <c r="C61" s="61" t="str">
        <f>IF($A61="","",VLOOKUP($A61,'Annex 2 Designated EHV charges'!$A:$O,3,0))</f>
        <v/>
      </c>
      <c r="D61" s="61" t="str">
        <f>IF($A61="","",VLOOKUP($A61,'Annex 2 Designated EHV charges'!$A:$O,7,0))</f>
        <v/>
      </c>
      <c r="E61" s="62" t="str">
        <f>IFERROR(IF(VLOOKUP($A61,'Annex 2 Designated EHV charges'!$A:$P,9,FALSE)=0,"",VLOOKUP($A61,'Annex 2 Designated EHV charges'!$A:$P,9,FALSE)),"")</f>
        <v/>
      </c>
      <c r="F61" s="208" t="str">
        <f>IFERROR(IF(VLOOKUP($A61,'Annex 2 Designated EHV charges'!$A:$P,10,FALSE)=0,"",VLOOKUP($A61,'Annex 2 Designated EHV charges'!$A:$P,10,FALSE)),"")</f>
        <v/>
      </c>
      <c r="G61" s="63" t="str">
        <f>IFERROR(IF(VLOOKUP($A61,'Annex 2 Designated EHV charges'!$A:$P,11,FALSE)=0,"",VLOOKUP($A61,'Annex 2 Designated EHV charges'!$A:$P,11,FALSE)),"")</f>
        <v/>
      </c>
      <c r="H61" s="53" t="str">
        <f>IFERROR(IF(VLOOKUP($A61,'Annex 2 Designated EHV charges'!$A:$P,12,FALSE)=0,"",VLOOKUP($A61,'Annex 2 Designated EHV charges'!$A:$P,12,FALSE)),"")</f>
        <v/>
      </c>
    </row>
    <row r="62" spans="1:8" x14ac:dyDescent="0.25">
      <c r="A62" s="53" t="str">
        <f t="array" ref="A62">IFERROR(INDEX('Annex 2 Designated EHV charges'!$A$11:$A$58, MATCH(0, IF(ISBLANK('Annex 2 Designated EHV charges'!$A$11:$A$58),1, COUNTIF(A$4:$A61, 'Annex 2 Designated EHV charges'!$A$11:$A$58)), 0)),"")</f>
        <v/>
      </c>
      <c r="B62" s="53" t="str">
        <f>IF($A62="","",VLOOKUP($A62,'Annex 2 Designated EHV charges'!$A:$O,2,0))</f>
        <v/>
      </c>
      <c r="C62" s="61" t="str">
        <f>IF($A62="","",VLOOKUP($A62,'Annex 2 Designated EHV charges'!$A:$O,3,0))</f>
        <v/>
      </c>
      <c r="D62" s="61" t="str">
        <f>IF($A62="","",VLOOKUP($A62,'Annex 2 Designated EHV charges'!$A:$O,7,0))</f>
        <v/>
      </c>
      <c r="E62" s="62" t="str">
        <f>IFERROR(IF(VLOOKUP($A62,'Annex 2 Designated EHV charges'!$A:$P,9,FALSE)=0,"",VLOOKUP($A62,'Annex 2 Designated EHV charges'!$A:$P,9,FALSE)),"")</f>
        <v/>
      </c>
      <c r="F62" s="208" t="str">
        <f>IFERROR(IF(VLOOKUP($A62,'Annex 2 Designated EHV charges'!$A:$P,10,FALSE)=0,"",VLOOKUP($A62,'Annex 2 Designated EHV charges'!$A:$P,10,FALSE)),"")</f>
        <v/>
      </c>
      <c r="G62" s="63" t="str">
        <f>IFERROR(IF(VLOOKUP($A62,'Annex 2 Designated EHV charges'!$A:$P,11,FALSE)=0,"",VLOOKUP($A62,'Annex 2 Designated EHV charges'!$A:$P,11,FALSE)),"")</f>
        <v/>
      </c>
      <c r="H62" s="53" t="str">
        <f>IFERROR(IF(VLOOKUP($A62,'Annex 2 Designated EHV charges'!$A:$P,12,FALSE)=0,"",VLOOKUP($A62,'Annex 2 Designated EHV charges'!$A:$P,12,FALSE)),"")</f>
        <v/>
      </c>
    </row>
    <row r="63" spans="1:8" x14ac:dyDescent="0.25">
      <c r="A63" s="53" t="str">
        <f t="array" ref="A63">IFERROR(INDEX('Annex 2 Designated EHV charges'!$A$11:$A$58, MATCH(0, IF(ISBLANK('Annex 2 Designated EHV charges'!$A$11:$A$58),1, COUNTIF(A$4:$A62, 'Annex 2 Designated EHV charges'!$A$11:$A$58)), 0)),"")</f>
        <v/>
      </c>
      <c r="B63" s="53" t="str">
        <f>IF($A63="","",VLOOKUP($A63,'Annex 2 Designated EHV charges'!$A:$O,2,0))</f>
        <v/>
      </c>
      <c r="C63" s="61" t="str">
        <f>IF($A63="","",VLOOKUP($A63,'Annex 2 Designated EHV charges'!$A:$O,3,0))</f>
        <v/>
      </c>
      <c r="D63" s="61" t="str">
        <f>IF($A63="","",VLOOKUP($A63,'Annex 2 Designated EHV charges'!$A:$O,7,0))</f>
        <v/>
      </c>
      <c r="E63" s="62" t="str">
        <f>IFERROR(IF(VLOOKUP($A63,'Annex 2 Designated EHV charges'!$A:$P,9,FALSE)=0,"",VLOOKUP($A63,'Annex 2 Designated EHV charges'!$A:$P,9,FALSE)),"")</f>
        <v/>
      </c>
      <c r="F63" s="208" t="str">
        <f>IFERROR(IF(VLOOKUP($A63,'Annex 2 Designated EHV charges'!$A:$P,10,FALSE)=0,"",VLOOKUP($A63,'Annex 2 Designated EHV charges'!$A:$P,10,FALSE)),"")</f>
        <v/>
      </c>
      <c r="G63" s="63" t="str">
        <f>IFERROR(IF(VLOOKUP($A63,'Annex 2 Designated EHV charges'!$A:$P,11,FALSE)=0,"",VLOOKUP($A63,'Annex 2 Designated EHV charges'!$A:$P,11,FALSE)),"")</f>
        <v/>
      </c>
      <c r="H63" s="53" t="str">
        <f>IFERROR(IF(VLOOKUP($A63,'Annex 2 Designated EHV charges'!$A:$P,12,FALSE)=0,"",VLOOKUP($A63,'Annex 2 Designated EHV charges'!$A:$P,12,FALSE)),"")</f>
        <v/>
      </c>
    </row>
    <row r="64" spans="1:8" x14ac:dyDescent="0.25">
      <c r="A64" s="53" t="str">
        <f t="array" ref="A64">IFERROR(INDEX('Annex 2 Designated EHV charges'!$A$11:$A$58, MATCH(0, IF(ISBLANK('Annex 2 Designated EHV charges'!$A$11:$A$58),1, COUNTIF(A$4:$A63, 'Annex 2 Designated EHV charges'!$A$11:$A$58)), 0)),"")</f>
        <v/>
      </c>
      <c r="B64" s="53" t="str">
        <f>IF($A64="","",VLOOKUP($A64,'Annex 2 Designated EHV charges'!$A:$O,2,0))</f>
        <v/>
      </c>
      <c r="C64" s="61" t="str">
        <f>IF($A64="","",VLOOKUP($A64,'Annex 2 Designated EHV charges'!$A:$O,3,0))</f>
        <v/>
      </c>
      <c r="D64" s="61" t="str">
        <f>IF($A64="","",VLOOKUP($A64,'Annex 2 Designated EHV charges'!$A:$O,7,0))</f>
        <v/>
      </c>
      <c r="E64" s="62" t="str">
        <f>IFERROR(IF(VLOOKUP($A64,'Annex 2 Designated EHV charges'!$A:$P,9,FALSE)=0,"",VLOOKUP($A64,'Annex 2 Designated EHV charges'!$A:$P,9,FALSE)),"")</f>
        <v/>
      </c>
      <c r="F64" s="208" t="str">
        <f>IFERROR(IF(VLOOKUP($A64,'Annex 2 Designated EHV charges'!$A:$P,10,FALSE)=0,"",VLOOKUP($A64,'Annex 2 Designated EHV charges'!$A:$P,10,FALSE)),"")</f>
        <v/>
      </c>
      <c r="G64" s="63" t="str">
        <f>IFERROR(IF(VLOOKUP($A64,'Annex 2 Designated EHV charges'!$A:$P,11,FALSE)=0,"",VLOOKUP($A64,'Annex 2 Designated EHV charges'!$A:$P,11,FALSE)),"")</f>
        <v/>
      </c>
      <c r="H64" s="53" t="str">
        <f>IFERROR(IF(VLOOKUP($A64,'Annex 2 Designated EHV charges'!$A:$P,12,FALSE)=0,"",VLOOKUP($A64,'Annex 2 Designated EHV charges'!$A:$P,12,FALSE)),"")</f>
        <v/>
      </c>
    </row>
    <row r="65" spans="1:8" x14ac:dyDescent="0.25">
      <c r="A65" s="53" t="str">
        <f t="array" ref="A65">IFERROR(INDEX('Annex 2 Designated EHV charges'!$A$11:$A$58, MATCH(0, IF(ISBLANK('Annex 2 Designated EHV charges'!$A$11:$A$58),1, COUNTIF(A$4:$A64, 'Annex 2 Designated EHV charges'!$A$11:$A$58)), 0)),"")</f>
        <v/>
      </c>
      <c r="B65" s="53" t="str">
        <f>IF($A65="","",VLOOKUP($A65,'Annex 2 Designated EHV charges'!$A:$O,2,0))</f>
        <v/>
      </c>
      <c r="C65" s="61" t="str">
        <f>IF($A65="","",VLOOKUP($A65,'Annex 2 Designated EHV charges'!$A:$O,3,0))</f>
        <v/>
      </c>
      <c r="D65" s="61" t="str">
        <f>IF($A65="","",VLOOKUP($A65,'Annex 2 Designated EHV charges'!$A:$O,7,0))</f>
        <v/>
      </c>
      <c r="E65" s="62" t="str">
        <f>IFERROR(IF(VLOOKUP($A65,'Annex 2 Designated EHV charges'!$A:$P,9,FALSE)=0,"",VLOOKUP($A65,'Annex 2 Designated EHV charges'!$A:$P,9,FALSE)),"")</f>
        <v/>
      </c>
      <c r="F65" s="208" t="str">
        <f>IFERROR(IF(VLOOKUP($A65,'Annex 2 Designated EHV charges'!$A:$P,10,FALSE)=0,"",VLOOKUP($A65,'Annex 2 Designated EHV charges'!$A:$P,10,FALSE)),"")</f>
        <v/>
      </c>
      <c r="G65" s="63" t="str">
        <f>IFERROR(IF(VLOOKUP($A65,'Annex 2 Designated EHV charges'!$A:$P,11,FALSE)=0,"",VLOOKUP($A65,'Annex 2 Designated EHV charges'!$A:$P,11,FALSE)),"")</f>
        <v/>
      </c>
      <c r="H65" s="53" t="str">
        <f>IFERROR(IF(VLOOKUP($A65,'Annex 2 Designated EHV charges'!$A:$P,12,FALSE)=0,"",VLOOKUP($A65,'Annex 2 Designated EHV charges'!$A:$P,12,FALSE)),"")</f>
        <v/>
      </c>
    </row>
    <row r="66" spans="1:8" x14ac:dyDescent="0.25">
      <c r="A66" s="53" t="str">
        <f t="array" ref="A66">IFERROR(INDEX('Annex 2 Designated EHV charges'!$A$11:$A$58, MATCH(0, IF(ISBLANK('Annex 2 Designated EHV charges'!$A$11:$A$58),1, COUNTIF(A$4:$A65, 'Annex 2 Designated EHV charges'!$A$11:$A$58)), 0)),"")</f>
        <v/>
      </c>
      <c r="B66" s="53" t="str">
        <f>IF($A66="","",VLOOKUP($A66,'Annex 2 Designated EHV charges'!$A:$O,2,0))</f>
        <v/>
      </c>
      <c r="C66" s="61" t="str">
        <f>IF($A66="","",VLOOKUP($A66,'Annex 2 Designated EHV charges'!$A:$O,3,0))</f>
        <v/>
      </c>
      <c r="D66" s="61" t="str">
        <f>IF($A66="","",VLOOKUP($A66,'Annex 2 Designated EHV charges'!$A:$O,7,0))</f>
        <v/>
      </c>
      <c r="E66" s="62" t="str">
        <f>IFERROR(IF(VLOOKUP($A66,'Annex 2 Designated EHV charges'!$A:$P,9,FALSE)=0,"",VLOOKUP($A66,'Annex 2 Designated EHV charges'!$A:$P,9,FALSE)),"")</f>
        <v/>
      </c>
      <c r="F66" s="208" t="str">
        <f>IFERROR(IF(VLOOKUP($A66,'Annex 2 Designated EHV charges'!$A:$P,10,FALSE)=0,"",VLOOKUP($A66,'Annex 2 Designated EHV charges'!$A:$P,10,FALSE)),"")</f>
        <v/>
      </c>
      <c r="G66" s="63" t="str">
        <f>IFERROR(IF(VLOOKUP($A66,'Annex 2 Designated EHV charges'!$A:$P,11,FALSE)=0,"",VLOOKUP($A66,'Annex 2 Designated EHV charges'!$A:$P,11,FALSE)),"")</f>
        <v/>
      </c>
      <c r="H66" s="53" t="str">
        <f>IFERROR(IF(VLOOKUP($A66,'Annex 2 Designated EHV charges'!$A:$P,12,FALSE)=0,"",VLOOKUP($A66,'Annex 2 Designated EHV charges'!$A:$P,12,FALSE)),"")</f>
        <v/>
      </c>
    </row>
    <row r="67" spans="1:8" x14ac:dyDescent="0.25">
      <c r="A67" s="53" t="str">
        <f t="array" ref="A67">IFERROR(INDEX('Annex 2 Designated EHV charges'!$A$11:$A$58, MATCH(0, IF(ISBLANK('Annex 2 Designated EHV charges'!$A$11:$A$58),1, COUNTIF(A$4:$A66, 'Annex 2 Designated EHV charges'!$A$11:$A$58)), 0)),"")</f>
        <v/>
      </c>
      <c r="B67" s="53" t="str">
        <f>IF($A67="","",VLOOKUP($A67,'Annex 2 Designated EHV charges'!$A:$O,2,0))</f>
        <v/>
      </c>
      <c r="C67" s="61" t="str">
        <f>IF($A67="","",VLOOKUP($A67,'Annex 2 Designated EHV charges'!$A:$O,3,0))</f>
        <v/>
      </c>
      <c r="D67" s="61" t="str">
        <f>IF($A67="","",VLOOKUP($A67,'Annex 2 Designated EHV charges'!$A:$O,7,0))</f>
        <v/>
      </c>
      <c r="E67" s="62" t="str">
        <f>IFERROR(IF(VLOOKUP($A67,'Annex 2 Designated EHV charges'!$A:$P,9,FALSE)=0,"",VLOOKUP($A67,'Annex 2 Designated EHV charges'!$A:$P,9,FALSE)),"")</f>
        <v/>
      </c>
      <c r="F67" s="208" t="str">
        <f>IFERROR(IF(VLOOKUP($A67,'Annex 2 Designated EHV charges'!$A:$P,10,FALSE)=0,"",VLOOKUP($A67,'Annex 2 Designated EHV charges'!$A:$P,10,FALSE)),"")</f>
        <v/>
      </c>
      <c r="G67" s="63" t="str">
        <f>IFERROR(IF(VLOOKUP($A67,'Annex 2 Designated EHV charges'!$A:$P,11,FALSE)=0,"",VLOOKUP($A67,'Annex 2 Designated EHV charges'!$A:$P,11,FALSE)),"")</f>
        <v/>
      </c>
      <c r="H67" s="53" t="str">
        <f>IFERROR(IF(VLOOKUP($A67,'Annex 2 Designated EHV charges'!$A:$P,12,FALSE)=0,"",VLOOKUP($A67,'Annex 2 Designated EHV charges'!$A:$P,12,FALSE)),"")</f>
        <v/>
      </c>
    </row>
    <row r="68" spans="1:8" x14ac:dyDescent="0.25">
      <c r="A68" s="53" t="str">
        <f t="array" ref="A68">IFERROR(INDEX('Annex 2 Designated EHV charges'!$A$11:$A$58, MATCH(0, IF(ISBLANK('Annex 2 Designated EHV charges'!$A$11:$A$58),1, COUNTIF(A$4:$A67, 'Annex 2 Designated EHV charges'!$A$11:$A$58)), 0)),"")</f>
        <v/>
      </c>
      <c r="B68" s="53" t="str">
        <f>IF($A68="","",VLOOKUP($A68,'Annex 2 Designated EHV charges'!$A:$O,2,0))</f>
        <v/>
      </c>
      <c r="C68" s="61" t="str">
        <f>IF($A68="","",VLOOKUP($A68,'Annex 2 Designated EHV charges'!$A:$O,3,0))</f>
        <v/>
      </c>
      <c r="D68" s="61" t="str">
        <f>IF($A68="","",VLOOKUP($A68,'Annex 2 Designated EHV charges'!$A:$O,7,0))</f>
        <v/>
      </c>
      <c r="E68" s="62" t="str">
        <f>IFERROR(IF(VLOOKUP($A68,'Annex 2 Designated EHV charges'!$A:$P,9,FALSE)=0,"",VLOOKUP($A68,'Annex 2 Designated EHV charges'!$A:$P,9,FALSE)),"")</f>
        <v/>
      </c>
      <c r="F68" s="208" t="str">
        <f>IFERROR(IF(VLOOKUP($A68,'Annex 2 Designated EHV charges'!$A:$P,10,FALSE)=0,"",VLOOKUP($A68,'Annex 2 Designated EHV charges'!$A:$P,10,FALSE)),"")</f>
        <v/>
      </c>
      <c r="G68" s="63" t="str">
        <f>IFERROR(IF(VLOOKUP($A68,'Annex 2 Designated EHV charges'!$A:$P,11,FALSE)=0,"",VLOOKUP($A68,'Annex 2 Designated EHV charges'!$A:$P,11,FALSE)),"")</f>
        <v/>
      </c>
      <c r="H68" s="53" t="str">
        <f>IFERROR(IF(VLOOKUP($A68,'Annex 2 Designated EHV charges'!$A:$P,12,FALSE)=0,"",VLOOKUP($A68,'Annex 2 Designated EHV charges'!$A:$P,12,FALSE)),"")</f>
        <v/>
      </c>
    </row>
    <row r="69" spans="1:8" x14ac:dyDescent="0.25">
      <c r="A69" s="53" t="str">
        <f t="array" ref="A69">IFERROR(INDEX('Annex 2 Designated EHV charges'!$A$11:$A$58, MATCH(0, IF(ISBLANK('Annex 2 Designated EHV charges'!$A$11:$A$58),1, COUNTIF(A$4:$A68, 'Annex 2 Designated EHV charges'!$A$11:$A$58)), 0)),"")</f>
        <v/>
      </c>
      <c r="B69" s="53" t="str">
        <f>IF($A69="","",VLOOKUP($A69,'Annex 2 Designated EHV charges'!$A:$O,2,0))</f>
        <v/>
      </c>
      <c r="C69" s="61" t="str">
        <f>IF($A69="","",VLOOKUP($A69,'Annex 2 Designated EHV charges'!$A:$O,3,0))</f>
        <v/>
      </c>
      <c r="D69" s="61" t="str">
        <f>IF($A69="","",VLOOKUP($A69,'Annex 2 Designated EHV charges'!$A:$O,7,0))</f>
        <v/>
      </c>
      <c r="E69" s="62" t="str">
        <f>IFERROR(IF(VLOOKUP($A69,'Annex 2 Designated EHV charges'!$A:$P,9,FALSE)=0,"",VLOOKUP($A69,'Annex 2 Designated EHV charges'!$A:$P,9,FALSE)),"")</f>
        <v/>
      </c>
      <c r="F69" s="208" t="str">
        <f>IFERROR(IF(VLOOKUP($A69,'Annex 2 Designated EHV charges'!$A:$P,10,FALSE)=0,"",VLOOKUP($A69,'Annex 2 Designated EHV charges'!$A:$P,10,FALSE)),"")</f>
        <v/>
      </c>
      <c r="G69" s="63" t="str">
        <f>IFERROR(IF(VLOOKUP($A69,'Annex 2 Designated EHV charges'!$A:$P,11,FALSE)=0,"",VLOOKUP($A69,'Annex 2 Designated EHV charges'!$A:$P,11,FALSE)),"")</f>
        <v/>
      </c>
      <c r="H69" s="53" t="str">
        <f>IFERROR(IF(VLOOKUP($A69,'Annex 2 Designated EHV charges'!$A:$P,12,FALSE)=0,"",VLOOKUP($A69,'Annex 2 Designated EHV charges'!$A:$P,12,FALSE)),"")</f>
        <v/>
      </c>
    </row>
    <row r="70" spans="1:8" x14ac:dyDescent="0.25">
      <c r="A70" s="53" t="str">
        <f t="array" ref="A70">IFERROR(INDEX('Annex 2 Designated EHV charges'!$A$11:$A$58, MATCH(0, IF(ISBLANK('Annex 2 Designated EHV charges'!$A$11:$A$58),1, COUNTIF(A$4:$A69, 'Annex 2 Designated EHV charges'!$A$11:$A$58)), 0)),"")</f>
        <v/>
      </c>
      <c r="B70" s="53" t="str">
        <f>IF($A70="","",VLOOKUP($A70,'Annex 2 Designated EHV charges'!$A:$O,2,0))</f>
        <v/>
      </c>
      <c r="C70" s="61" t="str">
        <f>IF($A70="","",VLOOKUP($A70,'Annex 2 Designated EHV charges'!$A:$O,3,0))</f>
        <v/>
      </c>
      <c r="D70" s="61" t="str">
        <f>IF($A70="","",VLOOKUP($A70,'Annex 2 Designated EHV charges'!$A:$O,7,0))</f>
        <v/>
      </c>
      <c r="E70" s="62" t="str">
        <f>IFERROR(IF(VLOOKUP($A70,'Annex 2 Designated EHV charges'!$A:$P,9,FALSE)=0,"",VLOOKUP($A70,'Annex 2 Designated EHV charges'!$A:$P,9,FALSE)),"")</f>
        <v/>
      </c>
      <c r="F70" s="208" t="str">
        <f>IFERROR(IF(VLOOKUP($A70,'Annex 2 Designated EHV charges'!$A:$P,10,FALSE)=0,"",VLOOKUP($A70,'Annex 2 Designated EHV charges'!$A:$P,10,FALSE)),"")</f>
        <v/>
      </c>
      <c r="G70" s="63" t="str">
        <f>IFERROR(IF(VLOOKUP($A70,'Annex 2 Designated EHV charges'!$A:$P,11,FALSE)=0,"",VLOOKUP($A70,'Annex 2 Designated EHV charges'!$A:$P,11,FALSE)),"")</f>
        <v/>
      </c>
      <c r="H70" s="53" t="str">
        <f>IFERROR(IF(VLOOKUP($A70,'Annex 2 Designated EHV charges'!$A:$P,12,FALSE)=0,"",VLOOKUP($A70,'Annex 2 Designated EHV charges'!$A:$P,12,FALSE)),"")</f>
        <v/>
      </c>
    </row>
    <row r="71" spans="1:8" x14ac:dyDescent="0.25">
      <c r="A71" s="53" t="str">
        <f t="array" ref="A71">IFERROR(INDEX('Annex 2 Designated EHV charges'!$A$11:$A$58, MATCH(0, IF(ISBLANK('Annex 2 Designated EHV charges'!$A$11:$A$58),1, COUNTIF(A$4:$A70, 'Annex 2 Designated EHV charges'!$A$11:$A$58)), 0)),"")</f>
        <v/>
      </c>
      <c r="B71" s="53" t="str">
        <f>IF($A71="","",VLOOKUP($A71,'Annex 2 Designated EHV charges'!$A:$O,2,0))</f>
        <v/>
      </c>
      <c r="C71" s="61" t="str">
        <f>IF($A71="","",VLOOKUP($A71,'Annex 2 Designated EHV charges'!$A:$O,3,0))</f>
        <v/>
      </c>
      <c r="D71" s="61" t="str">
        <f>IF($A71="","",VLOOKUP($A71,'Annex 2 Designated EHV charges'!$A:$O,7,0))</f>
        <v/>
      </c>
      <c r="E71" s="62" t="str">
        <f>IFERROR(IF(VLOOKUP($A71,'Annex 2 Designated EHV charges'!$A:$P,9,FALSE)=0,"",VLOOKUP($A71,'Annex 2 Designated EHV charges'!$A:$P,9,FALSE)),"")</f>
        <v/>
      </c>
      <c r="F71" s="208" t="str">
        <f>IFERROR(IF(VLOOKUP($A71,'Annex 2 Designated EHV charges'!$A:$P,10,FALSE)=0,"",VLOOKUP($A71,'Annex 2 Designated EHV charges'!$A:$P,10,FALSE)),"")</f>
        <v/>
      </c>
      <c r="G71" s="63" t="str">
        <f>IFERROR(IF(VLOOKUP($A71,'Annex 2 Designated EHV charges'!$A:$P,11,FALSE)=0,"",VLOOKUP($A71,'Annex 2 Designated EHV charges'!$A:$P,11,FALSE)),"")</f>
        <v/>
      </c>
      <c r="H71" s="53" t="str">
        <f>IFERROR(IF(VLOOKUP($A71,'Annex 2 Designated EHV charges'!$A:$P,12,FALSE)=0,"",VLOOKUP($A71,'Annex 2 Designated EHV charges'!$A:$P,12,FALSE)),"")</f>
        <v/>
      </c>
    </row>
    <row r="72" spans="1:8" x14ac:dyDescent="0.25">
      <c r="A72" s="53" t="str">
        <f t="array" ref="A72">IFERROR(INDEX('Annex 2 Designated EHV charges'!$A$11:$A$58, MATCH(0, IF(ISBLANK('Annex 2 Designated EHV charges'!$A$11:$A$58),1, COUNTIF(A$4:$A71, 'Annex 2 Designated EHV charges'!$A$11:$A$58)), 0)),"")</f>
        <v/>
      </c>
      <c r="B72" s="53" t="str">
        <f>IF($A72="","",VLOOKUP($A72,'Annex 2 Designated EHV charges'!$A:$O,2,0))</f>
        <v/>
      </c>
      <c r="C72" s="61" t="str">
        <f>IF($A72="","",VLOOKUP($A72,'Annex 2 Designated EHV charges'!$A:$O,3,0))</f>
        <v/>
      </c>
      <c r="D72" s="61" t="str">
        <f>IF($A72="","",VLOOKUP($A72,'Annex 2 Designated EHV charges'!$A:$O,7,0))</f>
        <v/>
      </c>
      <c r="E72" s="62" t="str">
        <f>IFERROR(IF(VLOOKUP($A72,'Annex 2 Designated EHV charges'!$A:$P,9,FALSE)=0,"",VLOOKUP($A72,'Annex 2 Designated EHV charges'!$A:$P,9,FALSE)),"")</f>
        <v/>
      </c>
      <c r="F72" s="208" t="str">
        <f>IFERROR(IF(VLOOKUP($A72,'Annex 2 Designated EHV charges'!$A:$P,10,FALSE)=0,"",VLOOKUP($A72,'Annex 2 Designated EHV charges'!$A:$P,10,FALSE)),"")</f>
        <v/>
      </c>
      <c r="G72" s="63" t="str">
        <f>IFERROR(IF(VLOOKUP($A72,'Annex 2 Designated EHV charges'!$A:$P,11,FALSE)=0,"",VLOOKUP($A72,'Annex 2 Designated EHV charges'!$A:$P,11,FALSE)),"")</f>
        <v/>
      </c>
      <c r="H72" s="53" t="str">
        <f>IFERROR(IF(VLOOKUP($A72,'Annex 2 Designated EHV charges'!$A:$P,12,FALSE)=0,"",VLOOKUP($A72,'Annex 2 Designated EHV charges'!$A:$P,12,FALSE)),"")</f>
        <v/>
      </c>
    </row>
    <row r="73" spans="1:8" x14ac:dyDescent="0.25">
      <c r="A73" s="53" t="str">
        <f t="array" ref="A73">IFERROR(INDEX('Annex 2 Designated EHV charges'!$A$11:$A$58, MATCH(0, IF(ISBLANK('Annex 2 Designated EHV charges'!$A$11:$A$58),1, COUNTIF(A$4:$A72, 'Annex 2 Designated EHV charges'!$A$11:$A$58)), 0)),"")</f>
        <v/>
      </c>
      <c r="B73" s="53" t="str">
        <f>IF($A73="","",VLOOKUP($A73,'Annex 2 Designated EHV charges'!$A:$O,2,0))</f>
        <v/>
      </c>
      <c r="C73" s="61" t="str">
        <f>IF($A73="","",VLOOKUP($A73,'Annex 2 Designated EHV charges'!$A:$O,3,0))</f>
        <v/>
      </c>
      <c r="D73" s="61" t="str">
        <f>IF($A73="","",VLOOKUP($A73,'Annex 2 Designated EHV charges'!$A:$O,7,0))</f>
        <v/>
      </c>
      <c r="E73" s="62" t="str">
        <f>IFERROR(IF(VLOOKUP($A73,'Annex 2 Designated EHV charges'!$A:$P,9,FALSE)=0,"",VLOOKUP($A73,'Annex 2 Designated EHV charges'!$A:$P,9,FALSE)),"")</f>
        <v/>
      </c>
      <c r="F73" s="208" t="str">
        <f>IFERROR(IF(VLOOKUP($A73,'Annex 2 Designated EHV charges'!$A:$P,10,FALSE)=0,"",VLOOKUP($A73,'Annex 2 Designated EHV charges'!$A:$P,10,FALSE)),"")</f>
        <v/>
      </c>
      <c r="G73" s="63" t="str">
        <f>IFERROR(IF(VLOOKUP($A73,'Annex 2 Designated EHV charges'!$A:$P,11,FALSE)=0,"",VLOOKUP($A73,'Annex 2 Designated EHV charges'!$A:$P,11,FALSE)),"")</f>
        <v/>
      </c>
      <c r="H73" s="53" t="str">
        <f>IFERROR(IF(VLOOKUP($A73,'Annex 2 Designated EHV charges'!$A:$P,12,FALSE)=0,"",VLOOKUP($A73,'Annex 2 Designated EHV charges'!$A:$P,12,FALSE)),"")</f>
        <v/>
      </c>
    </row>
    <row r="74" spans="1:8" x14ac:dyDescent="0.25">
      <c r="A74" s="53" t="str">
        <f t="array" ref="A74">IFERROR(INDEX('Annex 2 Designated EHV charges'!$A$11:$A$58, MATCH(0, IF(ISBLANK('Annex 2 Designated EHV charges'!$A$11:$A$58),1, COUNTIF(A$4:$A73, 'Annex 2 Designated EHV charges'!$A$11:$A$58)), 0)),"")</f>
        <v/>
      </c>
      <c r="B74" s="53" t="str">
        <f>IF($A74="","",VLOOKUP($A74,'Annex 2 Designated EHV charges'!$A:$O,2,0))</f>
        <v/>
      </c>
      <c r="C74" s="61" t="str">
        <f>IF($A74="","",VLOOKUP($A74,'Annex 2 Designated EHV charges'!$A:$O,3,0))</f>
        <v/>
      </c>
      <c r="D74" s="61" t="str">
        <f>IF($A74="","",VLOOKUP($A74,'Annex 2 Designated EHV charges'!$A:$O,7,0))</f>
        <v/>
      </c>
      <c r="E74" s="62" t="str">
        <f>IFERROR(IF(VLOOKUP($A74,'Annex 2 Designated EHV charges'!$A:$P,9,FALSE)=0,"",VLOOKUP($A74,'Annex 2 Designated EHV charges'!$A:$P,9,FALSE)),"")</f>
        <v/>
      </c>
      <c r="F74" s="208" t="str">
        <f>IFERROR(IF(VLOOKUP($A74,'Annex 2 Designated EHV charges'!$A:$P,10,FALSE)=0,"",VLOOKUP($A74,'Annex 2 Designated EHV charges'!$A:$P,10,FALSE)),"")</f>
        <v/>
      </c>
      <c r="G74" s="63" t="str">
        <f>IFERROR(IF(VLOOKUP($A74,'Annex 2 Designated EHV charges'!$A:$P,11,FALSE)=0,"",VLOOKUP($A74,'Annex 2 Designated EHV charges'!$A:$P,11,FALSE)),"")</f>
        <v/>
      </c>
      <c r="H74" s="53" t="str">
        <f>IFERROR(IF(VLOOKUP($A74,'Annex 2 Designated EHV charges'!$A:$P,12,FALSE)=0,"",VLOOKUP($A74,'Annex 2 Designated EHV charges'!$A:$P,12,FALSE)),"")</f>
        <v/>
      </c>
    </row>
    <row r="75" spans="1:8" x14ac:dyDescent="0.25">
      <c r="A75" s="53" t="str">
        <f t="array" ref="A75">IFERROR(INDEX('Annex 2 Designated EHV charges'!$A$11:$A$58, MATCH(0, IF(ISBLANK('Annex 2 Designated EHV charges'!$A$11:$A$58),1, COUNTIF(A$4:$A74, 'Annex 2 Designated EHV charges'!$A$11:$A$58)), 0)),"")</f>
        <v/>
      </c>
      <c r="B75" s="53" t="str">
        <f>IF($A75="","",VLOOKUP($A75,'Annex 2 Designated EHV charges'!$A:$O,2,0))</f>
        <v/>
      </c>
      <c r="C75" s="61" t="str">
        <f>IF($A75="","",VLOOKUP($A75,'Annex 2 Designated EHV charges'!$A:$O,3,0))</f>
        <v/>
      </c>
      <c r="D75" s="61" t="str">
        <f>IF($A75="","",VLOOKUP($A75,'Annex 2 Designated EHV charges'!$A:$O,7,0))</f>
        <v/>
      </c>
      <c r="E75" s="62" t="str">
        <f>IFERROR(IF(VLOOKUP($A75,'Annex 2 Designated EHV charges'!$A:$P,9,FALSE)=0,"",VLOOKUP($A75,'Annex 2 Designated EHV charges'!$A:$P,9,FALSE)),"")</f>
        <v/>
      </c>
      <c r="F75" s="208" t="str">
        <f>IFERROR(IF(VLOOKUP($A75,'Annex 2 Designated EHV charges'!$A:$P,10,FALSE)=0,"",VLOOKUP($A75,'Annex 2 Designated EHV charges'!$A:$P,10,FALSE)),"")</f>
        <v/>
      </c>
      <c r="G75" s="63" t="str">
        <f>IFERROR(IF(VLOOKUP($A75,'Annex 2 Designated EHV charges'!$A:$P,11,FALSE)=0,"",VLOOKUP($A75,'Annex 2 Designated EHV charges'!$A:$P,11,FALSE)),"")</f>
        <v/>
      </c>
      <c r="H75" s="53" t="str">
        <f>IFERROR(IF(VLOOKUP($A75,'Annex 2 Designated EHV charges'!$A:$P,12,FALSE)=0,"",VLOOKUP($A75,'Annex 2 Designated EHV charges'!$A:$P,12,FALSE)),"")</f>
        <v/>
      </c>
    </row>
    <row r="76" spans="1:8" x14ac:dyDescent="0.25">
      <c r="A76" s="53" t="str">
        <f t="array" ref="A76">IFERROR(INDEX('Annex 2 Designated EHV charges'!$A$11:$A$58, MATCH(0, IF(ISBLANK('Annex 2 Designated EHV charges'!$A$11:$A$58),1, COUNTIF(A$4:$A75, 'Annex 2 Designated EHV charges'!$A$11:$A$58)), 0)),"")</f>
        <v/>
      </c>
      <c r="B76" s="53" t="str">
        <f>IF($A76="","",VLOOKUP($A76,'Annex 2 Designated EHV charges'!$A:$O,2,0))</f>
        <v/>
      </c>
      <c r="C76" s="61" t="str">
        <f>IF($A76="","",VLOOKUP($A76,'Annex 2 Designated EHV charges'!$A:$O,3,0))</f>
        <v/>
      </c>
      <c r="D76" s="61" t="str">
        <f>IF($A76="","",VLOOKUP($A76,'Annex 2 Designated EHV charges'!$A:$O,7,0))</f>
        <v/>
      </c>
      <c r="E76" s="62" t="str">
        <f>IFERROR(IF(VLOOKUP($A76,'Annex 2 Designated EHV charges'!$A:$P,9,FALSE)=0,"",VLOOKUP($A76,'Annex 2 Designated EHV charges'!$A:$P,9,FALSE)),"")</f>
        <v/>
      </c>
      <c r="F76" s="208" t="str">
        <f>IFERROR(IF(VLOOKUP($A76,'Annex 2 Designated EHV charges'!$A:$P,10,FALSE)=0,"",VLOOKUP($A76,'Annex 2 Designated EHV charges'!$A:$P,10,FALSE)),"")</f>
        <v/>
      </c>
      <c r="G76" s="63" t="str">
        <f>IFERROR(IF(VLOOKUP($A76,'Annex 2 Designated EHV charges'!$A:$P,11,FALSE)=0,"",VLOOKUP($A76,'Annex 2 Designated EHV charges'!$A:$P,11,FALSE)),"")</f>
        <v/>
      </c>
      <c r="H76" s="53" t="str">
        <f>IFERROR(IF(VLOOKUP($A76,'Annex 2 Designated EHV charges'!$A:$P,12,FALSE)=0,"",VLOOKUP($A76,'Annex 2 Designated EHV charges'!$A:$P,12,FALSE)),"")</f>
        <v/>
      </c>
    </row>
    <row r="77" spans="1:8" x14ac:dyDescent="0.25">
      <c r="A77" s="53" t="str">
        <f t="array" ref="A77">IFERROR(INDEX('Annex 2 Designated EHV charges'!$A$11:$A$58, MATCH(0, IF(ISBLANK('Annex 2 Designated EHV charges'!$A$11:$A$58),1, COUNTIF(A$4:$A76, 'Annex 2 Designated EHV charges'!$A$11:$A$58)), 0)),"")</f>
        <v/>
      </c>
      <c r="B77" s="53" t="str">
        <f>IF($A77="","",VLOOKUP($A77,'Annex 2 Designated EHV charges'!$A:$O,2,0))</f>
        <v/>
      </c>
      <c r="C77" s="61" t="str">
        <f>IF($A77="","",VLOOKUP($A77,'Annex 2 Designated EHV charges'!$A:$O,3,0))</f>
        <v/>
      </c>
      <c r="D77" s="61" t="str">
        <f>IF($A77="","",VLOOKUP($A77,'Annex 2 Designated EHV charges'!$A:$O,7,0))</f>
        <v/>
      </c>
      <c r="E77" s="62" t="str">
        <f>IFERROR(IF(VLOOKUP($A77,'Annex 2 Designated EHV charges'!$A:$P,9,FALSE)=0,"",VLOOKUP($A77,'Annex 2 Designated EHV charges'!$A:$P,9,FALSE)),"")</f>
        <v/>
      </c>
      <c r="F77" s="208" t="str">
        <f>IFERROR(IF(VLOOKUP($A77,'Annex 2 Designated EHV charges'!$A:$P,10,FALSE)=0,"",VLOOKUP($A77,'Annex 2 Designated EHV charges'!$A:$P,10,FALSE)),"")</f>
        <v/>
      </c>
      <c r="G77" s="63" t="str">
        <f>IFERROR(IF(VLOOKUP($A77,'Annex 2 Designated EHV charges'!$A:$P,11,FALSE)=0,"",VLOOKUP($A77,'Annex 2 Designated EHV charges'!$A:$P,11,FALSE)),"")</f>
        <v/>
      </c>
      <c r="H77" s="53" t="str">
        <f>IFERROR(IF(VLOOKUP($A77,'Annex 2 Designated EHV charges'!$A:$P,12,FALSE)=0,"",VLOOKUP($A77,'Annex 2 Designated EHV charges'!$A:$P,12,FALSE)),"")</f>
        <v/>
      </c>
    </row>
    <row r="78" spans="1:8" x14ac:dyDescent="0.25">
      <c r="A78" s="53" t="str">
        <f t="array" ref="A78">IFERROR(INDEX('Annex 2 Designated EHV charges'!$A$11:$A$58, MATCH(0, IF(ISBLANK('Annex 2 Designated EHV charges'!$A$11:$A$58),1, COUNTIF(A$4:$A77, 'Annex 2 Designated EHV charges'!$A$11:$A$58)), 0)),"")</f>
        <v/>
      </c>
      <c r="B78" s="53" t="str">
        <f>IF($A78="","",VLOOKUP($A78,'Annex 2 Designated EHV charges'!$A:$O,2,0))</f>
        <v/>
      </c>
      <c r="C78" s="61" t="str">
        <f>IF($A78="","",VLOOKUP($A78,'Annex 2 Designated EHV charges'!$A:$O,3,0))</f>
        <v/>
      </c>
      <c r="D78" s="61" t="str">
        <f>IF($A78="","",VLOOKUP($A78,'Annex 2 Designated EHV charges'!$A:$O,7,0))</f>
        <v/>
      </c>
      <c r="E78" s="62" t="str">
        <f>IFERROR(IF(VLOOKUP($A78,'Annex 2 Designated EHV charges'!$A:$P,9,FALSE)=0,"",VLOOKUP($A78,'Annex 2 Designated EHV charges'!$A:$P,9,FALSE)),"")</f>
        <v/>
      </c>
      <c r="F78" s="208" t="str">
        <f>IFERROR(IF(VLOOKUP($A78,'Annex 2 Designated EHV charges'!$A:$P,10,FALSE)=0,"",VLOOKUP($A78,'Annex 2 Designated EHV charges'!$A:$P,10,FALSE)),"")</f>
        <v/>
      </c>
      <c r="G78" s="63" t="str">
        <f>IFERROR(IF(VLOOKUP($A78,'Annex 2 Designated EHV charges'!$A:$P,11,FALSE)=0,"",VLOOKUP($A78,'Annex 2 Designated EHV charges'!$A:$P,11,FALSE)),"")</f>
        <v/>
      </c>
      <c r="H78" s="53" t="str">
        <f>IFERROR(IF(VLOOKUP($A78,'Annex 2 Designated EHV charges'!$A:$P,12,FALSE)=0,"",VLOOKUP($A78,'Annex 2 Designated EHV charges'!$A:$P,12,FALSE)),"")</f>
        <v/>
      </c>
    </row>
    <row r="79" spans="1:8" x14ac:dyDescent="0.25">
      <c r="A79" s="53" t="str">
        <f t="array" ref="A79">IFERROR(INDEX('Annex 2 Designated EHV charges'!$A$11:$A$58, MATCH(0, IF(ISBLANK('Annex 2 Designated EHV charges'!$A$11:$A$58),1, COUNTIF(A$4:$A78, 'Annex 2 Designated EHV charges'!$A$11:$A$58)), 0)),"")</f>
        <v/>
      </c>
      <c r="B79" s="53" t="str">
        <f>IF($A79="","",VLOOKUP($A79,'Annex 2 Designated EHV charges'!$A:$O,2,0))</f>
        <v/>
      </c>
      <c r="C79" s="61" t="str">
        <f>IF($A79="","",VLOOKUP($A79,'Annex 2 Designated EHV charges'!$A:$O,3,0))</f>
        <v/>
      </c>
      <c r="D79" s="61" t="str">
        <f>IF($A79="","",VLOOKUP($A79,'Annex 2 Designated EHV charges'!$A:$O,7,0))</f>
        <v/>
      </c>
      <c r="E79" s="62" t="str">
        <f>IFERROR(IF(VLOOKUP($A79,'Annex 2 Designated EHV charges'!$A:$P,9,FALSE)=0,"",VLOOKUP($A79,'Annex 2 Designated EHV charges'!$A:$P,9,FALSE)),"")</f>
        <v/>
      </c>
      <c r="F79" s="208" t="str">
        <f>IFERROR(IF(VLOOKUP($A79,'Annex 2 Designated EHV charges'!$A:$P,10,FALSE)=0,"",VLOOKUP($A79,'Annex 2 Designated EHV charges'!$A:$P,10,FALSE)),"")</f>
        <v/>
      </c>
      <c r="G79" s="63" t="str">
        <f>IFERROR(IF(VLOOKUP($A79,'Annex 2 Designated EHV charges'!$A:$P,11,FALSE)=0,"",VLOOKUP($A79,'Annex 2 Designated EHV charges'!$A:$P,11,FALSE)),"")</f>
        <v/>
      </c>
      <c r="H79" s="53" t="str">
        <f>IFERROR(IF(VLOOKUP($A79,'Annex 2 Designated EHV charges'!$A:$P,12,FALSE)=0,"",VLOOKUP($A79,'Annex 2 Designated EHV charges'!$A:$P,12,FALSE)),"")</f>
        <v/>
      </c>
    </row>
    <row r="80" spans="1:8" x14ac:dyDescent="0.25">
      <c r="A80" s="53" t="str">
        <f t="array" ref="A80">IFERROR(INDEX('Annex 2 Designated EHV charges'!$A$11:$A$58, MATCH(0, IF(ISBLANK('Annex 2 Designated EHV charges'!$A$11:$A$58),1, COUNTIF(A$4:$A79, 'Annex 2 Designated EHV charges'!$A$11:$A$58)), 0)),"")</f>
        <v/>
      </c>
      <c r="B80" s="53" t="str">
        <f>IF($A80="","",VLOOKUP($A80,'Annex 2 Designated EHV charges'!$A:$O,2,0))</f>
        <v/>
      </c>
      <c r="C80" s="61" t="str">
        <f>IF($A80="","",VLOOKUP($A80,'Annex 2 Designated EHV charges'!$A:$O,3,0))</f>
        <v/>
      </c>
      <c r="D80" s="61" t="str">
        <f>IF($A80="","",VLOOKUP($A80,'Annex 2 Designated EHV charges'!$A:$O,7,0))</f>
        <v/>
      </c>
      <c r="E80" s="62" t="str">
        <f>IFERROR(IF(VLOOKUP($A80,'Annex 2 Designated EHV charges'!$A:$P,9,FALSE)=0,"",VLOOKUP($A80,'Annex 2 Designated EHV charges'!$A:$P,9,FALSE)),"")</f>
        <v/>
      </c>
      <c r="F80" s="208" t="str">
        <f>IFERROR(IF(VLOOKUP($A80,'Annex 2 Designated EHV charges'!$A:$P,10,FALSE)=0,"",VLOOKUP($A80,'Annex 2 Designated EHV charges'!$A:$P,10,FALSE)),"")</f>
        <v/>
      </c>
      <c r="G80" s="63" t="str">
        <f>IFERROR(IF(VLOOKUP($A80,'Annex 2 Designated EHV charges'!$A:$P,11,FALSE)=0,"",VLOOKUP($A80,'Annex 2 Designated EHV charges'!$A:$P,11,FALSE)),"")</f>
        <v/>
      </c>
      <c r="H80" s="53" t="str">
        <f>IFERROR(IF(VLOOKUP($A80,'Annex 2 Designated EHV charges'!$A:$P,12,FALSE)=0,"",VLOOKUP($A80,'Annex 2 Designated EHV charges'!$A:$P,12,FALSE)),"")</f>
        <v/>
      </c>
    </row>
    <row r="81" spans="1:8" x14ac:dyDescent="0.25">
      <c r="A81" s="53" t="str">
        <f t="array" ref="A81">IFERROR(INDEX('Annex 2 Designated EHV charges'!$A$11:$A$58, MATCH(0, IF(ISBLANK('Annex 2 Designated EHV charges'!$A$11:$A$58),1, COUNTIF(A$4:$A80, 'Annex 2 Designated EHV charges'!$A$11:$A$58)), 0)),"")</f>
        <v/>
      </c>
      <c r="B81" s="53" t="str">
        <f>IF($A81="","",VLOOKUP($A81,'Annex 2 Designated EHV charges'!$A:$O,2,0))</f>
        <v/>
      </c>
      <c r="C81" s="61" t="str">
        <f>IF($A81="","",VLOOKUP($A81,'Annex 2 Designated EHV charges'!$A:$O,3,0))</f>
        <v/>
      </c>
      <c r="D81" s="61" t="str">
        <f>IF($A81="","",VLOOKUP($A81,'Annex 2 Designated EHV charges'!$A:$O,7,0))</f>
        <v/>
      </c>
      <c r="E81" s="62" t="str">
        <f>IFERROR(IF(VLOOKUP($A81,'Annex 2 Designated EHV charges'!$A:$P,9,FALSE)=0,"",VLOOKUP($A81,'Annex 2 Designated EHV charges'!$A:$P,9,FALSE)),"")</f>
        <v/>
      </c>
      <c r="F81" s="208" t="str">
        <f>IFERROR(IF(VLOOKUP($A81,'Annex 2 Designated EHV charges'!$A:$P,10,FALSE)=0,"",VLOOKUP($A81,'Annex 2 Designated EHV charges'!$A:$P,10,FALSE)),"")</f>
        <v/>
      </c>
      <c r="G81" s="63" t="str">
        <f>IFERROR(IF(VLOOKUP($A81,'Annex 2 Designated EHV charges'!$A:$P,11,FALSE)=0,"",VLOOKUP($A81,'Annex 2 Designated EHV charges'!$A:$P,11,FALSE)),"")</f>
        <v/>
      </c>
      <c r="H81" s="53" t="str">
        <f>IFERROR(IF(VLOOKUP($A81,'Annex 2 Designated EHV charges'!$A:$P,12,FALSE)=0,"",VLOOKUP($A81,'Annex 2 Designated EHV charges'!$A:$P,12,FALSE)),"")</f>
        <v/>
      </c>
    </row>
    <row r="82" spans="1:8" x14ac:dyDescent="0.25">
      <c r="A82" s="53" t="str">
        <f t="array" ref="A82">IFERROR(INDEX('Annex 2 Designated EHV charges'!$A$11:$A$58, MATCH(0, IF(ISBLANK('Annex 2 Designated EHV charges'!$A$11:$A$58),1, COUNTIF(A$4:$A81, 'Annex 2 Designated EHV charges'!$A$11:$A$58)), 0)),"")</f>
        <v/>
      </c>
      <c r="B82" s="53" t="str">
        <f>IF($A82="","",VLOOKUP($A82,'Annex 2 Designated EHV charges'!$A:$O,2,0))</f>
        <v/>
      </c>
      <c r="C82" s="61" t="str">
        <f>IF($A82="","",VLOOKUP($A82,'Annex 2 Designated EHV charges'!$A:$O,3,0))</f>
        <v/>
      </c>
      <c r="D82" s="61" t="str">
        <f>IF($A82="","",VLOOKUP($A82,'Annex 2 Designated EHV charges'!$A:$O,7,0))</f>
        <v/>
      </c>
      <c r="E82" s="62" t="str">
        <f>IFERROR(IF(VLOOKUP($A82,'Annex 2 Designated EHV charges'!$A:$P,9,FALSE)=0,"",VLOOKUP($A82,'Annex 2 Designated EHV charges'!$A:$P,9,FALSE)),"")</f>
        <v/>
      </c>
      <c r="F82" s="208" t="str">
        <f>IFERROR(IF(VLOOKUP($A82,'Annex 2 Designated EHV charges'!$A:$P,10,FALSE)=0,"",VLOOKUP($A82,'Annex 2 Designated EHV charges'!$A:$P,10,FALSE)),"")</f>
        <v/>
      </c>
      <c r="G82" s="63" t="str">
        <f>IFERROR(IF(VLOOKUP($A82,'Annex 2 Designated EHV charges'!$A:$P,11,FALSE)=0,"",VLOOKUP($A82,'Annex 2 Designated EHV charges'!$A:$P,11,FALSE)),"")</f>
        <v/>
      </c>
      <c r="H82" s="53" t="str">
        <f>IFERROR(IF(VLOOKUP($A82,'Annex 2 Designated EHV charges'!$A:$P,12,FALSE)=0,"",VLOOKUP($A82,'Annex 2 Designated EHV charges'!$A:$P,12,FALSE)),"")</f>
        <v/>
      </c>
    </row>
    <row r="83" spans="1:8" x14ac:dyDescent="0.25">
      <c r="A83" s="53" t="str">
        <f t="array" ref="A83">IFERROR(INDEX('Annex 2 Designated EHV charges'!$A$11:$A$58, MATCH(0, IF(ISBLANK('Annex 2 Designated EHV charges'!$A$11:$A$58),1, COUNTIF(A$4:$A82, 'Annex 2 Designated EHV charges'!$A$11:$A$58)), 0)),"")</f>
        <v/>
      </c>
      <c r="B83" s="53" t="str">
        <f>IF($A83="","",VLOOKUP($A83,'Annex 2 Designated EHV charges'!$A:$O,2,0))</f>
        <v/>
      </c>
      <c r="C83" s="61" t="str">
        <f>IF($A83="","",VLOOKUP($A83,'Annex 2 Designated EHV charges'!$A:$O,3,0))</f>
        <v/>
      </c>
      <c r="D83" s="61" t="str">
        <f>IF($A83="","",VLOOKUP($A83,'Annex 2 Designated EHV charges'!$A:$O,7,0))</f>
        <v/>
      </c>
      <c r="E83" s="62" t="str">
        <f>IFERROR(IF(VLOOKUP($A83,'Annex 2 Designated EHV charges'!$A:$P,9,FALSE)=0,"",VLOOKUP($A83,'Annex 2 Designated EHV charges'!$A:$P,9,FALSE)),"")</f>
        <v/>
      </c>
      <c r="F83" s="208" t="str">
        <f>IFERROR(IF(VLOOKUP($A83,'Annex 2 Designated EHV charges'!$A:$P,10,FALSE)=0,"",VLOOKUP($A83,'Annex 2 Designated EHV charges'!$A:$P,10,FALSE)),"")</f>
        <v/>
      </c>
      <c r="G83" s="63" t="str">
        <f>IFERROR(IF(VLOOKUP($A83,'Annex 2 Designated EHV charges'!$A:$P,11,FALSE)=0,"",VLOOKUP($A83,'Annex 2 Designated EHV charges'!$A:$P,11,FALSE)),"")</f>
        <v/>
      </c>
      <c r="H83" s="53" t="str">
        <f>IFERROR(IF(VLOOKUP($A83,'Annex 2 Designated EHV charges'!$A:$P,12,FALSE)=0,"",VLOOKUP($A83,'Annex 2 Designated EHV charges'!$A:$P,12,FALSE)),"")</f>
        <v/>
      </c>
    </row>
    <row r="84" spans="1:8" x14ac:dyDescent="0.25">
      <c r="A84" s="53" t="str">
        <f t="array" ref="A84">IFERROR(INDEX('Annex 2 Designated EHV charges'!$A$11:$A$58, MATCH(0, IF(ISBLANK('Annex 2 Designated EHV charges'!$A$11:$A$58),1, COUNTIF(A$4:$A83, 'Annex 2 Designated EHV charges'!$A$11:$A$58)), 0)),"")</f>
        <v/>
      </c>
      <c r="B84" s="53" t="str">
        <f>IF($A84="","",VLOOKUP($A84,'Annex 2 Designated EHV charges'!$A:$O,2,0))</f>
        <v/>
      </c>
      <c r="C84" s="61" t="str">
        <f>IF($A84="","",VLOOKUP($A84,'Annex 2 Designated EHV charges'!$A:$O,3,0))</f>
        <v/>
      </c>
      <c r="D84" s="61" t="str">
        <f>IF($A84="","",VLOOKUP($A84,'Annex 2 Designated EHV charges'!$A:$O,7,0))</f>
        <v/>
      </c>
      <c r="E84" s="62" t="str">
        <f>IFERROR(IF(VLOOKUP($A84,'Annex 2 Designated EHV charges'!$A:$P,9,FALSE)=0,"",VLOOKUP($A84,'Annex 2 Designated EHV charges'!$A:$P,9,FALSE)),"")</f>
        <v/>
      </c>
      <c r="F84" s="208" t="str">
        <f>IFERROR(IF(VLOOKUP($A84,'Annex 2 Designated EHV charges'!$A:$P,10,FALSE)=0,"",VLOOKUP($A84,'Annex 2 Designated EHV charges'!$A:$P,10,FALSE)),"")</f>
        <v/>
      </c>
      <c r="G84" s="63" t="str">
        <f>IFERROR(IF(VLOOKUP($A84,'Annex 2 Designated EHV charges'!$A:$P,11,FALSE)=0,"",VLOOKUP($A84,'Annex 2 Designated EHV charges'!$A:$P,11,FALSE)),"")</f>
        <v/>
      </c>
      <c r="H84" s="53" t="str">
        <f>IFERROR(IF(VLOOKUP($A84,'Annex 2 Designated EHV charges'!$A:$P,12,FALSE)=0,"",VLOOKUP($A84,'Annex 2 Designated EHV charges'!$A:$P,12,FALSE)),"")</f>
        <v/>
      </c>
    </row>
    <row r="85" spans="1:8" x14ac:dyDescent="0.25">
      <c r="A85" s="53" t="str">
        <f t="array" ref="A85">IFERROR(INDEX('Annex 2 Designated EHV charges'!$A$11:$A$58, MATCH(0, IF(ISBLANK('Annex 2 Designated EHV charges'!$A$11:$A$58),1, COUNTIF(A$4:$A84, 'Annex 2 Designated EHV charges'!$A$11:$A$58)), 0)),"")</f>
        <v/>
      </c>
      <c r="B85" s="53" t="str">
        <f>IF($A85="","",VLOOKUP($A85,'Annex 2 Designated EHV charges'!$A:$O,2,0))</f>
        <v/>
      </c>
      <c r="C85" s="61" t="str">
        <f>IF($A85="","",VLOOKUP($A85,'Annex 2 Designated EHV charges'!$A:$O,3,0))</f>
        <v/>
      </c>
      <c r="D85" s="61" t="str">
        <f>IF($A85="","",VLOOKUP($A85,'Annex 2 Designated EHV charges'!$A:$O,7,0))</f>
        <v/>
      </c>
      <c r="E85" s="62" t="str">
        <f>IFERROR(IF(VLOOKUP($A85,'Annex 2 Designated EHV charges'!$A:$P,9,FALSE)=0,"",VLOOKUP($A85,'Annex 2 Designated EHV charges'!$A:$P,9,FALSE)),"")</f>
        <v/>
      </c>
      <c r="F85" s="208" t="str">
        <f>IFERROR(IF(VLOOKUP($A85,'Annex 2 Designated EHV charges'!$A:$P,10,FALSE)=0,"",VLOOKUP($A85,'Annex 2 Designated EHV charges'!$A:$P,10,FALSE)),"")</f>
        <v/>
      </c>
      <c r="G85" s="63" t="str">
        <f>IFERROR(IF(VLOOKUP($A85,'Annex 2 Designated EHV charges'!$A:$P,11,FALSE)=0,"",VLOOKUP($A85,'Annex 2 Designated EHV charges'!$A:$P,11,FALSE)),"")</f>
        <v/>
      </c>
      <c r="H85" s="53" t="str">
        <f>IFERROR(IF(VLOOKUP($A85,'Annex 2 Designated EHV charges'!$A:$P,12,FALSE)=0,"",VLOOKUP($A85,'Annex 2 Designated EHV charges'!$A:$P,12,FALSE)),"")</f>
        <v/>
      </c>
    </row>
    <row r="86" spans="1:8" x14ac:dyDescent="0.25">
      <c r="A86" s="53" t="str">
        <f t="array" ref="A86">IFERROR(INDEX('Annex 2 Designated EHV charges'!$A$11:$A$58, MATCH(0, IF(ISBLANK('Annex 2 Designated EHV charges'!$A$11:$A$58),1, COUNTIF(A$4:$A85, 'Annex 2 Designated EHV charges'!$A$11:$A$58)), 0)),"")</f>
        <v/>
      </c>
      <c r="B86" s="53" t="str">
        <f>IF($A86="","",VLOOKUP($A86,'Annex 2 Designated EHV charges'!$A:$O,2,0))</f>
        <v/>
      </c>
      <c r="C86" s="61" t="str">
        <f>IF($A86="","",VLOOKUP($A86,'Annex 2 Designated EHV charges'!$A:$O,3,0))</f>
        <v/>
      </c>
      <c r="D86" s="61" t="str">
        <f>IF($A86="","",VLOOKUP($A86,'Annex 2 Designated EHV charges'!$A:$O,7,0))</f>
        <v/>
      </c>
      <c r="E86" s="62" t="str">
        <f>IFERROR(IF(VLOOKUP($A86,'Annex 2 Designated EHV charges'!$A:$P,9,FALSE)=0,"",VLOOKUP($A86,'Annex 2 Designated EHV charges'!$A:$P,9,FALSE)),"")</f>
        <v/>
      </c>
      <c r="F86" s="208" t="str">
        <f>IFERROR(IF(VLOOKUP($A86,'Annex 2 Designated EHV charges'!$A:$P,10,FALSE)=0,"",VLOOKUP($A86,'Annex 2 Designated EHV charges'!$A:$P,10,FALSE)),"")</f>
        <v/>
      </c>
      <c r="G86" s="63" t="str">
        <f>IFERROR(IF(VLOOKUP($A86,'Annex 2 Designated EHV charges'!$A:$P,11,FALSE)=0,"",VLOOKUP($A86,'Annex 2 Designated EHV charges'!$A:$P,11,FALSE)),"")</f>
        <v/>
      </c>
      <c r="H86" s="53" t="str">
        <f>IFERROR(IF(VLOOKUP($A86,'Annex 2 Designated EHV charges'!$A:$P,12,FALSE)=0,"",VLOOKUP($A86,'Annex 2 Designated EHV charges'!$A:$P,12,FALSE)),"")</f>
        <v/>
      </c>
    </row>
    <row r="87" spans="1:8" x14ac:dyDescent="0.25">
      <c r="A87" s="53" t="str">
        <f t="array" ref="A87">IFERROR(INDEX('Annex 2 Designated EHV charges'!$A$11:$A$58, MATCH(0, IF(ISBLANK('Annex 2 Designated EHV charges'!$A$11:$A$58),1, COUNTIF(A$4:$A86, 'Annex 2 Designated EHV charges'!$A$11:$A$58)), 0)),"")</f>
        <v/>
      </c>
      <c r="B87" s="53" t="str">
        <f>IF($A87="","",VLOOKUP($A87,'Annex 2 Designated EHV charges'!$A:$O,2,0))</f>
        <v/>
      </c>
      <c r="C87" s="61" t="str">
        <f>IF($A87="","",VLOOKUP($A87,'Annex 2 Designated EHV charges'!$A:$O,3,0))</f>
        <v/>
      </c>
      <c r="D87" s="61" t="str">
        <f>IF($A87="","",VLOOKUP($A87,'Annex 2 Designated EHV charges'!$A:$O,7,0))</f>
        <v/>
      </c>
      <c r="E87" s="62" t="str">
        <f>IFERROR(IF(VLOOKUP($A87,'Annex 2 Designated EHV charges'!$A:$P,9,FALSE)=0,"",VLOOKUP($A87,'Annex 2 Designated EHV charges'!$A:$P,9,FALSE)),"")</f>
        <v/>
      </c>
      <c r="F87" s="208" t="str">
        <f>IFERROR(IF(VLOOKUP($A87,'Annex 2 Designated EHV charges'!$A:$P,10,FALSE)=0,"",VLOOKUP($A87,'Annex 2 Designated EHV charges'!$A:$P,10,FALSE)),"")</f>
        <v/>
      </c>
      <c r="G87" s="63" t="str">
        <f>IFERROR(IF(VLOOKUP($A87,'Annex 2 Designated EHV charges'!$A:$P,11,FALSE)=0,"",VLOOKUP($A87,'Annex 2 Designated EHV charges'!$A:$P,11,FALSE)),"")</f>
        <v/>
      </c>
      <c r="H87" s="53" t="str">
        <f>IFERROR(IF(VLOOKUP($A87,'Annex 2 Designated EHV charges'!$A:$P,12,FALSE)=0,"",VLOOKUP($A87,'Annex 2 Designated EHV charges'!$A:$P,12,FALSE)),"")</f>
        <v/>
      </c>
    </row>
    <row r="88" spans="1:8" x14ac:dyDescent="0.25">
      <c r="A88" s="53" t="str">
        <f t="array" ref="A88">IFERROR(INDEX('Annex 2 Designated EHV charges'!$A$11:$A$58, MATCH(0, IF(ISBLANK('Annex 2 Designated EHV charges'!$A$11:$A$58),1, COUNTIF(A$4:$A87, 'Annex 2 Designated EHV charges'!$A$11:$A$58)), 0)),"")</f>
        <v/>
      </c>
      <c r="B88" s="53" t="str">
        <f>IF($A88="","",VLOOKUP($A88,'Annex 2 Designated EHV charges'!$A:$O,2,0))</f>
        <v/>
      </c>
      <c r="C88" s="61" t="str">
        <f>IF($A88="","",VLOOKUP($A88,'Annex 2 Designated EHV charges'!$A:$O,3,0))</f>
        <v/>
      </c>
      <c r="D88" s="61" t="str">
        <f>IF($A88="","",VLOOKUP($A88,'Annex 2 Designated EHV charges'!$A:$O,7,0))</f>
        <v/>
      </c>
      <c r="E88" s="62" t="str">
        <f>IFERROR(IF(VLOOKUP($A88,'Annex 2 Designated EHV charges'!$A:$P,9,FALSE)=0,"",VLOOKUP($A88,'Annex 2 Designated EHV charges'!$A:$P,9,FALSE)),"")</f>
        <v/>
      </c>
      <c r="F88" s="208" t="str">
        <f>IFERROR(IF(VLOOKUP($A88,'Annex 2 Designated EHV charges'!$A:$P,10,FALSE)=0,"",VLOOKUP($A88,'Annex 2 Designated EHV charges'!$A:$P,10,FALSE)),"")</f>
        <v/>
      </c>
      <c r="G88" s="63" t="str">
        <f>IFERROR(IF(VLOOKUP($A88,'Annex 2 Designated EHV charges'!$A:$P,11,FALSE)=0,"",VLOOKUP($A88,'Annex 2 Designated EHV charges'!$A:$P,11,FALSE)),"")</f>
        <v/>
      </c>
      <c r="H88" s="53" t="str">
        <f>IFERROR(IF(VLOOKUP($A88,'Annex 2 Designated EHV charges'!$A:$P,12,FALSE)=0,"",VLOOKUP($A88,'Annex 2 Designated EHV charges'!$A:$P,12,FALSE)),"")</f>
        <v/>
      </c>
    </row>
    <row r="89" spans="1:8" x14ac:dyDescent="0.25">
      <c r="A89" s="53" t="str">
        <f t="array" ref="A89">IFERROR(INDEX('Annex 2 Designated EHV charges'!$A$11:$A$58, MATCH(0, IF(ISBLANK('Annex 2 Designated EHV charges'!$A$11:$A$58),1, COUNTIF(A$4:$A88, 'Annex 2 Designated EHV charges'!$A$11:$A$58)), 0)),"")</f>
        <v/>
      </c>
      <c r="B89" s="53" t="str">
        <f>IF($A89="","",VLOOKUP($A89,'Annex 2 Designated EHV charges'!$A:$O,2,0))</f>
        <v/>
      </c>
      <c r="C89" s="61" t="str">
        <f>IF($A89="","",VLOOKUP($A89,'Annex 2 Designated EHV charges'!$A:$O,3,0))</f>
        <v/>
      </c>
      <c r="D89" s="61" t="str">
        <f>IF($A89="","",VLOOKUP($A89,'Annex 2 Designated EHV charges'!$A:$O,7,0))</f>
        <v/>
      </c>
      <c r="E89" s="62" t="str">
        <f>IFERROR(IF(VLOOKUP($A89,'Annex 2 Designated EHV charges'!$A:$P,9,FALSE)=0,"",VLOOKUP($A89,'Annex 2 Designated EHV charges'!$A:$P,9,FALSE)),"")</f>
        <v/>
      </c>
      <c r="F89" s="208" t="str">
        <f>IFERROR(IF(VLOOKUP($A89,'Annex 2 Designated EHV charges'!$A:$P,10,FALSE)=0,"",VLOOKUP($A89,'Annex 2 Designated EHV charges'!$A:$P,10,FALSE)),"")</f>
        <v/>
      </c>
      <c r="G89" s="63" t="str">
        <f>IFERROR(IF(VLOOKUP($A89,'Annex 2 Designated EHV charges'!$A:$P,11,FALSE)=0,"",VLOOKUP($A89,'Annex 2 Designated EHV charges'!$A:$P,11,FALSE)),"")</f>
        <v/>
      </c>
      <c r="H89" s="53" t="str">
        <f>IFERROR(IF(VLOOKUP($A89,'Annex 2 Designated EHV charges'!$A:$P,12,FALSE)=0,"",VLOOKUP($A89,'Annex 2 Designated EHV charges'!$A:$P,12,FALSE)),"")</f>
        <v/>
      </c>
    </row>
    <row r="90" spans="1:8" x14ac:dyDescent="0.25">
      <c r="A90" s="53" t="str">
        <f t="array" ref="A90">IFERROR(INDEX('Annex 2 Designated EHV charges'!$A$11:$A$58, MATCH(0, IF(ISBLANK('Annex 2 Designated EHV charges'!$A$11:$A$58),1, COUNTIF(A$4:$A89, 'Annex 2 Designated EHV charges'!$A$11:$A$58)), 0)),"")</f>
        <v/>
      </c>
      <c r="B90" s="53" t="str">
        <f>IF($A90="","",VLOOKUP($A90,'Annex 2 Designated EHV charges'!$A:$O,2,0))</f>
        <v/>
      </c>
      <c r="C90" s="61" t="str">
        <f>IF($A90="","",VLOOKUP($A90,'Annex 2 Designated EHV charges'!$A:$O,3,0))</f>
        <v/>
      </c>
      <c r="D90" s="61" t="str">
        <f>IF($A90="","",VLOOKUP($A90,'Annex 2 Designated EHV charges'!$A:$O,7,0))</f>
        <v/>
      </c>
      <c r="E90" s="62" t="str">
        <f>IFERROR(IF(VLOOKUP($A90,'Annex 2 Designated EHV charges'!$A:$P,9,FALSE)=0,"",VLOOKUP($A90,'Annex 2 Designated EHV charges'!$A:$P,9,FALSE)),"")</f>
        <v/>
      </c>
      <c r="F90" s="208" t="str">
        <f>IFERROR(IF(VLOOKUP($A90,'Annex 2 Designated EHV charges'!$A:$P,10,FALSE)=0,"",VLOOKUP($A90,'Annex 2 Designated EHV charges'!$A:$P,10,FALSE)),"")</f>
        <v/>
      </c>
      <c r="G90" s="63" t="str">
        <f>IFERROR(IF(VLOOKUP($A90,'Annex 2 Designated EHV charges'!$A:$P,11,FALSE)=0,"",VLOOKUP($A90,'Annex 2 Designated EHV charges'!$A:$P,11,FALSE)),"")</f>
        <v/>
      </c>
      <c r="H90" s="53" t="str">
        <f>IFERROR(IF(VLOOKUP($A90,'Annex 2 Designated EHV charges'!$A:$P,12,FALSE)=0,"",VLOOKUP($A90,'Annex 2 Designated EHV charges'!$A:$P,12,FALSE)),"")</f>
        <v/>
      </c>
    </row>
    <row r="91" spans="1:8" x14ac:dyDescent="0.25">
      <c r="A91" s="53" t="str">
        <f t="array" ref="A91">IFERROR(INDEX('Annex 2 Designated EHV charges'!$A$11:$A$58, MATCH(0, IF(ISBLANK('Annex 2 Designated EHV charges'!$A$11:$A$58),1, COUNTIF(A$4:$A90, 'Annex 2 Designated EHV charges'!$A$11:$A$58)), 0)),"")</f>
        <v/>
      </c>
      <c r="B91" s="53" t="str">
        <f>IF($A91="","",VLOOKUP($A91,'Annex 2 Designated EHV charges'!$A:$O,2,0))</f>
        <v/>
      </c>
      <c r="C91" s="61" t="str">
        <f>IF($A91="","",VLOOKUP($A91,'Annex 2 Designated EHV charges'!$A:$O,3,0))</f>
        <v/>
      </c>
      <c r="D91" s="61" t="str">
        <f>IF($A91="","",VLOOKUP($A91,'Annex 2 Designated EHV charges'!$A:$O,7,0))</f>
        <v/>
      </c>
      <c r="E91" s="62" t="str">
        <f>IFERROR(IF(VLOOKUP($A91,'Annex 2 Designated EHV charges'!$A:$P,9,FALSE)=0,"",VLOOKUP($A91,'Annex 2 Designated EHV charges'!$A:$P,9,FALSE)),"")</f>
        <v/>
      </c>
      <c r="F91" s="208" t="str">
        <f>IFERROR(IF(VLOOKUP($A91,'Annex 2 Designated EHV charges'!$A:$P,10,FALSE)=0,"",VLOOKUP($A91,'Annex 2 Designated EHV charges'!$A:$P,10,FALSE)),"")</f>
        <v/>
      </c>
      <c r="G91" s="63" t="str">
        <f>IFERROR(IF(VLOOKUP($A91,'Annex 2 Designated EHV charges'!$A:$P,11,FALSE)=0,"",VLOOKUP($A91,'Annex 2 Designated EHV charges'!$A:$P,11,FALSE)),"")</f>
        <v/>
      </c>
      <c r="H91" s="53" t="str">
        <f>IFERROR(IF(VLOOKUP($A91,'Annex 2 Designated EHV charges'!$A:$P,12,FALSE)=0,"",VLOOKUP($A91,'Annex 2 Designated EHV charges'!$A:$P,12,FALSE)),"")</f>
        <v/>
      </c>
    </row>
    <row r="92" spans="1:8" x14ac:dyDescent="0.25">
      <c r="A92" s="53" t="str">
        <f t="array" ref="A92">IFERROR(INDEX('Annex 2 Designated EHV charges'!$A$11:$A$58, MATCH(0, IF(ISBLANK('Annex 2 Designated EHV charges'!$A$11:$A$58),1, COUNTIF(A$4:$A91, 'Annex 2 Designated EHV charges'!$A$11:$A$58)), 0)),"")</f>
        <v/>
      </c>
      <c r="B92" s="53" t="str">
        <f>IF($A92="","",VLOOKUP($A92,'Annex 2 Designated EHV charges'!$A:$O,2,0))</f>
        <v/>
      </c>
      <c r="C92" s="61" t="str">
        <f>IF($A92="","",VLOOKUP($A92,'Annex 2 Designated EHV charges'!$A:$O,3,0))</f>
        <v/>
      </c>
      <c r="D92" s="61" t="str">
        <f>IF($A92="","",VLOOKUP($A92,'Annex 2 Designated EHV charges'!$A:$O,7,0))</f>
        <v/>
      </c>
      <c r="E92" s="62" t="str">
        <f>IFERROR(IF(VLOOKUP($A92,'Annex 2 Designated EHV charges'!$A:$P,9,FALSE)=0,"",VLOOKUP($A92,'Annex 2 Designated EHV charges'!$A:$P,9,FALSE)),"")</f>
        <v/>
      </c>
      <c r="F92" s="208" t="str">
        <f>IFERROR(IF(VLOOKUP($A92,'Annex 2 Designated EHV charges'!$A:$P,10,FALSE)=0,"",VLOOKUP($A92,'Annex 2 Designated EHV charges'!$A:$P,10,FALSE)),"")</f>
        <v/>
      </c>
      <c r="G92" s="63" t="str">
        <f>IFERROR(IF(VLOOKUP($A92,'Annex 2 Designated EHV charges'!$A:$P,11,FALSE)=0,"",VLOOKUP($A92,'Annex 2 Designated EHV charges'!$A:$P,11,FALSE)),"")</f>
        <v/>
      </c>
      <c r="H92" s="53" t="str">
        <f>IFERROR(IF(VLOOKUP($A92,'Annex 2 Designated EHV charges'!$A:$P,12,FALSE)=0,"",VLOOKUP($A92,'Annex 2 Designated EHV charges'!$A:$P,12,FALSE)),"")</f>
        <v/>
      </c>
    </row>
    <row r="93" spans="1:8" x14ac:dyDescent="0.25">
      <c r="A93" s="53" t="str">
        <f t="array" ref="A93">IFERROR(INDEX('Annex 2 Designated EHV charges'!$A$11:$A$58, MATCH(0, IF(ISBLANK('Annex 2 Designated EHV charges'!$A$11:$A$58),1, COUNTIF(A$4:$A92, 'Annex 2 Designated EHV charges'!$A$11:$A$58)), 0)),"")</f>
        <v/>
      </c>
      <c r="B93" s="53" t="str">
        <f>IF($A93="","",VLOOKUP($A93,'Annex 2 Designated EHV charges'!$A:$O,2,0))</f>
        <v/>
      </c>
      <c r="C93" s="61" t="str">
        <f>IF($A93="","",VLOOKUP($A93,'Annex 2 Designated EHV charges'!$A:$O,3,0))</f>
        <v/>
      </c>
      <c r="D93" s="61" t="str">
        <f>IF($A93="","",VLOOKUP($A93,'Annex 2 Designated EHV charges'!$A:$O,7,0))</f>
        <v/>
      </c>
      <c r="E93" s="62" t="str">
        <f>IFERROR(IF(VLOOKUP($A93,'Annex 2 Designated EHV charges'!$A:$P,9,FALSE)=0,"",VLOOKUP($A93,'Annex 2 Designated EHV charges'!$A:$P,9,FALSE)),"")</f>
        <v/>
      </c>
      <c r="F93" s="208" t="str">
        <f>IFERROR(IF(VLOOKUP($A93,'Annex 2 Designated EHV charges'!$A:$P,10,FALSE)=0,"",VLOOKUP($A93,'Annex 2 Designated EHV charges'!$A:$P,10,FALSE)),"")</f>
        <v/>
      </c>
      <c r="G93" s="63" t="str">
        <f>IFERROR(IF(VLOOKUP($A93,'Annex 2 Designated EHV charges'!$A:$P,11,FALSE)=0,"",VLOOKUP($A93,'Annex 2 Designated EHV charges'!$A:$P,11,FALSE)),"")</f>
        <v/>
      </c>
      <c r="H93" s="53" t="str">
        <f>IFERROR(IF(VLOOKUP($A93,'Annex 2 Designated EHV charges'!$A:$P,12,FALSE)=0,"",VLOOKUP($A93,'Annex 2 Designated EHV charges'!$A:$P,12,FALSE)),"")</f>
        <v/>
      </c>
    </row>
    <row r="94" spans="1:8" x14ac:dyDescent="0.25">
      <c r="A94" s="53" t="str">
        <f t="array" ref="A94">IFERROR(INDEX('Annex 2 Designated EHV charges'!$A$11:$A$58, MATCH(0, IF(ISBLANK('Annex 2 Designated EHV charges'!$A$11:$A$58),1, COUNTIF(A$4:$A93, 'Annex 2 Designated EHV charges'!$A$11:$A$58)), 0)),"")</f>
        <v/>
      </c>
      <c r="B94" s="53" t="str">
        <f>IF($A94="","",VLOOKUP($A94,'Annex 2 Designated EHV charges'!$A:$O,2,0))</f>
        <v/>
      </c>
      <c r="C94" s="61" t="str">
        <f>IF($A94="","",VLOOKUP($A94,'Annex 2 Designated EHV charges'!$A:$O,3,0))</f>
        <v/>
      </c>
      <c r="D94" s="61" t="str">
        <f>IF($A94="","",VLOOKUP($A94,'Annex 2 Designated EHV charges'!$A:$O,7,0))</f>
        <v/>
      </c>
      <c r="E94" s="62" t="str">
        <f>IFERROR(IF(VLOOKUP($A94,'Annex 2 Designated EHV charges'!$A:$P,9,FALSE)=0,"",VLOOKUP($A94,'Annex 2 Designated EHV charges'!$A:$P,9,FALSE)),"")</f>
        <v/>
      </c>
      <c r="F94" s="208" t="str">
        <f>IFERROR(IF(VLOOKUP($A94,'Annex 2 Designated EHV charges'!$A:$P,10,FALSE)=0,"",VLOOKUP($A94,'Annex 2 Designated EHV charges'!$A:$P,10,FALSE)),"")</f>
        <v/>
      </c>
      <c r="G94" s="63" t="str">
        <f>IFERROR(IF(VLOOKUP($A94,'Annex 2 Designated EHV charges'!$A:$P,11,FALSE)=0,"",VLOOKUP($A94,'Annex 2 Designated EHV charges'!$A:$P,11,FALSE)),"")</f>
        <v/>
      </c>
      <c r="H94" s="53" t="str">
        <f>IFERROR(IF(VLOOKUP($A94,'Annex 2 Designated EHV charges'!$A:$P,12,FALSE)=0,"",VLOOKUP($A94,'Annex 2 Designated EHV charges'!$A:$P,12,FALSE)),"")</f>
        <v/>
      </c>
    </row>
    <row r="95" spans="1:8" x14ac:dyDescent="0.25">
      <c r="A95" s="53" t="str">
        <f t="array" ref="A95">IFERROR(INDEX('Annex 2 Designated EHV charges'!$A$11:$A$58, MATCH(0, IF(ISBLANK('Annex 2 Designated EHV charges'!$A$11:$A$58),1, COUNTIF(A$4:$A94, 'Annex 2 Designated EHV charges'!$A$11:$A$58)), 0)),"")</f>
        <v/>
      </c>
      <c r="B95" s="53" t="str">
        <f>IF($A95="","",VLOOKUP($A95,'Annex 2 Designated EHV charges'!$A:$O,2,0))</f>
        <v/>
      </c>
      <c r="C95" s="61" t="str">
        <f>IF($A95="","",VLOOKUP($A95,'Annex 2 Designated EHV charges'!$A:$O,3,0))</f>
        <v/>
      </c>
      <c r="D95" s="61" t="str">
        <f>IF($A95="","",VLOOKUP($A95,'Annex 2 Designated EHV charges'!$A:$O,7,0))</f>
        <v/>
      </c>
      <c r="E95" s="62" t="str">
        <f>IFERROR(IF(VLOOKUP($A95,'Annex 2 Designated EHV charges'!$A:$P,9,FALSE)=0,"",VLOOKUP($A95,'Annex 2 Designated EHV charges'!$A:$P,9,FALSE)),"")</f>
        <v/>
      </c>
      <c r="F95" s="208" t="str">
        <f>IFERROR(IF(VLOOKUP($A95,'Annex 2 Designated EHV charges'!$A:$P,10,FALSE)=0,"",VLOOKUP($A95,'Annex 2 Designated EHV charges'!$A:$P,10,FALSE)),"")</f>
        <v/>
      </c>
      <c r="G95" s="63" t="str">
        <f>IFERROR(IF(VLOOKUP($A95,'Annex 2 Designated EHV charges'!$A:$P,11,FALSE)=0,"",VLOOKUP($A95,'Annex 2 Designated EHV charges'!$A:$P,11,FALSE)),"")</f>
        <v/>
      </c>
      <c r="H95" s="53" t="str">
        <f>IFERROR(IF(VLOOKUP($A95,'Annex 2 Designated EHV charges'!$A:$P,12,FALSE)=0,"",VLOOKUP($A95,'Annex 2 Designated EHV charges'!$A:$P,12,FALSE)),"")</f>
        <v/>
      </c>
    </row>
    <row r="96" spans="1:8" x14ac:dyDescent="0.25">
      <c r="A96" s="53" t="str">
        <f t="array" ref="A96">IFERROR(INDEX('Annex 2 Designated EHV charges'!$A$11:$A$58, MATCH(0, IF(ISBLANK('Annex 2 Designated EHV charges'!$A$11:$A$58),1, COUNTIF(A$4:$A95, 'Annex 2 Designated EHV charges'!$A$11:$A$58)), 0)),"")</f>
        <v/>
      </c>
      <c r="B96" s="53" t="str">
        <f>IF($A96="","",VLOOKUP($A96,'Annex 2 Designated EHV charges'!$A:$O,2,0))</f>
        <v/>
      </c>
      <c r="C96" s="61" t="str">
        <f>IF($A96="","",VLOOKUP($A96,'Annex 2 Designated EHV charges'!$A:$O,3,0))</f>
        <v/>
      </c>
      <c r="D96" s="61" t="str">
        <f>IF($A96="","",VLOOKUP($A96,'Annex 2 Designated EHV charges'!$A:$O,7,0))</f>
        <v/>
      </c>
      <c r="E96" s="62" t="str">
        <f>IFERROR(IF(VLOOKUP($A96,'Annex 2 Designated EHV charges'!$A:$P,9,FALSE)=0,"",VLOOKUP($A96,'Annex 2 Designated EHV charges'!$A:$P,9,FALSE)),"")</f>
        <v/>
      </c>
      <c r="F96" s="208" t="str">
        <f>IFERROR(IF(VLOOKUP($A96,'Annex 2 Designated EHV charges'!$A:$P,10,FALSE)=0,"",VLOOKUP($A96,'Annex 2 Designated EHV charges'!$A:$P,10,FALSE)),"")</f>
        <v/>
      </c>
      <c r="G96" s="63" t="str">
        <f>IFERROR(IF(VLOOKUP($A96,'Annex 2 Designated EHV charges'!$A:$P,11,FALSE)=0,"",VLOOKUP($A96,'Annex 2 Designated EHV charges'!$A:$P,11,FALSE)),"")</f>
        <v/>
      </c>
      <c r="H96" s="53" t="str">
        <f>IFERROR(IF(VLOOKUP($A96,'Annex 2 Designated EHV charges'!$A:$P,12,FALSE)=0,"",VLOOKUP($A96,'Annex 2 Designated EHV charges'!$A:$P,12,FALSE)),"")</f>
        <v/>
      </c>
    </row>
    <row r="97" spans="1:8" x14ac:dyDescent="0.25">
      <c r="A97" s="53" t="str">
        <f t="array" ref="A97">IFERROR(INDEX('Annex 2 Designated EHV charges'!$A$11:$A$58, MATCH(0, IF(ISBLANK('Annex 2 Designated EHV charges'!$A$11:$A$58),1, COUNTIF(A$4:$A96, 'Annex 2 Designated EHV charges'!$A$11:$A$58)), 0)),"")</f>
        <v/>
      </c>
      <c r="B97" s="53" t="str">
        <f>IF($A97="","",VLOOKUP($A97,'Annex 2 Designated EHV charges'!$A:$O,2,0))</f>
        <v/>
      </c>
      <c r="C97" s="61" t="str">
        <f>IF($A97="","",VLOOKUP($A97,'Annex 2 Designated EHV charges'!$A:$O,3,0))</f>
        <v/>
      </c>
      <c r="D97" s="61" t="str">
        <f>IF($A97="","",VLOOKUP($A97,'Annex 2 Designated EHV charges'!$A:$O,7,0))</f>
        <v/>
      </c>
      <c r="E97" s="62" t="str">
        <f>IFERROR(IF(VLOOKUP($A97,'Annex 2 Designated EHV charges'!$A:$P,9,FALSE)=0,"",VLOOKUP($A97,'Annex 2 Designated EHV charges'!$A:$P,9,FALSE)),"")</f>
        <v/>
      </c>
      <c r="F97" s="208" t="str">
        <f>IFERROR(IF(VLOOKUP($A97,'Annex 2 Designated EHV charges'!$A:$P,10,FALSE)=0,"",VLOOKUP($A97,'Annex 2 Designated EHV charges'!$A:$P,10,FALSE)),"")</f>
        <v/>
      </c>
      <c r="G97" s="63" t="str">
        <f>IFERROR(IF(VLOOKUP($A97,'Annex 2 Designated EHV charges'!$A:$P,11,FALSE)=0,"",VLOOKUP($A97,'Annex 2 Designated EHV charges'!$A:$P,11,FALSE)),"")</f>
        <v/>
      </c>
      <c r="H97" s="53" t="str">
        <f>IFERROR(IF(VLOOKUP($A97,'Annex 2 Designated EHV charges'!$A:$P,12,FALSE)=0,"",VLOOKUP($A97,'Annex 2 Designated EHV charges'!$A:$P,12,FALSE)),"")</f>
        <v/>
      </c>
    </row>
    <row r="98" spans="1:8" x14ac:dyDescent="0.25">
      <c r="A98" s="53" t="str">
        <f t="array" ref="A98">IFERROR(INDEX('Annex 2 Designated EHV charges'!$A$11:$A$58, MATCH(0, IF(ISBLANK('Annex 2 Designated EHV charges'!$A$11:$A$58),1, COUNTIF(A$4:$A97, 'Annex 2 Designated EHV charges'!$A$11:$A$58)), 0)),"")</f>
        <v/>
      </c>
      <c r="B98" s="53" t="str">
        <f>IF($A98="","",VLOOKUP($A98,'Annex 2 Designated EHV charges'!$A:$O,2,0))</f>
        <v/>
      </c>
      <c r="C98" s="61" t="str">
        <f>IF($A98="","",VLOOKUP($A98,'Annex 2 Designated EHV charges'!$A:$O,3,0))</f>
        <v/>
      </c>
      <c r="D98" s="61" t="str">
        <f>IF($A98="","",VLOOKUP($A98,'Annex 2 Designated EHV charges'!$A:$O,7,0))</f>
        <v/>
      </c>
      <c r="E98" s="62" t="str">
        <f>IFERROR(IF(VLOOKUP($A98,'Annex 2 Designated EHV charges'!$A:$P,9,FALSE)=0,"",VLOOKUP($A98,'Annex 2 Designated EHV charges'!$A:$P,9,FALSE)),"")</f>
        <v/>
      </c>
      <c r="F98" s="208" t="str">
        <f>IFERROR(IF(VLOOKUP($A98,'Annex 2 Designated EHV charges'!$A:$P,10,FALSE)=0,"",VLOOKUP($A98,'Annex 2 Designated EHV charges'!$A:$P,10,FALSE)),"")</f>
        <v/>
      </c>
      <c r="G98" s="63" t="str">
        <f>IFERROR(IF(VLOOKUP($A98,'Annex 2 Designated EHV charges'!$A:$P,11,FALSE)=0,"",VLOOKUP($A98,'Annex 2 Designated EHV charges'!$A:$P,11,FALSE)),"")</f>
        <v/>
      </c>
      <c r="H98" s="53" t="str">
        <f>IFERROR(IF(VLOOKUP($A98,'Annex 2 Designated EHV charges'!$A:$P,12,FALSE)=0,"",VLOOKUP($A98,'Annex 2 Designated EHV charges'!$A:$P,12,FALSE)),"")</f>
        <v/>
      </c>
    </row>
    <row r="99" spans="1:8" x14ac:dyDescent="0.25">
      <c r="A99" s="53" t="str">
        <f t="array" ref="A99">IFERROR(INDEX('Annex 2 Designated EHV charges'!$A$11:$A$58, MATCH(0, IF(ISBLANK('Annex 2 Designated EHV charges'!$A$11:$A$58),1, COUNTIF(A$4:$A98, 'Annex 2 Designated EHV charges'!$A$11:$A$58)), 0)),"")</f>
        <v/>
      </c>
      <c r="B99" s="53" t="str">
        <f>IF($A99="","",VLOOKUP($A99,'Annex 2 Designated EHV charges'!$A:$O,2,0))</f>
        <v/>
      </c>
      <c r="C99" s="61" t="str">
        <f>IF($A99="","",VLOOKUP($A99,'Annex 2 Designated EHV charges'!$A:$O,3,0))</f>
        <v/>
      </c>
      <c r="D99" s="61" t="str">
        <f>IF($A99="","",VLOOKUP($A99,'Annex 2 Designated EHV charges'!$A:$O,7,0))</f>
        <v/>
      </c>
      <c r="E99" s="62" t="str">
        <f>IFERROR(IF(VLOOKUP($A99,'Annex 2 Designated EHV charges'!$A:$P,9,FALSE)=0,"",VLOOKUP($A99,'Annex 2 Designated EHV charges'!$A:$P,9,FALSE)),"")</f>
        <v/>
      </c>
      <c r="F99" s="208" t="str">
        <f>IFERROR(IF(VLOOKUP($A99,'Annex 2 Designated EHV charges'!$A:$P,10,FALSE)=0,"",VLOOKUP($A99,'Annex 2 Designated EHV charges'!$A:$P,10,FALSE)),"")</f>
        <v/>
      </c>
      <c r="G99" s="63" t="str">
        <f>IFERROR(IF(VLOOKUP($A99,'Annex 2 Designated EHV charges'!$A:$P,11,FALSE)=0,"",VLOOKUP($A99,'Annex 2 Designated EHV charges'!$A:$P,11,FALSE)),"")</f>
        <v/>
      </c>
      <c r="H99" s="53" t="str">
        <f>IFERROR(IF(VLOOKUP($A99,'Annex 2 Designated EHV charges'!$A:$P,12,FALSE)=0,"",VLOOKUP($A99,'Annex 2 Designated EHV charges'!$A:$P,12,FALSE)),"")</f>
        <v/>
      </c>
    </row>
    <row r="100" spans="1:8" x14ac:dyDescent="0.25">
      <c r="A100" s="53" t="str">
        <f t="array" ref="A100">IFERROR(INDEX('Annex 2 Designated EHV charges'!$A$11:$A$58, MATCH(0, IF(ISBLANK('Annex 2 Designated EHV charges'!$A$11:$A$58),1, COUNTIF(A$4:$A99, 'Annex 2 Designated EHV charges'!$A$11:$A$58)), 0)),"")</f>
        <v/>
      </c>
      <c r="B100" s="53" t="str">
        <f>IF($A100="","",VLOOKUP($A100,'Annex 2 Designated EHV charges'!$A:$O,2,0))</f>
        <v/>
      </c>
      <c r="C100" s="61" t="str">
        <f>IF($A100="","",VLOOKUP($A100,'Annex 2 Designated EHV charges'!$A:$O,3,0))</f>
        <v/>
      </c>
      <c r="D100" s="61" t="str">
        <f>IF($A100="","",VLOOKUP($A100,'Annex 2 Designated EHV charges'!$A:$O,7,0))</f>
        <v/>
      </c>
      <c r="E100" s="62" t="str">
        <f>IFERROR(IF(VLOOKUP($A100,'Annex 2 Designated EHV charges'!$A:$P,9,FALSE)=0,"",VLOOKUP($A100,'Annex 2 Designated EHV charges'!$A:$P,9,FALSE)),"")</f>
        <v/>
      </c>
      <c r="F100" s="208" t="str">
        <f>IFERROR(IF(VLOOKUP($A100,'Annex 2 Designated EHV charges'!$A:$P,10,FALSE)=0,"",VLOOKUP($A100,'Annex 2 Designated EHV charges'!$A:$P,10,FALSE)),"")</f>
        <v/>
      </c>
      <c r="G100" s="63" t="str">
        <f>IFERROR(IF(VLOOKUP($A100,'Annex 2 Designated EHV charges'!$A:$P,11,FALSE)=0,"",VLOOKUP($A100,'Annex 2 Designated EHV charges'!$A:$P,11,FALSE)),"")</f>
        <v/>
      </c>
      <c r="H100" s="53" t="str">
        <f>IFERROR(IF(VLOOKUP($A100,'Annex 2 Designated EHV charges'!$A:$P,12,FALSE)=0,"",VLOOKUP($A100,'Annex 2 Designated EHV charges'!$A:$P,12,FALSE)),"")</f>
        <v/>
      </c>
    </row>
    <row r="101" spans="1:8" x14ac:dyDescent="0.25">
      <c r="A101" s="53" t="str">
        <f t="array" ref="A101">IFERROR(INDEX('Annex 2 Designated EHV charges'!$A$11:$A$58, MATCH(0, IF(ISBLANK('Annex 2 Designated EHV charges'!$A$11:$A$58),1, COUNTIF(A$4:$A100, 'Annex 2 Designated EHV charges'!$A$11:$A$58)), 0)),"")</f>
        <v/>
      </c>
      <c r="B101" s="53" t="str">
        <f>IF($A101="","",VLOOKUP($A101,'Annex 2 Designated EHV charges'!$A:$O,2,0))</f>
        <v/>
      </c>
      <c r="C101" s="61" t="str">
        <f>IF($A101="","",VLOOKUP($A101,'Annex 2 Designated EHV charges'!$A:$O,3,0))</f>
        <v/>
      </c>
      <c r="D101" s="61" t="str">
        <f>IF($A101="","",VLOOKUP($A101,'Annex 2 Designated EHV charges'!$A:$O,7,0))</f>
        <v/>
      </c>
      <c r="E101" s="62" t="str">
        <f>IFERROR(IF(VLOOKUP($A101,'Annex 2 Designated EHV charges'!$A:$P,9,FALSE)=0,"",VLOOKUP($A101,'Annex 2 Designated EHV charges'!$A:$P,9,FALSE)),"")</f>
        <v/>
      </c>
      <c r="F101" s="208" t="str">
        <f>IFERROR(IF(VLOOKUP($A101,'Annex 2 Designated EHV charges'!$A:$P,10,FALSE)=0,"",VLOOKUP($A101,'Annex 2 Designated EHV charges'!$A:$P,10,FALSE)),"")</f>
        <v/>
      </c>
      <c r="G101" s="63" t="str">
        <f>IFERROR(IF(VLOOKUP($A101,'Annex 2 Designated EHV charges'!$A:$P,11,FALSE)=0,"",VLOOKUP($A101,'Annex 2 Designated EHV charges'!$A:$P,11,FALSE)),"")</f>
        <v/>
      </c>
      <c r="H101" s="53" t="str">
        <f>IFERROR(IF(VLOOKUP($A101,'Annex 2 Designated EHV charges'!$A:$P,12,FALSE)=0,"",VLOOKUP($A101,'Annex 2 Designated EHV charges'!$A:$P,12,FALSE)),"")</f>
        <v/>
      </c>
    </row>
    <row r="102" spans="1:8" x14ac:dyDescent="0.25">
      <c r="A102" s="53" t="str">
        <f t="array" ref="A102">IFERROR(INDEX('Annex 2 Designated EHV charges'!$A$11:$A$58, MATCH(0, IF(ISBLANK('Annex 2 Designated EHV charges'!$A$11:$A$58),1, COUNTIF(A$4:$A101, 'Annex 2 Designated EHV charges'!$A$11:$A$58)), 0)),"")</f>
        <v/>
      </c>
      <c r="B102" s="53" t="str">
        <f>IF($A102="","",VLOOKUP($A102,'Annex 2 Designated EHV charges'!$A:$O,2,0))</f>
        <v/>
      </c>
      <c r="C102" s="61" t="str">
        <f>IF($A102="","",VLOOKUP($A102,'Annex 2 Designated EHV charges'!$A:$O,3,0))</f>
        <v/>
      </c>
      <c r="D102" s="61" t="str">
        <f>IF($A102="","",VLOOKUP($A102,'Annex 2 Designated EHV charges'!$A:$O,7,0))</f>
        <v/>
      </c>
      <c r="E102" s="62" t="str">
        <f>IFERROR(IF(VLOOKUP($A102,'Annex 2 Designated EHV charges'!$A:$P,9,FALSE)=0,"",VLOOKUP($A102,'Annex 2 Designated EHV charges'!$A:$P,9,FALSE)),"")</f>
        <v/>
      </c>
      <c r="F102" s="208" t="str">
        <f>IFERROR(IF(VLOOKUP($A102,'Annex 2 Designated EHV charges'!$A:$P,10,FALSE)=0,"",VLOOKUP($A102,'Annex 2 Designated EHV charges'!$A:$P,10,FALSE)),"")</f>
        <v/>
      </c>
      <c r="G102" s="63" t="str">
        <f>IFERROR(IF(VLOOKUP($A102,'Annex 2 Designated EHV charges'!$A:$P,11,FALSE)=0,"",VLOOKUP($A102,'Annex 2 Designated EHV charges'!$A:$P,11,FALSE)),"")</f>
        <v/>
      </c>
      <c r="H102" s="53" t="str">
        <f>IFERROR(IF(VLOOKUP($A102,'Annex 2 Designated EHV charges'!$A:$P,12,FALSE)=0,"",VLOOKUP($A102,'Annex 2 Designated EHV charges'!$A:$P,12,FALSE)),"")</f>
        <v/>
      </c>
    </row>
    <row r="103" spans="1:8" x14ac:dyDescent="0.25">
      <c r="A103" s="53" t="str">
        <f t="array" ref="A103">IFERROR(INDEX('Annex 2 Designated EHV charges'!$A$11:$A$58, MATCH(0, IF(ISBLANK('Annex 2 Designated EHV charges'!$A$11:$A$58),1, COUNTIF(A$4:$A102, 'Annex 2 Designated EHV charges'!$A$11:$A$58)), 0)),"")</f>
        <v/>
      </c>
      <c r="B103" s="53" t="str">
        <f>IF($A103="","",VLOOKUP($A103,'Annex 2 Designated EHV charges'!$A:$O,2,0))</f>
        <v/>
      </c>
      <c r="C103" s="61" t="str">
        <f>IF($A103="","",VLOOKUP($A103,'Annex 2 Designated EHV charges'!$A:$O,3,0))</f>
        <v/>
      </c>
      <c r="D103" s="61" t="str">
        <f>IF($A103="","",VLOOKUP($A103,'Annex 2 Designated EHV charges'!$A:$O,7,0))</f>
        <v/>
      </c>
      <c r="E103" s="62" t="str">
        <f>IFERROR(IF(VLOOKUP($A103,'Annex 2 Designated EHV charges'!$A:$P,9,FALSE)=0,"",VLOOKUP($A103,'Annex 2 Designated EHV charges'!$A:$P,9,FALSE)),"")</f>
        <v/>
      </c>
      <c r="F103" s="208" t="str">
        <f>IFERROR(IF(VLOOKUP($A103,'Annex 2 Designated EHV charges'!$A:$P,10,FALSE)=0,"",VLOOKUP($A103,'Annex 2 Designated EHV charges'!$A:$P,10,FALSE)),"")</f>
        <v/>
      </c>
      <c r="G103" s="63" t="str">
        <f>IFERROR(IF(VLOOKUP($A103,'Annex 2 Designated EHV charges'!$A:$P,11,FALSE)=0,"",VLOOKUP($A103,'Annex 2 Designated EHV charges'!$A:$P,11,FALSE)),"")</f>
        <v/>
      </c>
      <c r="H103" s="53" t="str">
        <f>IFERROR(IF(VLOOKUP($A103,'Annex 2 Designated EHV charges'!$A:$P,12,FALSE)=0,"",VLOOKUP($A103,'Annex 2 Designated EHV charges'!$A:$P,12,FALSE)),"")</f>
        <v/>
      </c>
    </row>
    <row r="104" spans="1:8" x14ac:dyDescent="0.25">
      <c r="A104" s="53" t="str">
        <f t="array" ref="A104">IFERROR(INDEX('Annex 2 Designated EHV charges'!$A$11:$A$58, MATCH(0, IF(ISBLANK('Annex 2 Designated EHV charges'!$A$11:$A$58),1, COUNTIF(A$4:$A103, 'Annex 2 Designated EHV charges'!$A$11:$A$58)), 0)),"")</f>
        <v/>
      </c>
      <c r="B104" s="53" t="str">
        <f>IF($A104="","",VLOOKUP($A104,'Annex 2 Designated EHV charges'!$A:$O,2,0))</f>
        <v/>
      </c>
      <c r="C104" s="61" t="str">
        <f>IF($A104="","",VLOOKUP($A104,'Annex 2 Designated EHV charges'!$A:$O,3,0))</f>
        <v/>
      </c>
      <c r="D104" s="61" t="str">
        <f>IF($A104="","",VLOOKUP($A104,'Annex 2 Designated EHV charges'!$A:$O,7,0))</f>
        <v/>
      </c>
      <c r="E104" s="62" t="str">
        <f>IFERROR(IF(VLOOKUP($A104,'Annex 2 Designated EHV charges'!$A:$P,9,FALSE)=0,"",VLOOKUP($A104,'Annex 2 Designated EHV charges'!$A:$P,9,FALSE)),"")</f>
        <v/>
      </c>
      <c r="F104" s="208" t="str">
        <f>IFERROR(IF(VLOOKUP($A104,'Annex 2 Designated EHV charges'!$A:$P,10,FALSE)=0,"",VLOOKUP($A104,'Annex 2 Designated EHV charges'!$A:$P,10,FALSE)),"")</f>
        <v/>
      </c>
      <c r="G104" s="63" t="str">
        <f>IFERROR(IF(VLOOKUP($A104,'Annex 2 Designated EHV charges'!$A:$P,11,FALSE)=0,"",VLOOKUP($A104,'Annex 2 Designated EHV charges'!$A:$P,11,FALSE)),"")</f>
        <v/>
      </c>
      <c r="H104" s="53" t="str">
        <f>IFERROR(IF(VLOOKUP($A104,'Annex 2 Designated EHV charges'!$A:$P,12,FALSE)=0,"",VLOOKUP($A104,'Annex 2 Designated EHV charges'!$A:$P,12,FALSE)),"")</f>
        <v/>
      </c>
    </row>
    <row r="105" spans="1:8" x14ac:dyDescent="0.25">
      <c r="A105" s="53" t="str">
        <f t="array" ref="A105">IFERROR(INDEX('Annex 2 Designated EHV charges'!$A$11:$A$58, MATCH(0, IF(ISBLANK('Annex 2 Designated EHV charges'!$A$11:$A$58),1, COUNTIF(A$4:$A104, 'Annex 2 Designated EHV charges'!$A$11:$A$58)), 0)),"")</f>
        <v/>
      </c>
      <c r="B105" s="53" t="str">
        <f>IF($A105="","",VLOOKUP($A105,'Annex 2 Designated EHV charges'!$A:$O,2,0))</f>
        <v/>
      </c>
      <c r="C105" s="61" t="str">
        <f>IF($A105="","",VLOOKUP($A105,'Annex 2 Designated EHV charges'!$A:$O,3,0))</f>
        <v/>
      </c>
      <c r="D105" s="61" t="str">
        <f>IF($A105="","",VLOOKUP($A105,'Annex 2 Designated EHV charges'!$A:$O,7,0))</f>
        <v/>
      </c>
      <c r="E105" s="62" t="str">
        <f>IFERROR(IF(VLOOKUP($A105,'Annex 2 Designated EHV charges'!$A:$P,9,FALSE)=0,"",VLOOKUP($A105,'Annex 2 Designated EHV charges'!$A:$P,9,FALSE)),"")</f>
        <v/>
      </c>
      <c r="F105" s="208" t="str">
        <f>IFERROR(IF(VLOOKUP($A105,'Annex 2 Designated EHV charges'!$A:$P,10,FALSE)=0,"",VLOOKUP($A105,'Annex 2 Designated EHV charges'!$A:$P,10,FALSE)),"")</f>
        <v/>
      </c>
      <c r="G105" s="63" t="str">
        <f>IFERROR(IF(VLOOKUP($A105,'Annex 2 Designated EHV charges'!$A:$P,11,FALSE)=0,"",VLOOKUP($A105,'Annex 2 Designated EHV charges'!$A:$P,11,FALSE)),"")</f>
        <v/>
      </c>
      <c r="H105" s="53" t="str">
        <f>IFERROR(IF(VLOOKUP($A105,'Annex 2 Designated EHV charges'!$A:$P,12,FALSE)=0,"",VLOOKUP($A105,'Annex 2 Designated EHV charges'!$A:$P,12,FALSE)),"")</f>
        <v/>
      </c>
    </row>
    <row r="106" spans="1:8" x14ac:dyDescent="0.25">
      <c r="A106" s="53" t="str">
        <f t="array" ref="A106">IFERROR(INDEX('Annex 2 Designated EHV charges'!$A$11:$A$58, MATCH(0, IF(ISBLANK('Annex 2 Designated EHV charges'!$A$11:$A$58),1, COUNTIF(A$4:$A105, 'Annex 2 Designated EHV charges'!$A$11:$A$58)), 0)),"")</f>
        <v/>
      </c>
      <c r="B106" s="53" t="str">
        <f>IF($A106="","",VLOOKUP($A106,'Annex 2 Designated EHV charges'!$A:$O,2,0))</f>
        <v/>
      </c>
      <c r="C106" s="61" t="str">
        <f>IF($A106="","",VLOOKUP($A106,'Annex 2 Designated EHV charges'!$A:$O,3,0))</f>
        <v/>
      </c>
      <c r="D106" s="61" t="str">
        <f>IF($A106="","",VLOOKUP($A106,'Annex 2 Designated EHV charges'!$A:$O,7,0))</f>
        <v/>
      </c>
      <c r="E106" s="62" t="str">
        <f>IFERROR(IF(VLOOKUP($A106,'Annex 2 Designated EHV charges'!$A:$P,9,FALSE)=0,"",VLOOKUP($A106,'Annex 2 Designated EHV charges'!$A:$P,9,FALSE)),"")</f>
        <v/>
      </c>
      <c r="F106" s="208" t="str">
        <f>IFERROR(IF(VLOOKUP($A106,'Annex 2 Designated EHV charges'!$A:$P,10,FALSE)=0,"",VLOOKUP($A106,'Annex 2 Designated EHV charges'!$A:$P,10,FALSE)),"")</f>
        <v/>
      </c>
      <c r="G106" s="63" t="str">
        <f>IFERROR(IF(VLOOKUP($A106,'Annex 2 Designated EHV charges'!$A:$P,11,FALSE)=0,"",VLOOKUP($A106,'Annex 2 Designated EHV charges'!$A:$P,11,FALSE)),"")</f>
        <v/>
      </c>
      <c r="H106" s="53" t="str">
        <f>IFERROR(IF(VLOOKUP($A106,'Annex 2 Designated EHV charges'!$A:$P,12,FALSE)=0,"",VLOOKUP($A106,'Annex 2 Designated EHV charges'!$A:$P,12,FALSE)),"")</f>
        <v/>
      </c>
    </row>
    <row r="107" spans="1:8" x14ac:dyDescent="0.25">
      <c r="A107" s="53" t="str">
        <f t="array" ref="A107">IFERROR(INDEX('Annex 2 Designated EHV charges'!$A$11:$A$58, MATCH(0, IF(ISBLANK('Annex 2 Designated EHV charges'!$A$11:$A$58),1, COUNTIF(A$4:$A106, 'Annex 2 Designated EHV charges'!$A$11:$A$58)), 0)),"")</f>
        <v/>
      </c>
      <c r="B107" s="53" t="str">
        <f>IF($A107="","",VLOOKUP($A107,'Annex 2 Designated EHV charges'!$A:$O,2,0))</f>
        <v/>
      </c>
      <c r="C107" s="61" t="str">
        <f>IF($A107="","",VLOOKUP($A107,'Annex 2 Designated EHV charges'!$A:$O,3,0))</f>
        <v/>
      </c>
      <c r="D107" s="61" t="str">
        <f>IF($A107="","",VLOOKUP($A107,'Annex 2 Designated EHV charges'!$A:$O,7,0))</f>
        <v/>
      </c>
      <c r="E107" s="62" t="str">
        <f>IFERROR(IF(VLOOKUP($A107,'Annex 2 Designated EHV charges'!$A:$P,9,FALSE)=0,"",VLOOKUP($A107,'Annex 2 Designated EHV charges'!$A:$P,9,FALSE)),"")</f>
        <v/>
      </c>
      <c r="F107" s="208" t="str">
        <f>IFERROR(IF(VLOOKUP($A107,'Annex 2 Designated EHV charges'!$A:$P,10,FALSE)=0,"",VLOOKUP($A107,'Annex 2 Designated EHV charges'!$A:$P,10,FALSE)),"")</f>
        <v/>
      </c>
      <c r="G107" s="63" t="str">
        <f>IFERROR(IF(VLOOKUP($A107,'Annex 2 Designated EHV charges'!$A:$P,11,FALSE)=0,"",VLOOKUP($A107,'Annex 2 Designated EHV charges'!$A:$P,11,FALSE)),"")</f>
        <v/>
      </c>
      <c r="H107" s="53" t="str">
        <f>IFERROR(IF(VLOOKUP($A107,'Annex 2 Designated EHV charges'!$A:$P,12,FALSE)=0,"",VLOOKUP($A107,'Annex 2 Designated EHV charges'!$A:$P,12,FALSE)),"")</f>
        <v/>
      </c>
    </row>
    <row r="108" spans="1:8" x14ac:dyDescent="0.25">
      <c r="A108" s="53" t="str">
        <f t="array" ref="A108">IFERROR(INDEX('Annex 2 Designated EHV charges'!$A$11:$A$58, MATCH(0, IF(ISBLANK('Annex 2 Designated EHV charges'!$A$11:$A$58),1, COUNTIF(A$4:$A107, 'Annex 2 Designated EHV charges'!$A$11:$A$58)), 0)),"")</f>
        <v/>
      </c>
      <c r="B108" s="53" t="str">
        <f>IF($A108="","",VLOOKUP($A108,'Annex 2 Designated EHV charges'!$A:$O,2,0))</f>
        <v/>
      </c>
      <c r="C108" s="61" t="str">
        <f>IF($A108="","",VLOOKUP($A108,'Annex 2 Designated EHV charges'!$A:$O,3,0))</f>
        <v/>
      </c>
      <c r="D108" s="61" t="str">
        <f>IF($A108="","",VLOOKUP($A108,'Annex 2 Designated EHV charges'!$A:$O,7,0))</f>
        <v/>
      </c>
      <c r="E108" s="62" t="str">
        <f>IFERROR(IF(VLOOKUP($A108,'Annex 2 Designated EHV charges'!$A:$P,9,FALSE)=0,"",VLOOKUP($A108,'Annex 2 Designated EHV charges'!$A:$P,9,FALSE)),"")</f>
        <v/>
      </c>
      <c r="F108" s="208" t="str">
        <f>IFERROR(IF(VLOOKUP($A108,'Annex 2 Designated EHV charges'!$A:$P,10,FALSE)=0,"",VLOOKUP($A108,'Annex 2 Designated EHV charges'!$A:$P,10,FALSE)),"")</f>
        <v/>
      </c>
      <c r="G108" s="63" t="str">
        <f>IFERROR(IF(VLOOKUP($A108,'Annex 2 Designated EHV charges'!$A:$P,11,FALSE)=0,"",VLOOKUP($A108,'Annex 2 Designated EHV charges'!$A:$P,11,FALSE)),"")</f>
        <v/>
      </c>
      <c r="H108" s="53" t="str">
        <f>IFERROR(IF(VLOOKUP($A108,'Annex 2 Designated EHV charges'!$A:$P,12,FALSE)=0,"",VLOOKUP($A108,'Annex 2 Designated EHV charges'!$A:$P,12,FALSE)),"")</f>
        <v/>
      </c>
    </row>
    <row r="109" spans="1:8" x14ac:dyDescent="0.25">
      <c r="A109" s="53" t="str">
        <f t="array" ref="A109">IFERROR(INDEX('Annex 2 Designated EHV charges'!$A$11:$A$58, MATCH(0, IF(ISBLANK('Annex 2 Designated EHV charges'!$A$11:$A$58),1, COUNTIF(A$4:$A108, 'Annex 2 Designated EHV charges'!$A$11:$A$58)), 0)),"")</f>
        <v/>
      </c>
      <c r="B109" s="53" t="str">
        <f>IF($A109="","",VLOOKUP($A109,'Annex 2 Designated EHV charges'!$A:$O,2,0))</f>
        <v/>
      </c>
      <c r="C109" s="61" t="str">
        <f>IF($A109="","",VLOOKUP($A109,'Annex 2 Designated EHV charges'!$A:$O,3,0))</f>
        <v/>
      </c>
      <c r="D109" s="61" t="str">
        <f>IF($A109="","",VLOOKUP($A109,'Annex 2 Designated EHV charges'!$A:$O,7,0))</f>
        <v/>
      </c>
      <c r="E109" s="62" t="str">
        <f>IFERROR(IF(VLOOKUP($A109,'Annex 2 Designated EHV charges'!$A:$P,9,FALSE)=0,"",VLOOKUP($A109,'Annex 2 Designated EHV charges'!$A:$P,9,FALSE)),"")</f>
        <v/>
      </c>
      <c r="F109" s="208" t="str">
        <f>IFERROR(IF(VLOOKUP($A109,'Annex 2 Designated EHV charges'!$A:$P,10,FALSE)=0,"",VLOOKUP($A109,'Annex 2 Designated EHV charges'!$A:$P,10,FALSE)),"")</f>
        <v/>
      </c>
      <c r="G109" s="63" t="str">
        <f>IFERROR(IF(VLOOKUP($A109,'Annex 2 Designated EHV charges'!$A:$P,11,FALSE)=0,"",VLOOKUP($A109,'Annex 2 Designated EHV charges'!$A:$P,11,FALSE)),"")</f>
        <v/>
      </c>
      <c r="H109" s="53" t="str">
        <f>IFERROR(IF(VLOOKUP($A109,'Annex 2 Designated EHV charges'!$A:$P,12,FALSE)=0,"",VLOOKUP($A109,'Annex 2 Designated EHV charges'!$A:$P,12,FALSE)),"")</f>
        <v/>
      </c>
    </row>
    <row r="110" spans="1:8" x14ac:dyDescent="0.25">
      <c r="A110" s="53" t="str">
        <f t="array" ref="A110">IFERROR(INDEX('Annex 2 Designated EHV charges'!$A$11:$A$58, MATCH(0, IF(ISBLANK('Annex 2 Designated EHV charges'!$A$11:$A$58),1, COUNTIF(A$4:$A109, 'Annex 2 Designated EHV charges'!$A$11:$A$58)), 0)),"")</f>
        <v/>
      </c>
      <c r="B110" s="53" t="str">
        <f>IF($A110="","",VLOOKUP($A110,'Annex 2 Designated EHV charges'!$A:$O,2,0))</f>
        <v/>
      </c>
      <c r="C110" s="61" t="str">
        <f>IF($A110="","",VLOOKUP($A110,'Annex 2 Designated EHV charges'!$A:$O,3,0))</f>
        <v/>
      </c>
      <c r="D110" s="61" t="str">
        <f>IF($A110="","",VLOOKUP($A110,'Annex 2 Designated EHV charges'!$A:$O,7,0))</f>
        <v/>
      </c>
      <c r="E110" s="62" t="str">
        <f>IFERROR(IF(VLOOKUP($A110,'Annex 2 Designated EHV charges'!$A:$P,9,FALSE)=0,"",VLOOKUP($A110,'Annex 2 Designated EHV charges'!$A:$P,9,FALSE)),"")</f>
        <v/>
      </c>
      <c r="F110" s="208" t="str">
        <f>IFERROR(IF(VLOOKUP($A110,'Annex 2 Designated EHV charges'!$A:$P,10,FALSE)=0,"",VLOOKUP($A110,'Annex 2 Designated EHV charges'!$A:$P,10,FALSE)),"")</f>
        <v/>
      </c>
      <c r="G110" s="63" t="str">
        <f>IFERROR(IF(VLOOKUP($A110,'Annex 2 Designated EHV charges'!$A:$P,11,FALSE)=0,"",VLOOKUP($A110,'Annex 2 Designated EHV charges'!$A:$P,11,FALSE)),"")</f>
        <v/>
      </c>
      <c r="H110" s="53" t="str">
        <f>IFERROR(IF(VLOOKUP($A110,'Annex 2 Designated EHV charges'!$A:$P,12,FALSE)=0,"",VLOOKUP($A110,'Annex 2 Designated EHV charges'!$A:$P,12,FALSE)),"")</f>
        <v/>
      </c>
    </row>
    <row r="111" spans="1:8" x14ac:dyDescent="0.25">
      <c r="A111" s="53" t="str">
        <f t="array" ref="A111">IFERROR(INDEX('Annex 2 Designated EHV charges'!$A$11:$A$58, MATCH(0, IF(ISBLANK('Annex 2 Designated EHV charges'!$A$11:$A$58),1, COUNTIF(A$4:$A110, 'Annex 2 Designated EHV charges'!$A$11:$A$58)), 0)),"")</f>
        <v/>
      </c>
      <c r="B111" s="53" t="str">
        <f>IF($A111="","",VLOOKUP($A111,'Annex 2 Designated EHV charges'!$A:$O,2,0))</f>
        <v/>
      </c>
      <c r="C111" s="61" t="str">
        <f>IF($A111="","",VLOOKUP($A111,'Annex 2 Designated EHV charges'!$A:$O,3,0))</f>
        <v/>
      </c>
      <c r="D111" s="61" t="str">
        <f>IF($A111="","",VLOOKUP($A111,'Annex 2 Designated EHV charges'!$A:$O,7,0))</f>
        <v/>
      </c>
      <c r="E111" s="62" t="str">
        <f>IFERROR(IF(VLOOKUP($A111,'Annex 2 Designated EHV charges'!$A:$P,9,FALSE)=0,"",VLOOKUP($A111,'Annex 2 Designated EHV charges'!$A:$P,9,FALSE)),"")</f>
        <v/>
      </c>
      <c r="F111" s="208" t="str">
        <f>IFERROR(IF(VLOOKUP($A111,'Annex 2 Designated EHV charges'!$A:$P,10,FALSE)=0,"",VLOOKUP($A111,'Annex 2 Designated EHV charges'!$A:$P,10,FALSE)),"")</f>
        <v/>
      </c>
      <c r="G111" s="63" t="str">
        <f>IFERROR(IF(VLOOKUP($A111,'Annex 2 Designated EHV charges'!$A:$P,11,FALSE)=0,"",VLOOKUP($A111,'Annex 2 Designated EHV charges'!$A:$P,11,FALSE)),"")</f>
        <v/>
      </c>
      <c r="H111" s="53" t="str">
        <f>IFERROR(IF(VLOOKUP($A111,'Annex 2 Designated EHV charges'!$A:$P,12,FALSE)=0,"",VLOOKUP($A111,'Annex 2 Designated EHV charges'!$A:$P,12,FALSE)),"")</f>
        <v/>
      </c>
    </row>
    <row r="112" spans="1:8" x14ac:dyDescent="0.25">
      <c r="A112" s="53" t="str">
        <f t="array" ref="A112">IFERROR(INDEX('Annex 2 Designated EHV charges'!$A$11:$A$58, MATCH(0, IF(ISBLANK('Annex 2 Designated EHV charges'!$A$11:$A$58),1, COUNTIF(A$4:$A111, 'Annex 2 Designated EHV charges'!$A$11:$A$58)), 0)),"")</f>
        <v/>
      </c>
      <c r="B112" s="53" t="str">
        <f>IF($A112="","",VLOOKUP($A112,'Annex 2 Designated EHV charges'!$A:$O,2,0))</f>
        <v/>
      </c>
      <c r="C112" s="61" t="str">
        <f>IF($A112="","",VLOOKUP($A112,'Annex 2 Designated EHV charges'!$A:$O,3,0))</f>
        <v/>
      </c>
      <c r="D112" s="61" t="str">
        <f>IF($A112="","",VLOOKUP($A112,'Annex 2 Designated EHV charges'!$A:$O,7,0))</f>
        <v/>
      </c>
      <c r="E112" s="62" t="str">
        <f>IFERROR(IF(VLOOKUP($A112,'Annex 2 Designated EHV charges'!$A:$P,9,FALSE)=0,"",VLOOKUP($A112,'Annex 2 Designated EHV charges'!$A:$P,9,FALSE)),"")</f>
        <v/>
      </c>
      <c r="F112" s="208" t="str">
        <f>IFERROR(IF(VLOOKUP($A112,'Annex 2 Designated EHV charges'!$A:$P,10,FALSE)=0,"",VLOOKUP($A112,'Annex 2 Designated EHV charges'!$A:$P,10,FALSE)),"")</f>
        <v/>
      </c>
      <c r="G112" s="63" t="str">
        <f>IFERROR(IF(VLOOKUP($A112,'Annex 2 Designated EHV charges'!$A:$P,11,FALSE)=0,"",VLOOKUP($A112,'Annex 2 Designated EHV charges'!$A:$P,11,FALSE)),"")</f>
        <v/>
      </c>
      <c r="H112" s="53" t="str">
        <f>IFERROR(IF(VLOOKUP($A112,'Annex 2 Designated EHV charges'!$A:$P,12,FALSE)=0,"",VLOOKUP($A112,'Annex 2 Designated EHV charges'!$A:$P,12,FALSE)),"")</f>
        <v/>
      </c>
    </row>
    <row r="113" spans="1:8" x14ac:dyDescent="0.25">
      <c r="A113" s="53" t="str">
        <f t="array" ref="A113">IFERROR(INDEX('Annex 2 Designated EHV charges'!$A$11:$A$58, MATCH(0, IF(ISBLANK('Annex 2 Designated EHV charges'!$A$11:$A$58),1, COUNTIF(A$4:$A112, 'Annex 2 Designated EHV charges'!$A$11:$A$58)), 0)),"")</f>
        <v/>
      </c>
      <c r="B113" s="53" t="str">
        <f>IF($A113="","",VLOOKUP($A113,'Annex 2 Designated EHV charges'!$A:$O,2,0))</f>
        <v/>
      </c>
      <c r="C113" s="61" t="str">
        <f>IF($A113="","",VLOOKUP($A113,'Annex 2 Designated EHV charges'!$A:$O,3,0))</f>
        <v/>
      </c>
      <c r="D113" s="61" t="str">
        <f>IF($A113="","",VLOOKUP($A113,'Annex 2 Designated EHV charges'!$A:$O,7,0))</f>
        <v/>
      </c>
      <c r="E113" s="62" t="str">
        <f>IFERROR(IF(VLOOKUP($A113,'Annex 2 Designated EHV charges'!$A:$P,9,FALSE)=0,"",VLOOKUP($A113,'Annex 2 Designated EHV charges'!$A:$P,9,FALSE)),"")</f>
        <v/>
      </c>
      <c r="F113" s="208" t="str">
        <f>IFERROR(IF(VLOOKUP($A113,'Annex 2 Designated EHV charges'!$A:$P,10,FALSE)=0,"",VLOOKUP($A113,'Annex 2 Designated EHV charges'!$A:$P,10,FALSE)),"")</f>
        <v/>
      </c>
      <c r="G113" s="63" t="str">
        <f>IFERROR(IF(VLOOKUP($A113,'Annex 2 Designated EHV charges'!$A:$P,11,FALSE)=0,"",VLOOKUP($A113,'Annex 2 Designated EHV charges'!$A:$P,11,FALSE)),"")</f>
        <v/>
      </c>
      <c r="H113" s="53" t="str">
        <f>IFERROR(IF(VLOOKUP($A113,'Annex 2 Designated EHV charges'!$A:$P,12,FALSE)=0,"",VLOOKUP($A113,'Annex 2 Designated EHV charges'!$A:$P,12,FALSE)),"")</f>
        <v/>
      </c>
    </row>
    <row r="114" spans="1:8" x14ac:dyDescent="0.25">
      <c r="A114" s="53" t="str">
        <f t="array" ref="A114">IFERROR(INDEX('Annex 2 Designated EHV charges'!$A$11:$A$58, MATCH(0, IF(ISBLANK('Annex 2 Designated EHV charges'!$A$11:$A$58),1, COUNTIF(A$4:$A113, 'Annex 2 Designated EHV charges'!$A$11:$A$58)), 0)),"")</f>
        <v/>
      </c>
      <c r="B114" s="53" t="str">
        <f>IF($A114="","",VLOOKUP($A114,'Annex 2 Designated EHV charges'!$A:$O,2,0))</f>
        <v/>
      </c>
      <c r="C114" s="61" t="str">
        <f>IF($A114="","",VLOOKUP($A114,'Annex 2 Designated EHV charges'!$A:$O,3,0))</f>
        <v/>
      </c>
      <c r="D114" s="61" t="str">
        <f>IF($A114="","",VLOOKUP($A114,'Annex 2 Designated EHV charges'!$A:$O,7,0))</f>
        <v/>
      </c>
      <c r="E114" s="62" t="str">
        <f>IFERROR(IF(VLOOKUP($A114,'Annex 2 Designated EHV charges'!$A:$P,9,FALSE)=0,"",VLOOKUP($A114,'Annex 2 Designated EHV charges'!$A:$P,9,FALSE)),"")</f>
        <v/>
      </c>
      <c r="F114" s="208" t="str">
        <f>IFERROR(IF(VLOOKUP($A114,'Annex 2 Designated EHV charges'!$A:$P,10,FALSE)=0,"",VLOOKUP($A114,'Annex 2 Designated EHV charges'!$A:$P,10,FALSE)),"")</f>
        <v/>
      </c>
      <c r="G114" s="63" t="str">
        <f>IFERROR(IF(VLOOKUP($A114,'Annex 2 Designated EHV charges'!$A:$P,11,FALSE)=0,"",VLOOKUP($A114,'Annex 2 Designated EHV charges'!$A:$P,11,FALSE)),"")</f>
        <v/>
      </c>
      <c r="H114" s="53" t="str">
        <f>IFERROR(IF(VLOOKUP($A114,'Annex 2 Designated EHV charges'!$A:$P,12,FALSE)=0,"",VLOOKUP($A114,'Annex 2 Designated EHV charges'!$A:$P,12,FALSE)),"")</f>
        <v/>
      </c>
    </row>
    <row r="115" spans="1:8" x14ac:dyDescent="0.25">
      <c r="A115" s="53" t="str">
        <f t="array" ref="A115">IFERROR(INDEX('Annex 2 Designated EHV charges'!$A$11:$A$58, MATCH(0, IF(ISBLANK('Annex 2 Designated EHV charges'!$A$11:$A$58),1, COUNTIF(A$4:$A114, 'Annex 2 Designated EHV charges'!$A$11:$A$58)), 0)),"")</f>
        <v/>
      </c>
      <c r="B115" s="53" t="str">
        <f>IF($A115="","",VLOOKUP($A115,'Annex 2 Designated EHV charges'!$A:$O,2,0))</f>
        <v/>
      </c>
      <c r="C115" s="61" t="str">
        <f>IF($A115="","",VLOOKUP($A115,'Annex 2 Designated EHV charges'!$A:$O,3,0))</f>
        <v/>
      </c>
      <c r="D115" s="61" t="str">
        <f>IF($A115="","",VLOOKUP($A115,'Annex 2 Designated EHV charges'!$A:$O,7,0))</f>
        <v/>
      </c>
      <c r="E115" s="62" t="str">
        <f>IFERROR(IF(VLOOKUP($A115,'Annex 2 Designated EHV charges'!$A:$P,9,FALSE)=0,"",VLOOKUP($A115,'Annex 2 Designated EHV charges'!$A:$P,9,FALSE)),"")</f>
        <v/>
      </c>
      <c r="F115" s="208" t="str">
        <f>IFERROR(IF(VLOOKUP($A115,'Annex 2 Designated EHV charges'!$A:$P,10,FALSE)=0,"",VLOOKUP($A115,'Annex 2 Designated EHV charges'!$A:$P,10,FALSE)),"")</f>
        <v/>
      </c>
      <c r="G115" s="63" t="str">
        <f>IFERROR(IF(VLOOKUP($A115,'Annex 2 Designated EHV charges'!$A:$P,11,FALSE)=0,"",VLOOKUP($A115,'Annex 2 Designated EHV charges'!$A:$P,11,FALSE)),"")</f>
        <v/>
      </c>
      <c r="H115" s="53" t="str">
        <f>IFERROR(IF(VLOOKUP($A115,'Annex 2 Designated EHV charges'!$A:$P,12,FALSE)=0,"",VLOOKUP($A115,'Annex 2 Designated EHV charges'!$A:$P,12,FALSE)),"")</f>
        <v/>
      </c>
    </row>
    <row r="116" spans="1:8" x14ac:dyDescent="0.25">
      <c r="A116" s="53" t="str">
        <f t="array" ref="A116">IFERROR(INDEX('Annex 2 Designated EHV charges'!$A$11:$A$58, MATCH(0, IF(ISBLANK('Annex 2 Designated EHV charges'!$A$11:$A$58),1, COUNTIF(A$4:$A115, 'Annex 2 Designated EHV charges'!$A$11:$A$58)), 0)),"")</f>
        <v/>
      </c>
      <c r="B116" s="53" t="str">
        <f>IF($A116="","",VLOOKUP($A116,'Annex 2 Designated EHV charges'!$A:$O,2,0))</f>
        <v/>
      </c>
      <c r="C116" s="61" t="str">
        <f>IF($A116="","",VLOOKUP($A116,'Annex 2 Designated EHV charges'!$A:$O,3,0))</f>
        <v/>
      </c>
      <c r="D116" s="61" t="str">
        <f>IF($A116="","",VLOOKUP($A116,'Annex 2 Designated EHV charges'!$A:$O,7,0))</f>
        <v/>
      </c>
      <c r="E116" s="62" t="str">
        <f>IFERROR(IF(VLOOKUP($A116,'Annex 2 Designated EHV charges'!$A:$P,9,FALSE)=0,"",VLOOKUP($A116,'Annex 2 Designated EHV charges'!$A:$P,9,FALSE)),"")</f>
        <v/>
      </c>
      <c r="F116" s="208" t="str">
        <f>IFERROR(IF(VLOOKUP($A116,'Annex 2 Designated EHV charges'!$A:$P,10,FALSE)=0,"",VLOOKUP($A116,'Annex 2 Designated EHV charges'!$A:$P,10,FALSE)),"")</f>
        <v/>
      </c>
      <c r="G116" s="63" t="str">
        <f>IFERROR(IF(VLOOKUP($A116,'Annex 2 Designated EHV charges'!$A:$P,11,FALSE)=0,"",VLOOKUP($A116,'Annex 2 Designated EHV charges'!$A:$P,11,FALSE)),"")</f>
        <v/>
      </c>
      <c r="H116" s="53" t="str">
        <f>IFERROR(IF(VLOOKUP($A116,'Annex 2 Designated EHV charges'!$A:$P,12,FALSE)=0,"",VLOOKUP($A116,'Annex 2 Designated EHV charges'!$A:$P,12,FALSE)),"")</f>
        <v/>
      </c>
    </row>
    <row r="117" spans="1:8" x14ac:dyDescent="0.25">
      <c r="A117" s="53" t="str">
        <f t="array" ref="A117">IFERROR(INDEX('Annex 2 Designated EHV charges'!$A$11:$A$58, MATCH(0, IF(ISBLANK('Annex 2 Designated EHV charges'!$A$11:$A$58),1, COUNTIF(A$4:$A116, 'Annex 2 Designated EHV charges'!$A$11:$A$58)), 0)),"")</f>
        <v/>
      </c>
      <c r="B117" s="53" t="str">
        <f>IF($A117="","",VLOOKUP($A117,'Annex 2 Designated EHV charges'!$A:$O,2,0))</f>
        <v/>
      </c>
      <c r="C117" s="61" t="str">
        <f>IF($A117="","",VLOOKUP($A117,'Annex 2 Designated EHV charges'!$A:$O,3,0))</f>
        <v/>
      </c>
      <c r="D117" s="61" t="str">
        <f>IF($A117="","",VLOOKUP($A117,'Annex 2 Designated EHV charges'!$A:$O,7,0))</f>
        <v/>
      </c>
      <c r="E117" s="62" t="str">
        <f>IFERROR(IF(VLOOKUP($A117,'Annex 2 Designated EHV charges'!$A:$P,9,FALSE)=0,"",VLOOKUP($A117,'Annex 2 Designated EHV charges'!$A:$P,9,FALSE)),"")</f>
        <v/>
      </c>
      <c r="F117" s="208" t="str">
        <f>IFERROR(IF(VLOOKUP($A117,'Annex 2 Designated EHV charges'!$A:$P,10,FALSE)=0,"",VLOOKUP($A117,'Annex 2 Designated EHV charges'!$A:$P,10,FALSE)),"")</f>
        <v/>
      </c>
      <c r="G117" s="63" t="str">
        <f>IFERROR(IF(VLOOKUP($A117,'Annex 2 Designated EHV charges'!$A:$P,11,FALSE)=0,"",VLOOKUP($A117,'Annex 2 Designated EHV charges'!$A:$P,11,FALSE)),"")</f>
        <v/>
      </c>
      <c r="H117" s="53" t="str">
        <f>IFERROR(IF(VLOOKUP($A117,'Annex 2 Designated EHV charges'!$A:$P,12,FALSE)=0,"",VLOOKUP($A117,'Annex 2 Designated EHV charges'!$A:$P,12,FALSE)),"")</f>
        <v/>
      </c>
    </row>
    <row r="118" spans="1:8" x14ac:dyDescent="0.25">
      <c r="A118" s="53" t="str">
        <f t="array" ref="A118">IFERROR(INDEX('Annex 2 Designated EHV charges'!$A$11:$A$58, MATCH(0, IF(ISBLANK('Annex 2 Designated EHV charges'!$A$11:$A$58),1, COUNTIF(A$4:$A117, 'Annex 2 Designated EHV charges'!$A$11:$A$58)), 0)),"")</f>
        <v/>
      </c>
      <c r="B118" s="53" t="str">
        <f>IF($A118="","",VLOOKUP($A118,'Annex 2 Designated EHV charges'!$A:$O,2,0))</f>
        <v/>
      </c>
      <c r="C118" s="61" t="str">
        <f>IF($A118="","",VLOOKUP($A118,'Annex 2 Designated EHV charges'!$A:$O,3,0))</f>
        <v/>
      </c>
      <c r="D118" s="61" t="str">
        <f>IF($A118="","",VLOOKUP($A118,'Annex 2 Designated EHV charges'!$A:$O,7,0))</f>
        <v/>
      </c>
      <c r="E118" s="62" t="str">
        <f>IFERROR(IF(VLOOKUP($A118,'Annex 2 Designated EHV charges'!$A:$P,9,FALSE)=0,"",VLOOKUP($A118,'Annex 2 Designated EHV charges'!$A:$P,9,FALSE)),"")</f>
        <v/>
      </c>
      <c r="F118" s="208" t="str">
        <f>IFERROR(IF(VLOOKUP($A118,'Annex 2 Designated EHV charges'!$A:$P,10,FALSE)=0,"",VLOOKUP($A118,'Annex 2 Designated EHV charges'!$A:$P,10,FALSE)),"")</f>
        <v/>
      </c>
      <c r="G118" s="63" t="str">
        <f>IFERROR(IF(VLOOKUP($A118,'Annex 2 Designated EHV charges'!$A:$P,11,FALSE)=0,"",VLOOKUP($A118,'Annex 2 Designated EHV charges'!$A:$P,11,FALSE)),"")</f>
        <v/>
      </c>
      <c r="H118" s="53" t="str">
        <f>IFERROR(IF(VLOOKUP($A118,'Annex 2 Designated EHV charges'!$A:$P,12,FALSE)=0,"",VLOOKUP($A118,'Annex 2 Designated EHV charges'!$A:$P,12,FALSE)),"")</f>
        <v/>
      </c>
    </row>
    <row r="119" spans="1:8" x14ac:dyDescent="0.25">
      <c r="A119" s="53" t="str">
        <f t="array" ref="A119">IFERROR(INDEX('Annex 2 Designated EHV charges'!$A$11:$A$58, MATCH(0, IF(ISBLANK('Annex 2 Designated EHV charges'!$A$11:$A$58),1, COUNTIF(A$4:$A118, 'Annex 2 Designated EHV charges'!$A$11:$A$58)), 0)),"")</f>
        <v/>
      </c>
      <c r="B119" s="53" t="str">
        <f>IF($A119="","",VLOOKUP($A119,'Annex 2 Designated EHV charges'!$A:$O,2,0))</f>
        <v/>
      </c>
      <c r="C119" s="61" t="str">
        <f>IF($A119="","",VLOOKUP($A119,'Annex 2 Designated EHV charges'!$A:$O,3,0))</f>
        <v/>
      </c>
      <c r="D119" s="61" t="str">
        <f>IF($A119="","",VLOOKUP($A119,'Annex 2 Designated EHV charges'!$A:$O,7,0))</f>
        <v/>
      </c>
      <c r="E119" s="62" t="str">
        <f>IFERROR(IF(VLOOKUP($A119,'Annex 2 Designated EHV charges'!$A:$P,9,FALSE)=0,"",VLOOKUP($A119,'Annex 2 Designated EHV charges'!$A:$P,9,FALSE)),"")</f>
        <v/>
      </c>
      <c r="F119" s="208" t="str">
        <f>IFERROR(IF(VLOOKUP($A119,'Annex 2 Designated EHV charges'!$A:$P,10,FALSE)=0,"",VLOOKUP($A119,'Annex 2 Designated EHV charges'!$A:$P,10,FALSE)),"")</f>
        <v/>
      </c>
      <c r="G119" s="63" t="str">
        <f>IFERROR(IF(VLOOKUP($A119,'Annex 2 Designated EHV charges'!$A:$P,11,FALSE)=0,"",VLOOKUP($A119,'Annex 2 Designated EHV charges'!$A:$P,11,FALSE)),"")</f>
        <v/>
      </c>
      <c r="H119" s="53" t="str">
        <f>IFERROR(IF(VLOOKUP($A119,'Annex 2 Designated EHV charges'!$A:$P,12,FALSE)=0,"",VLOOKUP($A119,'Annex 2 Designated EHV charges'!$A:$P,12,FALSE)),"")</f>
        <v/>
      </c>
    </row>
    <row r="120" spans="1:8" x14ac:dyDescent="0.25">
      <c r="A120" s="53" t="str">
        <f t="array" ref="A120">IFERROR(INDEX('Annex 2 Designated EHV charges'!$A$11:$A$58, MATCH(0, IF(ISBLANK('Annex 2 Designated EHV charges'!$A$11:$A$58),1, COUNTIF(A$4:$A119, 'Annex 2 Designated EHV charges'!$A$11:$A$58)), 0)),"")</f>
        <v/>
      </c>
      <c r="B120" s="53" t="str">
        <f>IF($A120="","",VLOOKUP($A120,'Annex 2 Designated EHV charges'!$A:$O,2,0))</f>
        <v/>
      </c>
      <c r="C120" s="61" t="str">
        <f>IF($A120="","",VLOOKUP($A120,'Annex 2 Designated EHV charges'!$A:$O,3,0))</f>
        <v/>
      </c>
      <c r="D120" s="61" t="str">
        <f>IF($A120="","",VLOOKUP($A120,'Annex 2 Designated EHV charges'!$A:$O,7,0))</f>
        <v/>
      </c>
      <c r="E120" s="62" t="str">
        <f>IFERROR(IF(VLOOKUP($A120,'Annex 2 Designated EHV charges'!$A:$P,9,FALSE)=0,"",VLOOKUP($A120,'Annex 2 Designated EHV charges'!$A:$P,9,FALSE)),"")</f>
        <v/>
      </c>
      <c r="F120" s="208" t="str">
        <f>IFERROR(IF(VLOOKUP($A120,'Annex 2 Designated EHV charges'!$A:$P,10,FALSE)=0,"",VLOOKUP($A120,'Annex 2 Designated EHV charges'!$A:$P,10,FALSE)),"")</f>
        <v/>
      </c>
      <c r="G120" s="63" t="str">
        <f>IFERROR(IF(VLOOKUP($A120,'Annex 2 Designated EHV charges'!$A:$P,11,FALSE)=0,"",VLOOKUP($A120,'Annex 2 Designated EHV charges'!$A:$P,11,FALSE)),"")</f>
        <v/>
      </c>
      <c r="H120" s="53" t="str">
        <f>IFERROR(IF(VLOOKUP($A120,'Annex 2 Designated EHV charges'!$A:$P,12,FALSE)=0,"",VLOOKUP($A120,'Annex 2 Designated EHV charges'!$A:$P,12,FALSE)),"")</f>
        <v/>
      </c>
    </row>
    <row r="121" spans="1:8" x14ac:dyDescent="0.25">
      <c r="A121" s="53" t="str">
        <f t="array" ref="A121">IFERROR(INDEX('Annex 2 Designated EHV charges'!$A$11:$A$58, MATCH(0, IF(ISBLANK('Annex 2 Designated EHV charges'!$A$11:$A$58),1, COUNTIF(A$4:$A120, 'Annex 2 Designated EHV charges'!$A$11:$A$58)), 0)),"")</f>
        <v/>
      </c>
      <c r="B121" s="53" t="str">
        <f>IF($A121="","",VLOOKUP($A121,'Annex 2 Designated EHV charges'!$A:$O,2,0))</f>
        <v/>
      </c>
      <c r="C121" s="61" t="str">
        <f>IF($A121="","",VLOOKUP($A121,'Annex 2 Designated EHV charges'!$A:$O,3,0))</f>
        <v/>
      </c>
      <c r="D121" s="61" t="str">
        <f>IF($A121="","",VLOOKUP($A121,'Annex 2 Designated EHV charges'!$A:$O,7,0))</f>
        <v/>
      </c>
      <c r="E121" s="62" t="str">
        <f>IFERROR(IF(VLOOKUP($A121,'Annex 2 Designated EHV charges'!$A:$P,9,FALSE)=0,"",VLOOKUP($A121,'Annex 2 Designated EHV charges'!$A:$P,9,FALSE)),"")</f>
        <v/>
      </c>
      <c r="F121" s="208" t="str">
        <f>IFERROR(IF(VLOOKUP($A121,'Annex 2 Designated EHV charges'!$A:$P,10,FALSE)=0,"",VLOOKUP($A121,'Annex 2 Designated EHV charges'!$A:$P,10,FALSE)),"")</f>
        <v/>
      </c>
      <c r="G121" s="63" t="str">
        <f>IFERROR(IF(VLOOKUP($A121,'Annex 2 Designated EHV charges'!$A:$P,11,FALSE)=0,"",VLOOKUP($A121,'Annex 2 Designated EHV charges'!$A:$P,11,FALSE)),"")</f>
        <v/>
      </c>
      <c r="H121" s="53" t="str">
        <f>IFERROR(IF(VLOOKUP($A121,'Annex 2 Designated EHV charges'!$A:$P,12,FALSE)=0,"",VLOOKUP($A121,'Annex 2 Designated EHV charges'!$A:$P,12,FALSE)),"")</f>
        <v/>
      </c>
    </row>
    <row r="122" spans="1:8" x14ac:dyDescent="0.25">
      <c r="A122" s="53" t="str">
        <f t="array" ref="A122">IFERROR(INDEX('Annex 2 Designated EHV charges'!$A$11:$A$58, MATCH(0, IF(ISBLANK('Annex 2 Designated EHV charges'!$A$11:$A$58),1, COUNTIF(A$4:$A121, 'Annex 2 Designated EHV charges'!$A$11:$A$58)), 0)),"")</f>
        <v/>
      </c>
      <c r="B122" s="53" t="str">
        <f>IF($A122="","",VLOOKUP($A122,'Annex 2 Designated EHV charges'!$A:$O,2,0))</f>
        <v/>
      </c>
      <c r="C122" s="61" t="str">
        <f>IF($A122="","",VLOOKUP($A122,'Annex 2 Designated EHV charges'!$A:$O,3,0))</f>
        <v/>
      </c>
      <c r="D122" s="61" t="str">
        <f>IF($A122="","",VLOOKUP($A122,'Annex 2 Designated EHV charges'!$A:$O,7,0))</f>
        <v/>
      </c>
      <c r="E122" s="62" t="str">
        <f>IFERROR(IF(VLOOKUP($A122,'Annex 2 Designated EHV charges'!$A:$P,9,FALSE)=0,"",VLOOKUP($A122,'Annex 2 Designated EHV charges'!$A:$P,9,FALSE)),"")</f>
        <v/>
      </c>
      <c r="F122" s="208" t="str">
        <f>IFERROR(IF(VLOOKUP($A122,'Annex 2 Designated EHV charges'!$A:$P,10,FALSE)=0,"",VLOOKUP($A122,'Annex 2 Designated EHV charges'!$A:$P,10,FALSE)),"")</f>
        <v/>
      </c>
      <c r="G122" s="63" t="str">
        <f>IFERROR(IF(VLOOKUP($A122,'Annex 2 Designated EHV charges'!$A:$P,11,FALSE)=0,"",VLOOKUP($A122,'Annex 2 Designated EHV charges'!$A:$P,11,FALSE)),"")</f>
        <v/>
      </c>
      <c r="H122" s="53" t="str">
        <f>IFERROR(IF(VLOOKUP($A122,'Annex 2 Designated EHV charges'!$A:$P,12,FALSE)=0,"",VLOOKUP($A122,'Annex 2 Designated EHV charges'!$A:$P,12,FALSE)),"")</f>
        <v/>
      </c>
    </row>
    <row r="123" spans="1:8" x14ac:dyDescent="0.25">
      <c r="A123" s="53" t="str">
        <f t="array" ref="A123">IFERROR(INDEX('Annex 2 Designated EHV charges'!$A$11:$A$58, MATCH(0, IF(ISBLANK('Annex 2 Designated EHV charges'!$A$11:$A$58),1, COUNTIF(A$4:$A122, 'Annex 2 Designated EHV charges'!$A$11:$A$58)), 0)),"")</f>
        <v/>
      </c>
      <c r="B123" s="53" t="str">
        <f>IF($A123="","",VLOOKUP($A123,'Annex 2 Designated EHV charges'!$A:$O,2,0))</f>
        <v/>
      </c>
      <c r="C123" s="61" t="str">
        <f>IF($A123="","",VLOOKUP($A123,'Annex 2 Designated EHV charges'!$A:$O,3,0))</f>
        <v/>
      </c>
      <c r="D123" s="61" t="str">
        <f>IF($A123="","",VLOOKUP($A123,'Annex 2 Designated EHV charges'!$A:$O,7,0))</f>
        <v/>
      </c>
      <c r="E123" s="62" t="str">
        <f>IFERROR(IF(VLOOKUP($A123,'Annex 2 Designated EHV charges'!$A:$P,9,FALSE)=0,"",VLOOKUP($A123,'Annex 2 Designated EHV charges'!$A:$P,9,FALSE)),"")</f>
        <v/>
      </c>
      <c r="F123" s="208" t="str">
        <f>IFERROR(IF(VLOOKUP($A123,'Annex 2 Designated EHV charges'!$A:$P,10,FALSE)=0,"",VLOOKUP($A123,'Annex 2 Designated EHV charges'!$A:$P,10,FALSE)),"")</f>
        <v/>
      </c>
      <c r="G123" s="63" t="str">
        <f>IFERROR(IF(VLOOKUP($A123,'Annex 2 Designated EHV charges'!$A:$P,11,FALSE)=0,"",VLOOKUP($A123,'Annex 2 Designated EHV charges'!$A:$P,11,FALSE)),"")</f>
        <v/>
      </c>
      <c r="H123" s="53" t="str">
        <f>IFERROR(IF(VLOOKUP($A123,'Annex 2 Designated EHV charges'!$A:$P,12,FALSE)=0,"",VLOOKUP($A123,'Annex 2 Designated EHV charges'!$A:$P,12,FALSE)),"")</f>
        <v/>
      </c>
    </row>
    <row r="124" spans="1:8" x14ac:dyDescent="0.25">
      <c r="A124" s="53" t="str">
        <f t="array" ref="A124">IFERROR(INDEX('Annex 2 Designated EHV charges'!$A$11:$A$58, MATCH(0, IF(ISBLANK('Annex 2 Designated EHV charges'!$A$11:$A$58),1, COUNTIF(A$4:$A123, 'Annex 2 Designated EHV charges'!$A$11:$A$58)), 0)),"")</f>
        <v/>
      </c>
      <c r="B124" s="53" t="str">
        <f>IF($A124="","",VLOOKUP($A124,'Annex 2 Designated EHV charges'!$A:$O,2,0))</f>
        <v/>
      </c>
      <c r="C124" s="61" t="str">
        <f>IF($A124="","",VLOOKUP($A124,'Annex 2 Designated EHV charges'!$A:$O,3,0))</f>
        <v/>
      </c>
      <c r="D124" s="61" t="str">
        <f>IF($A124="","",VLOOKUP($A124,'Annex 2 Designated EHV charges'!$A:$O,7,0))</f>
        <v/>
      </c>
      <c r="E124" s="62" t="str">
        <f>IFERROR(IF(VLOOKUP($A124,'Annex 2 Designated EHV charges'!$A:$P,9,FALSE)=0,"",VLOOKUP($A124,'Annex 2 Designated EHV charges'!$A:$P,9,FALSE)),"")</f>
        <v/>
      </c>
      <c r="F124" s="208" t="str">
        <f>IFERROR(IF(VLOOKUP($A124,'Annex 2 Designated EHV charges'!$A:$P,10,FALSE)=0,"",VLOOKUP($A124,'Annex 2 Designated EHV charges'!$A:$P,10,FALSE)),"")</f>
        <v/>
      </c>
      <c r="G124" s="63" t="str">
        <f>IFERROR(IF(VLOOKUP($A124,'Annex 2 Designated EHV charges'!$A:$P,11,FALSE)=0,"",VLOOKUP($A124,'Annex 2 Designated EHV charges'!$A:$P,11,FALSE)),"")</f>
        <v/>
      </c>
      <c r="H124" s="53" t="str">
        <f>IFERROR(IF(VLOOKUP($A124,'Annex 2 Designated EHV charges'!$A:$P,12,FALSE)=0,"",VLOOKUP($A124,'Annex 2 Designated EHV charges'!$A:$P,12,FALSE)),"")</f>
        <v/>
      </c>
    </row>
    <row r="125" spans="1:8" x14ac:dyDescent="0.25">
      <c r="A125" s="53" t="str">
        <f t="array" ref="A125">IFERROR(INDEX('Annex 2 Designated EHV charges'!$A$11:$A$58, MATCH(0, IF(ISBLANK('Annex 2 Designated EHV charges'!$A$11:$A$58),1, COUNTIF(A$4:$A124, 'Annex 2 Designated EHV charges'!$A$11:$A$58)), 0)),"")</f>
        <v/>
      </c>
      <c r="B125" s="53" t="str">
        <f>IF($A125="","",VLOOKUP($A125,'Annex 2 Designated EHV charges'!$A:$O,2,0))</f>
        <v/>
      </c>
      <c r="C125" s="61" t="str">
        <f>IF($A125="","",VLOOKUP($A125,'Annex 2 Designated EHV charges'!$A:$O,3,0))</f>
        <v/>
      </c>
      <c r="D125" s="61" t="str">
        <f>IF($A125="","",VLOOKUP($A125,'Annex 2 Designated EHV charges'!$A:$O,7,0))</f>
        <v/>
      </c>
      <c r="E125" s="62" t="str">
        <f>IFERROR(IF(VLOOKUP($A125,'Annex 2 Designated EHV charges'!$A:$P,9,FALSE)=0,"",VLOOKUP($A125,'Annex 2 Designated EHV charges'!$A:$P,9,FALSE)),"")</f>
        <v/>
      </c>
      <c r="F125" s="208" t="str">
        <f>IFERROR(IF(VLOOKUP($A125,'Annex 2 Designated EHV charges'!$A:$P,10,FALSE)=0,"",VLOOKUP($A125,'Annex 2 Designated EHV charges'!$A:$P,10,FALSE)),"")</f>
        <v/>
      </c>
      <c r="G125" s="63" t="str">
        <f>IFERROR(IF(VLOOKUP($A125,'Annex 2 Designated EHV charges'!$A:$P,11,FALSE)=0,"",VLOOKUP($A125,'Annex 2 Designated EHV charges'!$A:$P,11,FALSE)),"")</f>
        <v/>
      </c>
      <c r="H125" s="53" t="str">
        <f>IFERROR(IF(VLOOKUP($A125,'Annex 2 Designated EHV charges'!$A:$P,12,FALSE)=0,"",VLOOKUP($A125,'Annex 2 Designated EHV charges'!$A:$P,12,FALSE)),"")</f>
        <v/>
      </c>
    </row>
    <row r="126" spans="1:8" x14ac:dyDescent="0.25">
      <c r="A126" s="53" t="str">
        <f t="array" ref="A126">IFERROR(INDEX('Annex 2 Designated EHV charges'!$A$11:$A$58, MATCH(0, IF(ISBLANK('Annex 2 Designated EHV charges'!$A$11:$A$58),1, COUNTIF(A$4:$A125, 'Annex 2 Designated EHV charges'!$A$11:$A$58)), 0)),"")</f>
        <v/>
      </c>
      <c r="B126" s="53" t="str">
        <f>IF($A126="","",VLOOKUP($A126,'Annex 2 Designated EHV charges'!$A:$O,2,0))</f>
        <v/>
      </c>
      <c r="C126" s="61" t="str">
        <f>IF($A126="","",VLOOKUP($A126,'Annex 2 Designated EHV charges'!$A:$O,3,0))</f>
        <v/>
      </c>
      <c r="D126" s="61" t="str">
        <f>IF($A126="","",VLOOKUP($A126,'Annex 2 Designated EHV charges'!$A:$O,7,0))</f>
        <v/>
      </c>
      <c r="E126" s="62" t="str">
        <f>IFERROR(IF(VLOOKUP($A126,'Annex 2 Designated EHV charges'!$A:$P,9,FALSE)=0,"",VLOOKUP($A126,'Annex 2 Designated EHV charges'!$A:$P,9,FALSE)),"")</f>
        <v/>
      </c>
      <c r="F126" s="208" t="str">
        <f>IFERROR(IF(VLOOKUP($A126,'Annex 2 Designated EHV charges'!$A:$P,10,FALSE)=0,"",VLOOKUP($A126,'Annex 2 Designated EHV charges'!$A:$P,10,FALSE)),"")</f>
        <v/>
      </c>
      <c r="G126" s="63" t="str">
        <f>IFERROR(IF(VLOOKUP($A126,'Annex 2 Designated EHV charges'!$A:$P,11,FALSE)=0,"",VLOOKUP($A126,'Annex 2 Designated EHV charges'!$A:$P,11,FALSE)),"")</f>
        <v/>
      </c>
      <c r="H126" s="53" t="str">
        <f>IFERROR(IF(VLOOKUP($A126,'Annex 2 Designated EHV charges'!$A:$P,12,FALSE)=0,"",VLOOKUP($A126,'Annex 2 Designated EHV charges'!$A:$P,12,FALSE)),"")</f>
        <v/>
      </c>
    </row>
    <row r="127" spans="1:8" x14ac:dyDescent="0.25">
      <c r="A127" s="53" t="str">
        <f t="array" ref="A127">IFERROR(INDEX('Annex 2 Designated EHV charges'!$A$11:$A$58, MATCH(0, IF(ISBLANK('Annex 2 Designated EHV charges'!$A$11:$A$58),1, COUNTIF(A$4:$A126, 'Annex 2 Designated EHV charges'!$A$11:$A$58)), 0)),"")</f>
        <v/>
      </c>
      <c r="B127" s="53" t="str">
        <f>IF($A127="","",VLOOKUP($A127,'Annex 2 Designated EHV charges'!$A:$O,2,0))</f>
        <v/>
      </c>
      <c r="C127" s="61" t="str">
        <f>IF($A127="","",VLOOKUP($A127,'Annex 2 Designated EHV charges'!$A:$O,3,0))</f>
        <v/>
      </c>
      <c r="D127" s="61" t="str">
        <f>IF($A127="","",VLOOKUP($A127,'Annex 2 Designated EHV charges'!$A:$O,7,0))</f>
        <v/>
      </c>
      <c r="E127" s="62" t="str">
        <f>IFERROR(IF(VLOOKUP($A127,'Annex 2 Designated EHV charges'!$A:$P,9,FALSE)=0,"",VLOOKUP($A127,'Annex 2 Designated EHV charges'!$A:$P,9,FALSE)),"")</f>
        <v/>
      </c>
      <c r="F127" s="208" t="str">
        <f>IFERROR(IF(VLOOKUP($A127,'Annex 2 Designated EHV charges'!$A:$P,10,FALSE)=0,"",VLOOKUP($A127,'Annex 2 Designated EHV charges'!$A:$P,10,FALSE)),"")</f>
        <v/>
      </c>
      <c r="G127" s="63" t="str">
        <f>IFERROR(IF(VLOOKUP($A127,'Annex 2 Designated EHV charges'!$A:$P,11,FALSE)=0,"",VLOOKUP($A127,'Annex 2 Designated EHV charges'!$A:$P,11,FALSE)),"")</f>
        <v/>
      </c>
      <c r="H127" s="53" t="str">
        <f>IFERROR(IF(VLOOKUP($A127,'Annex 2 Designated EHV charges'!$A:$P,12,FALSE)=0,"",VLOOKUP($A127,'Annex 2 Designated EHV charges'!$A:$P,12,FALSE)),"")</f>
        <v/>
      </c>
    </row>
    <row r="128" spans="1:8" x14ac:dyDescent="0.25">
      <c r="A128" s="53" t="str">
        <f t="array" ref="A128">IFERROR(INDEX('Annex 2 Designated EHV charges'!$A$11:$A$58, MATCH(0, IF(ISBLANK('Annex 2 Designated EHV charges'!$A$11:$A$58),1, COUNTIF(A$4:$A127, 'Annex 2 Designated EHV charges'!$A$11:$A$58)), 0)),"")</f>
        <v/>
      </c>
      <c r="B128" s="53" t="str">
        <f>IF($A128="","",VLOOKUP($A128,'Annex 2 Designated EHV charges'!$A:$O,2,0))</f>
        <v/>
      </c>
      <c r="C128" s="61" t="str">
        <f>IF($A128="","",VLOOKUP($A128,'Annex 2 Designated EHV charges'!$A:$O,3,0))</f>
        <v/>
      </c>
      <c r="D128" s="61" t="str">
        <f>IF($A128="","",VLOOKUP($A128,'Annex 2 Designated EHV charges'!$A:$O,7,0))</f>
        <v/>
      </c>
      <c r="E128" s="62" t="str">
        <f>IFERROR(IF(VLOOKUP($A128,'Annex 2 Designated EHV charges'!$A:$P,9,FALSE)=0,"",VLOOKUP($A128,'Annex 2 Designated EHV charges'!$A:$P,9,FALSE)),"")</f>
        <v/>
      </c>
      <c r="F128" s="208" t="str">
        <f>IFERROR(IF(VLOOKUP($A128,'Annex 2 Designated EHV charges'!$A:$P,10,FALSE)=0,"",VLOOKUP($A128,'Annex 2 Designated EHV charges'!$A:$P,10,FALSE)),"")</f>
        <v/>
      </c>
      <c r="G128" s="63" t="str">
        <f>IFERROR(IF(VLOOKUP($A128,'Annex 2 Designated EHV charges'!$A:$P,11,FALSE)=0,"",VLOOKUP($A128,'Annex 2 Designated EHV charges'!$A:$P,11,FALSE)),"")</f>
        <v/>
      </c>
      <c r="H128" s="53" t="str">
        <f>IFERROR(IF(VLOOKUP($A128,'Annex 2 Designated EHV charges'!$A:$P,12,FALSE)=0,"",VLOOKUP($A128,'Annex 2 Designated EHV charges'!$A:$P,12,FALSE)),"")</f>
        <v/>
      </c>
    </row>
    <row r="129" spans="1:8" x14ac:dyDescent="0.25">
      <c r="A129" s="53" t="str">
        <f t="array" ref="A129">IFERROR(INDEX('Annex 2 Designated EHV charges'!$A$11:$A$58, MATCH(0, IF(ISBLANK('Annex 2 Designated EHV charges'!$A$11:$A$58),1, COUNTIF(A$4:$A128, 'Annex 2 Designated EHV charges'!$A$11:$A$58)), 0)),"")</f>
        <v/>
      </c>
      <c r="B129" s="53" t="str">
        <f>IF($A129="","",VLOOKUP($A129,'Annex 2 Designated EHV charges'!$A:$O,2,0))</f>
        <v/>
      </c>
      <c r="C129" s="61" t="str">
        <f>IF($A129="","",VLOOKUP($A129,'Annex 2 Designated EHV charges'!$A:$O,3,0))</f>
        <v/>
      </c>
      <c r="D129" s="61" t="str">
        <f>IF($A129="","",VLOOKUP($A129,'Annex 2 Designated EHV charges'!$A:$O,7,0))</f>
        <v/>
      </c>
      <c r="E129" s="62" t="str">
        <f>IFERROR(IF(VLOOKUP($A129,'Annex 2 Designated EHV charges'!$A:$P,9,FALSE)=0,"",VLOOKUP($A129,'Annex 2 Designated EHV charges'!$A:$P,9,FALSE)),"")</f>
        <v/>
      </c>
      <c r="F129" s="208" t="str">
        <f>IFERROR(IF(VLOOKUP($A129,'Annex 2 Designated EHV charges'!$A:$P,10,FALSE)=0,"",VLOOKUP($A129,'Annex 2 Designated EHV charges'!$A:$P,10,FALSE)),"")</f>
        <v/>
      </c>
      <c r="G129" s="63" t="str">
        <f>IFERROR(IF(VLOOKUP($A129,'Annex 2 Designated EHV charges'!$A:$P,11,FALSE)=0,"",VLOOKUP($A129,'Annex 2 Designated EHV charges'!$A:$P,11,FALSE)),"")</f>
        <v/>
      </c>
      <c r="H129" s="53" t="str">
        <f>IFERROR(IF(VLOOKUP($A129,'Annex 2 Designated EHV charges'!$A:$P,12,FALSE)=0,"",VLOOKUP($A129,'Annex 2 Designated EHV charges'!$A:$P,12,FALSE)),"")</f>
        <v/>
      </c>
    </row>
    <row r="130" spans="1:8" x14ac:dyDescent="0.25">
      <c r="A130" s="53" t="str">
        <f t="array" ref="A130">IFERROR(INDEX('Annex 2 Designated EHV charges'!$A$11:$A$58, MATCH(0, IF(ISBLANK('Annex 2 Designated EHV charges'!$A$11:$A$58),1, COUNTIF(A$4:$A129, 'Annex 2 Designated EHV charges'!$A$11:$A$58)), 0)),"")</f>
        <v/>
      </c>
      <c r="B130" s="53" t="str">
        <f>IF($A130="","",VLOOKUP($A130,'Annex 2 Designated EHV charges'!$A:$O,2,0))</f>
        <v/>
      </c>
      <c r="C130" s="61" t="str">
        <f>IF($A130="","",VLOOKUP($A130,'Annex 2 Designated EHV charges'!$A:$O,3,0))</f>
        <v/>
      </c>
      <c r="D130" s="61" t="str">
        <f>IF($A130="","",VLOOKUP($A130,'Annex 2 Designated EHV charges'!$A:$O,7,0))</f>
        <v/>
      </c>
      <c r="E130" s="62" t="str">
        <f>IFERROR(IF(VLOOKUP($A130,'Annex 2 Designated EHV charges'!$A:$P,9,FALSE)=0,"",VLOOKUP($A130,'Annex 2 Designated EHV charges'!$A:$P,9,FALSE)),"")</f>
        <v/>
      </c>
      <c r="F130" s="208" t="str">
        <f>IFERROR(IF(VLOOKUP($A130,'Annex 2 Designated EHV charges'!$A:$P,10,FALSE)=0,"",VLOOKUP($A130,'Annex 2 Designated EHV charges'!$A:$P,10,FALSE)),"")</f>
        <v/>
      </c>
      <c r="G130" s="63" t="str">
        <f>IFERROR(IF(VLOOKUP($A130,'Annex 2 Designated EHV charges'!$A:$P,11,FALSE)=0,"",VLOOKUP($A130,'Annex 2 Designated EHV charges'!$A:$P,11,FALSE)),"")</f>
        <v/>
      </c>
      <c r="H130" s="53" t="str">
        <f>IFERROR(IF(VLOOKUP($A130,'Annex 2 Designated EHV charges'!$A:$P,12,FALSE)=0,"",VLOOKUP($A130,'Annex 2 Designated EHV charges'!$A:$P,12,FALSE)),"")</f>
        <v/>
      </c>
    </row>
    <row r="131" spans="1:8" x14ac:dyDescent="0.25">
      <c r="A131" s="53" t="str">
        <f t="array" ref="A131">IFERROR(INDEX('Annex 2 Designated EHV charges'!$A$11:$A$58, MATCH(0, IF(ISBLANK('Annex 2 Designated EHV charges'!$A$11:$A$58),1, COUNTIF(A$4:$A130, 'Annex 2 Designated EHV charges'!$A$11:$A$58)), 0)),"")</f>
        <v/>
      </c>
      <c r="B131" s="53" t="str">
        <f>IF($A131="","",VLOOKUP($A131,'Annex 2 Designated EHV charges'!$A:$O,2,0))</f>
        <v/>
      </c>
      <c r="C131" s="61" t="str">
        <f>IF($A131="","",VLOOKUP($A131,'Annex 2 Designated EHV charges'!$A:$O,3,0))</f>
        <v/>
      </c>
      <c r="D131" s="61" t="str">
        <f>IF($A131="","",VLOOKUP($A131,'Annex 2 Designated EHV charges'!$A:$O,7,0))</f>
        <v/>
      </c>
      <c r="E131" s="62" t="str">
        <f>IFERROR(IF(VLOOKUP($A131,'Annex 2 Designated EHV charges'!$A:$P,9,FALSE)=0,"",VLOOKUP($A131,'Annex 2 Designated EHV charges'!$A:$P,9,FALSE)),"")</f>
        <v/>
      </c>
      <c r="F131" s="208" t="str">
        <f>IFERROR(IF(VLOOKUP($A131,'Annex 2 Designated EHV charges'!$A:$P,10,FALSE)=0,"",VLOOKUP($A131,'Annex 2 Designated EHV charges'!$A:$P,10,FALSE)),"")</f>
        <v/>
      </c>
      <c r="G131" s="63" t="str">
        <f>IFERROR(IF(VLOOKUP($A131,'Annex 2 Designated EHV charges'!$A:$P,11,FALSE)=0,"",VLOOKUP($A131,'Annex 2 Designated EHV charges'!$A:$P,11,FALSE)),"")</f>
        <v/>
      </c>
      <c r="H131" s="53" t="str">
        <f>IFERROR(IF(VLOOKUP($A131,'Annex 2 Designated EHV charges'!$A:$P,12,FALSE)=0,"",VLOOKUP($A131,'Annex 2 Designated EHV charges'!$A:$P,12,FALSE)),"")</f>
        <v/>
      </c>
    </row>
    <row r="132" spans="1:8" x14ac:dyDescent="0.25">
      <c r="A132" s="53" t="str">
        <f t="array" ref="A132">IFERROR(INDEX('Annex 2 Designated EHV charges'!$A$11:$A$58, MATCH(0, IF(ISBLANK('Annex 2 Designated EHV charges'!$A$11:$A$58),1, COUNTIF(A$4:$A131, 'Annex 2 Designated EHV charges'!$A$11:$A$58)), 0)),"")</f>
        <v/>
      </c>
      <c r="B132" s="53" t="str">
        <f>IF($A132="","",VLOOKUP($A132,'Annex 2 Designated EHV charges'!$A:$O,2,0))</f>
        <v/>
      </c>
      <c r="C132" s="61" t="str">
        <f>IF($A132="","",VLOOKUP($A132,'Annex 2 Designated EHV charges'!$A:$O,3,0))</f>
        <v/>
      </c>
      <c r="D132" s="61" t="str">
        <f>IF($A132="","",VLOOKUP($A132,'Annex 2 Designated EHV charges'!$A:$O,7,0))</f>
        <v/>
      </c>
      <c r="E132" s="62" t="str">
        <f>IFERROR(IF(VLOOKUP($A132,'Annex 2 Designated EHV charges'!$A:$P,9,FALSE)=0,"",VLOOKUP($A132,'Annex 2 Designated EHV charges'!$A:$P,9,FALSE)),"")</f>
        <v/>
      </c>
      <c r="F132" s="208" t="str">
        <f>IFERROR(IF(VLOOKUP($A132,'Annex 2 Designated EHV charges'!$A:$P,10,FALSE)=0,"",VLOOKUP($A132,'Annex 2 Designated EHV charges'!$A:$P,10,FALSE)),"")</f>
        <v/>
      </c>
      <c r="G132" s="63" t="str">
        <f>IFERROR(IF(VLOOKUP($A132,'Annex 2 Designated EHV charges'!$A:$P,11,FALSE)=0,"",VLOOKUP($A132,'Annex 2 Designated EHV charges'!$A:$P,11,FALSE)),"")</f>
        <v/>
      </c>
      <c r="H132" s="53" t="str">
        <f>IFERROR(IF(VLOOKUP($A132,'Annex 2 Designated EHV charges'!$A:$P,12,FALSE)=0,"",VLOOKUP($A132,'Annex 2 Designated EHV charges'!$A:$P,12,FALSE)),"")</f>
        <v/>
      </c>
    </row>
    <row r="133" spans="1:8" x14ac:dyDescent="0.25">
      <c r="A133" s="53" t="str">
        <f t="array" ref="A133">IFERROR(INDEX('Annex 2 Designated EHV charges'!$A$11:$A$58, MATCH(0, IF(ISBLANK('Annex 2 Designated EHV charges'!$A$11:$A$58),1, COUNTIF(A$4:$A132, 'Annex 2 Designated EHV charges'!$A$11:$A$58)), 0)),"")</f>
        <v/>
      </c>
      <c r="B133" s="53" t="str">
        <f>IF($A133="","",VLOOKUP($A133,'Annex 2 Designated EHV charges'!$A:$O,2,0))</f>
        <v/>
      </c>
      <c r="C133" s="61" t="str">
        <f>IF($A133="","",VLOOKUP($A133,'Annex 2 Designated EHV charges'!$A:$O,3,0))</f>
        <v/>
      </c>
      <c r="D133" s="61" t="str">
        <f>IF($A133="","",VLOOKUP($A133,'Annex 2 Designated EHV charges'!$A:$O,7,0))</f>
        <v/>
      </c>
      <c r="E133" s="62" t="str">
        <f>IFERROR(IF(VLOOKUP($A133,'Annex 2 Designated EHV charges'!$A:$P,9,FALSE)=0,"",VLOOKUP($A133,'Annex 2 Designated EHV charges'!$A:$P,9,FALSE)),"")</f>
        <v/>
      </c>
      <c r="F133" s="208" t="str">
        <f>IFERROR(IF(VLOOKUP($A133,'Annex 2 Designated EHV charges'!$A:$P,10,FALSE)=0,"",VLOOKUP($A133,'Annex 2 Designated EHV charges'!$A:$P,10,FALSE)),"")</f>
        <v/>
      </c>
      <c r="G133" s="63" t="str">
        <f>IFERROR(IF(VLOOKUP($A133,'Annex 2 Designated EHV charges'!$A:$P,11,FALSE)=0,"",VLOOKUP($A133,'Annex 2 Designated EHV charges'!$A:$P,11,FALSE)),"")</f>
        <v/>
      </c>
      <c r="H133" s="53" t="str">
        <f>IFERROR(IF(VLOOKUP($A133,'Annex 2 Designated EHV charges'!$A:$P,12,FALSE)=0,"",VLOOKUP($A133,'Annex 2 Designated EHV charges'!$A:$P,12,FALSE)),"")</f>
        <v/>
      </c>
    </row>
    <row r="134" spans="1:8" x14ac:dyDescent="0.25">
      <c r="A134" s="53" t="str">
        <f t="array" ref="A134">IFERROR(INDEX('Annex 2 Designated EHV charges'!$A$11:$A$58, MATCH(0, IF(ISBLANK('Annex 2 Designated EHV charges'!$A$11:$A$58),1, COUNTIF(A$4:$A133, 'Annex 2 Designated EHV charges'!$A$11:$A$58)), 0)),"")</f>
        <v/>
      </c>
      <c r="B134" s="53" t="str">
        <f>IF($A134="","",VLOOKUP($A134,'Annex 2 Designated EHV charges'!$A:$O,2,0))</f>
        <v/>
      </c>
      <c r="C134" s="61" t="str">
        <f>IF($A134="","",VLOOKUP($A134,'Annex 2 Designated EHV charges'!$A:$O,3,0))</f>
        <v/>
      </c>
      <c r="D134" s="61" t="str">
        <f>IF($A134="","",VLOOKUP($A134,'Annex 2 Designated EHV charges'!$A:$O,7,0))</f>
        <v/>
      </c>
      <c r="E134" s="62" t="str">
        <f>IFERROR(IF(VLOOKUP($A134,'Annex 2 Designated EHV charges'!$A:$P,9,FALSE)=0,"",VLOOKUP($A134,'Annex 2 Designated EHV charges'!$A:$P,9,FALSE)),"")</f>
        <v/>
      </c>
      <c r="F134" s="208" t="str">
        <f>IFERROR(IF(VLOOKUP($A134,'Annex 2 Designated EHV charges'!$A:$P,10,FALSE)=0,"",VLOOKUP($A134,'Annex 2 Designated EHV charges'!$A:$P,10,FALSE)),"")</f>
        <v/>
      </c>
      <c r="G134" s="63" t="str">
        <f>IFERROR(IF(VLOOKUP($A134,'Annex 2 Designated EHV charges'!$A:$P,11,FALSE)=0,"",VLOOKUP($A134,'Annex 2 Designated EHV charges'!$A:$P,11,FALSE)),"")</f>
        <v/>
      </c>
      <c r="H134" s="53" t="str">
        <f>IFERROR(IF(VLOOKUP($A134,'Annex 2 Designated EHV charges'!$A:$P,12,FALSE)=0,"",VLOOKUP($A134,'Annex 2 Designated EHV charges'!$A:$P,12,FALSE)),"")</f>
        <v/>
      </c>
    </row>
    <row r="135" spans="1:8" x14ac:dyDescent="0.25">
      <c r="A135" s="53" t="str">
        <f t="array" ref="A135">IFERROR(INDEX('Annex 2 Designated EHV charges'!$A$11:$A$58, MATCH(0, IF(ISBLANK('Annex 2 Designated EHV charges'!$A$11:$A$58),1, COUNTIF(A$4:$A134, 'Annex 2 Designated EHV charges'!$A$11:$A$58)), 0)),"")</f>
        <v/>
      </c>
      <c r="B135" s="53" t="str">
        <f>IF($A135="","",VLOOKUP($A135,'Annex 2 Designated EHV charges'!$A:$O,2,0))</f>
        <v/>
      </c>
      <c r="C135" s="61" t="str">
        <f>IF($A135="","",VLOOKUP($A135,'Annex 2 Designated EHV charges'!$A:$O,3,0))</f>
        <v/>
      </c>
      <c r="D135" s="61" t="str">
        <f>IF($A135="","",VLOOKUP($A135,'Annex 2 Designated EHV charges'!$A:$O,7,0))</f>
        <v/>
      </c>
      <c r="E135" s="62" t="str">
        <f>IFERROR(IF(VLOOKUP($A135,'Annex 2 Designated EHV charges'!$A:$P,9,FALSE)=0,"",VLOOKUP($A135,'Annex 2 Designated EHV charges'!$A:$P,9,FALSE)),"")</f>
        <v/>
      </c>
      <c r="F135" s="208" t="str">
        <f>IFERROR(IF(VLOOKUP($A135,'Annex 2 Designated EHV charges'!$A:$P,10,FALSE)=0,"",VLOOKUP($A135,'Annex 2 Designated EHV charges'!$A:$P,10,FALSE)),"")</f>
        <v/>
      </c>
      <c r="G135" s="63" t="str">
        <f>IFERROR(IF(VLOOKUP($A135,'Annex 2 Designated EHV charges'!$A:$P,11,FALSE)=0,"",VLOOKUP($A135,'Annex 2 Designated EHV charges'!$A:$P,11,FALSE)),"")</f>
        <v/>
      </c>
      <c r="H135" s="53" t="str">
        <f>IFERROR(IF(VLOOKUP($A135,'Annex 2 Designated EHV charges'!$A:$P,12,FALSE)=0,"",VLOOKUP($A135,'Annex 2 Designated EHV charges'!$A:$P,12,FALSE)),"")</f>
        <v/>
      </c>
    </row>
    <row r="136" spans="1:8" x14ac:dyDescent="0.25">
      <c r="A136" s="53" t="str">
        <f t="array" ref="A136">IFERROR(INDEX('Annex 2 Designated EHV charges'!$A$11:$A$58, MATCH(0, IF(ISBLANK('Annex 2 Designated EHV charges'!$A$11:$A$58),1, COUNTIF(A$4:$A135, 'Annex 2 Designated EHV charges'!$A$11:$A$58)), 0)),"")</f>
        <v/>
      </c>
      <c r="B136" s="53" t="str">
        <f>IF($A136="","",VLOOKUP($A136,'Annex 2 Designated EHV charges'!$A:$O,2,0))</f>
        <v/>
      </c>
      <c r="C136" s="61" t="str">
        <f>IF($A136="","",VLOOKUP($A136,'Annex 2 Designated EHV charges'!$A:$O,3,0))</f>
        <v/>
      </c>
      <c r="D136" s="61" t="str">
        <f>IF($A136="","",VLOOKUP($A136,'Annex 2 Designated EHV charges'!$A:$O,7,0))</f>
        <v/>
      </c>
      <c r="E136" s="62" t="str">
        <f>IFERROR(IF(VLOOKUP($A136,'Annex 2 Designated EHV charges'!$A:$P,9,FALSE)=0,"",VLOOKUP($A136,'Annex 2 Designated EHV charges'!$A:$P,9,FALSE)),"")</f>
        <v/>
      </c>
      <c r="F136" s="208" t="str">
        <f>IFERROR(IF(VLOOKUP($A136,'Annex 2 Designated EHV charges'!$A:$P,10,FALSE)=0,"",VLOOKUP($A136,'Annex 2 Designated EHV charges'!$A:$P,10,FALSE)),"")</f>
        <v/>
      </c>
      <c r="G136" s="63" t="str">
        <f>IFERROR(IF(VLOOKUP($A136,'Annex 2 Designated EHV charges'!$A:$P,11,FALSE)=0,"",VLOOKUP($A136,'Annex 2 Designated EHV charges'!$A:$P,11,FALSE)),"")</f>
        <v/>
      </c>
      <c r="H136" s="53" t="str">
        <f>IFERROR(IF(VLOOKUP($A136,'Annex 2 Designated EHV charges'!$A:$P,12,FALSE)=0,"",VLOOKUP($A136,'Annex 2 Designated EHV charges'!$A:$P,12,FALSE)),"")</f>
        <v/>
      </c>
    </row>
    <row r="137" spans="1:8" x14ac:dyDescent="0.25">
      <c r="A137" s="53" t="str">
        <f t="array" ref="A137">IFERROR(INDEX('Annex 2 Designated EHV charges'!$A$11:$A$58, MATCH(0, IF(ISBLANK('Annex 2 Designated EHV charges'!$A$11:$A$58),1, COUNTIF(A$4:$A136, 'Annex 2 Designated EHV charges'!$A$11:$A$58)), 0)),"")</f>
        <v/>
      </c>
      <c r="B137" s="53" t="str">
        <f>IF($A137="","",VLOOKUP($A137,'Annex 2 Designated EHV charges'!$A:$O,2,0))</f>
        <v/>
      </c>
      <c r="C137" s="61" t="str">
        <f>IF($A137="","",VLOOKUP($A137,'Annex 2 Designated EHV charges'!$A:$O,3,0))</f>
        <v/>
      </c>
      <c r="D137" s="61" t="str">
        <f>IF($A137="","",VLOOKUP($A137,'Annex 2 Designated EHV charges'!$A:$O,7,0))</f>
        <v/>
      </c>
      <c r="E137" s="62" t="str">
        <f>IFERROR(IF(VLOOKUP($A137,'Annex 2 Designated EHV charges'!$A:$P,9,FALSE)=0,"",VLOOKUP($A137,'Annex 2 Designated EHV charges'!$A:$P,9,FALSE)),"")</f>
        <v/>
      </c>
      <c r="F137" s="208" t="str">
        <f>IFERROR(IF(VLOOKUP($A137,'Annex 2 Designated EHV charges'!$A:$P,10,FALSE)=0,"",VLOOKUP($A137,'Annex 2 Designated EHV charges'!$A:$P,10,FALSE)),"")</f>
        <v/>
      </c>
      <c r="G137" s="63" t="str">
        <f>IFERROR(IF(VLOOKUP($A137,'Annex 2 Designated EHV charges'!$A:$P,11,FALSE)=0,"",VLOOKUP($A137,'Annex 2 Designated EHV charges'!$A:$P,11,FALSE)),"")</f>
        <v/>
      </c>
      <c r="H137" s="53" t="str">
        <f>IFERROR(IF(VLOOKUP($A137,'Annex 2 Designated EHV charges'!$A:$P,12,FALSE)=0,"",VLOOKUP($A137,'Annex 2 Designated EHV charges'!$A:$P,12,FALSE)),"")</f>
        <v/>
      </c>
    </row>
    <row r="138" spans="1:8" x14ac:dyDescent="0.25">
      <c r="A138" s="53" t="str">
        <f t="array" ref="A138">IFERROR(INDEX('Annex 2 Designated EHV charges'!$A$11:$A$58, MATCH(0, IF(ISBLANK('Annex 2 Designated EHV charges'!$A$11:$A$58),1, COUNTIF(A$4:$A137, 'Annex 2 Designated EHV charges'!$A$11:$A$58)), 0)),"")</f>
        <v/>
      </c>
      <c r="B138" s="53" t="str">
        <f>IF($A138="","",VLOOKUP($A138,'Annex 2 Designated EHV charges'!$A:$O,2,0))</f>
        <v/>
      </c>
      <c r="C138" s="61" t="str">
        <f>IF($A138="","",VLOOKUP($A138,'Annex 2 Designated EHV charges'!$A:$O,3,0))</f>
        <v/>
      </c>
      <c r="D138" s="61" t="str">
        <f>IF($A138="","",VLOOKUP($A138,'Annex 2 Designated EHV charges'!$A:$O,7,0))</f>
        <v/>
      </c>
      <c r="E138" s="62" t="str">
        <f>IFERROR(IF(VLOOKUP($A138,'Annex 2 Designated EHV charges'!$A:$P,9,FALSE)=0,"",VLOOKUP($A138,'Annex 2 Designated EHV charges'!$A:$P,9,FALSE)),"")</f>
        <v/>
      </c>
      <c r="F138" s="208" t="str">
        <f>IFERROR(IF(VLOOKUP($A138,'Annex 2 Designated EHV charges'!$A:$P,10,FALSE)=0,"",VLOOKUP($A138,'Annex 2 Designated EHV charges'!$A:$P,10,FALSE)),"")</f>
        <v/>
      </c>
      <c r="G138" s="63" t="str">
        <f>IFERROR(IF(VLOOKUP($A138,'Annex 2 Designated EHV charges'!$A:$P,11,FALSE)=0,"",VLOOKUP($A138,'Annex 2 Designated EHV charges'!$A:$P,11,FALSE)),"")</f>
        <v/>
      </c>
      <c r="H138" s="53" t="str">
        <f>IFERROR(IF(VLOOKUP($A138,'Annex 2 Designated EHV charges'!$A:$P,12,FALSE)=0,"",VLOOKUP($A138,'Annex 2 Designated EHV charges'!$A:$P,12,FALSE)),"")</f>
        <v/>
      </c>
    </row>
    <row r="139" spans="1:8" x14ac:dyDescent="0.25">
      <c r="A139" s="53" t="str">
        <f t="array" ref="A139">IFERROR(INDEX('Annex 2 Designated EHV charges'!$A$11:$A$58, MATCH(0, IF(ISBLANK('Annex 2 Designated EHV charges'!$A$11:$A$58),1, COUNTIF(A$4:$A138, 'Annex 2 Designated EHV charges'!$A$11:$A$58)), 0)),"")</f>
        <v/>
      </c>
      <c r="B139" s="53" t="str">
        <f>IF($A139="","",VLOOKUP($A139,'Annex 2 Designated EHV charges'!$A:$O,2,0))</f>
        <v/>
      </c>
      <c r="C139" s="61" t="str">
        <f>IF($A139="","",VLOOKUP($A139,'Annex 2 Designated EHV charges'!$A:$O,3,0))</f>
        <v/>
      </c>
      <c r="D139" s="61" t="str">
        <f>IF($A139="","",VLOOKUP($A139,'Annex 2 Designated EHV charges'!$A:$O,7,0))</f>
        <v/>
      </c>
      <c r="E139" s="62" t="str">
        <f>IFERROR(IF(VLOOKUP($A139,'Annex 2 Designated EHV charges'!$A:$P,9,FALSE)=0,"",VLOOKUP($A139,'Annex 2 Designated EHV charges'!$A:$P,9,FALSE)),"")</f>
        <v/>
      </c>
      <c r="F139" s="208" t="str">
        <f>IFERROR(IF(VLOOKUP($A139,'Annex 2 Designated EHV charges'!$A:$P,10,FALSE)=0,"",VLOOKUP($A139,'Annex 2 Designated EHV charges'!$A:$P,10,FALSE)),"")</f>
        <v/>
      </c>
      <c r="G139" s="63" t="str">
        <f>IFERROR(IF(VLOOKUP($A139,'Annex 2 Designated EHV charges'!$A:$P,11,FALSE)=0,"",VLOOKUP($A139,'Annex 2 Designated EHV charges'!$A:$P,11,FALSE)),"")</f>
        <v/>
      </c>
      <c r="H139" s="53" t="str">
        <f>IFERROR(IF(VLOOKUP($A139,'Annex 2 Designated EHV charges'!$A:$P,12,FALSE)=0,"",VLOOKUP($A139,'Annex 2 Designated EHV charges'!$A:$P,12,FALSE)),"")</f>
        <v/>
      </c>
    </row>
    <row r="140" spans="1:8" x14ac:dyDescent="0.25">
      <c r="A140" s="53" t="str">
        <f t="array" ref="A140">IFERROR(INDEX('Annex 2 Designated EHV charges'!$A$11:$A$58, MATCH(0, IF(ISBLANK('Annex 2 Designated EHV charges'!$A$11:$A$58),1, COUNTIF(A$4:$A139, 'Annex 2 Designated EHV charges'!$A$11:$A$58)), 0)),"")</f>
        <v/>
      </c>
      <c r="B140" s="53" t="str">
        <f>IF($A140="","",VLOOKUP($A140,'Annex 2 Designated EHV charges'!$A:$O,2,0))</f>
        <v/>
      </c>
      <c r="C140" s="61" t="str">
        <f>IF($A140="","",VLOOKUP($A140,'Annex 2 Designated EHV charges'!$A:$O,3,0))</f>
        <v/>
      </c>
      <c r="D140" s="61" t="str">
        <f>IF($A140="","",VLOOKUP($A140,'Annex 2 Designated EHV charges'!$A:$O,7,0))</f>
        <v/>
      </c>
      <c r="E140" s="62" t="str">
        <f>IFERROR(IF(VLOOKUP($A140,'Annex 2 Designated EHV charges'!$A:$P,9,FALSE)=0,"",VLOOKUP($A140,'Annex 2 Designated EHV charges'!$A:$P,9,FALSE)),"")</f>
        <v/>
      </c>
      <c r="F140" s="208" t="str">
        <f>IFERROR(IF(VLOOKUP($A140,'Annex 2 Designated EHV charges'!$A:$P,10,FALSE)=0,"",VLOOKUP($A140,'Annex 2 Designated EHV charges'!$A:$P,10,FALSE)),"")</f>
        <v/>
      </c>
      <c r="G140" s="63" t="str">
        <f>IFERROR(IF(VLOOKUP($A140,'Annex 2 Designated EHV charges'!$A:$P,11,FALSE)=0,"",VLOOKUP($A140,'Annex 2 Designated EHV charges'!$A:$P,11,FALSE)),"")</f>
        <v/>
      </c>
      <c r="H140" s="53" t="str">
        <f>IFERROR(IF(VLOOKUP($A140,'Annex 2 Designated EHV charges'!$A:$P,12,FALSE)=0,"",VLOOKUP($A140,'Annex 2 Designated EHV charges'!$A:$P,12,FALSE)),"")</f>
        <v/>
      </c>
    </row>
    <row r="141" spans="1:8" x14ac:dyDescent="0.25">
      <c r="A141" s="53" t="str">
        <f t="array" ref="A141">IFERROR(INDEX('Annex 2 Designated EHV charges'!$A$11:$A$58, MATCH(0, IF(ISBLANK('Annex 2 Designated EHV charges'!$A$11:$A$58),1, COUNTIF(A$4:$A140, 'Annex 2 Designated EHV charges'!$A$11:$A$58)), 0)),"")</f>
        <v/>
      </c>
      <c r="B141" s="53" t="str">
        <f>IF($A141="","",VLOOKUP($A141,'Annex 2 Designated EHV charges'!$A:$O,2,0))</f>
        <v/>
      </c>
      <c r="C141" s="61" t="str">
        <f>IF($A141="","",VLOOKUP($A141,'Annex 2 Designated EHV charges'!$A:$O,3,0))</f>
        <v/>
      </c>
      <c r="D141" s="61" t="str">
        <f>IF($A141="","",VLOOKUP($A141,'Annex 2 Designated EHV charges'!$A:$O,7,0))</f>
        <v/>
      </c>
      <c r="E141" s="62" t="str">
        <f>IFERROR(IF(VLOOKUP($A141,'Annex 2 Designated EHV charges'!$A:$P,9,FALSE)=0,"",VLOOKUP($A141,'Annex 2 Designated EHV charges'!$A:$P,9,FALSE)),"")</f>
        <v/>
      </c>
      <c r="F141" s="208" t="str">
        <f>IFERROR(IF(VLOOKUP($A141,'Annex 2 Designated EHV charges'!$A:$P,10,FALSE)=0,"",VLOOKUP($A141,'Annex 2 Designated EHV charges'!$A:$P,10,FALSE)),"")</f>
        <v/>
      </c>
      <c r="G141" s="63" t="str">
        <f>IFERROR(IF(VLOOKUP($A141,'Annex 2 Designated EHV charges'!$A:$P,11,FALSE)=0,"",VLOOKUP($A141,'Annex 2 Designated EHV charges'!$A:$P,11,FALSE)),"")</f>
        <v/>
      </c>
      <c r="H141" s="53" t="str">
        <f>IFERROR(IF(VLOOKUP($A141,'Annex 2 Designated EHV charges'!$A:$P,12,FALSE)=0,"",VLOOKUP($A141,'Annex 2 Designated EHV charges'!$A:$P,12,FALSE)),"")</f>
        <v/>
      </c>
    </row>
    <row r="142" spans="1:8" x14ac:dyDescent="0.25">
      <c r="A142" s="53" t="str">
        <f t="array" ref="A142">IFERROR(INDEX('Annex 2 Designated EHV charges'!$A$11:$A$58, MATCH(0, IF(ISBLANK('Annex 2 Designated EHV charges'!$A$11:$A$58),1, COUNTIF(A$4:$A141, 'Annex 2 Designated EHV charges'!$A$11:$A$58)), 0)),"")</f>
        <v/>
      </c>
      <c r="B142" s="53" t="str">
        <f>IF($A142="","",VLOOKUP($A142,'Annex 2 Designated EHV charges'!$A:$O,2,0))</f>
        <v/>
      </c>
      <c r="C142" s="61" t="str">
        <f>IF($A142="","",VLOOKUP($A142,'Annex 2 Designated EHV charges'!$A:$O,3,0))</f>
        <v/>
      </c>
      <c r="D142" s="61" t="str">
        <f>IF($A142="","",VLOOKUP($A142,'Annex 2 Designated EHV charges'!$A:$O,7,0))</f>
        <v/>
      </c>
      <c r="E142" s="62" t="str">
        <f>IFERROR(IF(VLOOKUP($A142,'Annex 2 Designated EHV charges'!$A:$P,9,FALSE)=0,"",VLOOKUP($A142,'Annex 2 Designated EHV charges'!$A:$P,9,FALSE)),"")</f>
        <v/>
      </c>
      <c r="F142" s="208" t="str">
        <f>IFERROR(IF(VLOOKUP($A142,'Annex 2 Designated EHV charges'!$A:$P,10,FALSE)=0,"",VLOOKUP($A142,'Annex 2 Designated EHV charges'!$A:$P,10,FALSE)),"")</f>
        <v/>
      </c>
      <c r="G142" s="63" t="str">
        <f>IFERROR(IF(VLOOKUP($A142,'Annex 2 Designated EHV charges'!$A:$P,11,FALSE)=0,"",VLOOKUP($A142,'Annex 2 Designated EHV charges'!$A:$P,11,FALSE)),"")</f>
        <v/>
      </c>
      <c r="H142" s="53" t="str">
        <f>IFERROR(IF(VLOOKUP($A142,'Annex 2 Designated EHV charges'!$A:$P,12,FALSE)=0,"",VLOOKUP($A142,'Annex 2 Designated EHV charges'!$A:$P,12,FALSE)),"")</f>
        <v/>
      </c>
    </row>
    <row r="143" spans="1:8" x14ac:dyDescent="0.25">
      <c r="A143" s="53" t="str">
        <f t="array" ref="A143">IFERROR(INDEX('Annex 2 Designated EHV charges'!$A$11:$A$58, MATCH(0, IF(ISBLANK('Annex 2 Designated EHV charges'!$A$11:$A$58),1, COUNTIF(A$4:$A142, 'Annex 2 Designated EHV charges'!$A$11:$A$58)), 0)),"")</f>
        <v/>
      </c>
      <c r="B143" s="53" t="str">
        <f>IF($A143="","",VLOOKUP($A143,'Annex 2 Designated EHV charges'!$A:$O,2,0))</f>
        <v/>
      </c>
      <c r="C143" s="61" t="str">
        <f>IF($A143="","",VLOOKUP($A143,'Annex 2 Designated EHV charges'!$A:$O,3,0))</f>
        <v/>
      </c>
      <c r="D143" s="61" t="str">
        <f>IF($A143="","",VLOOKUP($A143,'Annex 2 Designated EHV charges'!$A:$O,7,0))</f>
        <v/>
      </c>
      <c r="E143" s="62" t="str">
        <f>IFERROR(IF(VLOOKUP($A143,'Annex 2 Designated EHV charges'!$A:$P,9,FALSE)=0,"",VLOOKUP($A143,'Annex 2 Designated EHV charges'!$A:$P,9,FALSE)),"")</f>
        <v/>
      </c>
      <c r="F143" s="208" t="str">
        <f>IFERROR(IF(VLOOKUP($A143,'Annex 2 Designated EHV charges'!$A:$P,10,FALSE)=0,"",VLOOKUP($A143,'Annex 2 Designated EHV charges'!$A:$P,10,FALSE)),"")</f>
        <v/>
      </c>
      <c r="G143" s="63" t="str">
        <f>IFERROR(IF(VLOOKUP($A143,'Annex 2 Designated EHV charges'!$A:$P,11,FALSE)=0,"",VLOOKUP($A143,'Annex 2 Designated EHV charges'!$A:$P,11,FALSE)),"")</f>
        <v/>
      </c>
      <c r="H143" s="53" t="str">
        <f>IFERROR(IF(VLOOKUP($A143,'Annex 2 Designated EHV charges'!$A:$P,12,FALSE)=0,"",VLOOKUP($A143,'Annex 2 Designated EHV charges'!$A:$P,12,FALSE)),"")</f>
        <v/>
      </c>
    </row>
    <row r="144" spans="1:8" x14ac:dyDescent="0.25">
      <c r="A144" s="53" t="str">
        <f t="array" ref="A144">IFERROR(INDEX('Annex 2 Designated EHV charges'!$A$11:$A$58, MATCH(0, IF(ISBLANK('Annex 2 Designated EHV charges'!$A$11:$A$58),1, COUNTIF(A$4:$A143, 'Annex 2 Designated EHV charges'!$A$11:$A$58)), 0)),"")</f>
        <v/>
      </c>
      <c r="B144" s="53" t="str">
        <f>IF($A144="","",VLOOKUP($A144,'Annex 2 Designated EHV charges'!$A:$O,2,0))</f>
        <v/>
      </c>
      <c r="C144" s="61" t="str">
        <f>IF($A144="","",VLOOKUP($A144,'Annex 2 Designated EHV charges'!$A:$O,3,0))</f>
        <v/>
      </c>
      <c r="D144" s="61" t="str">
        <f>IF($A144="","",VLOOKUP($A144,'Annex 2 Designated EHV charges'!$A:$O,7,0))</f>
        <v/>
      </c>
      <c r="E144" s="62" t="str">
        <f>IFERROR(IF(VLOOKUP($A144,'Annex 2 Designated EHV charges'!$A:$P,9,FALSE)=0,"",VLOOKUP($A144,'Annex 2 Designated EHV charges'!$A:$P,9,FALSE)),"")</f>
        <v/>
      </c>
      <c r="F144" s="208" t="str">
        <f>IFERROR(IF(VLOOKUP($A144,'Annex 2 Designated EHV charges'!$A:$P,10,FALSE)=0,"",VLOOKUP($A144,'Annex 2 Designated EHV charges'!$A:$P,10,FALSE)),"")</f>
        <v/>
      </c>
      <c r="G144" s="63" t="str">
        <f>IFERROR(IF(VLOOKUP($A144,'Annex 2 Designated EHV charges'!$A:$P,11,FALSE)=0,"",VLOOKUP($A144,'Annex 2 Designated EHV charges'!$A:$P,11,FALSE)),"")</f>
        <v/>
      </c>
      <c r="H144" s="53" t="str">
        <f>IFERROR(IF(VLOOKUP($A144,'Annex 2 Designated EHV charges'!$A:$P,12,FALSE)=0,"",VLOOKUP($A144,'Annex 2 Designated EHV charges'!$A:$P,12,FALSE)),"")</f>
        <v/>
      </c>
    </row>
    <row r="145" spans="1:8" x14ac:dyDescent="0.25">
      <c r="A145" s="53" t="str">
        <f t="array" ref="A145">IFERROR(INDEX('Annex 2 Designated EHV charges'!$A$11:$A$58, MATCH(0, IF(ISBLANK('Annex 2 Designated EHV charges'!$A$11:$A$58),1, COUNTIF(A$4:$A144, 'Annex 2 Designated EHV charges'!$A$11:$A$58)), 0)),"")</f>
        <v/>
      </c>
      <c r="B145" s="53" t="str">
        <f>IF($A145="","",VLOOKUP($A145,'Annex 2 Designated EHV charges'!$A:$O,2,0))</f>
        <v/>
      </c>
      <c r="C145" s="61" t="str">
        <f>IF($A145="","",VLOOKUP($A145,'Annex 2 Designated EHV charges'!$A:$O,3,0))</f>
        <v/>
      </c>
      <c r="D145" s="61" t="str">
        <f>IF($A145="","",VLOOKUP($A145,'Annex 2 Designated EHV charges'!$A:$O,7,0))</f>
        <v/>
      </c>
      <c r="E145" s="62" t="str">
        <f>IFERROR(IF(VLOOKUP($A145,'Annex 2 Designated EHV charges'!$A:$P,9,FALSE)=0,"",VLOOKUP($A145,'Annex 2 Designated EHV charges'!$A:$P,9,FALSE)),"")</f>
        <v/>
      </c>
      <c r="F145" s="208" t="str">
        <f>IFERROR(IF(VLOOKUP($A145,'Annex 2 Designated EHV charges'!$A:$P,10,FALSE)=0,"",VLOOKUP($A145,'Annex 2 Designated EHV charges'!$A:$P,10,FALSE)),"")</f>
        <v/>
      </c>
      <c r="G145" s="63" t="str">
        <f>IFERROR(IF(VLOOKUP($A145,'Annex 2 Designated EHV charges'!$A:$P,11,FALSE)=0,"",VLOOKUP($A145,'Annex 2 Designated EHV charges'!$A:$P,11,FALSE)),"")</f>
        <v/>
      </c>
      <c r="H145" s="53" t="str">
        <f>IFERROR(IF(VLOOKUP($A145,'Annex 2 Designated EHV charges'!$A:$P,12,FALSE)=0,"",VLOOKUP($A145,'Annex 2 Designated EHV charges'!$A:$P,12,FALSE)),"")</f>
        <v/>
      </c>
    </row>
    <row r="146" spans="1:8" x14ac:dyDescent="0.25">
      <c r="A146" s="53" t="str">
        <f t="array" ref="A146">IFERROR(INDEX('Annex 2 Designated EHV charges'!$A$11:$A$58, MATCH(0, IF(ISBLANK('Annex 2 Designated EHV charges'!$A$11:$A$58),1, COUNTIF(A$4:$A145, 'Annex 2 Designated EHV charges'!$A$11:$A$58)), 0)),"")</f>
        <v/>
      </c>
      <c r="B146" s="53" t="str">
        <f>IF($A146="","",VLOOKUP($A146,'Annex 2 Designated EHV charges'!$A:$O,2,0))</f>
        <v/>
      </c>
      <c r="C146" s="61" t="str">
        <f>IF($A146="","",VLOOKUP($A146,'Annex 2 Designated EHV charges'!$A:$O,3,0))</f>
        <v/>
      </c>
      <c r="D146" s="61" t="str">
        <f>IF($A146="","",VLOOKUP($A146,'Annex 2 Designated EHV charges'!$A:$O,7,0))</f>
        <v/>
      </c>
      <c r="E146" s="62" t="str">
        <f>IFERROR(IF(VLOOKUP($A146,'Annex 2 Designated EHV charges'!$A:$P,9,FALSE)=0,"",VLOOKUP($A146,'Annex 2 Designated EHV charges'!$A:$P,9,FALSE)),"")</f>
        <v/>
      </c>
      <c r="F146" s="208" t="str">
        <f>IFERROR(IF(VLOOKUP($A146,'Annex 2 Designated EHV charges'!$A:$P,10,FALSE)=0,"",VLOOKUP($A146,'Annex 2 Designated EHV charges'!$A:$P,10,FALSE)),"")</f>
        <v/>
      </c>
      <c r="G146" s="63" t="str">
        <f>IFERROR(IF(VLOOKUP($A146,'Annex 2 Designated EHV charges'!$A:$P,11,FALSE)=0,"",VLOOKUP($A146,'Annex 2 Designated EHV charges'!$A:$P,11,FALSE)),"")</f>
        <v/>
      </c>
      <c r="H146" s="53" t="str">
        <f>IFERROR(IF(VLOOKUP($A146,'Annex 2 Designated EHV charges'!$A:$P,12,FALSE)=0,"",VLOOKUP($A146,'Annex 2 Designated EHV charges'!$A:$P,12,FALSE)),"")</f>
        <v/>
      </c>
    </row>
    <row r="147" spans="1:8" x14ac:dyDescent="0.25">
      <c r="A147" s="53" t="str">
        <f t="array" ref="A147">IFERROR(INDEX('Annex 2 Designated EHV charges'!$A$11:$A$58, MATCH(0, IF(ISBLANK('Annex 2 Designated EHV charges'!$A$11:$A$58),1, COUNTIF(A$4:$A146, 'Annex 2 Designated EHV charges'!$A$11:$A$58)), 0)),"")</f>
        <v/>
      </c>
      <c r="B147" s="53" t="str">
        <f>IF($A147="","",VLOOKUP($A147,'Annex 2 Designated EHV charges'!$A:$O,2,0))</f>
        <v/>
      </c>
      <c r="C147" s="61" t="str">
        <f>IF($A147="","",VLOOKUP($A147,'Annex 2 Designated EHV charges'!$A:$O,3,0))</f>
        <v/>
      </c>
      <c r="D147" s="61" t="str">
        <f>IF($A147="","",VLOOKUP($A147,'Annex 2 Designated EHV charges'!$A:$O,7,0))</f>
        <v/>
      </c>
      <c r="E147" s="62" t="str">
        <f>IFERROR(IF(VLOOKUP($A147,'Annex 2 Designated EHV charges'!$A:$P,9,FALSE)=0,"",VLOOKUP($A147,'Annex 2 Designated EHV charges'!$A:$P,9,FALSE)),"")</f>
        <v/>
      </c>
      <c r="F147" s="208" t="str">
        <f>IFERROR(IF(VLOOKUP($A147,'Annex 2 Designated EHV charges'!$A:$P,10,FALSE)=0,"",VLOOKUP($A147,'Annex 2 Designated EHV charges'!$A:$P,10,FALSE)),"")</f>
        <v/>
      </c>
      <c r="G147" s="63" t="str">
        <f>IFERROR(IF(VLOOKUP($A147,'Annex 2 Designated EHV charges'!$A:$P,11,FALSE)=0,"",VLOOKUP($A147,'Annex 2 Designated EHV charges'!$A:$P,11,FALSE)),"")</f>
        <v/>
      </c>
      <c r="H147" s="53" t="str">
        <f>IFERROR(IF(VLOOKUP($A147,'Annex 2 Designated EHV charges'!$A:$P,12,FALSE)=0,"",VLOOKUP($A147,'Annex 2 Designated EHV charges'!$A:$P,12,FALSE)),"")</f>
        <v/>
      </c>
    </row>
    <row r="148" spans="1:8" x14ac:dyDescent="0.25">
      <c r="A148" s="53" t="str">
        <f t="array" ref="A148">IFERROR(INDEX('Annex 2 Designated EHV charges'!$A$11:$A$58, MATCH(0, IF(ISBLANK('Annex 2 Designated EHV charges'!$A$11:$A$58),1, COUNTIF(A$4:$A147, 'Annex 2 Designated EHV charges'!$A$11:$A$58)), 0)),"")</f>
        <v/>
      </c>
      <c r="B148" s="53" t="str">
        <f>IF($A148="","",VLOOKUP($A148,'Annex 2 Designated EHV charges'!$A:$O,2,0))</f>
        <v/>
      </c>
      <c r="C148" s="61" t="str">
        <f>IF($A148="","",VLOOKUP($A148,'Annex 2 Designated EHV charges'!$A:$O,3,0))</f>
        <v/>
      </c>
      <c r="D148" s="61" t="str">
        <f>IF($A148="","",VLOOKUP($A148,'Annex 2 Designated EHV charges'!$A:$O,7,0))</f>
        <v/>
      </c>
      <c r="E148" s="62" t="str">
        <f>IFERROR(IF(VLOOKUP($A148,'Annex 2 Designated EHV charges'!$A:$P,9,FALSE)=0,"",VLOOKUP($A148,'Annex 2 Designated EHV charges'!$A:$P,9,FALSE)),"")</f>
        <v/>
      </c>
      <c r="F148" s="208" t="str">
        <f>IFERROR(IF(VLOOKUP($A148,'Annex 2 Designated EHV charges'!$A:$P,10,FALSE)=0,"",VLOOKUP($A148,'Annex 2 Designated EHV charges'!$A:$P,10,FALSE)),"")</f>
        <v/>
      </c>
      <c r="G148" s="63" t="str">
        <f>IFERROR(IF(VLOOKUP($A148,'Annex 2 Designated EHV charges'!$A:$P,11,FALSE)=0,"",VLOOKUP($A148,'Annex 2 Designated EHV charges'!$A:$P,11,FALSE)),"")</f>
        <v/>
      </c>
      <c r="H148" s="53" t="str">
        <f>IFERROR(IF(VLOOKUP($A148,'Annex 2 Designated EHV charges'!$A:$P,12,FALSE)=0,"",VLOOKUP($A148,'Annex 2 Designated EHV charges'!$A:$P,12,FALSE)),"")</f>
        <v/>
      </c>
    </row>
    <row r="149" spans="1:8" x14ac:dyDescent="0.25">
      <c r="A149" s="53" t="str">
        <f t="array" ref="A149">IFERROR(INDEX('Annex 2 Designated EHV charges'!$A$11:$A$58, MATCH(0, IF(ISBLANK('Annex 2 Designated EHV charges'!$A$11:$A$58),1, COUNTIF(A$4:$A148, 'Annex 2 Designated EHV charges'!$A$11:$A$58)), 0)),"")</f>
        <v/>
      </c>
      <c r="B149" s="53" t="str">
        <f>IF($A149="","",VLOOKUP($A149,'Annex 2 Designated EHV charges'!$A:$O,2,0))</f>
        <v/>
      </c>
      <c r="C149" s="61" t="str">
        <f>IF($A149="","",VLOOKUP($A149,'Annex 2 Designated EHV charges'!$A:$O,3,0))</f>
        <v/>
      </c>
      <c r="D149" s="61" t="str">
        <f>IF($A149="","",VLOOKUP($A149,'Annex 2 Designated EHV charges'!$A:$O,7,0))</f>
        <v/>
      </c>
      <c r="E149" s="62" t="str">
        <f>IFERROR(IF(VLOOKUP($A149,'Annex 2 Designated EHV charges'!$A:$P,9,FALSE)=0,"",VLOOKUP($A149,'Annex 2 Designated EHV charges'!$A:$P,9,FALSE)),"")</f>
        <v/>
      </c>
      <c r="F149" s="208" t="str">
        <f>IFERROR(IF(VLOOKUP($A149,'Annex 2 Designated EHV charges'!$A:$P,10,FALSE)=0,"",VLOOKUP($A149,'Annex 2 Designated EHV charges'!$A:$P,10,FALSE)),"")</f>
        <v/>
      </c>
      <c r="G149" s="63" t="str">
        <f>IFERROR(IF(VLOOKUP($A149,'Annex 2 Designated EHV charges'!$A:$P,11,FALSE)=0,"",VLOOKUP($A149,'Annex 2 Designated EHV charges'!$A:$P,11,FALSE)),"")</f>
        <v/>
      </c>
      <c r="H149" s="53" t="str">
        <f>IFERROR(IF(VLOOKUP($A149,'Annex 2 Designated EHV charges'!$A:$P,12,FALSE)=0,"",VLOOKUP($A149,'Annex 2 Designated EHV charges'!$A:$P,12,FALSE)),"")</f>
        <v/>
      </c>
    </row>
    <row r="150" spans="1:8" x14ac:dyDescent="0.25">
      <c r="A150" s="53" t="str">
        <f t="array" ref="A150">IFERROR(INDEX('Annex 2 Designated EHV charges'!$A$11:$A$58, MATCH(0, IF(ISBLANK('Annex 2 Designated EHV charges'!$A$11:$A$58),1, COUNTIF(A$4:$A149, 'Annex 2 Designated EHV charges'!$A$11:$A$58)), 0)),"")</f>
        <v/>
      </c>
      <c r="B150" s="53" t="str">
        <f>IF($A150="","",VLOOKUP($A150,'Annex 2 Designated EHV charges'!$A:$O,2,0))</f>
        <v/>
      </c>
      <c r="C150" s="61" t="str">
        <f>IF($A150="","",VLOOKUP($A150,'Annex 2 Designated EHV charges'!$A:$O,3,0))</f>
        <v/>
      </c>
      <c r="D150" s="61" t="str">
        <f>IF($A150="","",VLOOKUP($A150,'Annex 2 Designated EHV charges'!$A:$O,7,0))</f>
        <v/>
      </c>
      <c r="E150" s="62" t="str">
        <f>IFERROR(IF(VLOOKUP($A150,'Annex 2 Designated EHV charges'!$A:$P,9,FALSE)=0,"",VLOOKUP($A150,'Annex 2 Designated EHV charges'!$A:$P,9,FALSE)),"")</f>
        <v/>
      </c>
      <c r="F150" s="208" t="str">
        <f>IFERROR(IF(VLOOKUP($A150,'Annex 2 Designated EHV charges'!$A:$P,10,FALSE)=0,"",VLOOKUP($A150,'Annex 2 Designated EHV charges'!$A:$P,10,FALSE)),"")</f>
        <v/>
      </c>
      <c r="G150" s="63" t="str">
        <f>IFERROR(IF(VLOOKUP($A150,'Annex 2 Designated EHV charges'!$A:$P,11,FALSE)=0,"",VLOOKUP($A150,'Annex 2 Designated EHV charges'!$A:$P,11,FALSE)),"")</f>
        <v/>
      </c>
      <c r="H150" s="53" t="str">
        <f>IFERROR(IF(VLOOKUP($A150,'Annex 2 Designated EHV charges'!$A:$P,12,FALSE)=0,"",VLOOKUP($A150,'Annex 2 Designated EHV charges'!$A:$P,12,FALSE)),"")</f>
        <v/>
      </c>
    </row>
    <row r="151" spans="1:8" x14ac:dyDescent="0.25">
      <c r="A151" s="53" t="str">
        <f t="array" ref="A151">IFERROR(INDEX('Annex 2 Designated EHV charges'!$A$11:$A$58, MATCH(0, IF(ISBLANK('Annex 2 Designated EHV charges'!$A$11:$A$58),1, COUNTIF(A$4:$A150, 'Annex 2 Designated EHV charges'!$A$11:$A$58)), 0)),"")</f>
        <v/>
      </c>
      <c r="B151" s="53" t="str">
        <f>IF($A151="","",VLOOKUP($A151,'Annex 2 Designated EHV charges'!$A:$O,2,0))</f>
        <v/>
      </c>
      <c r="C151" s="61" t="str">
        <f>IF($A151="","",VLOOKUP($A151,'Annex 2 Designated EHV charges'!$A:$O,3,0))</f>
        <v/>
      </c>
      <c r="D151" s="61" t="str">
        <f>IF($A151="","",VLOOKUP($A151,'Annex 2 Designated EHV charges'!$A:$O,7,0))</f>
        <v/>
      </c>
      <c r="E151" s="62" t="str">
        <f>IFERROR(IF(VLOOKUP($A151,'Annex 2 Designated EHV charges'!$A:$P,9,FALSE)=0,"",VLOOKUP($A151,'Annex 2 Designated EHV charges'!$A:$P,9,FALSE)),"")</f>
        <v/>
      </c>
      <c r="F151" s="208" t="str">
        <f>IFERROR(IF(VLOOKUP($A151,'Annex 2 Designated EHV charges'!$A:$P,10,FALSE)=0,"",VLOOKUP($A151,'Annex 2 Designated EHV charges'!$A:$P,10,FALSE)),"")</f>
        <v/>
      </c>
      <c r="G151" s="63" t="str">
        <f>IFERROR(IF(VLOOKUP($A151,'Annex 2 Designated EHV charges'!$A:$P,11,FALSE)=0,"",VLOOKUP($A151,'Annex 2 Designated EHV charges'!$A:$P,11,FALSE)),"")</f>
        <v/>
      </c>
      <c r="H151" s="53" t="str">
        <f>IFERROR(IF(VLOOKUP($A151,'Annex 2 Designated EHV charges'!$A:$P,12,FALSE)=0,"",VLOOKUP($A151,'Annex 2 Designated EHV charges'!$A:$P,12,FALSE)),"")</f>
        <v/>
      </c>
    </row>
    <row r="152" spans="1:8" x14ac:dyDescent="0.25">
      <c r="A152" s="53" t="str">
        <f t="array" ref="A152">IFERROR(INDEX('Annex 2 Designated EHV charges'!$A$11:$A$58, MATCH(0, IF(ISBLANK('Annex 2 Designated EHV charges'!$A$11:$A$58),1, COUNTIF(A$4:$A151, 'Annex 2 Designated EHV charges'!$A$11:$A$58)), 0)),"")</f>
        <v/>
      </c>
      <c r="B152" s="53" t="str">
        <f>IF($A152="","",VLOOKUP($A152,'Annex 2 Designated EHV charges'!$A:$O,2,0))</f>
        <v/>
      </c>
      <c r="C152" s="61" t="str">
        <f>IF($A152="","",VLOOKUP($A152,'Annex 2 Designated EHV charges'!$A:$O,3,0))</f>
        <v/>
      </c>
      <c r="D152" s="61" t="str">
        <f>IF($A152="","",VLOOKUP($A152,'Annex 2 Designated EHV charges'!$A:$O,7,0))</f>
        <v/>
      </c>
      <c r="E152" s="62" t="str">
        <f>IFERROR(IF(VLOOKUP($A152,'Annex 2 Designated EHV charges'!$A:$P,9,FALSE)=0,"",VLOOKUP($A152,'Annex 2 Designated EHV charges'!$A:$P,9,FALSE)),"")</f>
        <v/>
      </c>
      <c r="F152" s="208" t="str">
        <f>IFERROR(IF(VLOOKUP($A152,'Annex 2 Designated EHV charges'!$A:$P,10,FALSE)=0,"",VLOOKUP($A152,'Annex 2 Designated EHV charges'!$A:$P,10,FALSE)),"")</f>
        <v/>
      </c>
      <c r="G152" s="63" t="str">
        <f>IFERROR(IF(VLOOKUP($A152,'Annex 2 Designated EHV charges'!$A:$P,11,FALSE)=0,"",VLOOKUP($A152,'Annex 2 Designated EHV charges'!$A:$P,11,FALSE)),"")</f>
        <v/>
      </c>
      <c r="H152" s="53" t="str">
        <f>IFERROR(IF(VLOOKUP($A152,'Annex 2 Designated EHV charges'!$A:$P,12,FALSE)=0,"",VLOOKUP($A152,'Annex 2 Designated EHV charges'!$A:$P,12,FALSE)),"")</f>
        <v/>
      </c>
    </row>
    <row r="153" spans="1:8" x14ac:dyDescent="0.25">
      <c r="A153" s="53" t="str">
        <f t="array" ref="A153">IFERROR(INDEX('Annex 2 Designated EHV charges'!$A$11:$A$58, MATCH(0, IF(ISBLANK('Annex 2 Designated EHV charges'!$A$11:$A$58),1, COUNTIF(A$4:$A152, 'Annex 2 Designated EHV charges'!$A$11:$A$58)), 0)),"")</f>
        <v/>
      </c>
      <c r="B153" s="53" t="str">
        <f>IF($A153="","",VLOOKUP($A153,'Annex 2 Designated EHV charges'!$A:$O,2,0))</f>
        <v/>
      </c>
      <c r="C153" s="61" t="str">
        <f>IF($A153="","",VLOOKUP($A153,'Annex 2 Designated EHV charges'!$A:$O,3,0))</f>
        <v/>
      </c>
      <c r="D153" s="61" t="str">
        <f>IF($A153="","",VLOOKUP($A153,'Annex 2 Designated EHV charges'!$A:$O,7,0))</f>
        <v/>
      </c>
      <c r="E153" s="62" t="str">
        <f>IFERROR(IF(VLOOKUP($A153,'Annex 2 Designated EHV charges'!$A:$P,9,FALSE)=0,"",VLOOKUP($A153,'Annex 2 Designated EHV charges'!$A:$P,9,FALSE)),"")</f>
        <v/>
      </c>
      <c r="F153" s="208" t="str">
        <f>IFERROR(IF(VLOOKUP($A153,'Annex 2 Designated EHV charges'!$A:$P,10,FALSE)=0,"",VLOOKUP($A153,'Annex 2 Designated EHV charges'!$A:$P,10,FALSE)),"")</f>
        <v/>
      </c>
      <c r="G153" s="63" t="str">
        <f>IFERROR(IF(VLOOKUP($A153,'Annex 2 Designated EHV charges'!$A:$P,11,FALSE)=0,"",VLOOKUP($A153,'Annex 2 Designated EHV charges'!$A:$P,11,FALSE)),"")</f>
        <v/>
      </c>
      <c r="H153" s="53" t="str">
        <f>IFERROR(IF(VLOOKUP($A153,'Annex 2 Designated EHV charges'!$A:$P,12,FALSE)=0,"",VLOOKUP($A153,'Annex 2 Designated EHV charges'!$A:$P,12,FALSE)),"")</f>
        <v/>
      </c>
    </row>
    <row r="154" spans="1:8" x14ac:dyDescent="0.25">
      <c r="A154" s="53" t="str">
        <f t="array" ref="A154">IFERROR(INDEX('Annex 2 Designated EHV charges'!$A$11:$A$58, MATCH(0, IF(ISBLANK('Annex 2 Designated EHV charges'!$A$11:$A$58),1, COUNTIF(A$4:$A153, 'Annex 2 Designated EHV charges'!$A$11:$A$58)), 0)),"")</f>
        <v/>
      </c>
      <c r="B154" s="53" t="str">
        <f>IF($A154="","",VLOOKUP($A154,'Annex 2 Designated EHV charges'!$A:$O,2,0))</f>
        <v/>
      </c>
      <c r="C154" s="61" t="str">
        <f>IF($A154="","",VLOOKUP($A154,'Annex 2 Designated EHV charges'!$A:$O,3,0))</f>
        <v/>
      </c>
      <c r="D154" s="61" t="str">
        <f>IF($A154="","",VLOOKUP($A154,'Annex 2 Designated EHV charges'!$A:$O,7,0))</f>
        <v/>
      </c>
      <c r="E154" s="62" t="str">
        <f>IFERROR(IF(VLOOKUP($A154,'Annex 2 Designated EHV charges'!$A:$P,9,FALSE)=0,"",VLOOKUP($A154,'Annex 2 Designated EHV charges'!$A:$P,9,FALSE)),"")</f>
        <v/>
      </c>
      <c r="F154" s="208" t="str">
        <f>IFERROR(IF(VLOOKUP($A154,'Annex 2 Designated EHV charges'!$A:$P,10,FALSE)=0,"",VLOOKUP($A154,'Annex 2 Designated EHV charges'!$A:$P,10,FALSE)),"")</f>
        <v/>
      </c>
      <c r="G154" s="63" t="str">
        <f>IFERROR(IF(VLOOKUP($A154,'Annex 2 Designated EHV charges'!$A:$P,11,FALSE)=0,"",VLOOKUP($A154,'Annex 2 Designated EHV charges'!$A:$P,11,FALSE)),"")</f>
        <v/>
      </c>
      <c r="H154" s="53" t="str">
        <f>IFERROR(IF(VLOOKUP($A154,'Annex 2 Designated EHV charges'!$A:$P,12,FALSE)=0,"",VLOOKUP($A154,'Annex 2 Designated EHV charges'!$A:$P,12,FALSE)),"")</f>
        <v/>
      </c>
    </row>
    <row r="155" spans="1:8" x14ac:dyDescent="0.25">
      <c r="A155" s="53" t="str">
        <f t="array" ref="A155">IFERROR(INDEX('Annex 2 Designated EHV charges'!$A$11:$A$58, MATCH(0, IF(ISBLANK('Annex 2 Designated EHV charges'!$A$11:$A$58),1, COUNTIF(A$4:$A154, 'Annex 2 Designated EHV charges'!$A$11:$A$58)), 0)),"")</f>
        <v/>
      </c>
      <c r="B155" s="53" t="str">
        <f>IF($A155="","",VLOOKUP($A155,'Annex 2 Designated EHV charges'!$A:$O,2,0))</f>
        <v/>
      </c>
      <c r="C155" s="61" t="str">
        <f>IF($A155="","",VLOOKUP($A155,'Annex 2 Designated EHV charges'!$A:$O,3,0))</f>
        <v/>
      </c>
      <c r="D155" s="61" t="str">
        <f>IF($A155="","",VLOOKUP($A155,'Annex 2 Designated EHV charges'!$A:$O,7,0))</f>
        <v/>
      </c>
      <c r="E155" s="62" t="str">
        <f>IFERROR(IF(VLOOKUP($A155,'Annex 2 Designated EHV charges'!$A:$P,9,FALSE)=0,"",VLOOKUP($A155,'Annex 2 Designated EHV charges'!$A:$P,9,FALSE)),"")</f>
        <v/>
      </c>
      <c r="F155" s="208" t="str">
        <f>IFERROR(IF(VLOOKUP($A155,'Annex 2 Designated EHV charges'!$A:$P,10,FALSE)=0,"",VLOOKUP($A155,'Annex 2 Designated EHV charges'!$A:$P,10,FALSE)),"")</f>
        <v/>
      </c>
      <c r="G155" s="63" t="str">
        <f>IFERROR(IF(VLOOKUP($A155,'Annex 2 Designated EHV charges'!$A:$P,11,FALSE)=0,"",VLOOKUP($A155,'Annex 2 Designated EHV charges'!$A:$P,11,FALSE)),"")</f>
        <v/>
      </c>
      <c r="H155" s="53" t="str">
        <f>IFERROR(IF(VLOOKUP($A155,'Annex 2 Designated EHV charges'!$A:$P,12,FALSE)=0,"",VLOOKUP($A155,'Annex 2 Designated EHV charges'!$A:$P,12,FALSE)),"")</f>
        <v/>
      </c>
    </row>
    <row r="156" spans="1:8" x14ac:dyDescent="0.25">
      <c r="A156" s="53" t="str">
        <f t="array" ref="A156">IFERROR(INDEX('Annex 2 Designated EHV charges'!$A$11:$A$58, MATCH(0, IF(ISBLANK('Annex 2 Designated EHV charges'!$A$11:$A$58),1, COUNTIF(A$4:$A155, 'Annex 2 Designated EHV charges'!$A$11:$A$58)), 0)),"")</f>
        <v/>
      </c>
      <c r="B156" s="53" t="str">
        <f>IF($A156="","",VLOOKUP($A156,'Annex 2 Designated EHV charges'!$A:$O,2,0))</f>
        <v/>
      </c>
      <c r="C156" s="61" t="str">
        <f>IF($A156="","",VLOOKUP($A156,'Annex 2 Designated EHV charges'!$A:$O,3,0))</f>
        <v/>
      </c>
      <c r="D156" s="61" t="str">
        <f>IF($A156="","",VLOOKUP($A156,'Annex 2 Designated EHV charges'!$A:$O,7,0))</f>
        <v/>
      </c>
      <c r="E156" s="62" t="str">
        <f>IFERROR(IF(VLOOKUP($A156,'Annex 2 Designated EHV charges'!$A:$P,9,FALSE)=0,"",VLOOKUP($A156,'Annex 2 Designated EHV charges'!$A:$P,9,FALSE)),"")</f>
        <v/>
      </c>
      <c r="F156" s="208" t="str">
        <f>IFERROR(IF(VLOOKUP($A156,'Annex 2 Designated EHV charges'!$A:$P,10,FALSE)=0,"",VLOOKUP($A156,'Annex 2 Designated EHV charges'!$A:$P,10,FALSE)),"")</f>
        <v/>
      </c>
      <c r="G156" s="63" t="str">
        <f>IFERROR(IF(VLOOKUP($A156,'Annex 2 Designated EHV charges'!$A:$P,11,FALSE)=0,"",VLOOKUP($A156,'Annex 2 Designated EHV charges'!$A:$P,11,FALSE)),"")</f>
        <v/>
      </c>
      <c r="H156" s="53" t="str">
        <f>IFERROR(IF(VLOOKUP($A156,'Annex 2 Designated EHV charges'!$A:$P,12,FALSE)=0,"",VLOOKUP($A156,'Annex 2 Designated EHV charges'!$A:$P,12,FALSE)),"")</f>
        <v/>
      </c>
    </row>
    <row r="157" spans="1:8" x14ac:dyDescent="0.25">
      <c r="A157" s="53" t="str">
        <f t="array" ref="A157">IFERROR(INDEX('Annex 2 Designated EHV charges'!$A$11:$A$58, MATCH(0, IF(ISBLANK('Annex 2 Designated EHV charges'!$A$11:$A$58),1, COUNTIF(A$4:$A156, 'Annex 2 Designated EHV charges'!$A$11:$A$58)), 0)),"")</f>
        <v/>
      </c>
      <c r="B157" s="53" t="str">
        <f>IF($A157="","",VLOOKUP($A157,'Annex 2 Designated EHV charges'!$A:$O,2,0))</f>
        <v/>
      </c>
      <c r="C157" s="61" t="str">
        <f>IF($A157="","",VLOOKUP($A157,'Annex 2 Designated EHV charges'!$A:$O,3,0))</f>
        <v/>
      </c>
      <c r="D157" s="61" t="str">
        <f>IF($A157="","",VLOOKUP($A157,'Annex 2 Designated EHV charges'!$A:$O,7,0))</f>
        <v/>
      </c>
      <c r="E157" s="62" t="str">
        <f>IFERROR(IF(VLOOKUP($A157,'Annex 2 Designated EHV charges'!$A:$P,9,FALSE)=0,"",VLOOKUP($A157,'Annex 2 Designated EHV charges'!$A:$P,9,FALSE)),"")</f>
        <v/>
      </c>
      <c r="F157" s="208" t="str">
        <f>IFERROR(IF(VLOOKUP($A157,'Annex 2 Designated EHV charges'!$A:$P,10,FALSE)=0,"",VLOOKUP($A157,'Annex 2 Designated EHV charges'!$A:$P,10,FALSE)),"")</f>
        <v/>
      </c>
      <c r="G157" s="63" t="str">
        <f>IFERROR(IF(VLOOKUP($A157,'Annex 2 Designated EHV charges'!$A:$P,11,FALSE)=0,"",VLOOKUP($A157,'Annex 2 Designated EHV charges'!$A:$P,11,FALSE)),"")</f>
        <v/>
      </c>
      <c r="H157" s="53" t="str">
        <f>IFERROR(IF(VLOOKUP($A157,'Annex 2 Designated EHV charges'!$A:$P,12,FALSE)=0,"",VLOOKUP($A157,'Annex 2 Designated EHV charges'!$A:$P,12,FALSE)),"")</f>
        <v/>
      </c>
    </row>
    <row r="158" spans="1:8" x14ac:dyDescent="0.25">
      <c r="A158" s="53" t="str">
        <f t="array" ref="A158">IFERROR(INDEX('Annex 2 Designated EHV charges'!$A$11:$A$58, MATCH(0, IF(ISBLANK('Annex 2 Designated EHV charges'!$A$11:$A$58),1, COUNTIF(A$4:$A157, 'Annex 2 Designated EHV charges'!$A$11:$A$58)), 0)),"")</f>
        <v/>
      </c>
      <c r="B158" s="53" t="str">
        <f>IF($A158="","",VLOOKUP($A158,'Annex 2 Designated EHV charges'!$A:$O,2,0))</f>
        <v/>
      </c>
      <c r="C158" s="61" t="str">
        <f>IF($A158="","",VLOOKUP($A158,'Annex 2 Designated EHV charges'!$A:$O,3,0))</f>
        <v/>
      </c>
      <c r="D158" s="61" t="str">
        <f>IF($A158="","",VLOOKUP($A158,'Annex 2 Designated EHV charges'!$A:$O,7,0))</f>
        <v/>
      </c>
      <c r="E158" s="62" t="str">
        <f>IFERROR(IF(VLOOKUP($A158,'Annex 2 Designated EHV charges'!$A:$P,9,FALSE)=0,"",VLOOKUP($A158,'Annex 2 Designated EHV charges'!$A:$P,9,FALSE)),"")</f>
        <v/>
      </c>
      <c r="F158" s="208" t="str">
        <f>IFERROR(IF(VLOOKUP($A158,'Annex 2 Designated EHV charges'!$A:$P,10,FALSE)=0,"",VLOOKUP($A158,'Annex 2 Designated EHV charges'!$A:$P,10,FALSE)),"")</f>
        <v/>
      </c>
      <c r="G158" s="63" t="str">
        <f>IFERROR(IF(VLOOKUP($A158,'Annex 2 Designated EHV charges'!$A:$P,11,FALSE)=0,"",VLOOKUP($A158,'Annex 2 Designated EHV charges'!$A:$P,11,FALSE)),"")</f>
        <v/>
      </c>
      <c r="H158" s="53" t="str">
        <f>IFERROR(IF(VLOOKUP($A158,'Annex 2 Designated EHV charges'!$A:$P,12,FALSE)=0,"",VLOOKUP($A158,'Annex 2 Designated EHV charges'!$A:$P,12,FALSE)),"")</f>
        <v/>
      </c>
    </row>
    <row r="159" spans="1:8" x14ac:dyDescent="0.25">
      <c r="A159" s="53" t="str">
        <f t="array" ref="A159">IFERROR(INDEX('Annex 2 Designated EHV charges'!$A$11:$A$58, MATCH(0, IF(ISBLANK('Annex 2 Designated EHV charges'!$A$11:$A$58),1, COUNTIF(A$4:$A158, 'Annex 2 Designated EHV charges'!$A$11:$A$58)), 0)),"")</f>
        <v/>
      </c>
      <c r="B159" s="53" t="str">
        <f>IF($A159="","",VLOOKUP($A159,'Annex 2 Designated EHV charges'!$A:$O,2,0))</f>
        <v/>
      </c>
      <c r="C159" s="61" t="str">
        <f>IF($A159="","",VLOOKUP($A159,'Annex 2 Designated EHV charges'!$A:$O,3,0))</f>
        <v/>
      </c>
      <c r="D159" s="61" t="str">
        <f>IF($A159="","",VLOOKUP($A159,'Annex 2 Designated EHV charges'!$A:$O,7,0))</f>
        <v/>
      </c>
      <c r="E159" s="62" t="str">
        <f>IFERROR(IF(VLOOKUP($A159,'Annex 2 Designated EHV charges'!$A:$P,9,FALSE)=0,"",VLOOKUP($A159,'Annex 2 Designated EHV charges'!$A:$P,9,FALSE)),"")</f>
        <v/>
      </c>
      <c r="F159" s="208" t="str">
        <f>IFERROR(IF(VLOOKUP($A159,'Annex 2 Designated EHV charges'!$A:$P,10,FALSE)=0,"",VLOOKUP($A159,'Annex 2 Designated EHV charges'!$A:$P,10,FALSE)),"")</f>
        <v/>
      </c>
      <c r="G159" s="63" t="str">
        <f>IFERROR(IF(VLOOKUP($A159,'Annex 2 Designated EHV charges'!$A:$P,11,FALSE)=0,"",VLOOKUP($A159,'Annex 2 Designated EHV charges'!$A:$P,11,FALSE)),"")</f>
        <v/>
      </c>
      <c r="H159" s="53" t="str">
        <f>IFERROR(IF(VLOOKUP($A159,'Annex 2 Designated EHV charges'!$A:$P,12,FALSE)=0,"",VLOOKUP($A159,'Annex 2 Designated EHV charges'!$A:$P,12,FALSE)),"")</f>
        <v/>
      </c>
    </row>
    <row r="160" spans="1:8" x14ac:dyDescent="0.25">
      <c r="A160" s="53" t="str">
        <f t="array" ref="A160">IFERROR(INDEX('Annex 2 Designated EHV charges'!$A$11:$A$58, MATCH(0, IF(ISBLANK('Annex 2 Designated EHV charges'!$A$11:$A$58),1, COUNTIF(A$4:$A159, 'Annex 2 Designated EHV charges'!$A$11:$A$58)), 0)),"")</f>
        <v/>
      </c>
      <c r="B160" s="53" t="str">
        <f>IF($A160="","",VLOOKUP($A160,'Annex 2 Designated EHV charges'!$A:$O,2,0))</f>
        <v/>
      </c>
      <c r="C160" s="61" t="str">
        <f>IF($A160="","",VLOOKUP($A160,'Annex 2 Designated EHV charges'!$A:$O,3,0))</f>
        <v/>
      </c>
      <c r="D160" s="61" t="str">
        <f>IF($A160="","",VLOOKUP($A160,'Annex 2 Designated EHV charges'!$A:$O,7,0))</f>
        <v/>
      </c>
      <c r="E160" s="62" t="str">
        <f>IFERROR(IF(VLOOKUP($A160,'Annex 2 Designated EHV charges'!$A:$P,9,FALSE)=0,"",VLOOKUP($A160,'Annex 2 Designated EHV charges'!$A:$P,9,FALSE)),"")</f>
        <v/>
      </c>
      <c r="F160" s="208" t="str">
        <f>IFERROR(IF(VLOOKUP($A160,'Annex 2 Designated EHV charges'!$A:$P,10,FALSE)=0,"",VLOOKUP($A160,'Annex 2 Designated EHV charges'!$A:$P,10,FALSE)),"")</f>
        <v/>
      </c>
      <c r="G160" s="63" t="str">
        <f>IFERROR(IF(VLOOKUP($A160,'Annex 2 Designated EHV charges'!$A:$P,11,FALSE)=0,"",VLOOKUP($A160,'Annex 2 Designated EHV charges'!$A:$P,11,FALSE)),"")</f>
        <v/>
      </c>
      <c r="H160" s="53" t="str">
        <f>IFERROR(IF(VLOOKUP($A160,'Annex 2 Designated EHV charges'!$A:$P,12,FALSE)=0,"",VLOOKUP($A160,'Annex 2 Designated EHV charges'!$A:$P,12,FALSE)),"")</f>
        <v/>
      </c>
    </row>
    <row r="161" spans="1:8" x14ac:dyDescent="0.25">
      <c r="A161" s="53" t="str">
        <f t="array" ref="A161">IFERROR(INDEX('Annex 2 Designated EHV charges'!$A$11:$A$58, MATCH(0, IF(ISBLANK('Annex 2 Designated EHV charges'!$A$11:$A$58),1, COUNTIF(A$4:$A160, 'Annex 2 Designated EHV charges'!$A$11:$A$58)), 0)),"")</f>
        <v/>
      </c>
      <c r="B161" s="53" t="str">
        <f>IF($A161="","",VLOOKUP($A161,'Annex 2 Designated EHV charges'!$A:$O,2,0))</f>
        <v/>
      </c>
      <c r="C161" s="61" t="str">
        <f>IF($A161="","",VLOOKUP($A161,'Annex 2 Designated EHV charges'!$A:$O,3,0))</f>
        <v/>
      </c>
      <c r="D161" s="61" t="str">
        <f>IF($A161="","",VLOOKUP($A161,'Annex 2 Designated EHV charges'!$A:$O,7,0))</f>
        <v/>
      </c>
      <c r="E161" s="62" t="str">
        <f>IFERROR(IF(VLOOKUP($A161,'Annex 2 Designated EHV charges'!$A:$P,9,FALSE)=0,"",VLOOKUP($A161,'Annex 2 Designated EHV charges'!$A:$P,9,FALSE)),"")</f>
        <v/>
      </c>
      <c r="F161" s="208" t="str">
        <f>IFERROR(IF(VLOOKUP($A161,'Annex 2 Designated EHV charges'!$A:$P,10,FALSE)=0,"",VLOOKUP($A161,'Annex 2 Designated EHV charges'!$A:$P,10,FALSE)),"")</f>
        <v/>
      </c>
      <c r="G161" s="63" t="str">
        <f>IFERROR(IF(VLOOKUP($A161,'Annex 2 Designated EHV charges'!$A:$P,11,FALSE)=0,"",VLOOKUP($A161,'Annex 2 Designated EHV charges'!$A:$P,11,FALSE)),"")</f>
        <v/>
      </c>
      <c r="H161" s="53" t="str">
        <f>IFERROR(IF(VLOOKUP($A161,'Annex 2 Designated EHV charges'!$A:$P,12,FALSE)=0,"",VLOOKUP($A161,'Annex 2 Designated EHV charges'!$A:$P,12,FALSE)),"")</f>
        <v/>
      </c>
    </row>
    <row r="162" spans="1:8" x14ac:dyDescent="0.25">
      <c r="A162" s="53" t="str">
        <f t="array" ref="A162">IFERROR(INDEX('Annex 2 Designated EHV charges'!$A$11:$A$58, MATCH(0, IF(ISBLANK('Annex 2 Designated EHV charges'!$A$11:$A$58),1, COUNTIF(A$4:$A161, 'Annex 2 Designated EHV charges'!$A$11:$A$58)), 0)),"")</f>
        <v/>
      </c>
      <c r="B162" s="53" t="str">
        <f>IF($A162="","",VLOOKUP($A162,'Annex 2 Designated EHV charges'!$A:$O,2,0))</f>
        <v/>
      </c>
      <c r="C162" s="61" t="str">
        <f>IF($A162="","",VLOOKUP($A162,'Annex 2 Designated EHV charges'!$A:$O,3,0))</f>
        <v/>
      </c>
      <c r="D162" s="61" t="str">
        <f>IF($A162="","",VLOOKUP($A162,'Annex 2 Designated EHV charges'!$A:$O,7,0))</f>
        <v/>
      </c>
      <c r="E162" s="62" t="str">
        <f>IFERROR(IF(VLOOKUP($A162,'Annex 2 Designated EHV charges'!$A:$P,9,FALSE)=0,"",VLOOKUP($A162,'Annex 2 Designated EHV charges'!$A:$P,9,FALSE)),"")</f>
        <v/>
      </c>
      <c r="F162" s="208" t="str">
        <f>IFERROR(IF(VLOOKUP($A162,'Annex 2 Designated EHV charges'!$A:$P,10,FALSE)=0,"",VLOOKUP($A162,'Annex 2 Designated EHV charges'!$A:$P,10,FALSE)),"")</f>
        <v/>
      </c>
      <c r="G162" s="63" t="str">
        <f>IFERROR(IF(VLOOKUP($A162,'Annex 2 Designated EHV charges'!$A:$P,11,FALSE)=0,"",VLOOKUP($A162,'Annex 2 Designated EHV charges'!$A:$P,11,FALSE)),"")</f>
        <v/>
      </c>
      <c r="H162" s="53" t="str">
        <f>IFERROR(IF(VLOOKUP($A162,'Annex 2 Designated EHV charges'!$A:$P,12,FALSE)=0,"",VLOOKUP($A162,'Annex 2 Designated EHV charges'!$A:$P,12,FALSE)),"")</f>
        <v/>
      </c>
    </row>
    <row r="163" spans="1:8" x14ac:dyDescent="0.25">
      <c r="A163" s="53" t="str">
        <f t="array" ref="A163">IFERROR(INDEX('Annex 2 Designated EHV charges'!$A$11:$A$58, MATCH(0, IF(ISBLANK('Annex 2 Designated EHV charges'!$A$11:$A$58),1, COUNTIF(A$4:$A162, 'Annex 2 Designated EHV charges'!$A$11:$A$58)), 0)),"")</f>
        <v/>
      </c>
      <c r="B163" s="53" t="str">
        <f>IF($A163="","",VLOOKUP($A163,'Annex 2 Designated EHV charges'!$A:$O,2,0))</f>
        <v/>
      </c>
      <c r="C163" s="61" t="str">
        <f>IF($A163="","",VLOOKUP($A163,'Annex 2 Designated EHV charges'!$A:$O,3,0))</f>
        <v/>
      </c>
      <c r="D163" s="61" t="str">
        <f>IF($A163="","",VLOOKUP($A163,'Annex 2 Designated EHV charges'!$A:$O,7,0))</f>
        <v/>
      </c>
      <c r="E163" s="62" t="str">
        <f>IFERROR(IF(VLOOKUP($A163,'Annex 2 Designated EHV charges'!$A:$P,9,FALSE)=0,"",VLOOKUP($A163,'Annex 2 Designated EHV charges'!$A:$P,9,FALSE)),"")</f>
        <v/>
      </c>
      <c r="F163" s="208" t="str">
        <f>IFERROR(IF(VLOOKUP($A163,'Annex 2 Designated EHV charges'!$A:$P,10,FALSE)=0,"",VLOOKUP($A163,'Annex 2 Designated EHV charges'!$A:$P,10,FALSE)),"")</f>
        <v/>
      </c>
      <c r="G163" s="63" t="str">
        <f>IFERROR(IF(VLOOKUP($A163,'Annex 2 Designated EHV charges'!$A:$P,11,FALSE)=0,"",VLOOKUP($A163,'Annex 2 Designated EHV charges'!$A:$P,11,FALSE)),"")</f>
        <v/>
      </c>
      <c r="H163" s="53" t="str">
        <f>IFERROR(IF(VLOOKUP($A163,'Annex 2 Designated EHV charges'!$A:$P,12,FALSE)=0,"",VLOOKUP($A163,'Annex 2 Designated EHV charges'!$A:$P,12,FALSE)),"")</f>
        <v/>
      </c>
    </row>
    <row r="164" spans="1:8" x14ac:dyDescent="0.25">
      <c r="A164" s="53" t="str">
        <f t="array" ref="A164">IFERROR(INDEX('Annex 2 Designated EHV charges'!$A$11:$A$58, MATCH(0, IF(ISBLANK('Annex 2 Designated EHV charges'!$A$11:$A$58),1, COUNTIF(A$4:$A163, 'Annex 2 Designated EHV charges'!$A$11:$A$58)), 0)),"")</f>
        <v/>
      </c>
      <c r="B164" s="53" t="str">
        <f>IF($A164="","",VLOOKUP($A164,'Annex 2 Designated EHV charges'!$A:$O,2,0))</f>
        <v/>
      </c>
      <c r="C164" s="61" t="str">
        <f>IF($A164="","",VLOOKUP($A164,'Annex 2 Designated EHV charges'!$A:$O,3,0))</f>
        <v/>
      </c>
      <c r="D164" s="61" t="str">
        <f>IF($A164="","",VLOOKUP($A164,'Annex 2 Designated EHV charges'!$A:$O,7,0))</f>
        <v/>
      </c>
      <c r="E164" s="62" t="str">
        <f>IFERROR(IF(VLOOKUP($A164,'Annex 2 Designated EHV charges'!$A:$P,9,FALSE)=0,"",VLOOKUP($A164,'Annex 2 Designated EHV charges'!$A:$P,9,FALSE)),"")</f>
        <v/>
      </c>
      <c r="F164" s="208" t="str">
        <f>IFERROR(IF(VLOOKUP($A164,'Annex 2 Designated EHV charges'!$A:$P,10,FALSE)=0,"",VLOOKUP($A164,'Annex 2 Designated EHV charges'!$A:$P,10,FALSE)),"")</f>
        <v/>
      </c>
      <c r="G164" s="63" t="str">
        <f>IFERROR(IF(VLOOKUP($A164,'Annex 2 Designated EHV charges'!$A:$P,11,FALSE)=0,"",VLOOKUP($A164,'Annex 2 Designated EHV charges'!$A:$P,11,FALSE)),"")</f>
        <v/>
      </c>
      <c r="H164" s="53" t="str">
        <f>IFERROR(IF(VLOOKUP($A164,'Annex 2 Designated EHV charges'!$A:$P,12,FALSE)=0,"",VLOOKUP($A164,'Annex 2 Designated EHV charges'!$A:$P,12,FALSE)),"")</f>
        <v/>
      </c>
    </row>
    <row r="165" spans="1:8" x14ac:dyDescent="0.25">
      <c r="A165" s="53" t="str">
        <f t="array" ref="A165">IFERROR(INDEX('Annex 2 Designated EHV charges'!$A$11:$A$58, MATCH(0, IF(ISBLANK('Annex 2 Designated EHV charges'!$A$11:$A$58),1, COUNTIF(A$4:$A164, 'Annex 2 Designated EHV charges'!$A$11:$A$58)), 0)),"")</f>
        <v/>
      </c>
      <c r="B165" s="53" t="str">
        <f>IF($A165="","",VLOOKUP($A165,'Annex 2 Designated EHV charges'!$A:$O,2,0))</f>
        <v/>
      </c>
      <c r="C165" s="61" t="str">
        <f>IF($A165="","",VLOOKUP($A165,'Annex 2 Designated EHV charges'!$A:$O,3,0))</f>
        <v/>
      </c>
      <c r="D165" s="61" t="str">
        <f>IF($A165="","",VLOOKUP($A165,'Annex 2 Designated EHV charges'!$A:$O,7,0))</f>
        <v/>
      </c>
      <c r="E165" s="62" t="str">
        <f>IFERROR(IF(VLOOKUP($A165,'Annex 2 Designated EHV charges'!$A:$P,9,FALSE)=0,"",VLOOKUP($A165,'Annex 2 Designated EHV charges'!$A:$P,9,FALSE)),"")</f>
        <v/>
      </c>
      <c r="F165" s="208" t="str">
        <f>IFERROR(IF(VLOOKUP($A165,'Annex 2 Designated EHV charges'!$A:$P,10,FALSE)=0,"",VLOOKUP($A165,'Annex 2 Designated EHV charges'!$A:$P,10,FALSE)),"")</f>
        <v/>
      </c>
      <c r="G165" s="63" t="str">
        <f>IFERROR(IF(VLOOKUP($A165,'Annex 2 Designated EHV charges'!$A:$P,11,FALSE)=0,"",VLOOKUP($A165,'Annex 2 Designated EHV charges'!$A:$P,11,FALSE)),"")</f>
        <v/>
      </c>
      <c r="H165" s="53" t="str">
        <f>IFERROR(IF(VLOOKUP($A165,'Annex 2 Designated EHV charges'!$A:$P,12,FALSE)=0,"",VLOOKUP($A165,'Annex 2 Designated EHV charges'!$A:$P,12,FALSE)),"")</f>
        <v/>
      </c>
    </row>
    <row r="166" spans="1:8" x14ac:dyDescent="0.25">
      <c r="A166" s="53" t="str">
        <f t="array" ref="A166">IFERROR(INDEX('Annex 2 Designated EHV charges'!$A$11:$A$58, MATCH(0, IF(ISBLANK('Annex 2 Designated EHV charges'!$A$11:$A$58),1, COUNTIF(A$4:$A165, 'Annex 2 Designated EHV charges'!$A$11:$A$58)), 0)),"")</f>
        <v/>
      </c>
      <c r="B166" s="53" t="str">
        <f>IF($A166="","",VLOOKUP($A166,'Annex 2 Designated EHV charges'!$A:$O,2,0))</f>
        <v/>
      </c>
      <c r="C166" s="61" t="str">
        <f>IF($A166="","",VLOOKUP($A166,'Annex 2 Designated EHV charges'!$A:$O,3,0))</f>
        <v/>
      </c>
      <c r="D166" s="61" t="str">
        <f>IF($A166="","",VLOOKUP($A166,'Annex 2 Designated EHV charges'!$A:$O,7,0))</f>
        <v/>
      </c>
      <c r="E166" s="62" t="str">
        <f>IFERROR(IF(VLOOKUP($A166,'Annex 2 Designated EHV charges'!$A:$P,9,FALSE)=0,"",VLOOKUP($A166,'Annex 2 Designated EHV charges'!$A:$P,9,FALSE)),"")</f>
        <v/>
      </c>
      <c r="F166" s="208" t="str">
        <f>IFERROR(IF(VLOOKUP($A166,'Annex 2 Designated EHV charges'!$A:$P,10,FALSE)=0,"",VLOOKUP($A166,'Annex 2 Designated EHV charges'!$A:$P,10,FALSE)),"")</f>
        <v/>
      </c>
      <c r="G166" s="63" t="str">
        <f>IFERROR(IF(VLOOKUP($A166,'Annex 2 Designated EHV charges'!$A:$P,11,FALSE)=0,"",VLOOKUP($A166,'Annex 2 Designated EHV charges'!$A:$P,11,FALSE)),"")</f>
        <v/>
      </c>
      <c r="H166" s="53" t="str">
        <f>IFERROR(IF(VLOOKUP($A166,'Annex 2 Designated EHV charges'!$A:$P,12,FALSE)=0,"",VLOOKUP($A166,'Annex 2 Designated EHV charges'!$A:$P,12,FALSE)),"")</f>
        <v/>
      </c>
    </row>
    <row r="167" spans="1:8" x14ac:dyDescent="0.25">
      <c r="A167" s="53" t="str">
        <f t="array" ref="A167">IFERROR(INDEX('Annex 2 Designated EHV charges'!$A$11:$A$58, MATCH(0, IF(ISBLANK('Annex 2 Designated EHV charges'!$A$11:$A$58),1, COUNTIF(A$4:$A166, 'Annex 2 Designated EHV charges'!$A$11:$A$58)), 0)),"")</f>
        <v/>
      </c>
      <c r="B167" s="53" t="str">
        <f>IF($A167="","",VLOOKUP($A167,'Annex 2 Designated EHV charges'!$A:$O,2,0))</f>
        <v/>
      </c>
      <c r="C167" s="61" t="str">
        <f>IF($A167="","",VLOOKUP($A167,'Annex 2 Designated EHV charges'!$A:$O,3,0))</f>
        <v/>
      </c>
      <c r="D167" s="61" t="str">
        <f>IF($A167="","",VLOOKUP($A167,'Annex 2 Designated EHV charges'!$A:$O,7,0))</f>
        <v/>
      </c>
      <c r="E167" s="62" t="str">
        <f>IFERROR(IF(VLOOKUP($A167,'Annex 2 Designated EHV charges'!$A:$P,9,FALSE)=0,"",VLOOKUP($A167,'Annex 2 Designated EHV charges'!$A:$P,9,FALSE)),"")</f>
        <v/>
      </c>
      <c r="F167" s="208" t="str">
        <f>IFERROR(IF(VLOOKUP($A167,'Annex 2 Designated EHV charges'!$A:$P,10,FALSE)=0,"",VLOOKUP($A167,'Annex 2 Designated EHV charges'!$A:$P,10,FALSE)),"")</f>
        <v/>
      </c>
      <c r="G167" s="63" t="str">
        <f>IFERROR(IF(VLOOKUP($A167,'Annex 2 Designated EHV charges'!$A:$P,11,FALSE)=0,"",VLOOKUP($A167,'Annex 2 Designated EHV charges'!$A:$P,11,FALSE)),"")</f>
        <v/>
      </c>
      <c r="H167" s="53" t="str">
        <f>IFERROR(IF(VLOOKUP($A167,'Annex 2 Designated EHV charges'!$A:$P,12,FALSE)=0,"",VLOOKUP($A167,'Annex 2 Designated EHV charges'!$A:$P,12,FALSE)),"")</f>
        <v/>
      </c>
    </row>
    <row r="168" spans="1:8" x14ac:dyDescent="0.25">
      <c r="A168" s="53" t="str">
        <f t="array" ref="A168">IFERROR(INDEX('Annex 2 Designated EHV charges'!$A$11:$A$58, MATCH(0, IF(ISBLANK('Annex 2 Designated EHV charges'!$A$11:$A$58),1, COUNTIF(A$4:$A167, 'Annex 2 Designated EHV charges'!$A$11:$A$58)), 0)),"")</f>
        <v/>
      </c>
      <c r="B168" s="53" t="str">
        <f>IF($A168="","",VLOOKUP($A168,'Annex 2 Designated EHV charges'!$A:$O,2,0))</f>
        <v/>
      </c>
      <c r="C168" s="61" t="str">
        <f>IF($A168="","",VLOOKUP($A168,'Annex 2 Designated EHV charges'!$A:$O,3,0))</f>
        <v/>
      </c>
      <c r="D168" s="61" t="str">
        <f>IF($A168="","",VLOOKUP($A168,'Annex 2 Designated EHV charges'!$A:$O,7,0))</f>
        <v/>
      </c>
      <c r="E168" s="62" t="str">
        <f>IFERROR(IF(VLOOKUP($A168,'Annex 2 Designated EHV charges'!$A:$P,9,FALSE)=0,"",VLOOKUP($A168,'Annex 2 Designated EHV charges'!$A:$P,9,FALSE)),"")</f>
        <v/>
      </c>
      <c r="F168" s="208" t="str">
        <f>IFERROR(IF(VLOOKUP($A168,'Annex 2 Designated EHV charges'!$A:$P,10,FALSE)=0,"",VLOOKUP($A168,'Annex 2 Designated EHV charges'!$A:$P,10,FALSE)),"")</f>
        <v/>
      </c>
      <c r="G168" s="63" t="str">
        <f>IFERROR(IF(VLOOKUP($A168,'Annex 2 Designated EHV charges'!$A:$P,11,FALSE)=0,"",VLOOKUP($A168,'Annex 2 Designated EHV charges'!$A:$P,11,FALSE)),"")</f>
        <v/>
      </c>
      <c r="H168" s="53" t="str">
        <f>IFERROR(IF(VLOOKUP($A168,'Annex 2 Designated EHV charges'!$A:$P,12,FALSE)=0,"",VLOOKUP($A168,'Annex 2 Designated EHV charges'!$A:$P,12,FALSE)),"")</f>
        <v/>
      </c>
    </row>
    <row r="169" spans="1:8" x14ac:dyDescent="0.25">
      <c r="A169" s="53" t="str">
        <f t="array" ref="A169">IFERROR(INDEX('Annex 2 Designated EHV charges'!$A$11:$A$58, MATCH(0, IF(ISBLANK('Annex 2 Designated EHV charges'!$A$11:$A$58),1, COUNTIF(A$4:$A168, 'Annex 2 Designated EHV charges'!$A$11:$A$58)), 0)),"")</f>
        <v/>
      </c>
      <c r="B169" s="53" t="str">
        <f>IF($A169="","",VLOOKUP($A169,'Annex 2 Designated EHV charges'!$A:$O,2,0))</f>
        <v/>
      </c>
      <c r="C169" s="61" t="str">
        <f>IF($A169="","",VLOOKUP($A169,'Annex 2 Designated EHV charges'!$A:$O,3,0))</f>
        <v/>
      </c>
      <c r="D169" s="61" t="str">
        <f>IF($A169="","",VLOOKUP($A169,'Annex 2 Designated EHV charges'!$A:$O,7,0))</f>
        <v/>
      </c>
      <c r="E169" s="62" t="str">
        <f>IFERROR(IF(VLOOKUP($A169,'Annex 2 Designated EHV charges'!$A:$P,9,FALSE)=0,"",VLOOKUP($A169,'Annex 2 Designated EHV charges'!$A:$P,9,FALSE)),"")</f>
        <v/>
      </c>
      <c r="F169" s="208" t="str">
        <f>IFERROR(IF(VLOOKUP($A169,'Annex 2 Designated EHV charges'!$A:$P,10,FALSE)=0,"",VLOOKUP($A169,'Annex 2 Designated EHV charges'!$A:$P,10,FALSE)),"")</f>
        <v/>
      </c>
      <c r="G169" s="63" t="str">
        <f>IFERROR(IF(VLOOKUP($A169,'Annex 2 Designated EHV charges'!$A:$P,11,FALSE)=0,"",VLOOKUP($A169,'Annex 2 Designated EHV charges'!$A:$P,11,FALSE)),"")</f>
        <v/>
      </c>
      <c r="H169" s="53" t="str">
        <f>IFERROR(IF(VLOOKUP($A169,'Annex 2 Designated EHV charges'!$A:$P,12,FALSE)=0,"",VLOOKUP($A169,'Annex 2 Designated EHV charges'!$A:$P,12,FALSE)),"")</f>
        <v/>
      </c>
    </row>
    <row r="170" spans="1:8" x14ac:dyDescent="0.25">
      <c r="A170" s="53" t="str">
        <f t="array" ref="A170">IFERROR(INDEX('Annex 2 Designated EHV charges'!$A$11:$A$58, MATCH(0, IF(ISBLANK('Annex 2 Designated EHV charges'!$A$11:$A$58),1, COUNTIF(A$4:$A169, 'Annex 2 Designated EHV charges'!$A$11:$A$58)), 0)),"")</f>
        <v/>
      </c>
      <c r="B170" s="53" t="str">
        <f>IF($A170="","",VLOOKUP($A170,'Annex 2 Designated EHV charges'!$A:$O,2,0))</f>
        <v/>
      </c>
      <c r="C170" s="61" t="str">
        <f>IF($A170="","",VLOOKUP($A170,'Annex 2 Designated EHV charges'!$A:$O,3,0))</f>
        <v/>
      </c>
      <c r="D170" s="61" t="str">
        <f>IF($A170="","",VLOOKUP($A170,'Annex 2 Designated EHV charges'!$A:$O,7,0))</f>
        <v/>
      </c>
      <c r="E170" s="62" t="str">
        <f>IFERROR(IF(VLOOKUP($A170,'Annex 2 Designated EHV charges'!$A:$P,9,FALSE)=0,"",VLOOKUP($A170,'Annex 2 Designated EHV charges'!$A:$P,9,FALSE)),"")</f>
        <v/>
      </c>
      <c r="F170" s="208" t="str">
        <f>IFERROR(IF(VLOOKUP($A170,'Annex 2 Designated EHV charges'!$A:$P,10,FALSE)=0,"",VLOOKUP($A170,'Annex 2 Designated EHV charges'!$A:$P,10,FALSE)),"")</f>
        <v/>
      </c>
      <c r="G170" s="63" t="str">
        <f>IFERROR(IF(VLOOKUP($A170,'Annex 2 Designated EHV charges'!$A:$P,11,FALSE)=0,"",VLOOKUP($A170,'Annex 2 Designated EHV charges'!$A:$P,11,FALSE)),"")</f>
        <v/>
      </c>
      <c r="H170" s="53" t="str">
        <f>IFERROR(IF(VLOOKUP($A170,'Annex 2 Designated EHV charges'!$A:$P,12,FALSE)=0,"",VLOOKUP($A170,'Annex 2 Designated EHV charges'!$A:$P,12,FALSE)),"")</f>
        <v/>
      </c>
    </row>
    <row r="171" spans="1:8" x14ac:dyDescent="0.25">
      <c r="A171" s="53" t="str">
        <f t="array" ref="A171">IFERROR(INDEX('Annex 2 Designated EHV charges'!$A$11:$A$58, MATCH(0, IF(ISBLANK('Annex 2 Designated EHV charges'!$A$11:$A$58),1, COUNTIF(A$4:$A170, 'Annex 2 Designated EHV charges'!$A$11:$A$58)), 0)),"")</f>
        <v/>
      </c>
      <c r="B171" s="53" t="str">
        <f>IF($A171="","",VLOOKUP($A171,'Annex 2 Designated EHV charges'!$A:$O,2,0))</f>
        <v/>
      </c>
      <c r="C171" s="61" t="str">
        <f>IF($A171="","",VLOOKUP($A171,'Annex 2 Designated EHV charges'!$A:$O,3,0))</f>
        <v/>
      </c>
      <c r="D171" s="61" t="str">
        <f>IF($A171="","",VLOOKUP($A171,'Annex 2 Designated EHV charges'!$A:$O,7,0))</f>
        <v/>
      </c>
      <c r="E171" s="62" t="str">
        <f>IFERROR(IF(VLOOKUP($A171,'Annex 2 Designated EHV charges'!$A:$P,9,FALSE)=0,"",VLOOKUP($A171,'Annex 2 Designated EHV charges'!$A:$P,9,FALSE)),"")</f>
        <v/>
      </c>
      <c r="F171" s="208" t="str">
        <f>IFERROR(IF(VLOOKUP($A171,'Annex 2 Designated EHV charges'!$A:$P,10,FALSE)=0,"",VLOOKUP($A171,'Annex 2 Designated EHV charges'!$A:$P,10,FALSE)),"")</f>
        <v/>
      </c>
      <c r="G171" s="63" t="str">
        <f>IFERROR(IF(VLOOKUP($A171,'Annex 2 Designated EHV charges'!$A:$P,11,FALSE)=0,"",VLOOKUP($A171,'Annex 2 Designated EHV charges'!$A:$P,11,FALSE)),"")</f>
        <v/>
      </c>
      <c r="H171" s="53" t="str">
        <f>IFERROR(IF(VLOOKUP($A171,'Annex 2 Designated EHV charges'!$A:$P,12,FALSE)=0,"",VLOOKUP($A171,'Annex 2 Designated EHV charges'!$A:$P,12,FALSE)),"")</f>
        <v/>
      </c>
    </row>
    <row r="172" spans="1:8" x14ac:dyDescent="0.25">
      <c r="A172" s="53" t="str">
        <f t="array" ref="A172">IFERROR(INDEX('Annex 2 Designated EHV charges'!$A$11:$A$58, MATCH(0, IF(ISBLANK('Annex 2 Designated EHV charges'!$A$11:$A$58),1, COUNTIF(A$4:$A171, 'Annex 2 Designated EHV charges'!$A$11:$A$58)), 0)),"")</f>
        <v/>
      </c>
      <c r="B172" s="53" t="str">
        <f>IF($A172="","",VLOOKUP($A172,'Annex 2 Designated EHV charges'!$A:$O,2,0))</f>
        <v/>
      </c>
      <c r="C172" s="61" t="str">
        <f>IF($A172="","",VLOOKUP($A172,'Annex 2 Designated EHV charges'!$A:$O,3,0))</f>
        <v/>
      </c>
      <c r="D172" s="61" t="str">
        <f>IF($A172="","",VLOOKUP($A172,'Annex 2 Designated EHV charges'!$A:$O,7,0))</f>
        <v/>
      </c>
      <c r="E172" s="62" t="str">
        <f>IFERROR(IF(VLOOKUP($A172,'Annex 2 Designated EHV charges'!$A:$P,9,FALSE)=0,"",VLOOKUP($A172,'Annex 2 Designated EHV charges'!$A:$P,9,FALSE)),"")</f>
        <v/>
      </c>
      <c r="F172" s="208" t="str">
        <f>IFERROR(IF(VLOOKUP($A172,'Annex 2 Designated EHV charges'!$A:$P,10,FALSE)=0,"",VLOOKUP($A172,'Annex 2 Designated EHV charges'!$A:$P,10,FALSE)),"")</f>
        <v/>
      </c>
      <c r="G172" s="63" t="str">
        <f>IFERROR(IF(VLOOKUP($A172,'Annex 2 Designated EHV charges'!$A:$P,11,FALSE)=0,"",VLOOKUP($A172,'Annex 2 Designated EHV charges'!$A:$P,11,FALSE)),"")</f>
        <v/>
      </c>
      <c r="H172" s="53" t="str">
        <f>IFERROR(IF(VLOOKUP($A172,'Annex 2 Designated EHV charges'!$A:$P,12,FALSE)=0,"",VLOOKUP($A172,'Annex 2 Designated EHV charges'!$A:$P,12,FALSE)),"")</f>
        <v/>
      </c>
    </row>
    <row r="173" spans="1:8" x14ac:dyDescent="0.25">
      <c r="A173" s="53" t="str">
        <f t="array" ref="A173">IFERROR(INDEX('Annex 2 Designated EHV charges'!$A$11:$A$58, MATCH(0, IF(ISBLANK('Annex 2 Designated EHV charges'!$A$11:$A$58),1, COUNTIF(A$4:$A172, 'Annex 2 Designated EHV charges'!$A$11:$A$58)), 0)),"")</f>
        <v/>
      </c>
      <c r="B173" s="53" t="str">
        <f>IF($A173="","",VLOOKUP($A173,'Annex 2 Designated EHV charges'!$A:$O,2,0))</f>
        <v/>
      </c>
      <c r="C173" s="61" t="str">
        <f>IF($A173="","",VLOOKUP($A173,'Annex 2 Designated EHV charges'!$A:$O,3,0))</f>
        <v/>
      </c>
      <c r="D173" s="61" t="str">
        <f>IF($A173="","",VLOOKUP($A173,'Annex 2 Designated EHV charges'!$A:$O,7,0))</f>
        <v/>
      </c>
      <c r="E173" s="62" t="str">
        <f>IFERROR(IF(VLOOKUP($A173,'Annex 2 Designated EHV charges'!$A:$P,9,FALSE)=0,"",VLOOKUP($A173,'Annex 2 Designated EHV charges'!$A:$P,9,FALSE)),"")</f>
        <v/>
      </c>
      <c r="F173" s="208" t="str">
        <f>IFERROR(IF(VLOOKUP($A173,'Annex 2 Designated EHV charges'!$A:$P,10,FALSE)=0,"",VLOOKUP($A173,'Annex 2 Designated EHV charges'!$A:$P,10,FALSE)),"")</f>
        <v/>
      </c>
      <c r="G173" s="63" t="str">
        <f>IFERROR(IF(VLOOKUP($A173,'Annex 2 Designated EHV charges'!$A:$P,11,FALSE)=0,"",VLOOKUP($A173,'Annex 2 Designated EHV charges'!$A:$P,11,FALSE)),"")</f>
        <v/>
      </c>
      <c r="H173" s="53" t="str">
        <f>IFERROR(IF(VLOOKUP($A173,'Annex 2 Designated EHV charges'!$A:$P,12,FALSE)=0,"",VLOOKUP($A173,'Annex 2 Designated EHV charges'!$A:$P,12,FALSE)),"")</f>
        <v/>
      </c>
    </row>
    <row r="174" spans="1:8" x14ac:dyDescent="0.25">
      <c r="A174" s="53" t="str">
        <f t="array" ref="A174">IFERROR(INDEX('Annex 2 Designated EHV charges'!$A$11:$A$58, MATCH(0, IF(ISBLANK('Annex 2 Designated EHV charges'!$A$11:$A$58),1, COUNTIF(A$4:$A173, 'Annex 2 Designated EHV charges'!$A$11:$A$58)), 0)),"")</f>
        <v/>
      </c>
      <c r="B174" s="53" t="str">
        <f>IF($A174="","",VLOOKUP($A174,'Annex 2 Designated EHV charges'!$A:$O,2,0))</f>
        <v/>
      </c>
      <c r="C174" s="61" t="str">
        <f>IF($A174="","",VLOOKUP($A174,'Annex 2 Designated EHV charges'!$A:$O,3,0))</f>
        <v/>
      </c>
      <c r="D174" s="61" t="str">
        <f>IF($A174="","",VLOOKUP($A174,'Annex 2 Designated EHV charges'!$A:$O,7,0))</f>
        <v/>
      </c>
      <c r="E174" s="62" t="str">
        <f>IFERROR(IF(VLOOKUP($A174,'Annex 2 Designated EHV charges'!$A:$P,9,FALSE)=0,"",VLOOKUP($A174,'Annex 2 Designated EHV charges'!$A:$P,9,FALSE)),"")</f>
        <v/>
      </c>
      <c r="F174" s="208" t="str">
        <f>IFERROR(IF(VLOOKUP($A174,'Annex 2 Designated EHV charges'!$A:$P,10,FALSE)=0,"",VLOOKUP($A174,'Annex 2 Designated EHV charges'!$A:$P,10,FALSE)),"")</f>
        <v/>
      </c>
      <c r="G174" s="63" t="str">
        <f>IFERROR(IF(VLOOKUP($A174,'Annex 2 Designated EHV charges'!$A:$P,11,FALSE)=0,"",VLOOKUP($A174,'Annex 2 Designated EHV charges'!$A:$P,11,FALSE)),"")</f>
        <v/>
      </c>
      <c r="H174" s="53" t="str">
        <f>IFERROR(IF(VLOOKUP($A174,'Annex 2 Designated EHV charges'!$A:$P,12,FALSE)=0,"",VLOOKUP($A174,'Annex 2 Designated EHV charges'!$A:$P,12,FALSE)),"")</f>
        <v/>
      </c>
    </row>
    <row r="175" spans="1:8" x14ac:dyDescent="0.25">
      <c r="A175" s="53" t="str">
        <f t="array" ref="A175">IFERROR(INDEX('Annex 2 Designated EHV charges'!$A$11:$A$58, MATCH(0, IF(ISBLANK('Annex 2 Designated EHV charges'!$A$11:$A$58),1, COUNTIF(A$4:$A174, 'Annex 2 Designated EHV charges'!$A$11:$A$58)), 0)),"")</f>
        <v/>
      </c>
      <c r="B175" s="53" t="str">
        <f>IF($A175="","",VLOOKUP($A175,'Annex 2 Designated EHV charges'!$A:$O,2,0))</f>
        <v/>
      </c>
      <c r="C175" s="61" t="str">
        <f>IF($A175="","",VLOOKUP($A175,'Annex 2 Designated EHV charges'!$A:$O,3,0))</f>
        <v/>
      </c>
      <c r="D175" s="61" t="str">
        <f>IF($A175="","",VLOOKUP($A175,'Annex 2 Designated EHV charges'!$A:$O,7,0))</f>
        <v/>
      </c>
      <c r="E175" s="62" t="str">
        <f>IFERROR(IF(VLOOKUP($A175,'Annex 2 Designated EHV charges'!$A:$P,9,FALSE)=0,"",VLOOKUP($A175,'Annex 2 Designated EHV charges'!$A:$P,9,FALSE)),"")</f>
        <v/>
      </c>
      <c r="F175" s="208" t="str">
        <f>IFERROR(IF(VLOOKUP($A175,'Annex 2 Designated EHV charges'!$A:$P,10,FALSE)=0,"",VLOOKUP($A175,'Annex 2 Designated EHV charges'!$A:$P,10,FALSE)),"")</f>
        <v/>
      </c>
      <c r="G175" s="63" t="str">
        <f>IFERROR(IF(VLOOKUP($A175,'Annex 2 Designated EHV charges'!$A:$P,11,FALSE)=0,"",VLOOKUP($A175,'Annex 2 Designated EHV charges'!$A:$P,11,FALSE)),"")</f>
        <v/>
      </c>
      <c r="H175" s="53" t="str">
        <f>IFERROR(IF(VLOOKUP($A175,'Annex 2 Designated EHV charges'!$A:$P,12,FALSE)=0,"",VLOOKUP($A175,'Annex 2 Designated EHV charges'!$A:$P,12,FALSE)),"")</f>
        <v/>
      </c>
    </row>
    <row r="176" spans="1:8" x14ac:dyDescent="0.25">
      <c r="A176" s="53" t="str">
        <f t="array" ref="A176">IFERROR(INDEX('Annex 2 Designated EHV charges'!$A$11:$A$58, MATCH(0, IF(ISBLANK('Annex 2 Designated EHV charges'!$A$11:$A$58),1, COUNTIF(A$4:$A175, 'Annex 2 Designated EHV charges'!$A$11:$A$58)), 0)),"")</f>
        <v/>
      </c>
      <c r="B176" s="53" t="str">
        <f>IF($A176="","",VLOOKUP($A176,'Annex 2 Designated EHV charges'!$A:$O,2,0))</f>
        <v/>
      </c>
      <c r="C176" s="61" t="str">
        <f>IF($A176="","",VLOOKUP($A176,'Annex 2 Designated EHV charges'!$A:$O,3,0))</f>
        <v/>
      </c>
      <c r="D176" s="61" t="str">
        <f>IF($A176="","",VLOOKUP($A176,'Annex 2 Designated EHV charges'!$A:$O,7,0))</f>
        <v/>
      </c>
      <c r="E176" s="62" t="str">
        <f>IFERROR(IF(VLOOKUP($A176,'Annex 2 Designated EHV charges'!$A:$P,9,FALSE)=0,"",VLOOKUP($A176,'Annex 2 Designated EHV charges'!$A:$P,9,FALSE)),"")</f>
        <v/>
      </c>
      <c r="F176" s="208" t="str">
        <f>IFERROR(IF(VLOOKUP($A176,'Annex 2 Designated EHV charges'!$A:$P,10,FALSE)=0,"",VLOOKUP($A176,'Annex 2 Designated EHV charges'!$A:$P,10,FALSE)),"")</f>
        <v/>
      </c>
      <c r="G176" s="63" t="str">
        <f>IFERROR(IF(VLOOKUP($A176,'Annex 2 Designated EHV charges'!$A:$P,11,FALSE)=0,"",VLOOKUP($A176,'Annex 2 Designated EHV charges'!$A:$P,11,FALSE)),"")</f>
        <v/>
      </c>
      <c r="H176" s="53" t="str">
        <f>IFERROR(IF(VLOOKUP($A176,'Annex 2 Designated EHV charges'!$A:$P,12,FALSE)=0,"",VLOOKUP($A176,'Annex 2 Designated EHV charges'!$A:$P,12,FALSE)),"")</f>
        <v/>
      </c>
    </row>
    <row r="177" spans="1:8" x14ac:dyDescent="0.25">
      <c r="A177" s="53" t="str">
        <f t="array" ref="A177">IFERROR(INDEX('Annex 2 Designated EHV charges'!$A$11:$A$58, MATCH(0, IF(ISBLANK('Annex 2 Designated EHV charges'!$A$11:$A$58),1, COUNTIF(A$4:$A176, 'Annex 2 Designated EHV charges'!$A$11:$A$58)), 0)),"")</f>
        <v/>
      </c>
      <c r="B177" s="53" t="str">
        <f>IF($A177="","",VLOOKUP($A177,'Annex 2 Designated EHV charges'!$A:$O,2,0))</f>
        <v/>
      </c>
      <c r="C177" s="61" t="str">
        <f>IF($A177="","",VLOOKUP($A177,'Annex 2 Designated EHV charges'!$A:$O,3,0))</f>
        <v/>
      </c>
      <c r="D177" s="61" t="str">
        <f>IF($A177="","",VLOOKUP($A177,'Annex 2 Designated EHV charges'!$A:$O,7,0))</f>
        <v/>
      </c>
      <c r="E177" s="62" t="str">
        <f>IFERROR(IF(VLOOKUP($A177,'Annex 2 Designated EHV charges'!$A:$P,9,FALSE)=0,"",VLOOKUP($A177,'Annex 2 Designated EHV charges'!$A:$P,9,FALSE)),"")</f>
        <v/>
      </c>
      <c r="F177" s="208" t="str">
        <f>IFERROR(IF(VLOOKUP($A177,'Annex 2 Designated EHV charges'!$A:$P,10,FALSE)=0,"",VLOOKUP($A177,'Annex 2 Designated EHV charges'!$A:$P,10,FALSE)),"")</f>
        <v/>
      </c>
      <c r="G177" s="63" t="str">
        <f>IFERROR(IF(VLOOKUP($A177,'Annex 2 Designated EHV charges'!$A:$P,11,FALSE)=0,"",VLOOKUP($A177,'Annex 2 Designated EHV charges'!$A:$P,11,FALSE)),"")</f>
        <v/>
      </c>
      <c r="H177" s="53" t="str">
        <f>IFERROR(IF(VLOOKUP($A177,'Annex 2 Designated EHV charges'!$A:$P,12,FALSE)=0,"",VLOOKUP($A177,'Annex 2 Designated EHV charges'!$A:$P,12,FALSE)),"")</f>
        <v/>
      </c>
    </row>
    <row r="178" spans="1:8" x14ac:dyDescent="0.25">
      <c r="A178" s="53" t="str">
        <f t="array" ref="A178">IFERROR(INDEX('Annex 2 Designated EHV charges'!$A$11:$A$58, MATCH(0, IF(ISBLANK('Annex 2 Designated EHV charges'!$A$11:$A$58),1, COUNTIF(A$4:$A177, 'Annex 2 Designated EHV charges'!$A$11:$A$58)), 0)),"")</f>
        <v/>
      </c>
      <c r="B178" s="53" t="str">
        <f>IF($A178="","",VLOOKUP($A178,'Annex 2 Designated EHV charges'!$A:$O,2,0))</f>
        <v/>
      </c>
      <c r="C178" s="61" t="str">
        <f>IF($A178="","",VLOOKUP($A178,'Annex 2 Designated EHV charges'!$A:$O,3,0))</f>
        <v/>
      </c>
      <c r="D178" s="61" t="str">
        <f>IF($A178="","",VLOOKUP($A178,'Annex 2 Designated EHV charges'!$A:$O,7,0))</f>
        <v/>
      </c>
      <c r="E178" s="62" t="str">
        <f>IFERROR(IF(VLOOKUP($A178,'Annex 2 Designated EHV charges'!$A:$P,9,FALSE)=0,"",VLOOKUP($A178,'Annex 2 Designated EHV charges'!$A:$P,9,FALSE)),"")</f>
        <v/>
      </c>
      <c r="F178" s="208" t="str">
        <f>IFERROR(IF(VLOOKUP($A178,'Annex 2 Designated EHV charges'!$A:$P,10,FALSE)=0,"",VLOOKUP($A178,'Annex 2 Designated EHV charges'!$A:$P,10,FALSE)),"")</f>
        <v/>
      </c>
      <c r="G178" s="63" t="str">
        <f>IFERROR(IF(VLOOKUP($A178,'Annex 2 Designated EHV charges'!$A:$P,11,FALSE)=0,"",VLOOKUP($A178,'Annex 2 Designated EHV charges'!$A:$P,11,FALSE)),"")</f>
        <v/>
      </c>
      <c r="H178" s="53" t="str">
        <f>IFERROR(IF(VLOOKUP($A178,'Annex 2 Designated EHV charges'!$A:$P,12,FALSE)=0,"",VLOOKUP($A178,'Annex 2 Designated EHV charges'!$A:$P,12,FALSE)),"")</f>
        <v/>
      </c>
    </row>
    <row r="179" spans="1:8" x14ac:dyDescent="0.25">
      <c r="A179" s="53" t="str">
        <f t="array" ref="A179">IFERROR(INDEX('Annex 2 Designated EHV charges'!$A$11:$A$58, MATCH(0, IF(ISBLANK('Annex 2 Designated EHV charges'!$A$11:$A$58),1, COUNTIF(A$4:$A178, 'Annex 2 Designated EHV charges'!$A$11:$A$58)), 0)),"")</f>
        <v/>
      </c>
      <c r="B179" s="53" t="str">
        <f>IF($A179="","",VLOOKUP($A179,'Annex 2 Designated EHV charges'!$A:$O,2,0))</f>
        <v/>
      </c>
      <c r="C179" s="61" t="str">
        <f>IF($A179="","",VLOOKUP($A179,'Annex 2 Designated EHV charges'!$A:$O,3,0))</f>
        <v/>
      </c>
      <c r="D179" s="61" t="str">
        <f>IF($A179="","",VLOOKUP($A179,'Annex 2 Designated EHV charges'!$A:$O,7,0))</f>
        <v/>
      </c>
      <c r="E179" s="62" t="str">
        <f>IFERROR(IF(VLOOKUP($A179,'Annex 2 Designated EHV charges'!$A:$P,9,FALSE)=0,"",VLOOKUP($A179,'Annex 2 Designated EHV charges'!$A:$P,9,FALSE)),"")</f>
        <v/>
      </c>
      <c r="F179" s="208" t="str">
        <f>IFERROR(IF(VLOOKUP($A179,'Annex 2 Designated EHV charges'!$A:$P,10,FALSE)=0,"",VLOOKUP($A179,'Annex 2 Designated EHV charges'!$A:$P,10,FALSE)),"")</f>
        <v/>
      </c>
      <c r="G179" s="63" t="str">
        <f>IFERROR(IF(VLOOKUP($A179,'Annex 2 Designated EHV charges'!$A:$P,11,FALSE)=0,"",VLOOKUP($A179,'Annex 2 Designated EHV charges'!$A:$P,11,FALSE)),"")</f>
        <v/>
      </c>
      <c r="H179" s="53" t="str">
        <f>IFERROR(IF(VLOOKUP($A179,'Annex 2 Designated EHV charges'!$A:$P,12,FALSE)=0,"",VLOOKUP($A179,'Annex 2 Designated EHV charges'!$A:$P,12,FALSE)),"")</f>
        <v/>
      </c>
    </row>
    <row r="180" spans="1:8" x14ac:dyDescent="0.25">
      <c r="A180" s="53" t="str">
        <f t="array" ref="A180">IFERROR(INDEX('Annex 2 Designated EHV charges'!$A$11:$A$58, MATCH(0, IF(ISBLANK('Annex 2 Designated EHV charges'!$A$11:$A$58),1, COUNTIF(A$4:$A179, 'Annex 2 Designated EHV charges'!$A$11:$A$58)), 0)),"")</f>
        <v/>
      </c>
      <c r="B180" s="53" t="str">
        <f>IF($A180="","",VLOOKUP($A180,'Annex 2 Designated EHV charges'!$A:$O,2,0))</f>
        <v/>
      </c>
      <c r="C180" s="61" t="str">
        <f>IF($A180="","",VLOOKUP($A180,'Annex 2 Designated EHV charges'!$A:$O,3,0))</f>
        <v/>
      </c>
      <c r="D180" s="61" t="str">
        <f>IF($A180="","",VLOOKUP($A180,'Annex 2 Designated EHV charges'!$A:$O,7,0))</f>
        <v/>
      </c>
      <c r="E180" s="62" t="str">
        <f>IFERROR(IF(VLOOKUP($A180,'Annex 2 Designated EHV charges'!$A:$P,9,FALSE)=0,"",VLOOKUP($A180,'Annex 2 Designated EHV charges'!$A:$P,9,FALSE)),"")</f>
        <v/>
      </c>
      <c r="F180" s="208" t="str">
        <f>IFERROR(IF(VLOOKUP($A180,'Annex 2 Designated EHV charges'!$A:$P,10,FALSE)=0,"",VLOOKUP($A180,'Annex 2 Designated EHV charges'!$A:$P,10,FALSE)),"")</f>
        <v/>
      </c>
      <c r="G180" s="63" t="str">
        <f>IFERROR(IF(VLOOKUP($A180,'Annex 2 Designated EHV charges'!$A:$P,11,FALSE)=0,"",VLOOKUP($A180,'Annex 2 Designated EHV charges'!$A:$P,11,FALSE)),"")</f>
        <v/>
      </c>
      <c r="H180" s="53" t="str">
        <f>IFERROR(IF(VLOOKUP($A180,'Annex 2 Designated EHV charges'!$A:$P,12,FALSE)=0,"",VLOOKUP($A180,'Annex 2 Designated EHV charges'!$A:$P,12,FALSE)),"")</f>
        <v/>
      </c>
    </row>
    <row r="181" spans="1:8" x14ac:dyDescent="0.25">
      <c r="A181" s="53" t="str">
        <f t="array" ref="A181">IFERROR(INDEX('Annex 2 Designated EHV charges'!$A$11:$A$58, MATCH(0, IF(ISBLANK('Annex 2 Designated EHV charges'!$A$11:$A$58),1, COUNTIF(A$4:$A180, 'Annex 2 Designated EHV charges'!$A$11:$A$58)), 0)),"")</f>
        <v/>
      </c>
      <c r="B181" s="53" t="str">
        <f>IF($A181="","",VLOOKUP($A181,'Annex 2 Designated EHV charges'!$A:$O,2,0))</f>
        <v/>
      </c>
      <c r="C181" s="61" t="str">
        <f>IF($A181="","",VLOOKUP($A181,'Annex 2 Designated EHV charges'!$A:$O,3,0))</f>
        <v/>
      </c>
      <c r="D181" s="61" t="str">
        <f>IF($A181="","",VLOOKUP($A181,'Annex 2 Designated EHV charges'!$A:$O,7,0))</f>
        <v/>
      </c>
      <c r="E181" s="62" t="str">
        <f>IFERROR(IF(VLOOKUP($A181,'Annex 2 Designated EHV charges'!$A:$P,9,FALSE)=0,"",VLOOKUP($A181,'Annex 2 Designated EHV charges'!$A:$P,9,FALSE)),"")</f>
        <v/>
      </c>
      <c r="F181" s="208" t="str">
        <f>IFERROR(IF(VLOOKUP($A181,'Annex 2 Designated EHV charges'!$A:$P,10,FALSE)=0,"",VLOOKUP($A181,'Annex 2 Designated EHV charges'!$A:$P,10,FALSE)),"")</f>
        <v/>
      </c>
      <c r="G181" s="63" t="str">
        <f>IFERROR(IF(VLOOKUP($A181,'Annex 2 Designated EHV charges'!$A:$P,11,FALSE)=0,"",VLOOKUP($A181,'Annex 2 Designated EHV charges'!$A:$P,11,FALSE)),"")</f>
        <v/>
      </c>
      <c r="H181" s="53" t="str">
        <f>IFERROR(IF(VLOOKUP($A181,'Annex 2 Designated EHV charges'!$A:$P,12,FALSE)=0,"",VLOOKUP($A181,'Annex 2 Designated EHV charges'!$A:$P,12,FALSE)),"")</f>
        <v/>
      </c>
    </row>
    <row r="182" spans="1:8" x14ac:dyDescent="0.25">
      <c r="A182" s="53" t="str">
        <f t="array" ref="A182">IFERROR(INDEX('Annex 2 Designated EHV charges'!$A$11:$A$58, MATCH(0, IF(ISBLANK('Annex 2 Designated EHV charges'!$A$11:$A$58),1, COUNTIF(A$4:$A181, 'Annex 2 Designated EHV charges'!$A$11:$A$58)), 0)),"")</f>
        <v/>
      </c>
      <c r="B182" s="53" t="str">
        <f>IF($A182="","",VLOOKUP($A182,'Annex 2 Designated EHV charges'!$A:$O,2,0))</f>
        <v/>
      </c>
      <c r="C182" s="61" t="str">
        <f>IF($A182="","",VLOOKUP($A182,'Annex 2 Designated EHV charges'!$A:$O,3,0))</f>
        <v/>
      </c>
      <c r="D182" s="61" t="str">
        <f>IF($A182="","",VLOOKUP($A182,'Annex 2 Designated EHV charges'!$A:$O,7,0))</f>
        <v/>
      </c>
      <c r="E182" s="62" t="str">
        <f>IFERROR(IF(VLOOKUP($A182,'Annex 2 Designated EHV charges'!$A:$P,9,FALSE)=0,"",VLOOKUP($A182,'Annex 2 Designated EHV charges'!$A:$P,9,FALSE)),"")</f>
        <v/>
      </c>
      <c r="F182" s="208" t="str">
        <f>IFERROR(IF(VLOOKUP($A182,'Annex 2 Designated EHV charges'!$A:$P,10,FALSE)=0,"",VLOOKUP($A182,'Annex 2 Designated EHV charges'!$A:$P,10,FALSE)),"")</f>
        <v/>
      </c>
      <c r="G182" s="63" t="str">
        <f>IFERROR(IF(VLOOKUP($A182,'Annex 2 Designated EHV charges'!$A:$P,11,FALSE)=0,"",VLOOKUP($A182,'Annex 2 Designated EHV charges'!$A:$P,11,FALSE)),"")</f>
        <v/>
      </c>
      <c r="H182" s="53" t="str">
        <f>IFERROR(IF(VLOOKUP($A182,'Annex 2 Designated EHV charges'!$A:$P,12,FALSE)=0,"",VLOOKUP($A182,'Annex 2 Designated EHV charges'!$A:$P,12,FALSE)),"")</f>
        <v/>
      </c>
    </row>
    <row r="183" spans="1:8" x14ac:dyDescent="0.25">
      <c r="A183" s="53" t="str">
        <f t="array" ref="A183">IFERROR(INDEX('Annex 2 Designated EHV charges'!$A$11:$A$58, MATCH(0, IF(ISBLANK('Annex 2 Designated EHV charges'!$A$11:$A$58),1, COUNTIF(A$4:$A182, 'Annex 2 Designated EHV charges'!$A$11:$A$58)), 0)),"")</f>
        <v/>
      </c>
      <c r="B183" s="53" t="str">
        <f>IF($A183="","",VLOOKUP($A183,'Annex 2 Designated EHV charges'!$A:$O,2,0))</f>
        <v/>
      </c>
      <c r="C183" s="61" t="str">
        <f>IF($A183="","",VLOOKUP($A183,'Annex 2 Designated EHV charges'!$A:$O,3,0))</f>
        <v/>
      </c>
      <c r="D183" s="61" t="str">
        <f>IF($A183="","",VLOOKUP($A183,'Annex 2 Designated EHV charges'!$A:$O,7,0))</f>
        <v/>
      </c>
      <c r="E183" s="62" t="str">
        <f>IFERROR(IF(VLOOKUP($A183,'Annex 2 Designated EHV charges'!$A:$P,9,FALSE)=0,"",VLOOKUP($A183,'Annex 2 Designated EHV charges'!$A:$P,9,FALSE)),"")</f>
        <v/>
      </c>
      <c r="F183" s="208" t="str">
        <f>IFERROR(IF(VLOOKUP($A183,'Annex 2 Designated EHV charges'!$A:$P,10,FALSE)=0,"",VLOOKUP($A183,'Annex 2 Designated EHV charges'!$A:$P,10,FALSE)),"")</f>
        <v/>
      </c>
      <c r="G183" s="63" t="str">
        <f>IFERROR(IF(VLOOKUP($A183,'Annex 2 Designated EHV charges'!$A:$P,11,FALSE)=0,"",VLOOKUP($A183,'Annex 2 Designated EHV charges'!$A:$P,11,FALSE)),"")</f>
        <v/>
      </c>
      <c r="H183" s="53" t="str">
        <f>IFERROR(IF(VLOOKUP($A183,'Annex 2 Designated EHV charges'!$A:$P,12,FALSE)=0,"",VLOOKUP($A183,'Annex 2 Designated EHV charges'!$A:$P,12,FALSE)),"")</f>
        <v/>
      </c>
    </row>
    <row r="184" spans="1:8" x14ac:dyDescent="0.25">
      <c r="A184" s="53" t="str">
        <f t="array" ref="A184">IFERROR(INDEX('Annex 2 Designated EHV charges'!$A$11:$A$58, MATCH(0, IF(ISBLANK('Annex 2 Designated EHV charges'!$A$11:$A$58),1, COUNTIF(A$4:$A183, 'Annex 2 Designated EHV charges'!$A$11:$A$58)), 0)),"")</f>
        <v/>
      </c>
      <c r="B184" s="53" t="str">
        <f>IF($A184="","",VLOOKUP($A184,'Annex 2 Designated EHV charges'!$A:$O,2,0))</f>
        <v/>
      </c>
      <c r="C184" s="61" t="str">
        <f>IF($A184="","",VLOOKUP($A184,'Annex 2 Designated EHV charges'!$A:$O,3,0))</f>
        <v/>
      </c>
      <c r="D184" s="61" t="str">
        <f>IF($A184="","",VLOOKUP($A184,'Annex 2 Designated EHV charges'!$A:$O,7,0))</f>
        <v/>
      </c>
      <c r="E184" s="62" t="str">
        <f>IFERROR(IF(VLOOKUP($A184,'Annex 2 Designated EHV charges'!$A:$P,9,FALSE)=0,"",VLOOKUP($A184,'Annex 2 Designated EHV charges'!$A:$P,9,FALSE)),"")</f>
        <v/>
      </c>
      <c r="F184" s="208" t="str">
        <f>IFERROR(IF(VLOOKUP($A184,'Annex 2 Designated EHV charges'!$A:$P,10,FALSE)=0,"",VLOOKUP($A184,'Annex 2 Designated EHV charges'!$A:$P,10,FALSE)),"")</f>
        <v/>
      </c>
      <c r="G184" s="63" t="str">
        <f>IFERROR(IF(VLOOKUP($A184,'Annex 2 Designated EHV charges'!$A:$P,11,FALSE)=0,"",VLOOKUP($A184,'Annex 2 Designated EHV charges'!$A:$P,11,FALSE)),"")</f>
        <v/>
      </c>
      <c r="H184" s="53" t="str">
        <f>IFERROR(IF(VLOOKUP($A184,'Annex 2 Designated EHV charges'!$A:$P,12,FALSE)=0,"",VLOOKUP($A184,'Annex 2 Designated EHV charges'!$A:$P,12,FALSE)),"")</f>
        <v/>
      </c>
    </row>
    <row r="185" spans="1:8" x14ac:dyDescent="0.25">
      <c r="A185" s="53" t="str">
        <f t="array" ref="A185">IFERROR(INDEX('Annex 2 Designated EHV charges'!$A$11:$A$58, MATCH(0, IF(ISBLANK('Annex 2 Designated EHV charges'!$A$11:$A$58),1, COUNTIF(A$4:$A184, 'Annex 2 Designated EHV charges'!$A$11:$A$58)), 0)),"")</f>
        <v/>
      </c>
      <c r="B185" s="53" t="str">
        <f>IF($A185="","",VLOOKUP($A185,'Annex 2 Designated EHV charges'!$A:$O,2,0))</f>
        <v/>
      </c>
      <c r="C185" s="61" t="str">
        <f>IF($A185="","",VLOOKUP($A185,'Annex 2 Designated EHV charges'!$A:$O,3,0))</f>
        <v/>
      </c>
      <c r="D185" s="61" t="str">
        <f>IF($A185="","",VLOOKUP($A185,'Annex 2 Designated EHV charges'!$A:$O,7,0))</f>
        <v/>
      </c>
      <c r="E185" s="62" t="str">
        <f>IFERROR(IF(VLOOKUP($A185,'Annex 2 Designated EHV charges'!$A:$P,9,FALSE)=0,"",VLOOKUP($A185,'Annex 2 Designated EHV charges'!$A:$P,9,FALSE)),"")</f>
        <v/>
      </c>
      <c r="F185" s="208" t="str">
        <f>IFERROR(IF(VLOOKUP($A185,'Annex 2 Designated EHV charges'!$A:$P,10,FALSE)=0,"",VLOOKUP($A185,'Annex 2 Designated EHV charges'!$A:$P,10,FALSE)),"")</f>
        <v/>
      </c>
      <c r="G185" s="63" t="str">
        <f>IFERROR(IF(VLOOKUP($A185,'Annex 2 Designated EHV charges'!$A:$P,11,FALSE)=0,"",VLOOKUP($A185,'Annex 2 Designated EHV charges'!$A:$P,11,FALSE)),"")</f>
        <v/>
      </c>
      <c r="H185" s="53" t="str">
        <f>IFERROR(IF(VLOOKUP($A185,'Annex 2 Designated EHV charges'!$A:$P,12,FALSE)=0,"",VLOOKUP($A185,'Annex 2 Designated EHV charges'!$A:$P,12,FALSE)),"")</f>
        <v/>
      </c>
    </row>
    <row r="186" spans="1:8" x14ac:dyDescent="0.25">
      <c r="A186" s="53" t="str">
        <f t="array" ref="A186">IFERROR(INDEX('Annex 2 Designated EHV charges'!$A$11:$A$58, MATCH(0, IF(ISBLANK('Annex 2 Designated EHV charges'!$A$11:$A$58),1, COUNTIF(A$4:$A185, 'Annex 2 Designated EHV charges'!$A$11:$A$58)), 0)),"")</f>
        <v/>
      </c>
      <c r="B186" s="53" t="str">
        <f>IF($A186="","",VLOOKUP($A186,'Annex 2 Designated EHV charges'!$A:$O,2,0))</f>
        <v/>
      </c>
      <c r="C186" s="61" t="str">
        <f>IF($A186="","",VLOOKUP($A186,'Annex 2 Designated EHV charges'!$A:$O,3,0))</f>
        <v/>
      </c>
      <c r="D186" s="61" t="str">
        <f>IF($A186="","",VLOOKUP($A186,'Annex 2 Designated EHV charges'!$A:$O,7,0))</f>
        <v/>
      </c>
      <c r="E186" s="62" t="str">
        <f>IFERROR(IF(VLOOKUP($A186,'Annex 2 Designated EHV charges'!$A:$P,9,FALSE)=0,"",VLOOKUP($A186,'Annex 2 Designated EHV charges'!$A:$P,9,FALSE)),"")</f>
        <v/>
      </c>
      <c r="F186" s="208" t="str">
        <f>IFERROR(IF(VLOOKUP($A186,'Annex 2 Designated EHV charges'!$A:$P,10,FALSE)=0,"",VLOOKUP($A186,'Annex 2 Designated EHV charges'!$A:$P,10,FALSE)),"")</f>
        <v/>
      </c>
      <c r="G186" s="63" t="str">
        <f>IFERROR(IF(VLOOKUP($A186,'Annex 2 Designated EHV charges'!$A:$P,11,FALSE)=0,"",VLOOKUP($A186,'Annex 2 Designated EHV charges'!$A:$P,11,FALSE)),"")</f>
        <v/>
      </c>
      <c r="H186" s="53" t="str">
        <f>IFERROR(IF(VLOOKUP($A186,'Annex 2 Designated EHV charges'!$A:$P,12,FALSE)=0,"",VLOOKUP($A186,'Annex 2 Designated EHV charges'!$A:$P,12,FALSE)),"")</f>
        <v/>
      </c>
    </row>
    <row r="187" spans="1:8" x14ac:dyDescent="0.25">
      <c r="A187" s="53" t="str">
        <f t="array" ref="A187">IFERROR(INDEX('Annex 2 Designated EHV charges'!$A$11:$A$58, MATCH(0, IF(ISBLANK('Annex 2 Designated EHV charges'!$A$11:$A$58),1, COUNTIF(A$4:$A186, 'Annex 2 Designated EHV charges'!$A$11:$A$58)), 0)),"")</f>
        <v/>
      </c>
      <c r="B187" s="53" t="str">
        <f>IF($A187="","",VLOOKUP($A187,'Annex 2 Designated EHV charges'!$A:$O,2,0))</f>
        <v/>
      </c>
      <c r="C187" s="61" t="str">
        <f>IF($A187="","",VLOOKUP($A187,'Annex 2 Designated EHV charges'!$A:$O,3,0))</f>
        <v/>
      </c>
      <c r="D187" s="61" t="str">
        <f>IF($A187="","",VLOOKUP($A187,'Annex 2 Designated EHV charges'!$A:$O,7,0))</f>
        <v/>
      </c>
      <c r="E187" s="62" t="str">
        <f>IFERROR(IF(VLOOKUP($A187,'Annex 2 Designated EHV charges'!$A:$P,9,FALSE)=0,"",VLOOKUP($A187,'Annex 2 Designated EHV charges'!$A:$P,9,FALSE)),"")</f>
        <v/>
      </c>
      <c r="F187" s="208" t="str">
        <f>IFERROR(IF(VLOOKUP($A187,'Annex 2 Designated EHV charges'!$A:$P,10,FALSE)=0,"",VLOOKUP($A187,'Annex 2 Designated EHV charges'!$A:$P,10,FALSE)),"")</f>
        <v/>
      </c>
      <c r="G187" s="63" t="str">
        <f>IFERROR(IF(VLOOKUP($A187,'Annex 2 Designated EHV charges'!$A:$P,11,FALSE)=0,"",VLOOKUP($A187,'Annex 2 Designated EHV charges'!$A:$P,11,FALSE)),"")</f>
        <v/>
      </c>
      <c r="H187" s="53" t="str">
        <f>IFERROR(IF(VLOOKUP($A187,'Annex 2 Designated EHV charges'!$A:$P,12,FALSE)=0,"",VLOOKUP($A187,'Annex 2 Designated EHV charges'!$A:$P,12,FALSE)),"")</f>
        <v/>
      </c>
    </row>
    <row r="188" spans="1:8" x14ac:dyDescent="0.25">
      <c r="A188" s="53" t="str">
        <f t="array" ref="A188">IFERROR(INDEX('Annex 2 Designated EHV charges'!$A$11:$A$58, MATCH(0, IF(ISBLANK('Annex 2 Designated EHV charges'!$A$11:$A$58),1, COUNTIF(A$4:$A187, 'Annex 2 Designated EHV charges'!$A$11:$A$58)), 0)),"")</f>
        <v/>
      </c>
      <c r="B188" s="53" t="str">
        <f>IF($A188="","",VLOOKUP($A188,'Annex 2 Designated EHV charges'!$A:$O,2,0))</f>
        <v/>
      </c>
      <c r="C188" s="61" t="str">
        <f>IF($A188="","",VLOOKUP($A188,'Annex 2 Designated EHV charges'!$A:$O,3,0))</f>
        <v/>
      </c>
      <c r="D188" s="61" t="str">
        <f>IF($A188="","",VLOOKUP($A188,'Annex 2 Designated EHV charges'!$A:$O,7,0))</f>
        <v/>
      </c>
      <c r="E188" s="62" t="str">
        <f>IFERROR(IF(VLOOKUP($A188,'Annex 2 Designated EHV charges'!$A:$P,9,FALSE)=0,"",VLOOKUP($A188,'Annex 2 Designated EHV charges'!$A:$P,9,FALSE)),"")</f>
        <v/>
      </c>
      <c r="F188" s="208" t="str">
        <f>IFERROR(IF(VLOOKUP($A188,'Annex 2 Designated EHV charges'!$A:$P,10,FALSE)=0,"",VLOOKUP($A188,'Annex 2 Designated EHV charges'!$A:$P,10,FALSE)),"")</f>
        <v/>
      </c>
      <c r="G188" s="63" t="str">
        <f>IFERROR(IF(VLOOKUP($A188,'Annex 2 Designated EHV charges'!$A:$P,11,FALSE)=0,"",VLOOKUP($A188,'Annex 2 Designated EHV charges'!$A:$P,11,FALSE)),"")</f>
        <v/>
      </c>
      <c r="H188" s="53" t="str">
        <f>IFERROR(IF(VLOOKUP($A188,'Annex 2 Designated EHV charges'!$A:$P,12,FALSE)=0,"",VLOOKUP($A188,'Annex 2 Designated EHV charges'!$A:$P,12,FALSE)),"")</f>
        <v/>
      </c>
    </row>
    <row r="189" spans="1:8" x14ac:dyDescent="0.25">
      <c r="A189" s="53" t="str">
        <f t="array" ref="A189">IFERROR(INDEX('Annex 2 Designated EHV charges'!$A$11:$A$58, MATCH(0, IF(ISBLANK('Annex 2 Designated EHV charges'!$A$11:$A$58),1, COUNTIF(A$4:$A188, 'Annex 2 Designated EHV charges'!$A$11:$A$58)), 0)),"")</f>
        <v/>
      </c>
      <c r="B189" s="53" t="str">
        <f>IF($A189="","",VLOOKUP($A189,'Annex 2 Designated EHV charges'!$A:$O,2,0))</f>
        <v/>
      </c>
      <c r="C189" s="61" t="str">
        <f>IF($A189="","",VLOOKUP($A189,'Annex 2 Designated EHV charges'!$A:$O,3,0))</f>
        <v/>
      </c>
      <c r="D189" s="61" t="str">
        <f>IF($A189="","",VLOOKUP($A189,'Annex 2 Designated EHV charges'!$A:$O,7,0))</f>
        <v/>
      </c>
      <c r="E189" s="62" t="str">
        <f>IFERROR(IF(VLOOKUP($A189,'Annex 2 Designated EHV charges'!$A:$P,9,FALSE)=0,"",VLOOKUP($A189,'Annex 2 Designated EHV charges'!$A:$P,9,FALSE)),"")</f>
        <v/>
      </c>
      <c r="F189" s="208" t="str">
        <f>IFERROR(IF(VLOOKUP($A189,'Annex 2 Designated EHV charges'!$A:$P,10,FALSE)=0,"",VLOOKUP($A189,'Annex 2 Designated EHV charges'!$A:$P,10,FALSE)),"")</f>
        <v/>
      </c>
      <c r="G189" s="63" t="str">
        <f>IFERROR(IF(VLOOKUP($A189,'Annex 2 Designated EHV charges'!$A:$P,11,FALSE)=0,"",VLOOKUP($A189,'Annex 2 Designated EHV charges'!$A:$P,11,FALSE)),"")</f>
        <v/>
      </c>
      <c r="H189" s="53" t="str">
        <f>IFERROR(IF(VLOOKUP($A189,'Annex 2 Designated EHV charges'!$A:$P,12,FALSE)=0,"",VLOOKUP($A189,'Annex 2 Designated EHV charges'!$A:$P,12,FALSE)),"")</f>
        <v/>
      </c>
    </row>
    <row r="190" spans="1:8" x14ac:dyDescent="0.25">
      <c r="A190" s="53" t="str">
        <f t="array" ref="A190">IFERROR(INDEX('Annex 2 Designated EHV charges'!$A$11:$A$58, MATCH(0, IF(ISBLANK('Annex 2 Designated EHV charges'!$A$11:$A$58),1, COUNTIF(A$4:$A189, 'Annex 2 Designated EHV charges'!$A$11:$A$58)), 0)),"")</f>
        <v/>
      </c>
      <c r="B190" s="53" t="str">
        <f>IF($A190="","",VLOOKUP($A190,'Annex 2 Designated EHV charges'!$A:$O,2,0))</f>
        <v/>
      </c>
      <c r="C190" s="61" t="str">
        <f>IF($A190="","",VLOOKUP($A190,'Annex 2 Designated EHV charges'!$A:$O,3,0))</f>
        <v/>
      </c>
      <c r="D190" s="61" t="str">
        <f>IF($A190="","",VLOOKUP($A190,'Annex 2 Designated EHV charges'!$A:$O,7,0))</f>
        <v/>
      </c>
      <c r="E190" s="62" t="str">
        <f>IFERROR(IF(VLOOKUP($A190,'Annex 2 Designated EHV charges'!$A:$P,9,FALSE)=0,"",VLOOKUP($A190,'Annex 2 Designated EHV charges'!$A:$P,9,FALSE)),"")</f>
        <v/>
      </c>
      <c r="F190" s="208" t="str">
        <f>IFERROR(IF(VLOOKUP($A190,'Annex 2 Designated EHV charges'!$A:$P,10,FALSE)=0,"",VLOOKUP($A190,'Annex 2 Designated EHV charges'!$A:$P,10,FALSE)),"")</f>
        <v/>
      </c>
      <c r="G190" s="63" t="str">
        <f>IFERROR(IF(VLOOKUP($A190,'Annex 2 Designated EHV charges'!$A:$P,11,FALSE)=0,"",VLOOKUP($A190,'Annex 2 Designated EHV charges'!$A:$P,11,FALSE)),"")</f>
        <v/>
      </c>
      <c r="H190" s="53" t="str">
        <f>IFERROR(IF(VLOOKUP($A190,'Annex 2 Designated EHV charges'!$A:$P,12,FALSE)=0,"",VLOOKUP($A190,'Annex 2 Designated EHV charges'!$A:$P,12,FALSE)),"")</f>
        <v/>
      </c>
    </row>
    <row r="191" spans="1:8" x14ac:dyDescent="0.25">
      <c r="A191" s="53" t="str">
        <f t="array" ref="A191">IFERROR(INDEX('Annex 2 Designated EHV charges'!$A$11:$A$58, MATCH(0, IF(ISBLANK('Annex 2 Designated EHV charges'!$A$11:$A$58),1, COUNTIF(A$4:$A190, 'Annex 2 Designated EHV charges'!$A$11:$A$58)), 0)),"")</f>
        <v/>
      </c>
      <c r="B191" s="53" t="str">
        <f>IF($A191="","",VLOOKUP($A191,'Annex 2 Designated EHV charges'!$A:$O,2,0))</f>
        <v/>
      </c>
      <c r="C191" s="61" t="str">
        <f>IF($A191="","",VLOOKUP($A191,'Annex 2 Designated EHV charges'!$A:$O,3,0))</f>
        <v/>
      </c>
      <c r="D191" s="61" t="str">
        <f>IF($A191="","",VLOOKUP($A191,'Annex 2 Designated EHV charges'!$A:$O,7,0))</f>
        <v/>
      </c>
      <c r="E191" s="62" t="str">
        <f>IFERROR(IF(VLOOKUP($A191,'Annex 2 Designated EHV charges'!$A:$P,9,FALSE)=0,"",VLOOKUP($A191,'Annex 2 Designated EHV charges'!$A:$P,9,FALSE)),"")</f>
        <v/>
      </c>
      <c r="F191" s="208" t="str">
        <f>IFERROR(IF(VLOOKUP($A191,'Annex 2 Designated EHV charges'!$A:$P,10,FALSE)=0,"",VLOOKUP($A191,'Annex 2 Designated EHV charges'!$A:$P,10,FALSE)),"")</f>
        <v/>
      </c>
      <c r="G191" s="63" t="str">
        <f>IFERROR(IF(VLOOKUP($A191,'Annex 2 Designated EHV charges'!$A:$P,11,FALSE)=0,"",VLOOKUP($A191,'Annex 2 Designated EHV charges'!$A:$P,11,FALSE)),"")</f>
        <v/>
      </c>
      <c r="H191" s="53" t="str">
        <f>IFERROR(IF(VLOOKUP($A191,'Annex 2 Designated EHV charges'!$A:$P,12,FALSE)=0,"",VLOOKUP($A191,'Annex 2 Designated EHV charges'!$A:$P,12,FALSE)),"")</f>
        <v/>
      </c>
    </row>
    <row r="192" spans="1:8" x14ac:dyDescent="0.25">
      <c r="A192" s="53" t="str">
        <f t="array" ref="A192">IFERROR(INDEX('Annex 2 Designated EHV charges'!$A$11:$A$58, MATCH(0, IF(ISBLANK('Annex 2 Designated EHV charges'!$A$11:$A$58),1, COUNTIF(A$4:$A191, 'Annex 2 Designated EHV charges'!$A$11:$A$58)), 0)),"")</f>
        <v/>
      </c>
      <c r="B192" s="53" t="str">
        <f>IF($A192="","",VLOOKUP($A192,'Annex 2 Designated EHV charges'!$A:$O,2,0))</f>
        <v/>
      </c>
      <c r="C192" s="61" t="str">
        <f>IF($A192="","",VLOOKUP($A192,'Annex 2 Designated EHV charges'!$A:$O,3,0))</f>
        <v/>
      </c>
      <c r="D192" s="61" t="str">
        <f>IF($A192="","",VLOOKUP($A192,'Annex 2 Designated EHV charges'!$A:$O,7,0))</f>
        <v/>
      </c>
      <c r="E192" s="62" t="str">
        <f>IFERROR(IF(VLOOKUP($A192,'Annex 2 Designated EHV charges'!$A:$P,9,FALSE)=0,"",VLOOKUP($A192,'Annex 2 Designated EHV charges'!$A:$P,9,FALSE)),"")</f>
        <v/>
      </c>
      <c r="F192" s="208" t="str">
        <f>IFERROR(IF(VLOOKUP($A192,'Annex 2 Designated EHV charges'!$A:$P,10,FALSE)=0,"",VLOOKUP($A192,'Annex 2 Designated EHV charges'!$A:$P,10,FALSE)),"")</f>
        <v/>
      </c>
      <c r="G192" s="63" t="str">
        <f>IFERROR(IF(VLOOKUP($A192,'Annex 2 Designated EHV charges'!$A:$P,11,FALSE)=0,"",VLOOKUP($A192,'Annex 2 Designated EHV charges'!$A:$P,11,FALSE)),"")</f>
        <v/>
      </c>
      <c r="H192" s="53" t="str">
        <f>IFERROR(IF(VLOOKUP($A192,'Annex 2 Designated EHV charges'!$A:$P,12,FALSE)=0,"",VLOOKUP($A192,'Annex 2 Designated EHV charges'!$A:$P,12,FALSE)),"")</f>
        <v/>
      </c>
    </row>
    <row r="193" spans="1:8" x14ac:dyDescent="0.25">
      <c r="A193" s="53" t="str">
        <f t="array" ref="A193">IFERROR(INDEX('Annex 2 Designated EHV charges'!$A$11:$A$58, MATCH(0, IF(ISBLANK('Annex 2 Designated EHV charges'!$A$11:$A$58),1, COUNTIF(A$4:$A192, 'Annex 2 Designated EHV charges'!$A$11:$A$58)), 0)),"")</f>
        <v/>
      </c>
      <c r="B193" s="53" t="str">
        <f>IF($A193="","",VLOOKUP($A193,'Annex 2 Designated EHV charges'!$A:$O,2,0))</f>
        <v/>
      </c>
      <c r="C193" s="61" t="str">
        <f>IF($A193="","",VLOOKUP($A193,'Annex 2 Designated EHV charges'!$A:$O,3,0))</f>
        <v/>
      </c>
      <c r="D193" s="61" t="str">
        <f>IF($A193="","",VLOOKUP($A193,'Annex 2 Designated EHV charges'!$A:$O,7,0))</f>
        <v/>
      </c>
      <c r="E193" s="62" t="str">
        <f>IFERROR(IF(VLOOKUP($A193,'Annex 2 Designated EHV charges'!$A:$P,9,FALSE)=0,"",VLOOKUP($A193,'Annex 2 Designated EHV charges'!$A:$P,9,FALSE)),"")</f>
        <v/>
      </c>
      <c r="F193" s="208" t="str">
        <f>IFERROR(IF(VLOOKUP($A193,'Annex 2 Designated EHV charges'!$A:$P,10,FALSE)=0,"",VLOOKUP($A193,'Annex 2 Designated EHV charges'!$A:$P,10,FALSE)),"")</f>
        <v/>
      </c>
      <c r="G193" s="63" t="str">
        <f>IFERROR(IF(VLOOKUP($A193,'Annex 2 Designated EHV charges'!$A:$P,11,FALSE)=0,"",VLOOKUP($A193,'Annex 2 Designated EHV charges'!$A:$P,11,FALSE)),"")</f>
        <v/>
      </c>
      <c r="H193" s="53" t="str">
        <f>IFERROR(IF(VLOOKUP($A193,'Annex 2 Designated EHV charges'!$A:$P,12,FALSE)=0,"",VLOOKUP($A193,'Annex 2 Designated EHV charges'!$A:$P,12,FALSE)),"")</f>
        <v/>
      </c>
    </row>
    <row r="194" spans="1:8" x14ac:dyDescent="0.25">
      <c r="A194" s="53" t="str">
        <f t="array" ref="A194">IFERROR(INDEX('Annex 2 Designated EHV charges'!$A$11:$A$58, MATCH(0, IF(ISBLANK('Annex 2 Designated EHV charges'!$A$11:$A$58),1, COUNTIF(A$4:$A193, 'Annex 2 Designated EHV charges'!$A$11:$A$58)), 0)),"")</f>
        <v/>
      </c>
      <c r="B194" s="53" t="str">
        <f>IF($A194="","",VLOOKUP($A194,'Annex 2 Designated EHV charges'!$A:$O,2,0))</f>
        <v/>
      </c>
      <c r="C194" s="61" t="str">
        <f>IF($A194="","",VLOOKUP($A194,'Annex 2 Designated EHV charges'!$A:$O,3,0))</f>
        <v/>
      </c>
      <c r="D194" s="61" t="str">
        <f>IF($A194="","",VLOOKUP($A194,'Annex 2 Designated EHV charges'!$A:$O,7,0))</f>
        <v/>
      </c>
      <c r="E194" s="62" t="str">
        <f>IFERROR(IF(VLOOKUP($A194,'Annex 2 Designated EHV charges'!$A:$P,9,FALSE)=0,"",VLOOKUP($A194,'Annex 2 Designated EHV charges'!$A:$P,9,FALSE)),"")</f>
        <v/>
      </c>
      <c r="F194" s="208" t="str">
        <f>IFERROR(IF(VLOOKUP($A194,'Annex 2 Designated EHV charges'!$A:$P,10,FALSE)=0,"",VLOOKUP($A194,'Annex 2 Designated EHV charges'!$A:$P,10,FALSE)),"")</f>
        <v/>
      </c>
      <c r="G194" s="63" t="str">
        <f>IFERROR(IF(VLOOKUP($A194,'Annex 2 Designated EHV charges'!$A:$P,11,FALSE)=0,"",VLOOKUP($A194,'Annex 2 Designated EHV charges'!$A:$P,11,FALSE)),"")</f>
        <v/>
      </c>
      <c r="H194" s="53" t="str">
        <f>IFERROR(IF(VLOOKUP($A194,'Annex 2 Designated EHV charges'!$A:$P,12,FALSE)=0,"",VLOOKUP($A194,'Annex 2 Designated EHV charges'!$A:$P,12,FALSE)),"")</f>
        <v/>
      </c>
    </row>
    <row r="195" spans="1:8" x14ac:dyDescent="0.25">
      <c r="A195" s="53" t="str">
        <f t="array" ref="A195">IFERROR(INDEX('Annex 2 Designated EHV charges'!$A$11:$A$58, MATCH(0, IF(ISBLANK('Annex 2 Designated EHV charges'!$A$11:$A$58),1, COUNTIF(A$4:$A194, 'Annex 2 Designated EHV charges'!$A$11:$A$58)), 0)),"")</f>
        <v/>
      </c>
      <c r="B195" s="53" t="str">
        <f>IF($A195="","",VLOOKUP($A195,'Annex 2 Designated EHV charges'!$A:$O,2,0))</f>
        <v/>
      </c>
      <c r="C195" s="61" t="str">
        <f>IF($A195="","",VLOOKUP($A195,'Annex 2 Designated EHV charges'!$A:$O,3,0))</f>
        <v/>
      </c>
      <c r="D195" s="61" t="str">
        <f>IF($A195="","",VLOOKUP($A195,'Annex 2 Designated EHV charges'!$A:$O,7,0))</f>
        <v/>
      </c>
      <c r="E195" s="62" t="str">
        <f>IFERROR(IF(VLOOKUP($A195,'Annex 2 Designated EHV charges'!$A:$P,9,FALSE)=0,"",VLOOKUP($A195,'Annex 2 Designated EHV charges'!$A:$P,9,FALSE)),"")</f>
        <v/>
      </c>
      <c r="F195" s="208" t="str">
        <f>IFERROR(IF(VLOOKUP($A195,'Annex 2 Designated EHV charges'!$A:$P,10,FALSE)=0,"",VLOOKUP($A195,'Annex 2 Designated EHV charges'!$A:$P,10,FALSE)),"")</f>
        <v/>
      </c>
      <c r="G195" s="63" t="str">
        <f>IFERROR(IF(VLOOKUP($A195,'Annex 2 Designated EHV charges'!$A:$P,11,FALSE)=0,"",VLOOKUP($A195,'Annex 2 Designated EHV charges'!$A:$P,11,FALSE)),"")</f>
        <v/>
      </c>
      <c r="H195" s="53" t="str">
        <f>IFERROR(IF(VLOOKUP($A195,'Annex 2 Designated EHV charges'!$A:$P,12,FALSE)=0,"",VLOOKUP($A195,'Annex 2 Designated EHV charges'!$A:$P,12,FALSE)),"")</f>
        <v/>
      </c>
    </row>
    <row r="196" spans="1:8" x14ac:dyDescent="0.25">
      <c r="A196" s="53" t="str">
        <f t="array" ref="A196">IFERROR(INDEX('Annex 2 Designated EHV charges'!$A$11:$A$58, MATCH(0, IF(ISBLANK('Annex 2 Designated EHV charges'!$A$11:$A$58),1, COUNTIF(A$4:$A195, 'Annex 2 Designated EHV charges'!$A$11:$A$58)), 0)),"")</f>
        <v/>
      </c>
      <c r="B196" s="53" t="str">
        <f>IF($A196="","",VLOOKUP($A196,'Annex 2 Designated EHV charges'!$A:$O,2,0))</f>
        <v/>
      </c>
      <c r="C196" s="61" t="str">
        <f>IF($A196="","",VLOOKUP($A196,'Annex 2 Designated EHV charges'!$A:$O,3,0))</f>
        <v/>
      </c>
      <c r="D196" s="61" t="str">
        <f>IF($A196="","",VLOOKUP($A196,'Annex 2 Designated EHV charges'!$A:$O,7,0))</f>
        <v/>
      </c>
      <c r="E196" s="62" t="str">
        <f>IFERROR(IF(VLOOKUP($A196,'Annex 2 Designated EHV charges'!$A:$P,9,FALSE)=0,"",VLOOKUP($A196,'Annex 2 Designated EHV charges'!$A:$P,9,FALSE)),"")</f>
        <v/>
      </c>
      <c r="F196" s="208" t="str">
        <f>IFERROR(IF(VLOOKUP($A196,'Annex 2 Designated EHV charges'!$A:$P,10,FALSE)=0,"",VLOOKUP($A196,'Annex 2 Designated EHV charges'!$A:$P,10,FALSE)),"")</f>
        <v/>
      </c>
      <c r="G196" s="63" t="str">
        <f>IFERROR(IF(VLOOKUP($A196,'Annex 2 Designated EHV charges'!$A:$P,11,FALSE)=0,"",VLOOKUP($A196,'Annex 2 Designated EHV charges'!$A:$P,11,FALSE)),"")</f>
        <v/>
      </c>
      <c r="H196" s="53" t="str">
        <f>IFERROR(IF(VLOOKUP($A196,'Annex 2 Designated EHV charges'!$A:$P,12,FALSE)=0,"",VLOOKUP($A196,'Annex 2 Designated EHV charges'!$A:$P,12,FALSE)),"")</f>
        <v/>
      </c>
    </row>
    <row r="197" spans="1:8" x14ac:dyDescent="0.25">
      <c r="A197" s="53" t="str">
        <f t="array" ref="A197">IFERROR(INDEX('Annex 2 Designated EHV charges'!$A$11:$A$58, MATCH(0, IF(ISBLANK('Annex 2 Designated EHV charges'!$A$11:$A$58),1, COUNTIF(A$4:$A196, 'Annex 2 Designated EHV charges'!$A$11:$A$58)), 0)),"")</f>
        <v/>
      </c>
      <c r="B197" s="53" t="str">
        <f>IF($A197="","",VLOOKUP($A197,'Annex 2 Designated EHV charges'!$A:$O,2,0))</f>
        <v/>
      </c>
      <c r="C197" s="61" t="str">
        <f>IF($A197="","",VLOOKUP($A197,'Annex 2 Designated EHV charges'!$A:$O,3,0))</f>
        <v/>
      </c>
      <c r="D197" s="61" t="str">
        <f>IF($A197="","",VLOOKUP($A197,'Annex 2 Designated EHV charges'!$A:$O,7,0))</f>
        <v/>
      </c>
      <c r="E197" s="62" t="str">
        <f>IFERROR(IF(VLOOKUP($A197,'Annex 2 Designated EHV charges'!$A:$P,9,FALSE)=0,"",VLOOKUP($A197,'Annex 2 Designated EHV charges'!$A:$P,9,FALSE)),"")</f>
        <v/>
      </c>
      <c r="F197" s="208" t="str">
        <f>IFERROR(IF(VLOOKUP($A197,'Annex 2 Designated EHV charges'!$A:$P,10,FALSE)=0,"",VLOOKUP($A197,'Annex 2 Designated EHV charges'!$A:$P,10,FALSE)),"")</f>
        <v/>
      </c>
      <c r="G197" s="63" t="str">
        <f>IFERROR(IF(VLOOKUP($A197,'Annex 2 Designated EHV charges'!$A:$P,11,FALSE)=0,"",VLOOKUP($A197,'Annex 2 Designated EHV charges'!$A:$P,11,FALSE)),"")</f>
        <v/>
      </c>
      <c r="H197" s="53" t="str">
        <f>IFERROR(IF(VLOOKUP($A197,'Annex 2 Designated EHV charges'!$A:$P,12,FALSE)=0,"",VLOOKUP($A197,'Annex 2 Designated EHV charges'!$A:$P,12,FALSE)),"")</f>
        <v/>
      </c>
    </row>
    <row r="198" spans="1:8" x14ac:dyDescent="0.25">
      <c r="A198" s="53" t="str">
        <f t="array" ref="A198">IFERROR(INDEX('Annex 2 Designated EHV charges'!$A$11:$A$58, MATCH(0, IF(ISBLANK('Annex 2 Designated EHV charges'!$A$11:$A$58),1, COUNTIF(A$4:$A197, 'Annex 2 Designated EHV charges'!$A$11:$A$58)), 0)),"")</f>
        <v/>
      </c>
      <c r="B198" s="53" t="str">
        <f>IF($A198="","",VLOOKUP($A198,'Annex 2 Designated EHV charges'!$A:$O,2,0))</f>
        <v/>
      </c>
      <c r="C198" s="61" t="str">
        <f>IF($A198="","",VLOOKUP($A198,'Annex 2 Designated EHV charges'!$A:$O,3,0))</f>
        <v/>
      </c>
      <c r="D198" s="61" t="str">
        <f>IF($A198="","",VLOOKUP($A198,'Annex 2 Designated EHV charges'!$A:$O,7,0))</f>
        <v/>
      </c>
      <c r="E198" s="62" t="str">
        <f>IFERROR(IF(VLOOKUP($A198,'Annex 2 Designated EHV charges'!$A:$P,9,FALSE)=0,"",VLOOKUP($A198,'Annex 2 Designated EHV charges'!$A:$P,9,FALSE)),"")</f>
        <v/>
      </c>
      <c r="F198" s="208" t="str">
        <f>IFERROR(IF(VLOOKUP($A198,'Annex 2 Designated EHV charges'!$A:$P,10,FALSE)=0,"",VLOOKUP($A198,'Annex 2 Designated EHV charges'!$A:$P,10,FALSE)),"")</f>
        <v/>
      </c>
      <c r="G198" s="63" t="str">
        <f>IFERROR(IF(VLOOKUP($A198,'Annex 2 Designated EHV charges'!$A:$P,11,FALSE)=0,"",VLOOKUP($A198,'Annex 2 Designated EHV charges'!$A:$P,11,FALSE)),"")</f>
        <v/>
      </c>
      <c r="H198" s="53" t="str">
        <f>IFERROR(IF(VLOOKUP($A198,'Annex 2 Designated EHV charges'!$A:$P,12,FALSE)=0,"",VLOOKUP($A198,'Annex 2 Designated EHV charges'!$A:$P,12,FALSE)),"")</f>
        <v/>
      </c>
    </row>
    <row r="199" spans="1:8" x14ac:dyDescent="0.25">
      <c r="A199" s="53" t="str">
        <f t="array" ref="A199">IFERROR(INDEX('Annex 2 Designated EHV charges'!$A$11:$A$58, MATCH(0, IF(ISBLANK('Annex 2 Designated EHV charges'!$A$11:$A$58),1, COUNTIF(A$4:$A198, 'Annex 2 Designated EHV charges'!$A$11:$A$58)), 0)),"")</f>
        <v/>
      </c>
      <c r="B199" s="53" t="str">
        <f>IF($A199="","",VLOOKUP($A199,'Annex 2 Designated EHV charges'!$A:$O,2,0))</f>
        <v/>
      </c>
      <c r="C199" s="61" t="str">
        <f>IF($A199="","",VLOOKUP($A199,'Annex 2 Designated EHV charges'!$A:$O,3,0))</f>
        <v/>
      </c>
      <c r="D199" s="61" t="str">
        <f>IF($A199="","",VLOOKUP($A199,'Annex 2 Designated EHV charges'!$A:$O,7,0))</f>
        <v/>
      </c>
      <c r="E199" s="62" t="str">
        <f>IFERROR(IF(VLOOKUP($A199,'Annex 2 Designated EHV charges'!$A:$P,9,FALSE)=0,"",VLOOKUP($A199,'Annex 2 Designated EHV charges'!$A:$P,9,FALSE)),"")</f>
        <v/>
      </c>
      <c r="F199" s="208" t="str">
        <f>IFERROR(IF(VLOOKUP($A199,'Annex 2 Designated EHV charges'!$A:$P,10,FALSE)=0,"",VLOOKUP($A199,'Annex 2 Designated EHV charges'!$A:$P,10,FALSE)),"")</f>
        <v/>
      </c>
      <c r="G199" s="63" t="str">
        <f>IFERROR(IF(VLOOKUP($A199,'Annex 2 Designated EHV charges'!$A:$P,11,FALSE)=0,"",VLOOKUP($A199,'Annex 2 Designated EHV charges'!$A:$P,11,FALSE)),"")</f>
        <v/>
      </c>
      <c r="H199" s="53" t="str">
        <f>IFERROR(IF(VLOOKUP($A199,'Annex 2 Designated EHV charges'!$A:$P,12,FALSE)=0,"",VLOOKUP($A199,'Annex 2 Designated EHV charges'!$A:$P,12,FALSE)),"")</f>
        <v/>
      </c>
    </row>
    <row r="200" spans="1:8" x14ac:dyDescent="0.25">
      <c r="A200" s="53" t="str">
        <f t="array" ref="A200">IFERROR(INDEX('Annex 2 Designated EHV charges'!$A$11:$A$58, MATCH(0, IF(ISBLANK('Annex 2 Designated EHV charges'!$A$11:$A$58),1, COUNTIF(A$4:$A199, 'Annex 2 Designated EHV charges'!$A$11:$A$58)), 0)),"")</f>
        <v/>
      </c>
      <c r="B200" s="53" t="str">
        <f>IF($A200="","",VLOOKUP($A200,'Annex 2 Designated EHV charges'!$A:$O,2,0))</f>
        <v/>
      </c>
      <c r="C200" s="61" t="str">
        <f>IF($A200="","",VLOOKUP($A200,'Annex 2 Designated EHV charges'!$A:$O,3,0))</f>
        <v/>
      </c>
      <c r="D200" s="61" t="str">
        <f>IF($A200="","",VLOOKUP($A200,'Annex 2 Designated EHV charges'!$A:$O,7,0))</f>
        <v/>
      </c>
      <c r="E200" s="62" t="str">
        <f>IFERROR(IF(VLOOKUP($A200,'Annex 2 Designated EHV charges'!$A:$P,9,FALSE)=0,"",VLOOKUP($A200,'Annex 2 Designated EHV charges'!$A:$P,9,FALSE)),"")</f>
        <v/>
      </c>
      <c r="F200" s="208" t="str">
        <f>IFERROR(IF(VLOOKUP($A200,'Annex 2 Designated EHV charges'!$A:$P,10,FALSE)=0,"",VLOOKUP($A200,'Annex 2 Designated EHV charges'!$A:$P,10,FALSE)),"")</f>
        <v/>
      </c>
      <c r="G200" s="63" t="str">
        <f>IFERROR(IF(VLOOKUP($A200,'Annex 2 Designated EHV charges'!$A:$P,11,FALSE)=0,"",VLOOKUP($A200,'Annex 2 Designated EHV charges'!$A:$P,11,FALSE)),"")</f>
        <v/>
      </c>
      <c r="H200" s="53" t="str">
        <f>IFERROR(IF(VLOOKUP($A200,'Annex 2 Designated EHV charges'!$A:$P,12,FALSE)=0,"",VLOOKUP($A200,'Annex 2 Designated EHV charges'!$A:$P,12,FALSE)),"")</f>
        <v/>
      </c>
    </row>
    <row r="201" spans="1:8" x14ac:dyDescent="0.25">
      <c r="A201" s="53" t="str">
        <f t="array" ref="A201">IFERROR(INDEX('Annex 2 Designated EHV charges'!$A$11:$A$58, MATCH(0, IF(ISBLANK('Annex 2 Designated EHV charges'!$A$11:$A$58),1, COUNTIF(A$4:$A200, 'Annex 2 Designated EHV charges'!$A$11:$A$58)), 0)),"")</f>
        <v/>
      </c>
      <c r="B201" s="53" t="str">
        <f>IF($A201="","",VLOOKUP($A201,'Annex 2 Designated EHV charges'!$A:$O,2,0))</f>
        <v/>
      </c>
      <c r="C201" s="61" t="str">
        <f>IF($A201="","",VLOOKUP($A201,'Annex 2 Designated EHV charges'!$A:$O,3,0))</f>
        <v/>
      </c>
      <c r="D201" s="61" t="str">
        <f>IF($A201="","",VLOOKUP($A201,'Annex 2 Designated EHV charges'!$A:$O,7,0))</f>
        <v/>
      </c>
      <c r="E201" s="62" t="str">
        <f>IFERROR(IF(VLOOKUP($A201,'Annex 2 Designated EHV charges'!$A:$P,9,FALSE)=0,"",VLOOKUP($A201,'Annex 2 Designated EHV charges'!$A:$P,9,FALSE)),"")</f>
        <v/>
      </c>
      <c r="F201" s="208" t="str">
        <f>IFERROR(IF(VLOOKUP($A201,'Annex 2 Designated EHV charges'!$A:$P,10,FALSE)=0,"",VLOOKUP($A201,'Annex 2 Designated EHV charges'!$A:$P,10,FALSE)),"")</f>
        <v/>
      </c>
      <c r="G201" s="63" t="str">
        <f>IFERROR(IF(VLOOKUP($A201,'Annex 2 Designated EHV charges'!$A:$P,11,FALSE)=0,"",VLOOKUP($A201,'Annex 2 Designated EHV charges'!$A:$P,11,FALSE)),"")</f>
        <v/>
      </c>
      <c r="H201" s="53" t="str">
        <f>IFERROR(IF(VLOOKUP($A201,'Annex 2 Designated EHV charges'!$A:$P,12,FALSE)=0,"",VLOOKUP($A201,'Annex 2 Designated EHV charges'!$A:$P,12,FALSE)),"")</f>
        <v/>
      </c>
    </row>
    <row r="202" spans="1:8" x14ac:dyDescent="0.25">
      <c r="A202" s="53" t="str">
        <f t="array" ref="A202">IFERROR(INDEX('Annex 2 Designated EHV charges'!$A$11:$A$58, MATCH(0, IF(ISBLANK('Annex 2 Designated EHV charges'!$A$11:$A$58),1, COUNTIF(A$4:$A201, 'Annex 2 Designated EHV charges'!$A$11:$A$58)), 0)),"")</f>
        <v/>
      </c>
      <c r="B202" s="53" t="str">
        <f>IF($A202="","",VLOOKUP($A202,'Annex 2 Designated EHV charges'!$A:$O,2,0))</f>
        <v/>
      </c>
      <c r="C202" s="61" t="str">
        <f>IF($A202="","",VLOOKUP($A202,'Annex 2 Designated EHV charges'!$A:$O,3,0))</f>
        <v/>
      </c>
      <c r="D202" s="61" t="str">
        <f>IF($A202="","",VLOOKUP($A202,'Annex 2 Designated EHV charges'!$A:$O,7,0))</f>
        <v/>
      </c>
      <c r="E202" s="62" t="str">
        <f>IFERROR(IF(VLOOKUP($A202,'Annex 2 Designated EHV charges'!$A:$P,9,FALSE)=0,"",VLOOKUP($A202,'Annex 2 Designated EHV charges'!$A:$P,9,FALSE)),"")</f>
        <v/>
      </c>
      <c r="F202" s="208" t="str">
        <f>IFERROR(IF(VLOOKUP($A202,'Annex 2 Designated EHV charges'!$A:$P,10,FALSE)=0,"",VLOOKUP($A202,'Annex 2 Designated EHV charges'!$A:$P,10,FALSE)),"")</f>
        <v/>
      </c>
      <c r="G202" s="63" t="str">
        <f>IFERROR(IF(VLOOKUP($A202,'Annex 2 Designated EHV charges'!$A:$P,11,FALSE)=0,"",VLOOKUP($A202,'Annex 2 Designated EHV charges'!$A:$P,11,FALSE)),"")</f>
        <v/>
      </c>
      <c r="H202" s="53" t="str">
        <f>IFERROR(IF(VLOOKUP($A202,'Annex 2 Designated EHV charges'!$A:$P,12,FALSE)=0,"",VLOOKUP($A202,'Annex 2 Designated EHV charges'!$A:$P,12,FALSE)),"")</f>
        <v/>
      </c>
    </row>
    <row r="203" spans="1:8" x14ac:dyDescent="0.25">
      <c r="A203" s="53" t="str">
        <f t="array" ref="A203">IFERROR(INDEX('Annex 2 Designated EHV charges'!$A$11:$A$58, MATCH(0, IF(ISBLANK('Annex 2 Designated EHV charges'!$A$11:$A$58),1, COUNTIF(A$4:$A202, 'Annex 2 Designated EHV charges'!$A$11:$A$58)), 0)),"")</f>
        <v/>
      </c>
      <c r="B203" s="53" t="str">
        <f>IF($A203="","",VLOOKUP($A203,'Annex 2 Designated EHV charges'!$A:$O,2,0))</f>
        <v/>
      </c>
      <c r="C203" s="61" t="str">
        <f>IF($A203="","",VLOOKUP($A203,'Annex 2 Designated EHV charges'!$A:$O,3,0))</f>
        <v/>
      </c>
      <c r="D203" s="61" t="str">
        <f>IF($A203="","",VLOOKUP($A203,'Annex 2 Designated EHV charges'!$A:$O,7,0))</f>
        <v/>
      </c>
      <c r="E203" s="62" t="str">
        <f>IFERROR(IF(VLOOKUP($A203,'Annex 2 Designated EHV charges'!$A:$P,9,FALSE)=0,"",VLOOKUP($A203,'Annex 2 Designated EHV charges'!$A:$P,9,FALSE)),"")</f>
        <v/>
      </c>
      <c r="F203" s="208" t="str">
        <f>IFERROR(IF(VLOOKUP($A203,'Annex 2 Designated EHV charges'!$A:$P,10,FALSE)=0,"",VLOOKUP($A203,'Annex 2 Designated EHV charges'!$A:$P,10,FALSE)),"")</f>
        <v/>
      </c>
      <c r="G203" s="63" t="str">
        <f>IFERROR(IF(VLOOKUP($A203,'Annex 2 Designated EHV charges'!$A:$P,11,FALSE)=0,"",VLOOKUP($A203,'Annex 2 Designated EHV charges'!$A:$P,11,FALSE)),"")</f>
        <v/>
      </c>
      <c r="H203" s="53" t="str">
        <f>IFERROR(IF(VLOOKUP($A203,'Annex 2 Designated EHV charges'!$A:$P,12,FALSE)=0,"",VLOOKUP($A203,'Annex 2 Designated EHV charges'!$A:$P,12,FALSE)),"")</f>
        <v/>
      </c>
    </row>
    <row r="204" spans="1:8" x14ac:dyDescent="0.25">
      <c r="A204" s="53" t="str">
        <f t="array" ref="A204">IFERROR(INDEX('Annex 2 Designated EHV charges'!$A$11:$A$58, MATCH(0, IF(ISBLANK('Annex 2 Designated EHV charges'!$A$11:$A$58),1, COUNTIF(A$4:$A203, 'Annex 2 Designated EHV charges'!$A$11:$A$58)), 0)),"")</f>
        <v/>
      </c>
      <c r="B204" s="53" t="str">
        <f>IF($A204="","",VLOOKUP($A204,'Annex 2 Designated EHV charges'!$A:$O,2,0))</f>
        <v/>
      </c>
      <c r="C204" s="61" t="str">
        <f>IF($A204="","",VLOOKUP($A204,'Annex 2 Designated EHV charges'!$A:$O,3,0))</f>
        <v/>
      </c>
      <c r="D204" s="61" t="str">
        <f>IF($A204="","",VLOOKUP($A204,'Annex 2 Designated EHV charges'!$A:$O,7,0))</f>
        <v/>
      </c>
      <c r="E204" s="62" t="str">
        <f>IFERROR(IF(VLOOKUP($A204,'Annex 2 Designated EHV charges'!$A:$P,9,FALSE)=0,"",VLOOKUP($A204,'Annex 2 Designated EHV charges'!$A:$P,9,FALSE)),"")</f>
        <v/>
      </c>
      <c r="F204" s="208" t="str">
        <f>IFERROR(IF(VLOOKUP($A204,'Annex 2 Designated EHV charges'!$A:$P,10,FALSE)=0,"",VLOOKUP($A204,'Annex 2 Designated EHV charges'!$A:$P,10,FALSE)),"")</f>
        <v/>
      </c>
      <c r="G204" s="63" t="str">
        <f>IFERROR(IF(VLOOKUP($A204,'Annex 2 Designated EHV charges'!$A:$P,11,FALSE)=0,"",VLOOKUP($A204,'Annex 2 Designated EHV charges'!$A:$P,11,FALSE)),"")</f>
        <v/>
      </c>
      <c r="H204" s="53" t="str">
        <f>IFERROR(IF(VLOOKUP($A204,'Annex 2 Designated EHV charges'!$A:$P,12,FALSE)=0,"",VLOOKUP($A204,'Annex 2 Designated EHV charges'!$A:$P,12,FALSE)),"")</f>
        <v/>
      </c>
    </row>
    <row r="205" spans="1:8" x14ac:dyDescent="0.25">
      <c r="A205" s="53" t="str">
        <f t="array" ref="A205">IFERROR(INDEX('Annex 2 Designated EHV charges'!$A$11:$A$58, MATCH(0, IF(ISBLANK('Annex 2 Designated EHV charges'!$A$11:$A$58),1, COUNTIF(A$4:$A204, 'Annex 2 Designated EHV charges'!$A$11:$A$58)), 0)),"")</f>
        <v/>
      </c>
      <c r="B205" s="53" t="str">
        <f>IF($A205="","",VLOOKUP($A205,'Annex 2 Designated EHV charges'!$A:$O,2,0))</f>
        <v/>
      </c>
      <c r="C205" s="61" t="str">
        <f>IF($A205="","",VLOOKUP($A205,'Annex 2 Designated EHV charges'!$A:$O,3,0))</f>
        <v/>
      </c>
      <c r="D205" s="61" t="str">
        <f>IF($A205="","",VLOOKUP($A205,'Annex 2 Designated EHV charges'!$A:$O,7,0))</f>
        <v/>
      </c>
      <c r="E205" s="62" t="str">
        <f>IFERROR(IF(VLOOKUP($A205,'Annex 2 Designated EHV charges'!$A:$P,9,FALSE)=0,"",VLOOKUP($A205,'Annex 2 Designated EHV charges'!$A:$P,9,FALSE)),"")</f>
        <v/>
      </c>
      <c r="F205" s="208" t="str">
        <f>IFERROR(IF(VLOOKUP($A205,'Annex 2 Designated EHV charges'!$A:$P,10,FALSE)=0,"",VLOOKUP($A205,'Annex 2 Designated EHV charges'!$A:$P,10,FALSE)),"")</f>
        <v/>
      </c>
      <c r="G205" s="63" t="str">
        <f>IFERROR(IF(VLOOKUP($A205,'Annex 2 Designated EHV charges'!$A:$P,11,FALSE)=0,"",VLOOKUP($A205,'Annex 2 Designated EHV charges'!$A:$P,11,FALSE)),"")</f>
        <v/>
      </c>
      <c r="H205" s="53" t="str">
        <f>IFERROR(IF(VLOOKUP($A205,'Annex 2 Designated EHV charges'!$A:$P,12,FALSE)=0,"",VLOOKUP($A205,'Annex 2 Designated EHV charges'!$A:$P,12,FALSE)),"")</f>
        <v/>
      </c>
    </row>
    <row r="206" spans="1:8" x14ac:dyDescent="0.25">
      <c r="A206" s="53" t="str">
        <f t="array" ref="A206">IFERROR(INDEX('Annex 2 Designated EHV charges'!$A$11:$A$58, MATCH(0, IF(ISBLANK('Annex 2 Designated EHV charges'!$A$11:$A$58),1, COUNTIF(A$4:$A205, 'Annex 2 Designated EHV charges'!$A$11:$A$58)), 0)),"")</f>
        <v/>
      </c>
      <c r="B206" s="53" t="str">
        <f>IF($A206="","",VLOOKUP($A206,'Annex 2 Designated EHV charges'!$A:$O,2,0))</f>
        <v/>
      </c>
      <c r="C206" s="61" t="str">
        <f>IF($A206="","",VLOOKUP($A206,'Annex 2 Designated EHV charges'!$A:$O,3,0))</f>
        <v/>
      </c>
      <c r="D206" s="61" t="str">
        <f>IF($A206="","",VLOOKUP($A206,'Annex 2 Designated EHV charges'!$A:$O,7,0))</f>
        <v/>
      </c>
      <c r="E206" s="62" t="str">
        <f>IFERROR(IF(VLOOKUP($A206,'Annex 2 Designated EHV charges'!$A:$P,9,FALSE)=0,"",VLOOKUP($A206,'Annex 2 Designated EHV charges'!$A:$P,9,FALSE)),"")</f>
        <v/>
      </c>
      <c r="F206" s="208" t="str">
        <f>IFERROR(IF(VLOOKUP($A206,'Annex 2 Designated EHV charges'!$A:$P,10,FALSE)=0,"",VLOOKUP($A206,'Annex 2 Designated EHV charges'!$A:$P,10,FALSE)),"")</f>
        <v/>
      </c>
      <c r="G206" s="63" t="str">
        <f>IFERROR(IF(VLOOKUP($A206,'Annex 2 Designated EHV charges'!$A:$P,11,FALSE)=0,"",VLOOKUP($A206,'Annex 2 Designated EHV charges'!$A:$P,11,FALSE)),"")</f>
        <v/>
      </c>
      <c r="H206" s="53" t="str">
        <f>IFERROR(IF(VLOOKUP($A206,'Annex 2 Designated EHV charges'!$A:$P,12,FALSE)=0,"",VLOOKUP($A206,'Annex 2 Designated EHV charges'!$A:$P,12,FALSE)),"")</f>
        <v/>
      </c>
    </row>
    <row r="207" spans="1:8" x14ac:dyDescent="0.25">
      <c r="A207" s="53" t="str">
        <f t="array" ref="A207">IFERROR(INDEX('Annex 2 Designated EHV charges'!$A$11:$A$58, MATCH(0, IF(ISBLANK('Annex 2 Designated EHV charges'!$A$11:$A$58),1, COUNTIF(A$4:$A206, 'Annex 2 Designated EHV charges'!$A$11:$A$58)), 0)),"")</f>
        <v/>
      </c>
      <c r="B207" s="53" t="str">
        <f>IF($A207="","",VLOOKUP($A207,'Annex 2 Designated EHV charges'!$A:$O,2,0))</f>
        <v/>
      </c>
      <c r="C207" s="61" t="str">
        <f>IF($A207="","",VLOOKUP($A207,'Annex 2 Designated EHV charges'!$A:$O,3,0))</f>
        <v/>
      </c>
      <c r="D207" s="61" t="str">
        <f>IF($A207="","",VLOOKUP($A207,'Annex 2 Designated EHV charges'!$A:$O,7,0))</f>
        <v/>
      </c>
      <c r="E207" s="62" t="str">
        <f>IFERROR(IF(VLOOKUP($A207,'Annex 2 Designated EHV charges'!$A:$P,9,FALSE)=0,"",VLOOKUP($A207,'Annex 2 Designated EHV charges'!$A:$P,9,FALSE)),"")</f>
        <v/>
      </c>
      <c r="F207" s="208" t="str">
        <f>IFERROR(IF(VLOOKUP($A207,'Annex 2 Designated EHV charges'!$A:$P,10,FALSE)=0,"",VLOOKUP($A207,'Annex 2 Designated EHV charges'!$A:$P,10,FALSE)),"")</f>
        <v/>
      </c>
      <c r="G207" s="63" t="str">
        <f>IFERROR(IF(VLOOKUP($A207,'Annex 2 Designated EHV charges'!$A:$P,11,FALSE)=0,"",VLOOKUP($A207,'Annex 2 Designated EHV charges'!$A:$P,11,FALSE)),"")</f>
        <v/>
      </c>
      <c r="H207" s="53" t="str">
        <f>IFERROR(IF(VLOOKUP($A207,'Annex 2 Designated EHV charges'!$A:$P,12,FALSE)=0,"",VLOOKUP($A207,'Annex 2 Designated EHV charges'!$A:$P,12,FALSE)),"")</f>
        <v/>
      </c>
    </row>
    <row r="208" spans="1:8" x14ac:dyDescent="0.25">
      <c r="A208" s="53" t="str">
        <f t="array" ref="A208">IFERROR(INDEX('Annex 2 Designated EHV charges'!$A$11:$A$58, MATCH(0, IF(ISBLANK('Annex 2 Designated EHV charges'!$A$11:$A$58),1, COUNTIF(A$4:$A207, 'Annex 2 Designated EHV charges'!$A$11:$A$58)), 0)),"")</f>
        <v/>
      </c>
      <c r="B208" s="53" t="str">
        <f>IF($A208="","",VLOOKUP($A208,'Annex 2 Designated EHV charges'!$A:$O,2,0))</f>
        <v/>
      </c>
      <c r="C208" s="61" t="str">
        <f>IF($A208="","",VLOOKUP($A208,'Annex 2 Designated EHV charges'!$A:$O,3,0))</f>
        <v/>
      </c>
      <c r="D208" s="61" t="str">
        <f>IF($A208="","",VLOOKUP($A208,'Annex 2 Designated EHV charges'!$A:$O,7,0))</f>
        <v/>
      </c>
      <c r="E208" s="62" t="str">
        <f>IFERROR(IF(VLOOKUP($A208,'Annex 2 Designated EHV charges'!$A:$P,9,FALSE)=0,"",VLOOKUP($A208,'Annex 2 Designated EHV charges'!$A:$P,9,FALSE)),"")</f>
        <v/>
      </c>
      <c r="F208" s="208" t="str">
        <f>IFERROR(IF(VLOOKUP($A208,'Annex 2 Designated EHV charges'!$A:$P,10,FALSE)=0,"",VLOOKUP($A208,'Annex 2 Designated EHV charges'!$A:$P,10,FALSE)),"")</f>
        <v/>
      </c>
      <c r="G208" s="63" t="str">
        <f>IFERROR(IF(VLOOKUP($A208,'Annex 2 Designated EHV charges'!$A:$P,11,FALSE)=0,"",VLOOKUP($A208,'Annex 2 Designated EHV charges'!$A:$P,11,FALSE)),"")</f>
        <v/>
      </c>
      <c r="H208" s="53" t="str">
        <f>IFERROR(IF(VLOOKUP($A208,'Annex 2 Designated EHV charges'!$A:$P,12,FALSE)=0,"",VLOOKUP($A208,'Annex 2 Designated EHV charges'!$A:$P,12,FALSE)),"")</f>
        <v/>
      </c>
    </row>
    <row r="209" spans="1:8" x14ac:dyDescent="0.25">
      <c r="A209" s="53" t="str">
        <f t="array" ref="A209">IFERROR(INDEX('Annex 2 Designated EHV charges'!$A$11:$A$58, MATCH(0, IF(ISBLANK('Annex 2 Designated EHV charges'!$A$11:$A$58),1, COUNTIF(A$4:$A208, 'Annex 2 Designated EHV charges'!$A$11:$A$58)), 0)),"")</f>
        <v/>
      </c>
      <c r="B209" s="53" t="str">
        <f>IF($A209="","",VLOOKUP($A209,'Annex 2 Designated EHV charges'!$A:$O,2,0))</f>
        <v/>
      </c>
      <c r="C209" s="61" t="str">
        <f>IF($A209="","",VLOOKUP($A209,'Annex 2 Designated EHV charges'!$A:$O,3,0))</f>
        <v/>
      </c>
      <c r="D209" s="61" t="str">
        <f>IF($A209="","",VLOOKUP($A209,'Annex 2 Designated EHV charges'!$A:$O,7,0))</f>
        <v/>
      </c>
      <c r="E209" s="62" t="str">
        <f>IFERROR(IF(VLOOKUP($A209,'Annex 2 Designated EHV charges'!$A:$P,9,FALSE)=0,"",VLOOKUP($A209,'Annex 2 Designated EHV charges'!$A:$P,9,FALSE)),"")</f>
        <v/>
      </c>
      <c r="F209" s="208" t="str">
        <f>IFERROR(IF(VLOOKUP($A209,'Annex 2 Designated EHV charges'!$A:$P,10,FALSE)=0,"",VLOOKUP($A209,'Annex 2 Designated EHV charges'!$A:$P,10,FALSE)),"")</f>
        <v/>
      </c>
      <c r="G209" s="63" t="str">
        <f>IFERROR(IF(VLOOKUP($A209,'Annex 2 Designated EHV charges'!$A:$P,11,FALSE)=0,"",VLOOKUP($A209,'Annex 2 Designated EHV charges'!$A:$P,11,FALSE)),"")</f>
        <v/>
      </c>
      <c r="H209" s="53" t="str">
        <f>IFERROR(IF(VLOOKUP($A209,'Annex 2 Designated EHV charges'!$A:$P,12,FALSE)=0,"",VLOOKUP($A209,'Annex 2 Designated EHV charges'!$A:$P,12,FALSE)),"")</f>
        <v/>
      </c>
    </row>
    <row r="210" spans="1:8" x14ac:dyDescent="0.25">
      <c r="A210" s="53" t="str">
        <f t="array" ref="A210">IFERROR(INDEX('Annex 2 Designated EHV charges'!$A$11:$A$58, MATCH(0, IF(ISBLANK('Annex 2 Designated EHV charges'!$A$11:$A$58),1, COUNTIF(A$4:$A209, 'Annex 2 Designated EHV charges'!$A$11:$A$58)), 0)),"")</f>
        <v/>
      </c>
      <c r="B210" s="53" t="str">
        <f>IF($A210="","",VLOOKUP($A210,'Annex 2 Designated EHV charges'!$A:$O,2,0))</f>
        <v/>
      </c>
      <c r="C210" s="61" t="str">
        <f>IF($A210="","",VLOOKUP($A210,'Annex 2 Designated EHV charges'!$A:$O,3,0))</f>
        <v/>
      </c>
      <c r="D210" s="61" t="str">
        <f>IF($A210="","",VLOOKUP($A210,'Annex 2 Designated EHV charges'!$A:$O,7,0))</f>
        <v/>
      </c>
      <c r="E210" s="62" t="str">
        <f>IFERROR(IF(VLOOKUP($A210,'Annex 2 Designated EHV charges'!$A:$P,9,FALSE)=0,"",VLOOKUP($A210,'Annex 2 Designated EHV charges'!$A:$P,9,FALSE)),"")</f>
        <v/>
      </c>
      <c r="F210" s="208" t="str">
        <f>IFERROR(IF(VLOOKUP($A210,'Annex 2 Designated EHV charges'!$A:$P,10,FALSE)=0,"",VLOOKUP($A210,'Annex 2 Designated EHV charges'!$A:$P,10,FALSE)),"")</f>
        <v/>
      </c>
      <c r="G210" s="63" t="str">
        <f>IFERROR(IF(VLOOKUP($A210,'Annex 2 Designated EHV charges'!$A:$P,11,FALSE)=0,"",VLOOKUP($A210,'Annex 2 Designated EHV charges'!$A:$P,11,FALSE)),"")</f>
        <v/>
      </c>
      <c r="H210" s="53" t="str">
        <f>IFERROR(IF(VLOOKUP($A210,'Annex 2 Designated EHV charges'!$A:$P,12,FALSE)=0,"",VLOOKUP($A210,'Annex 2 Designated EHV charges'!$A:$P,12,FALSE)),"")</f>
        <v/>
      </c>
    </row>
    <row r="211" spans="1:8" x14ac:dyDescent="0.25">
      <c r="A211" s="53" t="str">
        <f t="array" ref="A211">IFERROR(INDEX('Annex 2 Designated EHV charges'!$A$11:$A$58, MATCH(0, IF(ISBLANK('Annex 2 Designated EHV charges'!$A$11:$A$58),1, COUNTIF(A$4:$A210, 'Annex 2 Designated EHV charges'!$A$11:$A$58)), 0)),"")</f>
        <v/>
      </c>
      <c r="B211" s="53" t="str">
        <f>IF($A211="","",VLOOKUP($A211,'Annex 2 Designated EHV charges'!$A:$O,2,0))</f>
        <v/>
      </c>
      <c r="C211" s="61" t="str">
        <f>IF($A211="","",VLOOKUP($A211,'Annex 2 Designated EHV charges'!$A:$O,3,0))</f>
        <v/>
      </c>
      <c r="D211" s="61" t="str">
        <f>IF($A211="","",VLOOKUP($A211,'Annex 2 Designated EHV charges'!$A:$O,7,0))</f>
        <v/>
      </c>
      <c r="E211" s="62" t="str">
        <f>IFERROR(IF(VLOOKUP($A211,'Annex 2 Designated EHV charges'!$A:$P,9,FALSE)=0,"",VLOOKUP($A211,'Annex 2 Designated EHV charges'!$A:$P,9,FALSE)),"")</f>
        <v/>
      </c>
      <c r="F211" s="208" t="str">
        <f>IFERROR(IF(VLOOKUP($A211,'Annex 2 Designated EHV charges'!$A:$P,10,FALSE)=0,"",VLOOKUP($A211,'Annex 2 Designated EHV charges'!$A:$P,10,FALSE)),"")</f>
        <v/>
      </c>
      <c r="G211" s="63" t="str">
        <f>IFERROR(IF(VLOOKUP($A211,'Annex 2 Designated EHV charges'!$A:$P,11,FALSE)=0,"",VLOOKUP($A211,'Annex 2 Designated EHV charges'!$A:$P,11,FALSE)),"")</f>
        <v/>
      </c>
      <c r="H211" s="53" t="str">
        <f>IFERROR(IF(VLOOKUP($A211,'Annex 2 Designated EHV charges'!$A:$P,12,FALSE)=0,"",VLOOKUP($A211,'Annex 2 Designated EHV charges'!$A:$P,12,FALSE)),"")</f>
        <v/>
      </c>
    </row>
    <row r="212" spans="1:8" x14ac:dyDescent="0.25">
      <c r="A212" s="53" t="str">
        <f t="array" ref="A212">IFERROR(INDEX('Annex 2 Designated EHV charges'!$A$11:$A$58, MATCH(0, IF(ISBLANK('Annex 2 Designated EHV charges'!$A$11:$A$58),1, COUNTIF(A$4:$A211, 'Annex 2 Designated EHV charges'!$A$11:$A$58)), 0)),"")</f>
        <v/>
      </c>
      <c r="B212" s="53" t="str">
        <f>IF($A212="","",VLOOKUP($A212,'Annex 2 Designated EHV charges'!$A:$O,2,0))</f>
        <v/>
      </c>
      <c r="C212" s="61" t="str">
        <f>IF($A212="","",VLOOKUP($A212,'Annex 2 Designated EHV charges'!$A:$O,3,0))</f>
        <v/>
      </c>
      <c r="D212" s="61" t="str">
        <f>IF($A212="","",VLOOKUP($A212,'Annex 2 Designated EHV charges'!$A:$O,7,0))</f>
        <v/>
      </c>
      <c r="E212" s="62" t="str">
        <f>IFERROR(IF(VLOOKUP($A212,'Annex 2 Designated EHV charges'!$A:$P,9,FALSE)=0,"",VLOOKUP($A212,'Annex 2 Designated EHV charges'!$A:$P,9,FALSE)),"")</f>
        <v/>
      </c>
      <c r="F212" s="208" t="str">
        <f>IFERROR(IF(VLOOKUP($A212,'Annex 2 Designated EHV charges'!$A:$P,10,FALSE)=0,"",VLOOKUP($A212,'Annex 2 Designated EHV charges'!$A:$P,10,FALSE)),"")</f>
        <v/>
      </c>
      <c r="G212" s="63" t="str">
        <f>IFERROR(IF(VLOOKUP($A212,'Annex 2 Designated EHV charges'!$A:$P,11,FALSE)=0,"",VLOOKUP($A212,'Annex 2 Designated EHV charges'!$A:$P,11,FALSE)),"")</f>
        <v/>
      </c>
      <c r="H212" s="53" t="str">
        <f>IFERROR(IF(VLOOKUP($A212,'Annex 2 Designated EHV charges'!$A:$P,12,FALSE)=0,"",VLOOKUP($A212,'Annex 2 Designated EHV charges'!$A:$P,12,FALSE)),"")</f>
        <v/>
      </c>
    </row>
    <row r="213" spans="1:8" x14ac:dyDescent="0.25">
      <c r="A213" s="53" t="str">
        <f t="array" ref="A213">IFERROR(INDEX('Annex 2 Designated EHV charges'!$A$11:$A$58, MATCH(0, IF(ISBLANK('Annex 2 Designated EHV charges'!$A$11:$A$58),1, COUNTIF(A$4:$A212, 'Annex 2 Designated EHV charges'!$A$11:$A$58)), 0)),"")</f>
        <v/>
      </c>
      <c r="B213" s="53" t="str">
        <f>IF($A213="","",VLOOKUP($A213,'Annex 2 Designated EHV charges'!$A:$O,2,0))</f>
        <v/>
      </c>
      <c r="C213" s="61" t="str">
        <f>IF($A213="","",VLOOKUP($A213,'Annex 2 Designated EHV charges'!$A:$O,3,0))</f>
        <v/>
      </c>
      <c r="D213" s="61" t="str">
        <f>IF($A213="","",VLOOKUP($A213,'Annex 2 Designated EHV charges'!$A:$O,7,0))</f>
        <v/>
      </c>
      <c r="E213" s="62" t="str">
        <f>IFERROR(IF(VLOOKUP($A213,'Annex 2 Designated EHV charges'!$A:$P,9,FALSE)=0,"",VLOOKUP($A213,'Annex 2 Designated EHV charges'!$A:$P,9,FALSE)),"")</f>
        <v/>
      </c>
      <c r="F213" s="208" t="str">
        <f>IFERROR(IF(VLOOKUP($A213,'Annex 2 Designated EHV charges'!$A:$P,10,FALSE)=0,"",VLOOKUP($A213,'Annex 2 Designated EHV charges'!$A:$P,10,FALSE)),"")</f>
        <v/>
      </c>
      <c r="G213" s="63" t="str">
        <f>IFERROR(IF(VLOOKUP($A213,'Annex 2 Designated EHV charges'!$A:$P,11,FALSE)=0,"",VLOOKUP($A213,'Annex 2 Designated EHV charges'!$A:$P,11,FALSE)),"")</f>
        <v/>
      </c>
      <c r="H213" s="53" t="str">
        <f>IFERROR(IF(VLOOKUP($A213,'Annex 2 Designated EHV charges'!$A:$P,12,FALSE)=0,"",VLOOKUP($A213,'Annex 2 Designated EHV charges'!$A:$P,12,FALSE)),"")</f>
        <v/>
      </c>
    </row>
    <row r="214" spans="1:8" x14ac:dyDescent="0.25">
      <c r="A214" s="53" t="str">
        <f t="array" ref="A214">IFERROR(INDEX('Annex 2 Designated EHV charges'!$A$11:$A$58, MATCH(0, IF(ISBLANK('Annex 2 Designated EHV charges'!$A$11:$A$58),1, COUNTIF(A$4:$A213, 'Annex 2 Designated EHV charges'!$A$11:$A$58)), 0)),"")</f>
        <v/>
      </c>
      <c r="B214" s="53" t="str">
        <f>IF($A214="","",VLOOKUP($A214,'Annex 2 Designated EHV charges'!$A:$O,2,0))</f>
        <v/>
      </c>
      <c r="C214" s="61" t="str">
        <f>IF($A214="","",VLOOKUP($A214,'Annex 2 Designated EHV charges'!$A:$O,3,0))</f>
        <v/>
      </c>
      <c r="D214" s="61" t="str">
        <f>IF($A214="","",VLOOKUP($A214,'Annex 2 Designated EHV charges'!$A:$O,7,0))</f>
        <v/>
      </c>
      <c r="E214" s="62" t="str">
        <f>IFERROR(IF(VLOOKUP($A214,'Annex 2 Designated EHV charges'!$A:$P,9,FALSE)=0,"",VLOOKUP($A214,'Annex 2 Designated EHV charges'!$A:$P,9,FALSE)),"")</f>
        <v/>
      </c>
      <c r="F214" s="208" t="str">
        <f>IFERROR(IF(VLOOKUP($A214,'Annex 2 Designated EHV charges'!$A:$P,10,FALSE)=0,"",VLOOKUP($A214,'Annex 2 Designated EHV charges'!$A:$P,10,FALSE)),"")</f>
        <v/>
      </c>
      <c r="G214" s="63" t="str">
        <f>IFERROR(IF(VLOOKUP($A214,'Annex 2 Designated EHV charges'!$A:$P,11,FALSE)=0,"",VLOOKUP($A214,'Annex 2 Designated EHV charges'!$A:$P,11,FALSE)),"")</f>
        <v/>
      </c>
      <c r="H214" s="53" t="str">
        <f>IFERROR(IF(VLOOKUP($A214,'Annex 2 Designated EHV charges'!$A:$P,12,FALSE)=0,"",VLOOKUP($A214,'Annex 2 Designated EHV charges'!$A:$P,12,FALSE)),"")</f>
        <v/>
      </c>
    </row>
    <row r="215" spans="1:8" x14ac:dyDescent="0.25">
      <c r="A215" s="53" t="str">
        <f t="array" ref="A215">IFERROR(INDEX('Annex 2 Designated EHV charges'!$A$11:$A$58, MATCH(0, IF(ISBLANK('Annex 2 Designated EHV charges'!$A$11:$A$58),1, COUNTIF(A$4:$A214, 'Annex 2 Designated EHV charges'!$A$11:$A$58)), 0)),"")</f>
        <v/>
      </c>
      <c r="B215" s="53" t="str">
        <f>IF($A215="","",VLOOKUP($A215,'Annex 2 Designated EHV charges'!$A:$O,2,0))</f>
        <v/>
      </c>
      <c r="C215" s="61" t="str">
        <f>IF($A215="","",VLOOKUP($A215,'Annex 2 Designated EHV charges'!$A:$O,3,0))</f>
        <v/>
      </c>
      <c r="D215" s="61" t="str">
        <f>IF($A215="","",VLOOKUP($A215,'Annex 2 Designated EHV charges'!$A:$O,7,0))</f>
        <v/>
      </c>
      <c r="E215" s="62" t="str">
        <f>IFERROR(IF(VLOOKUP($A215,'Annex 2 Designated EHV charges'!$A:$P,9,FALSE)=0,"",VLOOKUP($A215,'Annex 2 Designated EHV charges'!$A:$P,9,FALSE)),"")</f>
        <v/>
      </c>
      <c r="F215" s="208" t="str">
        <f>IFERROR(IF(VLOOKUP($A215,'Annex 2 Designated EHV charges'!$A:$P,10,FALSE)=0,"",VLOOKUP($A215,'Annex 2 Designated EHV charges'!$A:$P,10,FALSE)),"")</f>
        <v/>
      </c>
      <c r="G215" s="63" t="str">
        <f>IFERROR(IF(VLOOKUP($A215,'Annex 2 Designated EHV charges'!$A:$P,11,FALSE)=0,"",VLOOKUP($A215,'Annex 2 Designated EHV charges'!$A:$P,11,FALSE)),"")</f>
        <v/>
      </c>
      <c r="H215" s="53" t="str">
        <f>IFERROR(IF(VLOOKUP($A215,'Annex 2 Designated EHV charges'!$A:$P,12,FALSE)=0,"",VLOOKUP($A215,'Annex 2 Designated EHV charges'!$A:$P,12,FALSE)),"")</f>
        <v/>
      </c>
    </row>
    <row r="216" spans="1:8" x14ac:dyDescent="0.25">
      <c r="A216" s="53" t="str">
        <f t="array" ref="A216">IFERROR(INDEX('Annex 2 Designated EHV charges'!$A$11:$A$58, MATCH(0, IF(ISBLANK('Annex 2 Designated EHV charges'!$A$11:$A$58),1, COUNTIF(A$4:$A215, 'Annex 2 Designated EHV charges'!$A$11:$A$58)), 0)),"")</f>
        <v/>
      </c>
      <c r="B216" s="53" t="str">
        <f>IF($A216="","",VLOOKUP($A216,'Annex 2 Designated EHV charges'!$A:$O,2,0))</f>
        <v/>
      </c>
      <c r="C216" s="61" t="str">
        <f>IF($A216="","",VLOOKUP($A216,'Annex 2 Designated EHV charges'!$A:$O,3,0))</f>
        <v/>
      </c>
      <c r="D216" s="61" t="str">
        <f>IF($A216="","",VLOOKUP($A216,'Annex 2 Designated EHV charges'!$A:$O,7,0))</f>
        <v/>
      </c>
      <c r="E216" s="62" t="str">
        <f>IFERROR(IF(VLOOKUP($A216,'Annex 2 Designated EHV charges'!$A:$P,9,FALSE)=0,"",VLOOKUP($A216,'Annex 2 Designated EHV charges'!$A:$P,9,FALSE)),"")</f>
        <v/>
      </c>
      <c r="F216" s="208" t="str">
        <f>IFERROR(IF(VLOOKUP($A216,'Annex 2 Designated EHV charges'!$A:$P,10,FALSE)=0,"",VLOOKUP($A216,'Annex 2 Designated EHV charges'!$A:$P,10,FALSE)),"")</f>
        <v/>
      </c>
      <c r="G216" s="63" t="str">
        <f>IFERROR(IF(VLOOKUP($A216,'Annex 2 Designated EHV charges'!$A:$P,11,FALSE)=0,"",VLOOKUP($A216,'Annex 2 Designated EHV charges'!$A:$P,11,FALSE)),"")</f>
        <v/>
      </c>
      <c r="H216" s="53" t="str">
        <f>IFERROR(IF(VLOOKUP($A216,'Annex 2 Designated EHV charges'!$A:$P,12,FALSE)=0,"",VLOOKUP($A216,'Annex 2 Designated EHV charges'!$A:$P,12,FALSE)),"")</f>
        <v/>
      </c>
    </row>
    <row r="217" spans="1:8" x14ac:dyDescent="0.25">
      <c r="A217" s="53" t="str">
        <f t="array" ref="A217">IFERROR(INDEX('Annex 2 Designated EHV charges'!$A$11:$A$58, MATCH(0, IF(ISBLANK('Annex 2 Designated EHV charges'!$A$11:$A$58),1, COUNTIF(A$4:$A216, 'Annex 2 Designated EHV charges'!$A$11:$A$58)), 0)),"")</f>
        <v/>
      </c>
      <c r="B217" s="53" t="str">
        <f>IF($A217="","",VLOOKUP($A217,'Annex 2 Designated EHV charges'!$A:$O,2,0))</f>
        <v/>
      </c>
      <c r="C217" s="61" t="str">
        <f>IF($A217="","",VLOOKUP($A217,'Annex 2 Designated EHV charges'!$A:$O,3,0))</f>
        <v/>
      </c>
      <c r="D217" s="61" t="str">
        <f>IF($A217="","",VLOOKUP($A217,'Annex 2 Designated EHV charges'!$A:$O,7,0))</f>
        <v/>
      </c>
      <c r="E217" s="62" t="str">
        <f>IFERROR(IF(VLOOKUP($A217,'Annex 2 Designated EHV charges'!$A:$P,9,FALSE)=0,"",VLOOKUP($A217,'Annex 2 Designated EHV charges'!$A:$P,9,FALSE)),"")</f>
        <v/>
      </c>
      <c r="F217" s="208" t="str">
        <f>IFERROR(IF(VLOOKUP($A217,'Annex 2 Designated EHV charges'!$A:$P,10,FALSE)=0,"",VLOOKUP($A217,'Annex 2 Designated EHV charges'!$A:$P,10,FALSE)),"")</f>
        <v/>
      </c>
      <c r="G217" s="63" t="str">
        <f>IFERROR(IF(VLOOKUP($A217,'Annex 2 Designated EHV charges'!$A:$P,11,FALSE)=0,"",VLOOKUP($A217,'Annex 2 Designated EHV charges'!$A:$P,11,FALSE)),"")</f>
        <v/>
      </c>
      <c r="H217" s="53" t="str">
        <f>IFERROR(IF(VLOOKUP($A217,'Annex 2 Designated EHV charges'!$A:$P,12,FALSE)=0,"",VLOOKUP($A217,'Annex 2 Designated EHV charges'!$A:$P,12,FALSE)),"")</f>
        <v/>
      </c>
    </row>
    <row r="218" spans="1:8" x14ac:dyDescent="0.25">
      <c r="A218" s="53" t="str">
        <f t="array" ref="A218">IFERROR(INDEX('Annex 2 Designated EHV charges'!$A$11:$A$58, MATCH(0, IF(ISBLANK('Annex 2 Designated EHV charges'!$A$11:$A$58),1, COUNTIF(A$4:$A217, 'Annex 2 Designated EHV charges'!$A$11:$A$58)), 0)),"")</f>
        <v/>
      </c>
      <c r="B218" s="53" t="str">
        <f>IF($A218="","",VLOOKUP($A218,'Annex 2 Designated EHV charges'!$A:$O,2,0))</f>
        <v/>
      </c>
      <c r="C218" s="61" t="str">
        <f>IF($A218="","",VLOOKUP($A218,'Annex 2 Designated EHV charges'!$A:$O,3,0))</f>
        <v/>
      </c>
      <c r="D218" s="61" t="str">
        <f>IF($A218="","",VLOOKUP($A218,'Annex 2 Designated EHV charges'!$A:$O,7,0))</f>
        <v/>
      </c>
      <c r="E218" s="62" t="str">
        <f>IFERROR(IF(VLOOKUP($A218,'Annex 2 Designated EHV charges'!$A:$P,9,FALSE)=0,"",VLOOKUP($A218,'Annex 2 Designated EHV charges'!$A:$P,9,FALSE)),"")</f>
        <v/>
      </c>
      <c r="F218" s="208" t="str">
        <f>IFERROR(IF(VLOOKUP($A218,'Annex 2 Designated EHV charges'!$A:$P,10,FALSE)=0,"",VLOOKUP($A218,'Annex 2 Designated EHV charges'!$A:$P,10,FALSE)),"")</f>
        <v/>
      </c>
      <c r="G218" s="63" t="str">
        <f>IFERROR(IF(VLOOKUP($A218,'Annex 2 Designated EHV charges'!$A:$P,11,FALSE)=0,"",VLOOKUP($A218,'Annex 2 Designated EHV charges'!$A:$P,11,FALSE)),"")</f>
        <v/>
      </c>
      <c r="H218" s="53" t="str">
        <f>IFERROR(IF(VLOOKUP($A218,'Annex 2 Designated EHV charges'!$A:$P,12,FALSE)=0,"",VLOOKUP($A218,'Annex 2 Designated EHV charges'!$A:$P,12,FALSE)),"")</f>
        <v/>
      </c>
    </row>
    <row r="219" spans="1:8" x14ac:dyDescent="0.25">
      <c r="A219" s="53" t="str">
        <f t="array" ref="A219">IFERROR(INDEX('Annex 2 Designated EHV charges'!$A$11:$A$58, MATCH(0, IF(ISBLANK('Annex 2 Designated EHV charges'!$A$11:$A$58),1, COUNTIF(A$4:$A218, 'Annex 2 Designated EHV charges'!$A$11:$A$58)), 0)),"")</f>
        <v/>
      </c>
      <c r="B219" s="53" t="str">
        <f>IF($A219="","",VLOOKUP($A219,'Annex 2 Designated EHV charges'!$A:$O,2,0))</f>
        <v/>
      </c>
      <c r="C219" s="61" t="str">
        <f>IF($A219="","",VLOOKUP($A219,'Annex 2 Designated EHV charges'!$A:$O,3,0))</f>
        <v/>
      </c>
      <c r="D219" s="61" t="str">
        <f>IF($A219="","",VLOOKUP($A219,'Annex 2 Designated EHV charges'!$A:$O,7,0))</f>
        <v/>
      </c>
      <c r="E219" s="62" t="str">
        <f>IFERROR(IF(VLOOKUP($A219,'Annex 2 Designated EHV charges'!$A:$P,9,FALSE)=0,"",VLOOKUP($A219,'Annex 2 Designated EHV charges'!$A:$P,9,FALSE)),"")</f>
        <v/>
      </c>
      <c r="F219" s="208" t="str">
        <f>IFERROR(IF(VLOOKUP($A219,'Annex 2 Designated EHV charges'!$A:$P,10,FALSE)=0,"",VLOOKUP($A219,'Annex 2 Designated EHV charges'!$A:$P,10,FALSE)),"")</f>
        <v/>
      </c>
      <c r="G219" s="63" t="str">
        <f>IFERROR(IF(VLOOKUP($A219,'Annex 2 Designated EHV charges'!$A:$P,11,FALSE)=0,"",VLOOKUP($A219,'Annex 2 Designated EHV charges'!$A:$P,11,FALSE)),"")</f>
        <v/>
      </c>
      <c r="H219" s="53" t="str">
        <f>IFERROR(IF(VLOOKUP($A219,'Annex 2 Designated EHV charges'!$A:$P,12,FALSE)=0,"",VLOOKUP($A219,'Annex 2 Designated EHV charges'!$A:$P,12,FALSE)),"")</f>
        <v/>
      </c>
    </row>
    <row r="220" spans="1:8" x14ac:dyDescent="0.25">
      <c r="A220" s="53" t="str">
        <f t="array" ref="A220">IFERROR(INDEX('Annex 2 Designated EHV charges'!$A$11:$A$58, MATCH(0, IF(ISBLANK('Annex 2 Designated EHV charges'!$A$11:$A$58),1, COUNTIF(A$4:$A219, 'Annex 2 Designated EHV charges'!$A$11:$A$58)), 0)),"")</f>
        <v/>
      </c>
      <c r="B220" s="53" t="str">
        <f>IF($A220="","",VLOOKUP($A220,'Annex 2 Designated EHV charges'!$A:$O,2,0))</f>
        <v/>
      </c>
      <c r="C220" s="61" t="str">
        <f>IF($A220="","",VLOOKUP($A220,'Annex 2 Designated EHV charges'!$A:$O,3,0))</f>
        <v/>
      </c>
      <c r="D220" s="61" t="str">
        <f>IF($A220="","",VLOOKUP($A220,'Annex 2 Designated EHV charges'!$A:$O,7,0))</f>
        <v/>
      </c>
      <c r="E220" s="62" t="str">
        <f>IFERROR(IF(VLOOKUP($A220,'Annex 2 Designated EHV charges'!$A:$P,9,FALSE)=0,"",VLOOKUP($A220,'Annex 2 Designated EHV charges'!$A:$P,9,FALSE)),"")</f>
        <v/>
      </c>
      <c r="F220" s="208" t="str">
        <f>IFERROR(IF(VLOOKUP($A220,'Annex 2 Designated EHV charges'!$A:$P,10,FALSE)=0,"",VLOOKUP($A220,'Annex 2 Designated EHV charges'!$A:$P,10,FALSE)),"")</f>
        <v/>
      </c>
      <c r="G220" s="63" t="str">
        <f>IFERROR(IF(VLOOKUP($A220,'Annex 2 Designated EHV charges'!$A:$P,11,FALSE)=0,"",VLOOKUP($A220,'Annex 2 Designated EHV charges'!$A:$P,11,FALSE)),"")</f>
        <v/>
      </c>
      <c r="H220" s="53" t="str">
        <f>IFERROR(IF(VLOOKUP($A220,'Annex 2 Designated EHV charges'!$A:$P,12,FALSE)=0,"",VLOOKUP($A220,'Annex 2 Designated EHV charges'!$A:$P,12,FALSE)),"")</f>
        <v/>
      </c>
    </row>
    <row r="221" spans="1:8" x14ac:dyDescent="0.25">
      <c r="A221" s="53" t="str">
        <f t="array" ref="A221">IFERROR(INDEX('Annex 2 Designated EHV charges'!$A$11:$A$58, MATCH(0, IF(ISBLANK('Annex 2 Designated EHV charges'!$A$11:$A$58),1, COUNTIF(A$4:$A220, 'Annex 2 Designated EHV charges'!$A$11:$A$58)), 0)),"")</f>
        <v/>
      </c>
      <c r="B221" s="53" t="str">
        <f>IF($A221="","",VLOOKUP($A221,'Annex 2 Designated EHV charges'!$A:$O,2,0))</f>
        <v/>
      </c>
      <c r="C221" s="61" t="str">
        <f>IF($A221="","",VLOOKUP($A221,'Annex 2 Designated EHV charges'!$A:$O,3,0))</f>
        <v/>
      </c>
      <c r="D221" s="61" t="str">
        <f>IF($A221="","",VLOOKUP($A221,'Annex 2 Designated EHV charges'!$A:$O,7,0))</f>
        <v/>
      </c>
      <c r="E221" s="62" t="str">
        <f>IFERROR(IF(VLOOKUP($A221,'Annex 2 Designated EHV charges'!$A:$P,9,FALSE)=0,"",VLOOKUP($A221,'Annex 2 Designated EHV charges'!$A:$P,9,FALSE)),"")</f>
        <v/>
      </c>
      <c r="F221" s="208" t="str">
        <f>IFERROR(IF(VLOOKUP($A221,'Annex 2 Designated EHV charges'!$A:$P,10,FALSE)=0,"",VLOOKUP($A221,'Annex 2 Designated EHV charges'!$A:$P,10,FALSE)),"")</f>
        <v/>
      </c>
      <c r="G221" s="63" t="str">
        <f>IFERROR(IF(VLOOKUP($A221,'Annex 2 Designated EHV charges'!$A:$P,11,FALSE)=0,"",VLOOKUP($A221,'Annex 2 Designated EHV charges'!$A:$P,11,FALSE)),"")</f>
        <v/>
      </c>
      <c r="H221" s="53" t="str">
        <f>IFERROR(IF(VLOOKUP($A221,'Annex 2 Designated EHV charges'!$A:$P,12,FALSE)=0,"",VLOOKUP($A221,'Annex 2 Designated EHV charges'!$A:$P,12,FALSE)),"")</f>
        <v/>
      </c>
    </row>
    <row r="222" spans="1:8" x14ac:dyDescent="0.25">
      <c r="A222" s="53" t="str">
        <f t="array" ref="A222">IFERROR(INDEX('Annex 2 Designated EHV charges'!$A$11:$A$58, MATCH(0, IF(ISBLANK('Annex 2 Designated EHV charges'!$A$11:$A$58),1, COUNTIF(A$4:$A221, 'Annex 2 Designated EHV charges'!$A$11:$A$58)), 0)),"")</f>
        <v/>
      </c>
      <c r="B222" s="53" t="str">
        <f>IF($A222="","",VLOOKUP($A222,'Annex 2 Designated EHV charges'!$A:$O,2,0))</f>
        <v/>
      </c>
      <c r="C222" s="61" t="str">
        <f>IF($A222="","",VLOOKUP($A222,'Annex 2 Designated EHV charges'!$A:$O,3,0))</f>
        <v/>
      </c>
      <c r="D222" s="61" t="str">
        <f>IF($A222="","",VLOOKUP($A222,'Annex 2 Designated EHV charges'!$A:$O,7,0))</f>
        <v/>
      </c>
      <c r="E222" s="62" t="str">
        <f>IFERROR(IF(VLOOKUP($A222,'Annex 2 Designated EHV charges'!$A:$P,9,FALSE)=0,"",VLOOKUP($A222,'Annex 2 Designated EHV charges'!$A:$P,9,FALSE)),"")</f>
        <v/>
      </c>
      <c r="F222" s="208" t="str">
        <f>IFERROR(IF(VLOOKUP($A222,'Annex 2 Designated EHV charges'!$A:$P,10,FALSE)=0,"",VLOOKUP($A222,'Annex 2 Designated EHV charges'!$A:$P,10,FALSE)),"")</f>
        <v/>
      </c>
      <c r="G222" s="63" t="str">
        <f>IFERROR(IF(VLOOKUP($A222,'Annex 2 Designated EHV charges'!$A:$P,11,FALSE)=0,"",VLOOKUP($A222,'Annex 2 Designated EHV charges'!$A:$P,11,FALSE)),"")</f>
        <v/>
      </c>
      <c r="H222" s="53" t="str">
        <f>IFERROR(IF(VLOOKUP($A222,'Annex 2 Designated EHV charges'!$A:$P,12,FALSE)=0,"",VLOOKUP($A222,'Annex 2 Designated EHV charges'!$A:$P,12,FALSE)),"")</f>
        <v/>
      </c>
    </row>
    <row r="223" spans="1:8" x14ac:dyDescent="0.25">
      <c r="A223" s="53" t="str">
        <f t="array" ref="A223">IFERROR(INDEX('Annex 2 Designated EHV charges'!$A$11:$A$58, MATCH(0, IF(ISBLANK('Annex 2 Designated EHV charges'!$A$11:$A$58),1, COUNTIF(A$4:$A222, 'Annex 2 Designated EHV charges'!$A$11:$A$58)), 0)),"")</f>
        <v/>
      </c>
      <c r="B223" s="53" t="str">
        <f>IF($A223="","",VLOOKUP($A223,'Annex 2 Designated EHV charges'!$A:$O,2,0))</f>
        <v/>
      </c>
      <c r="C223" s="61" t="str">
        <f>IF($A223="","",VLOOKUP($A223,'Annex 2 Designated EHV charges'!$A:$O,3,0))</f>
        <v/>
      </c>
      <c r="D223" s="61" t="str">
        <f>IF($A223="","",VLOOKUP($A223,'Annex 2 Designated EHV charges'!$A:$O,7,0))</f>
        <v/>
      </c>
      <c r="E223" s="62" t="str">
        <f>IFERROR(IF(VLOOKUP($A223,'Annex 2 Designated EHV charges'!$A:$P,9,FALSE)=0,"",VLOOKUP($A223,'Annex 2 Designated EHV charges'!$A:$P,9,FALSE)),"")</f>
        <v/>
      </c>
      <c r="F223" s="208" t="str">
        <f>IFERROR(IF(VLOOKUP($A223,'Annex 2 Designated EHV charges'!$A:$P,10,FALSE)=0,"",VLOOKUP($A223,'Annex 2 Designated EHV charges'!$A:$P,10,FALSE)),"")</f>
        <v/>
      </c>
      <c r="G223" s="63" t="str">
        <f>IFERROR(IF(VLOOKUP($A223,'Annex 2 Designated EHV charges'!$A:$P,11,FALSE)=0,"",VLOOKUP($A223,'Annex 2 Designated EHV charges'!$A:$P,11,FALSE)),"")</f>
        <v/>
      </c>
      <c r="H223" s="53" t="str">
        <f>IFERROR(IF(VLOOKUP($A223,'Annex 2 Designated EHV charges'!$A:$P,12,FALSE)=0,"",VLOOKUP($A223,'Annex 2 Designated EHV charges'!$A:$P,12,FALSE)),"")</f>
        <v/>
      </c>
    </row>
    <row r="224" spans="1:8" x14ac:dyDescent="0.25">
      <c r="A224" s="53" t="str">
        <f t="array" ref="A224">IFERROR(INDEX('Annex 2 Designated EHV charges'!$A$11:$A$58, MATCH(0, IF(ISBLANK('Annex 2 Designated EHV charges'!$A$11:$A$58),1, COUNTIF(A$4:$A223, 'Annex 2 Designated EHV charges'!$A$11:$A$58)), 0)),"")</f>
        <v/>
      </c>
      <c r="B224" s="53" t="str">
        <f>IF($A224="","",VLOOKUP($A224,'Annex 2 Designated EHV charges'!$A:$O,2,0))</f>
        <v/>
      </c>
      <c r="C224" s="61" t="str">
        <f>IF($A224="","",VLOOKUP($A224,'Annex 2 Designated EHV charges'!$A:$O,3,0))</f>
        <v/>
      </c>
      <c r="D224" s="61" t="str">
        <f>IF($A224="","",VLOOKUP($A224,'Annex 2 Designated EHV charges'!$A:$O,7,0))</f>
        <v/>
      </c>
      <c r="E224" s="62" t="str">
        <f>IFERROR(IF(VLOOKUP($A224,'Annex 2 Designated EHV charges'!$A:$P,9,FALSE)=0,"",VLOOKUP($A224,'Annex 2 Designated EHV charges'!$A:$P,9,FALSE)),"")</f>
        <v/>
      </c>
      <c r="F224" s="208" t="str">
        <f>IFERROR(IF(VLOOKUP($A224,'Annex 2 Designated EHV charges'!$A:$P,10,FALSE)=0,"",VLOOKUP($A224,'Annex 2 Designated EHV charges'!$A:$P,10,FALSE)),"")</f>
        <v/>
      </c>
      <c r="G224" s="63" t="str">
        <f>IFERROR(IF(VLOOKUP($A224,'Annex 2 Designated EHV charges'!$A:$P,11,FALSE)=0,"",VLOOKUP($A224,'Annex 2 Designated EHV charges'!$A:$P,11,FALSE)),"")</f>
        <v/>
      </c>
      <c r="H224" s="53" t="str">
        <f>IFERROR(IF(VLOOKUP($A224,'Annex 2 Designated EHV charges'!$A:$P,12,FALSE)=0,"",VLOOKUP($A224,'Annex 2 Designated EHV charges'!$A:$P,12,FALSE)),"")</f>
        <v/>
      </c>
    </row>
    <row r="225" spans="1:8" x14ac:dyDescent="0.25">
      <c r="A225" s="53" t="str">
        <f t="array" ref="A225">IFERROR(INDEX('Annex 2 Designated EHV charges'!$A$11:$A$58, MATCH(0, IF(ISBLANK('Annex 2 Designated EHV charges'!$A$11:$A$58),1, COUNTIF(A$4:$A224, 'Annex 2 Designated EHV charges'!$A$11:$A$58)), 0)),"")</f>
        <v/>
      </c>
      <c r="B225" s="53" t="str">
        <f>IF($A225="","",VLOOKUP($A225,'Annex 2 Designated EHV charges'!$A:$O,2,0))</f>
        <v/>
      </c>
      <c r="C225" s="61" t="str">
        <f>IF($A225="","",VLOOKUP($A225,'Annex 2 Designated EHV charges'!$A:$O,3,0))</f>
        <v/>
      </c>
      <c r="D225" s="61" t="str">
        <f>IF($A225="","",VLOOKUP($A225,'Annex 2 Designated EHV charges'!$A:$O,7,0))</f>
        <v/>
      </c>
      <c r="E225" s="62" t="str">
        <f>IFERROR(IF(VLOOKUP($A225,'Annex 2 Designated EHV charges'!$A:$P,9,FALSE)=0,"",VLOOKUP($A225,'Annex 2 Designated EHV charges'!$A:$P,9,FALSE)),"")</f>
        <v/>
      </c>
      <c r="F225" s="208" t="str">
        <f>IFERROR(IF(VLOOKUP($A225,'Annex 2 Designated EHV charges'!$A:$P,10,FALSE)=0,"",VLOOKUP($A225,'Annex 2 Designated EHV charges'!$A:$P,10,FALSE)),"")</f>
        <v/>
      </c>
      <c r="G225" s="63" t="str">
        <f>IFERROR(IF(VLOOKUP($A225,'Annex 2 Designated EHV charges'!$A:$P,11,FALSE)=0,"",VLOOKUP($A225,'Annex 2 Designated EHV charges'!$A:$P,11,FALSE)),"")</f>
        <v/>
      </c>
      <c r="H225" s="53" t="str">
        <f>IFERROR(IF(VLOOKUP($A225,'Annex 2 Designated EHV charges'!$A:$P,12,FALSE)=0,"",VLOOKUP($A225,'Annex 2 Designated EHV charges'!$A:$P,12,FALSE)),"")</f>
        <v/>
      </c>
    </row>
    <row r="226" spans="1:8" x14ac:dyDescent="0.25">
      <c r="A226" s="53" t="str">
        <f t="array" ref="A226">IFERROR(INDEX('Annex 2 Designated EHV charges'!$A$11:$A$58, MATCH(0, IF(ISBLANK('Annex 2 Designated EHV charges'!$A$11:$A$58),1, COUNTIF(A$4:$A225, 'Annex 2 Designated EHV charges'!$A$11:$A$58)), 0)),"")</f>
        <v/>
      </c>
      <c r="B226" s="53" t="str">
        <f>IF($A226="","",VLOOKUP($A226,'Annex 2 Designated EHV charges'!$A:$O,2,0))</f>
        <v/>
      </c>
      <c r="C226" s="61" t="str">
        <f>IF($A226="","",VLOOKUP($A226,'Annex 2 Designated EHV charges'!$A:$O,3,0))</f>
        <v/>
      </c>
      <c r="D226" s="61" t="str">
        <f>IF($A226="","",VLOOKUP($A226,'Annex 2 Designated EHV charges'!$A:$O,7,0))</f>
        <v/>
      </c>
      <c r="E226" s="62" t="str">
        <f>IFERROR(IF(VLOOKUP($A226,'Annex 2 Designated EHV charges'!$A:$P,9,FALSE)=0,"",VLOOKUP($A226,'Annex 2 Designated EHV charges'!$A:$P,9,FALSE)),"")</f>
        <v/>
      </c>
      <c r="F226" s="208" t="str">
        <f>IFERROR(IF(VLOOKUP($A226,'Annex 2 Designated EHV charges'!$A:$P,10,FALSE)=0,"",VLOOKUP($A226,'Annex 2 Designated EHV charges'!$A:$P,10,FALSE)),"")</f>
        <v/>
      </c>
      <c r="G226" s="63" t="str">
        <f>IFERROR(IF(VLOOKUP($A226,'Annex 2 Designated EHV charges'!$A:$P,11,FALSE)=0,"",VLOOKUP($A226,'Annex 2 Designated EHV charges'!$A:$P,11,FALSE)),"")</f>
        <v/>
      </c>
      <c r="H226" s="53" t="str">
        <f>IFERROR(IF(VLOOKUP($A226,'Annex 2 Designated EHV charges'!$A:$P,12,FALSE)=0,"",VLOOKUP($A226,'Annex 2 Designated EHV charges'!$A:$P,12,FALSE)),"")</f>
        <v/>
      </c>
    </row>
    <row r="227" spans="1:8" x14ac:dyDescent="0.25">
      <c r="A227" s="53" t="str">
        <f t="array" ref="A227">IFERROR(INDEX('Annex 2 Designated EHV charges'!$A$11:$A$58, MATCH(0, IF(ISBLANK('Annex 2 Designated EHV charges'!$A$11:$A$58),1, COUNTIF(A$4:$A226, 'Annex 2 Designated EHV charges'!$A$11:$A$58)), 0)),"")</f>
        <v/>
      </c>
      <c r="B227" s="53" t="str">
        <f>IF($A227="","",VLOOKUP($A227,'Annex 2 Designated EHV charges'!$A:$O,2,0))</f>
        <v/>
      </c>
      <c r="C227" s="61" t="str">
        <f>IF($A227="","",VLOOKUP($A227,'Annex 2 Designated EHV charges'!$A:$O,3,0))</f>
        <v/>
      </c>
      <c r="D227" s="61" t="str">
        <f>IF($A227="","",VLOOKUP($A227,'Annex 2 Designated EHV charges'!$A:$O,7,0))</f>
        <v/>
      </c>
      <c r="E227" s="62" t="str">
        <f>IFERROR(IF(VLOOKUP($A227,'Annex 2 Designated EHV charges'!$A:$P,9,FALSE)=0,"",VLOOKUP($A227,'Annex 2 Designated EHV charges'!$A:$P,9,FALSE)),"")</f>
        <v/>
      </c>
      <c r="F227" s="208" t="str">
        <f>IFERROR(IF(VLOOKUP($A227,'Annex 2 Designated EHV charges'!$A:$P,10,FALSE)=0,"",VLOOKUP($A227,'Annex 2 Designated EHV charges'!$A:$P,10,FALSE)),"")</f>
        <v/>
      </c>
      <c r="G227" s="63" t="str">
        <f>IFERROR(IF(VLOOKUP($A227,'Annex 2 Designated EHV charges'!$A:$P,11,FALSE)=0,"",VLOOKUP($A227,'Annex 2 Designated EHV charges'!$A:$P,11,FALSE)),"")</f>
        <v/>
      </c>
      <c r="H227" s="53" t="str">
        <f>IFERROR(IF(VLOOKUP($A227,'Annex 2 Designated EHV charges'!$A:$P,12,FALSE)=0,"",VLOOKUP($A227,'Annex 2 Designated EHV charges'!$A:$P,12,FALSE)),"")</f>
        <v/>
      </c>
    </row>
    <row r="228" spans="1:8" x14ac:dyDescent="0.25">
      <c r="A228" s="53" t="str">
        <f t="array" ref="A228">IFERROR(INDEX('Annex 2 Designated EHV charges'!$A$11:$A$58, MATCH(0, IF(ISBLANK('Annex 2 Designated EHV charges'!$A$11:$A$58),1, COUNTIF(A$4:$A227, 'Annex 2 Designated EHV charges'!$A$11:$A$58)), 0)),"")</f>
        <v/>
      </c>
      <c r="B228" s="53" t="str">
        <f>IF($A228="","",VLOOKUP($A228,'Annex 2 Designated EHV charges'!$A:$O,2,0))</f>
        <v/>
      </c>
      <c r="C228" s="61" t="str">
        <f>IF($A228="","",VLOOKUP($A228,'Annex 2 Designated EHV charges'!$A:$O,3,0))</f>
        <v/>
      </c>
      <c r="D228" s="61" t="str">
        <f>IF($A228="","",VLOOKUP($A228,'Annex 2 Designated EHV charges'!$A:$O,7,0))</f>
        <v/>
      </c>
      <c r="E228" s="62" t="str">
        <f>IFERROR(IF(VLOOKUP($A228,'Annex 2 Designated EHV charges'!$A:$P,9,FALSE)=0,"",VLOOKUP($A228,'Annex 2 Designated EHV charges'!$A:$P,9,FALSE)),"")</f>
        <v/>
      </c>
      <c r="F228" s="208" t="str">
        <f>IFERROR(IF(VLOOKUP($A228,'Annex 2 Designated EHV charges'!$A:$P,10,FALSE)=0,"",VLOOKUP($A228,'Annex 2 Designated EHV charges'!$A:$P,10,FALSE)),"")</f>
        <v/>
      </c>
      <c r="G228" s="63" t="str">
        <f>IFERROR(IF(VLOOKUP($A228,'Annex 2 Designated EHV charges'!$A:$P,11,FALSE)=0,"",VLOOKUP($A228,'Annex 2 Designated EHV charges'!$A:$P,11,FALSE)),"")</f>
        <v/>
      </c>
      <c r="H228" s="53" t="str">
        <f>IFERROR(IF(VLOOKUP($A228,'Annex 2 Designated EHV charges'!$A:$P,12,FALSE)=0,"",VLOOKUP($A228,'Annex 2 Designated EHV charges'!$A:$P,12,FALSE)),"")</f>
        <v/>
      </c>
    </row>
    <row r="229" spans="1:8" x14ac:dyDescent="0.25">
      <c r="A229" s="53" t="str">
        <f t="array" ref="A229">IFERROR(INDEX('Annex 2 Designated EHV charges'!$A$11:$A$58, MATCH(0, IF(ISBLANK('Annex 2 Designated EHV charges'!$A$11:$A$58),1, COUNTIF(A$4:$A228, 'Annex 2 Designated EHV charges'!$A$11:$A$58)), 0)),"")</f>
        <v/>
      </c>
      <c r="B229" s="53" t="str">
        <f>IF($A229="","",VLOOKUP($A229,'Annex 2 Designated EHV charges'!$A:$O,2,0))</f>
        <v/>
      </c>
      <c r="C229" s="61" t="str">
        <f>IF($A229="","",VLOOKUP($A229,'Annex 2 Designated EHV charges'!$A:$O,3,0))</f>
        <v/>
      </c>
      <c r="D229" s="61" t="str">
        <f>IF($A229="","",VLOOKUP($A229,'Annex 2 Designated EHV charges'!$A:$O,7,0))</f>
        <v/>
      </c>
      <c r="E229" s="62" t="str">
        <f>IFERROR(IF(VLOOKUP($A229,'Annex 2 Designated EHV charges'!$A:$P,9,FALSE)=0,"",VLOOKUP($A229,'Annex 2 Designated EHV charges'!$A:$P,9,FALSE)),"")</f>
        <v/>
      </c>
      <c r="F229" s="208" t="str">
        <f>IFERROR(IF(VLOOKUP($A229,'Annex 2 Designated EHV charges'!$A:$P,10,FALSE)=0,"",VLOOKUP($A229,'Annex 2 Designated EHV charges'!$A:$P,10,FALSE)),"")</f>
        <v/>
      </c>
      <c r="G229" s="63" t="str">
        <f>IFERROR(IF(VLOOKUP($A229,'Annex 2 Designated EHV charges'!$A:$P,11,FALSE)=0,"",VLOOKUP($A229,'Annex 2 Designated EHV charges'!$A:$P,11,FALSE)),"")</f>
        <v/>
      </c>
      <c r="H229" s="53" t="str">
        <f>IFERROR(IF(VLOOKUP($A229,'Annex 2 Designated EHV charges'!$A:$P,12,FALSE)=0,"",VLOOKUP($A229,'Annex 2 Designated EHV charges'!$A:$P,12,FALSE)),"")</f>
        <v/>
      </c>
    </row>
    <row r="230" spans="1:8" x14ac:dyDescent="0.25">
      <c r="A230" s="53" t="str">
        <f t="array" ref="A230">IFERROR(INDEX('Annex 2 Designated EHV charges'!$A$11:$A$58, MATCH(0, IF(ISBLANK('Annex 2 Designated EHV charges'!$A$11:$A$58),1, COUNTIF(A$4:$A229, 'Annex 2 Designated EHV charges'!$A$11:$A$58)), 0)),"")</f>
        <v/>
      </c>
      <c r="B230" s="53" t="str">
        <f>IF($A230="","",VLOOKUP($A230,'Annex 2 Designated EHV charges'!$A:$O,2,0))</f>
        <v/>
      </c>
      <c r="C230" s="61" t="str">
        <f>IF($A230="","",VLOOKUP($A230,'Annex 2 Designated EHV charges'!$A:$O,3,0))</f>
        <v/>
      </c>
      <c r="D230" s="61" t="str">
        <f>IF($A230="","",VLOOKUP($A230,'Annex 2 Designated EHV charges'!$A:$O,7,0))</f>
        <v/>
      </c>
      <c r="E230" s="62" t="str">
        <f>IFERROR(IF(VLOOKUP($A230,'Annex 2 Designated EHV charges'!$A:$P,9,FALSE)=0,"",VLOOKUP($A230,'Annex 2 Designated EHV charges'!$A:$P,9,FALSE)),"")</f>
        <v/>
      </c>
      <c r="F230" s="208" t="str">
        <f>IFERROR(IF(VLOOKUP($A230,'Annex 2 Designated EHV charges'!$A:$P,10,FALSE)=0,"",VLOOKUP($A230,'Annex 2 Designated EHV charges'!$A:$P,10,FALSE)),"")</f>
        <v/>
      </c>
      <c r="G230" s="63" t="str">
        <f>IFERROR(IF(VLOOKUP($A230,'Annex 2 Designated EHV charges'!$A:$P,11,FALSE)=0,"",VLOOKUP($A230,'Annex 2 Designated EHV charges'!$A:$P,11,FALSE)),"")</f>
        <v/>
      </c>
      <c r="H230" s="53" t="str">
        <f>IFERROR(IF(VLOOKUP($A230,'Annex 2 Designated EHV charges'!$A:$P,12,FALSE)=0,"",VLOOKUP($A230,'Annex 2 Designated EHV charges'!$A:$P,12,FALSE)),"")</f>
        <v/>
      </c>
    </row>
    <row r="231" spans="1:8" x14ac:dyDescent="0.25">
      <c r="A231" s="53" t="str">
        <f t="array" ref="A231">IFERROR(INDEX('Annex 2 Designated EHV charges'!$A$11:$A$58, MATCH(0, IF(ISBLANK('Annex 2 Designated EHV charges'!$A$11:$A$58),1, COUNTIF(A$4:$A230, 'Annex 2 Designated EHV charges'!$A$11:$A$58)), 0)),"")</f>
        <v/>
      </c>
      <c r="B231" s="53" t="str">
        <f>IF($A231="","",VLOOKUP($A231,'Annex 2 Designated EHV charges'!$A:$O,2,0))</f>
        <v/>
      </c>
      <c r="C231" s="61" t="str">
        <f>IF($A231="","",VLOOKUP($A231,'Annex 2 Designated EHV charges'!$A:$O,3,0))</f>
        <v/>
      </c>
      <c r="D231" s="61" t="str">
        <f>IF($A231="","",VLOOKUP($A231,'Annex 2 Designated EHV charges'!$A:$O,7,0))</f>
        <v/>
      </c>
      <c r="E231" s="62" t="str">
        <f>IFERROR(IF(VLOOKUP($A231,'Annex 2 Designated EHV charges'!$A:$P,9,FALSE)=0,"",VLOOKUP($A231,'Annex 2 Designated EHV charges'!$A:$P,9,FALSE)),"")</f>
        <v/>
      </c>
      <c r="F231" s="208" t="str">
        <f>IFERROR(IF(VLOOKUP($A231,'Annex 2 Designated EHV charges'!$A:$P,10,FALSE)=0,"",VLOOKUP($A231,'Annex 2 Designated EHV charges'!$A:$P,10,FALSE)),"")</f>
        <v/>
      </c>
      <c r="G231" s="63" t="str">
        <f>IFERROR(IF(VLOOKUP($A231,'Annex 2 Designated EHV charges'!$A:$P,11,FALSE)=0,"",VLOOKUP($A231,'Annex 2 Designated EHV charges'!$A:$P,11,FALSE)),"")</f>
        <v/>
      </c>
      <c r="H231" s="53" t="str">
        <f>IFERROR(IF(VLOOKUP($A231,'Annex 2 Designated EHV charges'!$A:$P,12,FALSE)=0,"",VLOOKUP($A231,'Annex 2 Designated EHV charges'!$A:$P,12,FALSE)),"")</f>
        <v/>
      </c>
    </row>
    <row r="232" spans="1:8" x14ac:dyDescent="0.25">
      <c r="A232" s="53" t="str">
        <f t="array" ref="A232">IFERROR(INDEX('Annex 2 Designated EHV charges'!$A$11:$A$58, MATCH(0, IF(ISBLANK('Annex 2 Designated EHV charges'!$A$11:$A$58),1, COUNTIF(A$4:$A231, 'Annex 2 Designated EHV charges'!$A$11:$A$58)), 0)),"")</f>
        <v/>
      </c>
      <c r="B232" s="53" t="str">
        <f>IF($A232="","",VLOOKUP($A232,'Annex 2 Designated EHV charges'!$A:$O,2,0))</f>
        <v/>
      </c>
      <c r="C232" s="61" t="str">
        <f>IF($A232="","",VLOOKUP($A232,'Annex 2 Designated EHV charges'!$A:$O,3,0))</f>
        <v/>
      </c>
      <c r="D232" s="61" t="str">
        <f>IF($A232="","",VLOOKUP($A232,'Annex 2 Designated EHV charges'!$A:$O,7,0))</f>
        <v/>
      </c>
      <c r="E232" s="62" t="str">
        <f>IFERROR(IF(VLOOKUP($A232,'Annex 2 Designated EHV charges'!$A:$P,9,FALSE)=0,"",VLOOKUP($A232,'Annex 2 Designated EHV charges'!$A:$P,9,FALSE)),"")</f>
        <v/>
      </c>
      <c r="F232" s="208" t="str">
        <f>IFERROR(IF(VLOOKUP($A232,'Annex 2 Designated EHV charges'!$A:$P,10,FALSE)=0,"",VLOOKUP($A232,'Annex 2 Designated EHV charges'!$A:$P,10,FALSE)),"")</f>
        <v/>
      </c>
      <c r="G232" s="63" t="str">
        <f>IFERROR(IF(VLOOKUP($A232,'Annex 2 Designated EHV charges'!$A:$P,11,FALSE)=0,"",VLOOKUP($A232,'Annex 2 Designated EHV charges'!$A:$P,11,FALSE)),"")</f>
        <v/>
      </c>
      <c r="H232" s="53" t="str">
        <f>IFERROR(IF(VLOOKUP($A232,'Annex 2 Designated EHV charges'!$A:$P,12,FALSE)=0,"",VLOOKUP($A232,'Annex 2 Designated EHV charges'!$A:$P,12,FALSE)),"")</f>
        <v/>
      </c>
    </row>
    <row r="233" spans="1:8" x14ac:dyDescent="0.25">
      <c r="A233" s="53" t="str">
        <f t="array" ref="A233">IFERROR(INDEX('Annex 2 Designated EHV charges'!$A$11:$A$58, MATCH(0, IF(ISBLANK('Annex 2 Designated EHV charges'!$A$11:$A$58),1, COUNTIF(A$4:$A232, 'Annex 2 Designated EHV charges'!$A$11:$A$58)), 0)),"")</f>
        <v/>
      </c>
      <c r="B233" s="53" t="str">
        <f>IF($A233="","",VLOOKUP($A233,'Annex 2 Designated EHV charges'!$A:$O,2,0))</f>
        <v/>
      </c>
      <c r="C233" s="61" t="str">
        <f>IF($A233="","",VLOOKUP($A233,'Annex 2 Designated EHV charges'!$A:$O,3,0))</f>
        <v/>
      </c>
      <c r="D233" s="61" t="str">
        <f>IF($A233="","",VLOOKUP($A233,'Annex 2 Designated EHV charges'!$A:$O,7,0))</f>
        <v/>
      </c>
      <c r="E233" s="62" t="str">
        <f>IFERROR(IF(VLOOKUP($A233,'Annex 2 Designated EHV charges'!$A:$P,9,FALSE)=0,"",VLOOKUP($A233,'Annex 2 Designated EHV charges'!$A:$P,9,FALSE)),"")</f>
        <v/>
      </c>
      <c r="F233" s="208" t="str">
        <f>IFERROR(IF(VLOOKUP($A233,'Annex 2 Designated EHV charges'!$A:$P,10,FALSE)=0,"",VLOOKUP($A233,'Annex 2 Designated EHV charges'!$A:$P,10,FALSE)),"")</f>
        <v/>
      </c>
      <c r="G233" s="63" t="str">
        <f>IFERROR(IF(VLOOKUP($A233,'Annex 2 Designated EHV charges'!$A:$P,11,FALSE)=0,"",VLOOKUP($A233,'Annex 2 Designated EHV charges'!$A:$P,11,FALSE)),"")</f>
        <v/>
      </c>
      <c r="H233" s="53" t="str">
        <f>IFERROR(IF(VLOOKUP($A233,'Annex 2 Designated EHV charges'!$A:$P,12,FALSE)=0,"",VLOOKUP($A233,'Annex 2 Designated EHV charges'!$A:$P,12,FALSE)),"")</f>
        <v/>
      </c>
    </row>
    <row r="234" spans="1:8" x14ac:dyDescent="0.25">
      <c r="A234" s="53" t="str">
        <f t="array" ref="A234">IFERROR(INDEX('Annex 2 Designated EHV charges'!$A$11:$A$58, MATCH(0, IF(ISBLANK('Annex 2 Designated EHV charges'!$A$11:$A$58),1, COUNTIF(A$4:$A233, 'Annex 2 Designated EHV charges'!$A$11:$A$58)), 0)),"")</f>
        <v/>
      </c>
      <c r="B234" s="53" t="str">
        <f>IF($A234="","",VLOOKUP($A234,'Annex 2 Designated EHV charges'!$A:$O,2,0))</f>
        <v/>
      </c>
      <c r="C234" s="61" t="str">
        <f>IF($A234="","",VLOOKUP($A234,'Annex 2 Designated EHV charges'!$A:$O,3,0))</f>
        <v/>
      </c>
      <c r="D234" s="61" t="str">
        <f>IF($A234="","",VLOOKUP($A234,'Annex 2 Designated EHV charges'!$A:$O,7,0))</f>
        <v/>
      </c>
      <c r="E234" s="62" t="str">
        <f>IFERROR(IF(VLOOKUP($A234,'Annex 2 Designated EHV charges'!$A:$P,9,FALSE)=0,"",VLOOKUP($A234,'Annex 2 Designated EHV charges'!$A:$P,9,FALSE)),"")</f>
        <v/>
      </c>
      <c r="F234" s="208" t="str">
        <f>IFERROR(IF(VLOOKUP($A234,'Annex 2 Designated EHV charges'!$A:$P,10,FALSE)=0,"",VLOOKUP($A234,'Annex 2 Designated EHV charges'!$A:$P,10,FALSE)),"")</f>
        <v/>
      </c>
      <c r="G234" s="63" t="str">
        <f>IFERROR(IF(VLOOKUP($A234,'Annex 2 Designated EHV charges'!$A:$P,11,FALSE)=0,"",VLOOKUP($A234,'Annex 2 Designated EHV charges'!$A:$P,11,FALSE)),"")</f>
        <v/>
      </c>
      <c r="H234" s="53" t="str">
        <f>IFERROR(IF(VLOOKUP($A234,'Annex 2 Designated EHV charges'!$A:$P,12,FALSE)=0,"",VLOOKUP($A234,'Annex 2 Designated EHV charges'!$A:$P,12,FALSE)),"")</f>
        <v/>
      </c>
    </row>
    <row r="235" spans="1:8" x14ac:dyDescent="0.25">
      <c r="A235" s="53" t="str">
        <f t="array" ref="A235">IFERROR(INDEX('Annex 2 Designated EHV charges'!$A$11:$A$58, MATCH(0, IF(ISBLANK('Annex 2 Designated EHV charges'!$A$11:$A$58),1, COUNTIF(A$4:$A234, 'Annex 2 Designated EHV charges'!$A$11:$A$58)), 0)),"")</f>
        <v/>
      </c>
      <c r="B235" s="53" t="str">
        <f>IF($A235="","",VLOOKUP($A235,'Annex 2 Designated EHV charges'!$A:$O,2,0))</f>
        <v/>
      </c>
      <c r="C235" s="61" t="str">
        <f>IF($A235="","",VLOOKUP($A235,'Annex 2 Designated EHV charges'!$A:$O,3,0))</f>
        <v/>
      </c>
      <c r="D235" s="61" t="str">
        <f>IF($A235="","",VLOOKUP($A235,'Annex 2 Designated EHV charges'!$A:$O,7,0))</f>
        <v/>
      </c>
      <c r="E235" s="62" t="str">
        <f>IFERROR(IF(VLOOKUP($A235,'Annex 2 Designated EHV charges'!$A:$P,9,FALSE)=0,"",VLOOKUP($A235,'Annex 2 Designated EHV charges'!$A:$P,9,FALSE)),"")</f>
        <v/>
      </c>
      <c r="F235" s="208" t="str">
        <f>IFERROR(IF(VLOOKUP($A235,'Annex 2 Designated EHV charges'!$A:$P,10,FALSE)=0,"",VLOOKUP($A235,'Annex 2 Designated EHV charges'!$A:$P,10,FALSE)),"")</f>
        <v/>
      </c>
      <c r="G235" s="63" t="str">
        <f>IFERROR(IF(VLOOKUP($A235,'Annex 2 Designated EHV charges'!$A:$P,11,FALSE)=0,"",VLOOKUP($A235,'Annex 2 Designated EHV charges'!$A:$P,11,FALSE)),"")</f>
        <v/>
      </c>
      <c r="H235" s="53" t="str">
        <f>IFERROR(IF(VLOOKUP($A235,'Annex 2 Designated EHV charges'!$A:$P,12,FALSE)=0,"",VLOOKUP($A235,'Annex 2 Designated EHV charges'!$A:$P,12,FALSE)),"")</f>
        <v/>
      </c>
    </row>
    <row r="236" spans="1:8" x14ac:dyDescent="0.25">
      <c r="A236" s="53" t="str">
        <f t="array" ref="A236">IFERROR(INDEX('Annex 2 Designated EHV charges'!$A$11:$A$58, MATCH(0, IF(ISBLANK('Annex 2 Designated EHV charges'!$A$11:$A$58),1, COUNTIF(A$4:$A235, 'Annex 2 Designated EHV charges'!$A$11:$A$58)), 0)),"")</f>
        <v/>
      </c>
      <c r="B236" s="53" t="str">
        <f>IF($A236="","",VLOOKUP($A236,'Annex 2 Designated EHV charges'!$A:$O,2,0))</f>
        <v/>
      </c>
      <c r="C236" s="61" t="str">
        <f>IF($A236="","",VLOOKUP($A236,'Annex 2 Designated EHV charges'!$A:$O,3,0))</f>
        <v/>
      </c>
      <c r="D236" s="61" t="str">
        <f>IF($A236="","",VLOOKUP($A236,'Annex 2 Designated EHV charges'!$A:$O,7,0))</f>
        <v/>
      </c>
      <c r="E236" s="62" t="str">
        <f>IFERROR(IF(VLOOKUP($A236,'Annex 2 Designated EHV charges'!$A:$P,9,FALSE)=0,"",VLOOKUP($A236,'Annex 2 Designated EHV charges'!$A:$P,9,FALSE)),"")</f>
        <v/>
      </c>
      <c r="F236" s="208" t="str">
        <f>IFERROR(IF(VLOOKUP($A236,'Annex 2 Designated EHV charges'!$A:$P,10,FALSE)=0,"",VLOOKUP($A236,'Annex 2 Designated EHV charges'!$A:$P,10,FALSE)),"")</f>
        <v/>
      </c>
      <c r="G236" s="63" t="str">
        <f>IFERROR(IF(VLOOKUP($A236,'Annex 2 Designated EHV charges'!$A:$P,11,FALSE)=0,"",VLOOKUP($A236,'Annex 2 Designated EHV charges'!$A:$P,11,FALSE)),"")</f>
        <v/>
      </c>
      <c r="H236" s="53" t="str">
        <f>IFERROR(IF(VLOOKUP($A236,'Annex 2 Designated EHV charges'!$A:$P,12,FALSE)=0,"",VLOOKUP($A236,'Annex 2 Designated EHV charges'!$A:$P,12,FALSE)),"")</f>
        <v/>
      </c>
    </row>
    <row r="237" spans="1:8" x14ac:dyDescent="0.25">
      <c r="A237" s="53" t="str">
        <f t="array" ref="A237">IFERROR(INDEX('Annex 2 Designated EHV charges'!$A$11:$A$58, MATCH(0, IF(ISBLANK('Annex 2 Designated EHV charges'!$A$11:$A$58),1, COUNTIF(A$4:$A236, 'Annex 2 Designated EHV charges'!$A$11:$A$58)), 0)),"")</f>
        <v/>
      </c>
      <c r="B237" s="53" t="str">
        <f>IF($A237="","",VLOOKUP($A237,'Annex 2 Designated EHV charges'!$A:$O,2,0))</f>
        <v/>
      </c>
      <c r="C237" s="61" t="str">
        <f>IF($A237="","",VLOOKUP($A237,'Annex 2 Designated EHV charges'!$A:$O,3,0))</f>
        <v/>
      </c>
      <c r="D237" s="61" t="str">
        <f>IF($A237="","",VLOOKUP($A237,'Annex 2 Designated EHV charges'!$A:$O,7,0))</f>
        <v/>
      </c>
      <c r="E237" s="62" t="str">
        <f>IFERROR(IF(VLOOKUP($A237,'Annex 2 Designated EHV charges'!$A:$P,9,FALSE)=0,"",VLOOKUP($A237,'Annex 2 Designated EHV charges'!$A:$P,9,FALSE)),"")</f>
        <v/>
      </c>
      <c r="F237" s="208" t="str">
        <f>IFERROR(IF(VLOOKUP($A237,'Annex 2 Designated EHV charges'!$A:$P,10,FALSE)=0,"",VLOOKUP($A237,'Annex 2 Designated EHV charges'!$A:$P,10,FALSE)),"")</f>
        <v/>
      </c>
      <c r="G237" s="63" t="str">
        <f>IFERROR(IF(VLOOKUP($A237,'Annex 2 Designated EHV charges'!$A:$P,11,FALSE)=0,"",VLOOKUP($A237,'Annex 2 Designated EHV charges'!$A:$P,11,FALSE)),"")</f>
        <v/>
      </c>
      <c r="H237" s="53" t="str">
        <f>IFERROR(IF(VLOOKUP($A237,'Annex 2 Designated EHV charges'!$A:$P,12,FALSE)=0,"",VLOOKUP($A237,'Annex 2 Designated EHV charges'!$A:$P,12,FALSE)),"")</f>
        <v/>
      </c>
    </row>
    <row r="238" spans="1:8" x14ac:dyDescent="0.25">
      <c r="A238" s="53" t="str">
        <f t="array" ref="A238">IFERROR(INDEX('Annex 2 Designated EHV charges'!$A$11:$A$58, MATCH(0, IF(ISBLANK('Annex 2 Designated EHV charges'!$A$11:$A$58),1, COUNTIF(A$4:$A237, 'Annex 2 Designated EHV charges'!$A$11:$A$58)), 0)),"")</f>
        <v/>
      </c>
      <c r="B238" s="53" t="str">
        <f>IF($A238="","",VLOOKUP($A238,'Annex 2 Designated EHV charges'!$A:$O,2,0))</f>
        <v/>
      </c>
      <c r="C238" s="61" t="str">
        <f>IF($A238="","",VLOOKUP($A238,'Annex 2 Designated EHV charges'!$A:$O,3,0))</f>
        <v/>
      </c>
      <c r="D238" s="61" t="str">
        <f>IF($A238="","",VLOOKUP($A238,'Annex 2 Designated EHV charges'!$A:$O,7,0))</f>
        <v/>
      </c>
      <c r="E238" s="62" t="str">
        <f>IFERROR(IF(VLOOKUP($A238,'Annex 2 Designated EHV charges'!$A:$P,9,FALSE)=0,"",VLOOKUP($A238,'Annex 2 Designated EHV charges'!$A:$P,9,FALSE)),"")</f>
        <v/>
      </c>
      <c r="F238" s="208" t="str">
        <f>IFERROR(IF(VLOOKUP($A238,'Annex 2 Designated EHV charges'!$A:$P,10,FALSE)=0,"",VLOOKUP($A238,'Annex 2 Designated EHV charges'!$A:$P,10,FALSE)),"")</f>
        <v/>
      </c>
      <c r="G238" s="63" t="str">
        <f>IFERROR(IF(VLOOKUP($A238,'Annex 2 Designated EHV charges'!$A:$P,11,FALSE)=0,"",VLOOKUP($A238,'Annex 2 Designated EHV charges'!$A:$P,11,FALSE)),"")</f>
        <v/>
      </c>
      <c r="H238" s="53" t="str">
        <f>IFERROR(IF(VLOOKUP($A238,'Annex 2 Designated EHV charges'!$A:$P,12,FALSE)=0,"",VLOOKUP($A238,'Annex 2 Designated EHV charges'!$A:$P,12,FALSE)),"")</f>
        <v/>
      </c>
    </row>
    <row r="239" spans="1:8" x14ac:dyDescent="0.25">
      <c r="A239" s="53" t="str">
        <f t="array" ref="A239">IFERROR(INDEX('Annex 2 Designated EHV charges'!$A$11:$A$58, MATCH(0, IF(ISBLANK('Annex 2 Designated EHV charges'!$A$11:$A$58),1, COUNTIF(A$4:$A238, 'Annex 2 Designated EHV charges'!$A$11:$A$58)), 0)),"")</f>
        <v/>
      </c>
      <c r="B239" s="53" t="str">
        <f>IF($A239="","",VLOOKUP($A239,'Annex 2 Designated EHV charges'!$A:$O,2,0))</f>
        <v/>
      </c>
      <c r="C239" s="61" t="str">
        <f>IF($A239="","",VLOOKUP($A239,'Annex 2 Designated EHV charges'!$A:$O,3,0))</f>
        <v/>
      </c>
      <c r="D239" s="61" t="str">
        <f>IF($A239="","",VLOOKUP($A239,'Annex 2 Designated EHV charges'!$A:$O,7,0))</f>
        <v/>
      </c>
      <c r="E239" s="62" t="str">
        <f>IFERROR(IF(VLOOKUP($A239,'Annex 2 Designated EHV charges'!$A:$P,9,FALSE)=0,"",VLOOKUP($A239,'Annex 2 Designated EHV charges'!$A:$P,9,FALSE)),"")</f>
        <v/>
      </c>
      <c r="F239" s="208" t="str">
        <f>IFERROR(IF(VLOOKUP($A239,'Annex 2 Designated EHV charges'!$A:$P,10,FALSE)=0,"",VLOOKUP($A239,'Annex 2 Designated EHV charges'!$A:$P,10,FALSE)),"")</f>
        <v/>
      </c>
      <c r="G239" s="63" t="str">
        <f>IFERROR(IF(VLOOKUP($A239,'Annex 2 Designated EHV charges'!$A:$P,11,FALSE)=0,"",VLOOKUP($A239,'Annex 2 Designated EHV charges'!$A:$P,11,FALSE)),"")</f>
        <v/>
      </c>
      <c r="H239" s="53" t="str">
        <f>IFERROR(IF(VLOOKUP($A239,'Annex 2 Designated EHV charges'!$A:$P,12,FALSE)=0,"",VLOOKUP($A239,'Annex 2 Designated EHV charges'!$A:$P,12,FALSE)),"")</f>
        <v/>
      </c>
    </row>
    <row r="240" spans="1:8" x14ac:dyDescent="0.25">
      <c r="A240" s="53" t="str">
        <f t="array" ref="A240">IFERROR(INDEX('Annex 2 Designated EHV charges'!$A$11:$A$58, MATCH(0, IF(ISBLANK('Annex 2 Designated EHV charges'!$A$11:$A$58),1, COUNTIF(A$4:$A239, 'Annex 2 Designated EHV charges'!$A$11:$A$58)), 0)),"")</f>
        <v/>
      </c>
      <c r="B240" s="53" t="str">
        <f>IF($A240="","",VLOOKUP($A240,'Annex 2 Designated EHV charges'!$A:$O,2,0))</f>
        <v/>
      </c>
      <c r="C240" s="61" t="str">
        <f>IF($A240="","",VLOOKUP($A240,'Annex 2 Designated EHV charges'!$A:$O,3,0))</f>
        <v/>
      </c>
      <c r="D240" s="61" t="str">
        <f>IF($A240="","",VLOOKUP($A240,'Annex 2 Designated EHV charges'!$A:$O,7,0))</f>
        <v/>
      </c>
      <c r="E240" s="62" t="str">
        <f>IFERROR(IF(VLOOKUP($A240,'Annex 2 Designated EHV charges'!$A:$P,9,FALSE)=0,"",VLOOKUP($A240,'Annex 2 Designated EHV charges'!$A:$P,9,FALSE)),"")</f>
        <v/>
      </c>
      <c r="F240" s="208" t="str">
        <f>IFERROR(IF(VLOOKUP($A240,'Annex 2 Designated EHV charges'!$A:$P,10,FALSE)=0,"",VLOOKUP($A240,'Annex 2 Designated EHV charges'!$A:$P,10,FALSE)),"")</f>
        <v/>
      </c>
      <c r="G240" s="63" t="str">
        <f>IFERROR(IF(VLOOKUP($A240,'Annex 2 Designated EHV charges'!$A:$P,11,FALSE)=0,"",VLOOKUP($A240,'Annex 2 Designated EHV charges'!$A:$P,11,FALSE)),"")</f>
        <v/>
      </c>
      <c r="H240" s="53" t="str">
        <f>IFERROR(IF(VLOOKUP($A240,'Annex 2 Designated EHV charges'!$A:$P,12,FALSE)=0,"",VLOOKUP($A240,'Annex 2 Designated EHV charges'!$A:$P,12,FALSE)),"")</f>
        <v/>
      </c>
    </row>
    <row r="241" spans="1:8" x14ac:dyDescent="0.25">
      <c r="A241" s="53" t="str">
        <f t="array" ref="A241">IFERROR(INDEX('Annex 2 Designated EHV charges'!$A$11:$A$58, MATCH(0, IF(ISBLANK('Annex 2 Designated EHV charges'!$A$11:$A$58),1, COUNTIF(A$4:$A240, 'Annex 2 Designated EHV charges'!$A$11:$A$58)), 0)),"")</f>
        <v/>
      </c>
      <c r="B241" s="53" t="str">
        <f>IF($A241="","",VLOOKUP($A241,'Annex 2 Designated EHV charges'!$A:$O,2,0))</f>
        <v/>
      </c>
      <c r="C241" s="61" t="str">
        <f>IF($A241="","",VLOOKUP($A241,'Annex 2 Designated EHV charges'!$A:$O,3,0))</f>
        <v/>
      </c>
      <c r="D241" s="61" t="str">
        <f>IF($A241="","",VLOOKUP($A241,'Annex 2 Designated EHV charges'!$A:$O,7,0))</f>
        <v/>
      </c>
      <c r="E241" s="62" t="str">
        <f>IFERROR(IF(VLOOKUP($A241,'Annex 2 Designated EHV charges'!$A:$P,9,FALSE)=0,"",VLOOKUP($A241,'Annex 2 Designated EHV charges'!$A:$P,9,FALSE)),"")</f>
        <v/>
      </c>
      <c r="F241" s="208" t="str">
        <f>IFERROR(IF(VLOOKUP($A241,'Annex 2 Designated EHV charges'!$A:$P,10,FALSE)=0,"",VLOOKUP($A241,'Annex 2 Designated EHV charges'!$A:$P,10,FALSE)),"")</f>
        <v/>
      </c>
      <c r="G241" s="63" t="str">
        <f>IFERROR(IF(VLOOKUP($A241,'Annex 2 Designated EHV charges'!$A:$P,11,FALSE)=0,"",VLOOKUP($A241,'Annex 2 Designated EHV charges'!$A:$P,11,FALSE)),"")</f>
        <v/>
      </c>
      <c r="H241" s="53" t="str">
        <f>IFERROR(IF(VLOOKUP($A241,'Annex 2 Designated EHV charges'!$A:$P,12,FALSE)=0,"",VLOOKUP($A241,'Annex 2 Designated EHV charges'!$A:$P,12,FALSE)),"")</f>
        <v/>
      </c>
    </row>
    <row r="242" spans="1:8" x14ac:dyDescent="0.25">
      <c r="A242" s="53" t="str">
        <f t="array" ref="A242">IFERROR(INDEX('Annex 2 Designated EHV charges'!$A$11:$A$58, MATCH(0, IF(ISBLANK('Annex 2 Designated EHV charges'!$A$11:$A$58),1, COUNTIF(A$4:$A241, 'Annex 2 Designated EHV charges'!$A$11:$A$58)), 0)),"")</f>
        <v/>
      </c>
      <c r="B242" s="53" t="str">
        <f>IF($A242="","",VLOOKUP($A242,'Annex 2 Designated EHV charges'!$A:$O,2,0))</f>
        <v/>
      </c>
      <c r="C242" s="61" t="str">
        <f>IF($A242="","",VLOOKUP($A242,'Annex 2 Designated EHV charges'!$A:$O,3,0))</f>
        <v/>
      </c>
      <c r="D242" s="61" t="str">
        <f>IF($A242="","",VLOOKUP($A242,'Annex 2 Designated EHV charges'!$A:$O,7,0))</f>
        <v/>
      </c>
      <c r="E242" s="62" t="str">
        <f>IFERROR(IF(VLOOKUP($A242,'Annex 2 Designated EHV charges'!$A:$P,9,FALSE)=0,"",VLOOKUP($A242,'Annex 2 Designated EHV charges'!$A:$P,9,FALSE)),"")</f>
        <v/>
      </c>
      <c r="F242" s="208" t="str">
        <f>IFERROR(IF(VLOOKUP($A242,'Annex 2 Designated EHV charges'!$A:$P,10,FALSE)=0,"",VLOOKUP($A242,'Annex 2 Designated EHV charges'!$A:$P,10,FALSE)),"")</f>
        <v/>
      </c>
      <c r="G242" s="63" t="str">
        <f>IFERROR(IF(VLOOKUP($A242,'Annex 2 Designated EHV charges'!$A:$P,11,FALSE)=0,"",VLOOKUP($A242,'Annex 2 Designated EHV charges'!$A:$P,11,FALSE)),"")</f>
        <v/>
      </c>
      <c r="H242" s="53" t="str">
        <f>IFERROR(IF(VLOOKUP($A242,'Annex 2 Designated EHV charges'!$A:$P,12,FALSE)=0,"",VLOOKUP($A242,'Annex 2 Designated EHV charges'!$A:$P,12,FALSE)),"")</f>
        <v/>
      </c>
    </row>
    <row r="243" spans="1:8" x14ac:dyDescent="0.25">
      <c r="A243" s="53" t="str">
        <f t="array" ref="A243">IFERROR(INDEX('Annex 2 Designated EHV charges'!$A$11:$A$58, MATCH(0, IF(ISBLANK('Annex 2 Designated EHV charges'!$A$11:$A$58),1, COUNTIF(A$4:$A242, 'Annex 2 Designated EHV charges'!$A$11:$A$58)), 0)),"")</f>
        <v/>
      </c>
      <c r="B243" s="53" t="str">
        <f>IF($A243="","",VLOOKUP($A243,'Annex 2 Designated EHV charges'!$A:$O,2,0))</f>
        <v/>
      </c>
      <c r="C243" s="61" t="str">
        <f>IF($A243="","",VLOOKUP($A243,'Annex 2 Designated EHV charges'!$A:$O,3,0))</f>
        <v/>
      </c>
      <c r="D243" s="61" t="str">
        <f>IF($A243="","",VLOOKUP($A243,'Annex 2 Designated EHV charges'!$A:$O,7,0))</f>
        <v/>
      </c>
      <c r="E243" s="62" t="str">
        <f>IFERROR(IF(VLOOKUP($A243,'Annex 2 Designated EHV charges'!$A:$P,9,FALSE)=0,"",VLOOKUP($A243,'Annex 2 Designated EHV charges'!$A:$P,9,FALSE)),"")</f>
        <v/>
      </c>
      <c r="F243" s="208" t="str">
        <f>IFERROR(IF(VLOOKUP($A243,'Annex 2 Designated EHV charges'!$A:$P,10,FALSE)=0,"",VLOOKUP($A243,'Annex 2 Designated EHV charges'!$A:$P,10,FALSE)),"")</f>
        <v/>
      </c>
      <c r="G243" s="63" t="str">
        <f>IFERROR(IF(VLOOKUP($A243,'Annex 2 Designated EHV charges'!$A:$P,11,FALSE)=0,"",VLOOKUP($A243,'Annex 2 Designated EHV charges'!$A:$P,11,FALSE)),"")</f>
        <v/>
      </c>
      <c r="H243" s="53" t="str">
        <f>IFERROR(IF(VLOOKUP($A243,'Annex 2 Designated EHV charges'!$A:$P,12,FALSE)=0,"",VLOOKUP($A243,'Annex 2 Designated EHV charges'!$A:$P,12,FALSE)),"")</f>
        <v/>
      </c>
    </row>
    <row r="244" spans="1:8" x14ac:dyDescent="0.25">
      <c r="A244" s="53" t="str">
        <f t="array" ref="A244">IFERROR(INDEX('Annex 2 Designated EHV charges'!$A$11:$A$58, MATCH(0, IF(ISBLANK('Annex 2 Designated EHV charges'!$A$11:$A$58),1, COUNTIF(A$4:$A243, 'Annex 2 Designated EHV charges'!$A$11:$A$58)), 0)),"")</f>
        <v/>
      </c>
      <c r="B244" s="53" t="str">
        <f>IF($A244="","",VLOOKUP($A244,'Annex 2 Designated EHV charges'!$A:$O,2,0))</f>
        <v/>
      </c>
      <c r="C244" s="61" t="str">
        <f>IF($A244="","",VLOOKUP($A244,'Annex 2 Designated EHV charges'!$A:$O,3,0))</f>
        <v/>
      </c>
      <c r="D244" s="61" t="str">
        <f>IF($A244="","",VLOOKUP($A244,'Annex 2 Designated EHV charges'!$A:$O,7,0))</f>
        <v/>
      </c>
      <c r="E244" s="62" t="str">
        <f>IFERROR(IF(VLOOKUP($A244,'Annex 2 Designated EHV charges'!$A:$P,9,FALSE)=0,"",VLOOKUP($A244,'Annex 2 Designated EHV charges'!$A:$P,9,FALSE)),"")</f>
        <v/>
      </c>
      <c r="F244" s="208" t="str">
        <f>IFERROR(IF(VLOOKUP($A244,'Annex 2 Designated EHV charges'!$A:$P,10,FALSE)=0,"",VLOOKUP($A244,'Annex 2 Designated EHV charges'!$A:$P,10,FALSE)),"")</f>
        <v/>
      </c>
      <c r="G244" s="63" t="str">
        <f>IFERROR(IF(VLOOKUP($A244,'Annex 2 Designated EHV charges'!$A:$P,11,FALSE)=0,"",VLOOKUP($A244,'Annex 2 Designated EHV charges'!$A:$P,11,FALSE)),"")</f>
        <v/>
      </c>
      <c r="H244" s="53" t="str">
        <f>IFERROR(IF(VLOOKUP($A244,'Annex 2 Designated EHV charges'!$A:$P,12,FALSE)=0,"",VLOOKUP($A244,'Annex 2 Designated EHV charges'!$A:$P,12,FALSE)),"")</f>
        <v/>
      </c>
    </row>
    <row r="245" spans="1:8" x14ac:dyDescent="0.25">
      <c r="A245" s="53" t="str">
        <f t="array" ref="A245">IFERROR(INDEX('Annex 2 Designated EHV charges'!$A$11:$A$58, MATCH(0, IF(ISBLANK('Annex 2 Designated EHV charges'!$A$11:$A$58),1, COUNTIF(A$4:$A244, 'Annex 2 Designated EHV charges'!$A$11:$A$58)), 0)),"")</f>
        <v/>
      </c>
      <c r="B245" s="53" t="str">
        <f>IF($A245="","",VLOOKUP($A245,'Annex 2 Designated EHV charges'!$A:$O,2,0))</f>
        <v/>
      </c>
      <c r="C245" s="61" t="str">
        <f>IF($A245="","",VLOOKUP($A245,'Annex 2 Designated EHV charges'!$A:$O,3,0))</f>
        <v/>
      </c>
      <c r="D245" s="61" t="str">
        <f>IF($A245="","",VLOOKUP($A245,'Annex 2 Designated EHV charges'!$A:$O,7,0))</f>
        <v/>
      </c>
      <c r="E245" s="62" t="str">
        <f>IFERROR(IF(VLOOKUP($A245,'Annex 2 Designated EHV charges'!$A:$P,9,FALSE)=0,"",VLOOKUP($A245,'Annex 2 Designated EHV charges'!$A:$P,9,FALSE)),"")</f>
        <v/>
      </c>
      <c r="F245" s="208" t="str">
        <f>IFERROR(IF(VLOOKUP($A245,'Annex 2 Designated EHV charges'!$A:$P,10,FALSE)=0,"",VLOOKUP($A245,'Annex 2 Designated EHV charges'!$A:$P,10,FALSE)),"")</f>
        <v/>
      </c>
      <c r="G245" s="63" t="str">
        <f>IFERROR(IF(VLOOKUP($A245,'Annex 2 Designated EHV charges'!$A:$P,11,FALSE)=0,"",VLOOKUP($A245,'Annex 2 Designated EHV charges'!$A:$P,11,FALSE)),"")</f>
        <v/>
      </c>
      <c r="H245" s="53" t="str">
        <f>IFERROR(IF(VLOOKUP($A245,'Annex 2 Designated EHV charges'!$A:$P,12,FALSE)=0,"",VLOOKUP($A245,'Annex 2 Designated EHV charges'!$A:$P,12,FALSE)),"")</f>
        <v/>
      </c>
    </row>
    <row r="246" spans="1:8" x14ac:dyDescent="0.25">
      <c r="A246" s="53" t="str">
        <f t="array" ref="A246">IFERROR(INDEX('Annex 2 Designated EHV charges'!$A$11:$A$58, MATCH(0, IF(ISBLANK('Annex 2 Designated EHV charges'!$A$11:$A$58),1, COUNTIF(A$4:$A245, 'Annex 2 Designated EHV charges'!$A$11:$A$58)), 0)),"")</f>
        <v/>
      </c>
      <c r="B246" s="53" t="str">
        <f>IF($A246="","",VLOOKUP($A246,'Annex 2 Designated EHV charges'!$A:$O,2,0))</f>
        <v/>
      </c>
      <c r="C246" s="61" t="str">
        <f>IF($A246="","",VLOOKUP($A246,'Annex 2 Designated EHV charges'!$A:$O,3,0))</f>
        <v/>
      </c>
      <c r="D246" s="61" t="str">
        <f>IF($A246="","",VLOOKUP($A246,'Annex 2 Designated EHV charges'!$A:$O,7,0))</f>
        <v/>
      </c>
      <c r="E246" s="62" t="str">
        <f>IFERROR(IF(VLOOKUP($A246,'Annex 2 Designated EHV charges'!$A:$P,9,FALSE)=0,"",VLOOKUP($A246,'Annex 2 Designated EHV charges'!$A:$P,9,FALSE)),"")</f>
        <v/>
      </c>
      <c r="F246" s="208" t="str">
        <f>IFERROR(IF(VLOOKUP($A246,'Annex 2 Designated EHV charges'!$A:$P,10,FALSE)=0,"",VLOOKUP($A246,'Annex 2 Designated EHV charges'!$A:$P,10,FALSE)),"")</f>
        <v/>
      </c>
      <c r="G246" s="63" t="str">
        <f>IFERROR(IF(VLOOKUP($A246,'Annex 2 Designated EHV charges'!$A:$P,11,FALSE)=0,"",VLOOKUP($A246,'Annex 2 Designated EHV charges'!$A:$P,11,FALSE)),"")</f>
        <v/>
      </c>
      <c r="H246" s="53" t="str">
        <f>IFERROR(IF(VLOOKUP($A246,'Annex 2 Designated EHV charges'!$A:$P,12,FALSE)=0,"",VLOOKUP($A246,'Annex 2 Designated EHV charges'!$A:$P,12,FALSE)),"")</f>
        <v/>
      </c>
    </row>
    <row r="247" spans="1:8" x14ac:dyDescent="0.25">
      <c r="A247" s="53" t="str">
        <f t="array" ref="A247">IFERROR(INDEX('Annex 2 Designated EHV charges'!$A$11:$A$58, MATCH(0, IF(ISBLANK('Annex 2 Designated EHV charges'!$A$11:$A$58),1, COUNTIF(A$4:$A246, 'Annex 2 Designated EHV charges'!$A$11:$A$58)), 0)),"")</f>
        <v/>
      </c>
      <c r="B247" s="53" t="str">
        <f>IF($A247="","",VLOOKUP($A247,'Annex 2 Designated EHV charges'!$A:$O,2,0))</f>
        <v/>
      </c>
      <c r="C247" s="61" t="str">
        <f>IF($A247="","",VLOOKUP($A247,'Annex 2 Designated EHV charges'!$A:$O,3,0))</f>
        <v/>
      </c>
      <c r="D247" s="61" t="str">
        <f>IF($A247="","",VLOOKUP($A247,'Annex 2 Designated EHV charges'!$A:$O,7,0))</f>
        <v/>
      </c>
      <c r="E247" s="62" t="str">
        <f>IFERROR(IF(VLOOKUP($A247,'Annex 2 Designated EHV charges'!$A:$P,9,FALSE)=0,"",VLOOKUP($A247,'Annex 2 Designated EHV charges'!$A:$P,9,FALSE)),"")</f>
        <v/>
      </c>
      <c r="F247" s="208" t="str">
        <f>IFERROR(IF(VLOOKUP($A247,'Annex 2 Designated EHV charges'!$A:$P,10,FALSE)=0,"",VLOOKUP($A247,'Annex 2 Designated EHV charges'!$A:$P,10,FALSE)),"")</f>
        <v/>
      </c>
      <c r="G247" s="63" t="str">
        <f>IFERROR(IF(VLOOKUP($A247,'Annex 2 Designated EHV charges'!$A:$P,11,FALSE)=0,"",VLOOKUP($A247,'Annex 2 Designated EHV charges'!$A:$P,11,FALSE)),"")</f>
        <v/>
      </c>
      <c r="H247" s="53" t="str">
        <f>IFERROR(IF(VLOOKUP($A247,'Annex 2 Designated EHV charges'!$A:$P,12,FALSE)=0,"",VLOOKUP($A247,'Annex 2 Designated EHV charges'!$A:$P,12,FALSE)),"")</f>
        <v/>
      </c>
    </row>
    <row r="248" spans="1:8" x14ac:dyDescent="0.25">
      <c r="A248" s="53" t="str">
        <f t="array" ref="A248">IFERROR(INDEX('Annex 2 Designated EHV charges'!$A$11:$A$58, MATCH(0, IF(ISBLANK('Annex 2 Designated EHV charges'!$A$11:$A$58),1, COUNTIF(A$4:$A247, 'Annex 2 Designated EHV charges'!$A$11:$A$58)), 0)),"")</f>
        <v/>
      </c>
      <c r="B248" s="53" t="str">
        <f>IF($A248="","",VLOOKUP($A248,'Annex 2 Designated EHV charges'!$A:$O,2,0))</f>
        <v/>
      </c>
      <c r="C248" s="61" t="str">
        <f>IF($A248="","",VLOOKUP($A248,'Annex 2 Designated EHV charges'!$A:$O,3,0))</f>
        <v/>
      </c>
      <c r="D248" s="61" t="str">
        <f>IF($A248="","",VLOOKUP($A248,'Annex 2 Designated EHV charges'!$A:$O,7,0))</f>
        <v/>
      </c>
      <c r="E248" s="62" t="str">
        <f>IFERROR(IF(VLOOKUP($A248,'Annex 2 Designated EHV charges'!$A:$P,9,FALSE)=0,"",VLOOKUP($A248,'Annex 2 Designated EHV charges'!$A:$P,9,FALSE)),"")</f>
        <v/>
      </c>
      <c r="F248" s="208" t="str">
        <f>IFERROR(IF(VLOOKUP($A248,'Annex 2 Designated EHV charges'!$A:$P,10,FALSE)=0,"",VLOOKUP($A248,'Annex 2 Designated EHV charges'!$A:$P,10,FALSE)),"")</f>
        <v/>
      </c>
      <c r="G248" s="63" t="str">
        <f>IFERROR(IF(VLOOKUP($A248,'Annex 2 Designated EHV charges'!$A:$P,11,FALSE)=0,"",VLOOKUP($A248,'Annex 2 Designated EHV charges'!$A:$P,11,FALSE)),"")</f>
        <v/>
      </c>
      <c r="H248" s="53" t="str">
        <f>IFERROR(IF(VLOOKUP($A248,'Annex 2 Designated EHV charges'!$A:$P,12,FALSE)=0,"",VLOOKUP($A248,'Annex 2 Designated EHV charges'!$A:$P,12,FALSE)),"")</f>
        <v/>
      </c>
    </row>
    <row r="249" spans="1:8" x14ac:dyDescent="0.25">
      <c r="A249" s="53" t="str">
        <f t="array" ref="A249">IFERROR(INDEX('Annex 2 Designated EHV charges'!$A$11:$A$58, MATCH(0, IF(ISBLANK('Annex 2 Designated EHV charges'!$A$11:$A$58),1, COUNTIF(A$4:$A248, 'Annex 2 Designated EHV charges'!$A$11:$A$58)), 0)),"")</f>
        <v/>
      </c>
      <c r="B249" s="53" t="str">
        <f>IF($A249="","",VLOOKUP($A249,'Annex 2 Designated EHV charges'!$A:$O,2,0))</f>
        <v/>
      </c>
      <c r="C249" s="61" t="str">
        <f>IF($A249="","",VLOOKUP($A249,'Annex 2 Designated EHV charges'!$A:$O,3,0))</f>
        <v/>
      </c>
      <c r="D249" s="61" t="str">
        <f>IF($A249="","",VLOOKUP($A249,'Annex 2 Designated EHV charges'!$A:$O,7,0))</f>
        <v/>
      </c>
      <c r="E249" s="62" t="str">
        <f>IFERROR(IF(VLOOKUP($A249,'Annex 2 Designated EHV charges'!$A:$P,9,FALSE)=0,"",VLOOKUP($A249,'Annex 2 Designated EHV charges'!$A:$P,9,FALSE)),"")</f>
        <v/>
      </c>
      <c r="F249" s="208" t="str">
        <f>IFERROR(IF(VLOOKUP($A249,'Annex 2 Designated EHV charges'!$A:$P,10,FALSE)=0,"",VLOOKUP($A249,'Annex 2 Designated EHV charges'!$A:$P,10,FALSE)),"")</f>
        <v/>
      </c>
      <c r="G249" s="63" t="str">
        <f>IFERROR(IF(VLOOKUP($A249,'Annex 2 Designated EHV charges'!$A:$P,11,FALSE)=0,"",VLOOKUP($A249,'Annex 2 Designated EHV charges'!$A:$P,11,FALSE)),"")</f>
        <v/>
      </c>
      <c r="H249" s="53" t="str">
        <f>IFERROR(IF(VLOOKUP($A249,'Annex 2 Designated EHV charges'!$A:$P,12,FALSE)=0,"",VLOOKUP($A249,'Annex 2 Designated EHV charges'!$A:$P,12,FALSE)),"")</f>
        <v/>
      </c>
    </row>
    <row r="250" spans="1:8" x14ac:dyDescent="0.25">
      <c r="A250" s="53" t="str">
        <f t="array" ref="A250">IFERROR(INDEX('Annex 2 Designated EHV charges'!$A$11:$A$58, MATCH(0, IF(ISBLANK('Annex 2 Designated EHV charges'!$A$11:$A$58),1, COUNTIF(A$4:$A249, 'Annex 2 Designated EHV charges'!$A$11:$A$58)), 0)),"")</f>
        <v/>
      </c>
      <c r="B250" s="53" t="str">
        <f>IF($A250="","",VLOOKUP($A250,'Annex 2 Designated EHV charges'!$A:$O,2,0))</f>
        <v/>
      </c>
      <c r="C250" s="61" t="str">
        <f>IF($A250="","",VLOOKUP($A250,'Annex 2 Designated EHV charges'!$A:$O,3,0))</f>
        <v/>
      </c>
      <c r="D250" s="61" t="str">
        <f>IF($A250="","",VLOOKUP($A250,'Annex 2 Designated EHV charges'!$A:$O,7,0))</f>
        <v/>
      </c>
      <c r="E250" s="62" t="str">
        <f>IFERROR(IF(VLOOKUP($A250,'Annex 2 Designated EHV charges'!$A:$P,9,FALSE)=0,"",VLOOKUP($A250,'Annex 2 Designated EHV charges'!$A:$P,9,FALSE)),"")</f>
        <v/>
      </c>
      <c r="F250" s="208" t="str">
        <f>IFERROR(IF(VLOOKUP($A250,'Annex 2 Designated EHV charges'!$A:$P,10,FALSE)=0,"",VLOOKUP($A250,'Annex 2 Designated EHV charges'!$A:$P,10,FALSE)),"")</f>
        <v/>
      </c>
      <c r="G250" s="63" t="str">
        <f>IFERROR(IF(VLOOKUP($A250,'Annex 2 Designated EHV charges'!$A:$P,11,FALSE)=0,"",VLOOKUP($A250,'Annex 2 Designated EHV charges'!$A:$P,11,FALSE)),"")</f>
        <v/>
      </c>
      <c r="H250" s="53" t="str">
        <f>IFERROR(IF(VLOOKUP($A250,'Annex 2 Designated EHV charges'!$A:$P,12,FALSE)=0,"",VLOOKUP($A250,'Annex 2 Designated EHV charges'!$A:$P,12,FALSE)),"")</f>
        <v/>
      </c>
    </row>
    <row r="251" spans="1:8" x14ac:dyDescent="0.25">
      <c r="A251" s="53" t="str">
        <f t="array" ref="A251">IFERROR(INDEX('Annex 2 Designated EHV charges'!$A$11:$A$58, MATCH(0, IF(ISBLANK('Annex 2 Designated EHV charges'!$A$11:$A$58),1, COUNTIF(A$4:$A250, 'Annex 2 Designated EHV charges'!$A$11:$A$58)), 0)),"")</f>
        <v/>
      </c>
      <c r="B251" s="53" t="str">
        <f>IF($A251="","",VLOOKUP($A251,'Annex 2 Designated EHV charges'!$A:$O,2,0))</f>
        <v/>
      </c>
      <c r="C251" s="61" t="str">
        <f>IF($A251="","",VLOOKUP($A251,'Annex 2 Designated EHV charges'!$A:$O,3,0))</f>
        <v/>
      </c>
      <c r="D251" s="61" t="str">
        <f>IF($A251="","",VLOOKUP($A251,'Annex 2 Designated EHV charges'!$A:$O,7,0))</f>
        <v/>
      </c>
      <c r="E251" s="62" t="str">
        <f>IFERROR(IF(VLOOKUP($A251,'Annex 2 Designated EHV charges'!$A:$P,9,FALSE)=0,"",VLOOKUP($A251,'Annex 2 Designated EHV charges'!$A:$P,9,FALSE)),"")</f>
        <v/>
      </c>
      <c r="F251" s="208" t="str">
        <f>IFERROR(IF(VLOOKUP($A251,'Annex 2 Designated EHV charges'!$A:$P,10,FALSE)=0,"",VLOOKUP($A251,'Annex 2 Designated EHV charges'!$A:$P,10,FALSE)),"")</f>
        <v/>
      </c>
      <c r="G251" s="63" t="str">
        <f>IFERROR(IF(VLOOKUP($A251,'Annex 2 Designated EHV charges'!$A:$P,11,FALSE)=0,"",VLOOKUP($A251,'Annex 2 Designated EHV charges'!$A:$P,11,FALSE)),"")</f>
        <v/>
      </c>
      <c r="H251" s="53" t="str">
        <f>IFERROR(IF(VLOOKUP($A251,'Annex 2 Designated EHV charges'!$A:$P,12,FALSE)=0,"",VLOOKUP($A251,'Annex 2 Designated EHV charges'!$A:$P,12,FALSE)),"")</f>
        <v/>
      </c>
    </row>
    <row r="252" spans="1:8" x14ac:dyDescent="0.25">
      <c r="A252" s="53" t="str">
        <f t="array" ref="A252">IFERROR(INDEX('Annex 2 Designated EHV charges'!$A$11:$A$58, MATCH(0, IF(ISBLANK('Annex 2 Designated EHV charges'!$A$11:$A$58),1, COUNTIF(A$4:$A251, 'Annex 2 Designated EHV charges'!$A$11:$A$58)), 0)),"")</f>
        <v/>
      </c>
      <c r="B252" s="53" t="str">
        <f>IF($A252="","",VLOOKUP($A252,'Annex 2 Designated EHV charges'!$A:$O,2,0))</f>
        <v/>
      </c>
      <c r="C252" s="61" t="str">
        <f>IF($A252="","",VLOOKUP($A252,'Annex 2 Designated EHV charges'!$A:$O,3,0))</f>
        <v/>
      </c>
      <c r="D252" s="61" t="str">
        <f>IF($A252="","",VLOOKUP($A252,'Annex 2 Designated EHV charges'!$A:$O,7,0))</f>
        <v/>
      </c>
      <c r="E252" s="62" t="str">
        <f>IFERROR(IF(VLOOKUP($A252,'Annex 2 Designated EHV charges'!$A:$P,9,FALSE)=0,"",VLOOKUP($A252,'Annex 2 Designated EHV charges'!$A:$P,9,FALSE)),"")</f>
        <v/>
      </c>
      <c r="F252" s="208" t="str">
        <f>IFERROR(IF(VLOOKUP($A252,'Annex 2 Designated EHV charges'!$A:$P,10,FALSE)=0,"",VLOOKUP($A252,'Annex 2 Designated EHV charges'!$A:$P,10,FALSE)),"")</f>
        <v/>
      </c>
      <c r="G252" s="63" t="str">
        <f>IFERROR(IF(VLOOKUP($A252,'Annex 2 Designated EHV charges'!$A:$P,11,FALSE)=0,"",VLOOKUP($A252,'Annex 2 Designated EHV charges'!$A:$P,11,FALSE)),"")</f>
        <v/>
      </c>
      <c r="H252" s="53" t="str">
        <f>IFERROR(IF(VLOOKUP($A252,'Annex 2 Designated EHV charges'!$A:$P,12,FALSE)=0,"",VLOOKUP($A252,'Annex 2 Designated EHV charges'!$A:$P,12,FALSE)),"")</f>
        <v/>
      </c>
    </row>
    <row r="253" spans="1:8" x14ac:dyDescent="0.25">
      <c r="A253" s="53" t="str">
        <f t="array" ref="A253">IFERROR(INDEX('Annex 2 Designated EHV charges'!$A$11:$A$58, MATCH(0, IF(ISBLANK('Annex 2 Designated EHV charges'!$A$11:$A$58),1, COUNTIF(A$4:$A252, 'Annex 2 Designated EHV charges'!$A$11:$A$58)), 0)),"")</f>
        <v/>
      </c>
      <c r="B253" s="53" t="str">
        <f>IF($A253="","",VLOOKUP($A253,'Annex 2 Designated EHV charges'!$A:$O,2,0))</f>
        <v/>
      </c>
      <c r="C253" s="61" t="str">
        <f>IF($A253="","",VLOOKUP($A253,'Annex 2 Designated EHV charges'!$A:$O,3,0))</f>
        <v/>
      </c>
      <c r="D253" s="61" t="str">
        <f>IF($A253="","",VLOOKUP($A253,'Annex 2 Designated EHV charges'!$A:$O,7,0))</f>
        <v/>
      </c>
      <c r="E253" s="62" t="str">
        <f>IFERROR(IF(VLOOKUP($A253,'Annex 2 Designated EHV charges'!$A:$P,9,FALSE)=0,"",VLOOKUP($A253,'Annex 2 Designated EHV charges'!$A:$P,9,FALSE)),"")</f>
        <v/>
      </c>
      <c r="F253" s="208" t="str">
        <f>IFERROR(IF(VLOOKUP($A253,'Annex 2 Designated EHV charges'!$A:$P,10,FALSE)=0,"",VLOOKUP($A253,'Annex 2 Designated EHV charges'!$A:$P,10,FALSE)),"")</f>
        <v/>
      </c>
      <c r="G253" s="63" t="str">
        <f>IFERROR(IF(VLOOKUP($A253,'Annex 2 Designated EHV charges'!$A:$P,11,FALSE)=0,"",VLOOKUP($A253,'Annex 2 Designated EHV charges'!$A:$P,11,FALSE)),"")</f>
        <v/>
      </c>
      <c r="H253" s="53" t="str">
        <f>IFERROR(IF(VLOOKUP($A253,'Annex 2 Designated EHV charges'!$A:$P,12,FALSE)=0,"",VLOOKUP($A253,'Annex 2 Designated EHV charges'!$A:$P,12,FALSE)),"")</f>
        <v/>
      </c>
    </row>
    <row r="254" spans="1:8" x14ac:dyDescent="0.25">
      <c r="A254" s="53" t="str">
        <f t="array" ref="A254">IFERROR(INDEX('Annex 2 Designated EHV charges'!$A$11:$A$58, MATCH(0, IF(ISBLANK('Annex 2 Designated EHV charges'!$A$11:$A$58),1, COUNTIF(A$4:$A253, 'Annex 2 Designated EHV charges'!$A$11:$A$58)), 0)),"")</f>
        <v/>
      </c>
      <c r="B254" s="53" t="str">
        <f>IF($A254="","",VLOOKUP($A254,'Annex 2 Designated EHV charges'!$A:$O,2,0))</f>
        <v/>
      </c>
      <c r="C254" s="61" t="str">
        <f>IF($A254="","",VLOOKUP($A254,'Annex 2 Designated EHV charges'!$A:$O,3,0))</f>
        <v/>
      </c>
      <c r="D254" s="61" t="str">
        <f>IF($A254="","",VLOOKUP($A254,'Annex 2 Designated EHV charges'!$A:$O,7,0))</f>
        <v/>
      </c>
      <c r="E254" s="62" t="str">
        <f>IFERROR(IF(VLOOKUP($A254,'Annex 2 Designated EHV charges'!$A:$P,9,FALSE)=0,"",VLOOKUP($A254,'Annex 2 Designated EHV charges'!$A:$P,9,FALSE)),"")</f>
        <v/>
      </c>
      <c r="F254" s="208" t="str">
        <f>IFERROR(IF(VLOOKUP($A254,'Annex 2 Designated EHV charges'!$A:$P,10,FALSE)=0,"",VLOOKUP($A254,'Annex 2 Designated EHV charges'!$A:$P,10,FALSE)),"")</f>
        <v/>
      </c>
      <c r="G254" s="63" t="str">
        <f>IFERROR(IF(VLOOKUP($A254,'Annex 2 Designated EHV charges'!$A:$P,11,FALSE)=0,"",VLOOKUP($A254,'Annex 2 Designated EHV charges'!$A:$P,11,FALSE)),"")</f>
        <v/>
      </c>
      <c r="H254" s="53" t="str">
        <f>IFERROR(IF(VLOOKUP($A254,'Annex 2 Designated EHV charges'!$A:$P,12,FALSE)=0,"",VLOOKUP($A254,'Annex 2 Designated EHV charges'!$A:$P,12,FALSE)),"")</f>
        <v/>
      </c>
    </row>
  </sheetData>
  <mergeCells count="2">
    <mergeCell ref="A2:H2"/>
    <mergeCell ref="A1:H1"/>
  </mergeCells>
  <pageMargins left="0.70866141732283472" right="0.70866141732283472" top="0.94488188976377963" bottom="0.74803149606299213" header="0.31496062992125984" footer="0.31496062992125984"/>
  <pageSetup paperSize="9" scale="89" fitToHeight="0" orientation="landscape" r:id="rId1"/>
  <headerFooter differentFirst="1" scaleWithDoc="0">
    <oddFooter>&amp;L&amp;8Note: The list of MPANs / MSIDs provided may be incomplete; the DNO reserves the right to apply the listed charges to any other MPANs / MSIDs associated with the site.&amp;R&amp;P of &amp;N</oddFooter>
    <firstHeader>&amp;L
Annex 2a - Schedule of Import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site.&amp;R&amp;P of &amp;N</first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6">
    <pageSetUpPr fitToPage="1"/>
  </sheetPr>
  <dimension ref="A1:O254"/>
  <sheetViews>
    <sheetView zoomScale="90" zoomScaleNormal="90" zoomScaleSheetLayoutView="100" workbookViewId="0">
      <selection sqref="A1:H1"/>
    </sheetView>
  </sheetViews>
  <sheetFormatPr defaultColWidth="9.109375" defaultRowHeight="13.2" x14ac:dyDescent="0.25"/>
  <cols>
    <col min="1" max="1" width="14.6640625" style="53" customWidth="1"/>
    <col min="2" max="2" width="8.6640625" style="53" customWidth="1"/>
    <col min="3" max="3" width="15.6640625" style="61" bestFit="1" customWidth="1"/>
    <col min="4" max="4" width="50.6640625" style="61" customWidth="1"/>
    <col min="5" max="5" width="14.6640625" style="62" customWidth="1"/>
    <col min="6" max="7" width="14.6640625" style="63" customWidth="1"/>
    <col min="8" max="8" width="14.6640625" style="53" customWidth="1"/>
    <col min="9" max="9" width="15.5546875" style="53" customWidth="1"/>
    <col min="10" max="16384" width="9.109375" style="53"/>
  </cols>
  <sheetData>
    <row r="1" spans="1:15" ht="66.75" customHeight="1" x14ac:dyDescent="0.25">
      <c r="A1" s="241" t="s">
        <v>1226</v>
      </c>
      <c r="B1" s="241"/>
      <c r="C1" s="241"/>
      <c r="D1" s="241"/>
      <c r="E1" s="241"/>
      <c r="F1" s="241"/>
      <c r="G1" s="241"/>
      <c r="H1" s="241"/>
    </row>
    <row r="2" spans="1:15" s="54" customFormat="1" ht="25.5" customHeight="1" x14ac:dyDescent="0.25">
      <c r="A2" s="238" t="str">
        <f>Overview!B4&amp; " - Effective from "&amp;Overview!D4&amp;" - "&amp;Overview!E4&amp;" Designated EHV export charges"</f>
        <v>Fulcrum Electricity Assets Ltd - GSP_C - Effective from 1 April 2027 - Final Designated EHV export charges</v>
      </c>
      <c r="B2" s="239"/>
      <c r="C2" s="239"/>
      <c r="D2" s="239"/>
      <c r="E2" s="239"/>
      <c r="F2" s="239"/>
      <c r="G2" s="239"/>
      <c r="H2" s="240"/>
    </row>
    <row r="3" spans="1:15" s="85" customFormat="1" ht="17.399999999999999" x14ac:dyDescent="0.25">
      <c r="A3" s="89"/>
      <c r="B3" s="89"/>
      <c r="C3" s="89"/>
      <c r="D3" s="90"/>
      <c r="E3" s="91"/>
      <c r="F3" s="91"/>
      <c r="G3" s="92"/>
      <c r="H3" s="92"/>
      <c r="I3" s="84"/>
      <c r="J3" s="84"/>
      <c r="K3" s="84"/>
      <c r="L3" s="84"/>
      <c r="M3" s="84"/>
      <c r="N3" s="84"/>
      <c r="O3" s="84"/>
    </row>
    <row r="4" spans="1:15" ht="60.75" customHeight="1" x14ac:dyDescent="0.25">
      <c r="A4" s="55" t="s">
        <v>47</v>
      </c>
      <c r="B4" s="56" t="s">
        <v>651</v>
      </c>
      <c r="C4" s="55" t="s">
        <v>32</v>
      </c>
      <c r="D4" s="57" t="s">
        <v>26</v>
      </c>
      <c r="E4" s="57" t="str">
        <f>'Annex 2 Designated EHV charges'!M10</f>
        <v>Export
Super Red
unit charge
(p/kWh)</v>
      </c>
      <c r="F4" s="57" t="str">
        <f>'Annex 2 Designated EHV charges'!N10</f>
        <v>Export
fixed charge
(p/day)</v>
      </c>
      <c r="G4" s="57" t="str">
        <f>'Annex 2 Designated EHV charges'!O10</f>
        <v>Export
capacity charge
(p/kVA/day)</v>
      </c>
      <c r="H4" s="57" t="str">
        <f>'Annex 2 Designated EHV charges'!P10</f>
        <v>Export
exceeded capacity charge
(p/kVA/day)</v>
      </c>
    </row>
    <row r="5" spans="1:15" ht="26.4" x14ac:dyDescent="0.25">
      <c r="A5" s="98" t="str">
        <f t="array" ref="A5">IFERROR(INDEX('Annex 2 Designated EHV charges'!$D$11:$D$58, MATCH(0, IF(ISBLANK('Annex 2 Designated EHV charges'!$D$11:$D$58),1, COUNTIF(A$4:$A4, 'Annex 2 Designated EHV charges'!$D$11:$D$58)), 0)),"")</f>
        <v/>
      </c>
      <c r="B5" s="97" t="str">
        <f>IF($A5="","",VLOOKUP($A5,'Annex 2 Designated EHV charges'!$D:$O,2,0))</f>
        <v/>
      </c>
      <c r="C5" s="98" t="str">
        <f>IF($A5="","",VLOOKUP($A5,'Annex 2 Designated EHV charges'!$D:$O,3,0))</f>
        <v/>
      </c>
      <c r="D5" s="97" t="str">
        <f>IF($A5="","",VLOOKUP($A5,'Annex 2 Designated EHV charges'!$D:$O,4,0))</f>
        <v/>
      </c>
      <c r="E5" s="99" t="str">
        <f>IFERROR(IF(VLOOKUP($A5,'Annex 2 Designated EHV charges'!$D:$P,10,FALSE)=0,"",VLOOKUP($A5,'Annex 2 Designated EHV charges'!$D:$P,10,FALSE)),"")</f>
        <v/>
      </c>
      <c r="F5" s="209" t="str">
        <f>IFERROR(IF(VLOOKUP($A5,'Annex 2 Designated EHV charges'!$D:$P,11,FALSE)=0,"",VLOOKUP($A5,'Annex 2 Designated EHV charges'!$D:$P,11,FALSE)),"")</f>
        <v/>
      </c>
      <c r="G5" s="100" t="str">
        <f>IFERROR(IF(VLOOKUP($A5,'Annex 2 Designated EHV charges'!$D:$P,12,FALSE)=0,"",VLOOKUP($A5,'Annex 2 Designated EHV charges'!$D:$P,12,FALSE)),"")</f>
        <v/>
      </c>
      <c r="H5" s="100" t="str">
        <f>IFERROR(IF(VLOOKUP($A5,'Annex 2 Designated EHV charges'!$D:$P,13,FALSE)=0,"",VLOOKUP($A5,'Annex 2 Designated EHV charges'!$D:$P,13,FALSE)),"")</f>
        <v/>
      </c>
    </row>
    <row r="6" spans="1:15" x14ac:dyDescent="0.25">
      <c r="A6" s="98" t="str">
        <f t="array" ref="A6">IFERROR(INDEX('Annex 2 Designated EHV charges'!$D$11:$D$58, MATCH(0, IF(ISBLANK('Annex 2 Designated EHV charges'!$D$11:$D$58),1, COUNTIF(A$4:$A5, 'Annex 2 Designated EHV charges'!$D$11:$D$58)), 0)),"")</f>
        <v/>
      </c>
      <c r="B6" s="97" t="str">
        <f>IF($A6="","",VLOOKUP($A6,'Annex 2 Designated EHV charges'!$D:$O,2,0))</f>
        <v/>
      </c>
      <c r="C6" s="98" t="str">
        <f>IF($A6="","",VLOOKUP($A6,'Annex 2 Designated EHV charges'!$D:$O,3,0))</f>
        <v/>
      </c>
      <c r="D6" s="97" t="str">
        <f>IF($A6="","",VLOOKUP($A6,'Annex 2 Designated EHV charges'!$D:$O,4,0))</f>
        <v/>
      </c>
      <c r="E6" s="99" t="str">
        <f>IFERROR(IF(VLOOKUP($A6,'Annex 2 Designated EHV charges'!$D:$P,10,FALSE)=0,"",VLOOKUP($A6,'Annex 2 Designated EHV charges'!$D:$P,10,FALSE)),"")</f>
        <v/>
      </c>
      <c r="F6" s="209" t="str">
        <f>IFERROR(IF(VLOOKUP($A6,'Annex 2 Designated EHV charges'!$D:$P,11,FALSE)=0,"",VLOOKUP($A6,'Annex 2 Designated EHV charges'!$D:$P,11,FALSE)),"")</f>
        <v/>
      </c>
      <c r="G6" s="100" t="str">
        <f>IFERROR(IF(VLOOKUP($A6,'Annex 2 Designated EHV charges'!$D:$P,12,FALSE)=0,"",VLOOKUP($A6,'Annex 2 Designated EHV charges'!$D:$P,12,FALSE)),"")</f>
        <v/>
      </c>
      <c r="H6" s="100" t="str">
        <f>IFERROR(IF(VLOOKUP($A6,'Annex 2 Designated EHV charges'!$D:$P,13,FALSE)=0,"",VLOOKUP($A6,'Annex 2 Designated EHV charges'!$D:$P,13,FALSE)),"")</f>
        <v/>
      </c>
    </row>
    <row r="7" spans="1:15" x14ac:dyDescent="0.25">
      <c r="A7" s="98" t="str">
        <f t="array" ref="A7">IFERROR(INDEX('Annex 2 Designated EHV charges'!$D$11:$D$58, MATCH(0, IF(ISBLANK('Annex 2 Designated EHV charges'!$D$11:$D$58),1, COUNTIF(A$4:$A6, 'Annex 2 Designated EHV charges'!$D$11:$D$58)), 0)),"")</f>
        <v/>
      </c>
      <c r="B7" s="97" t="str">
        <f>IF($A7="","",VLOOKUP($A7,'Annex 2 Designated EHV charges'!$D:$O,2,0))</f>
        <v/>
      </c>
      <c r="C7" s="98" t="str">
        <f>IF($A7="","",VLOOKUP($A7,'Annex 2 Designated EHV charges'!$D:$O,3,0))</f>
        <v/>
      </c>
      <c r="D7" s="97" t="str">
        <f>IF($A7="","",VLOOKUP($A7,'Annex 2 Designated EHV charges'!$D:$O,4,0))</f>
        <v/>
      </c>
      <c r="E7" s="99" t="str">
        <f>IFERROR(IF(VLOOKUP($A7,'Annex 2 Designated EHV charges'!$D:$P,10,FALSE)=0,"",VLOOKUP($A7,'Annex 2 Designated EHV charges'!$D:$P,10,FALSE)),"")</f>
        <v/>
      </c>
      <c r="F7" s="209" t="str">
        <f>IFERROR(IF(VLOOKUP($A7,'Annex 2 Designated EHV charges'!$D:$P,11,FALSE)=0,"",VLOOKUP($A7,'Annex 2 Designated EHV charges'!$D:$P,11,FALSE)),"")</f>
        <v/>
      </c>
      <c r="G7" s="100" t="str">
        <f>IFERROR(IF(VLOOKUP($A7,'Annex 2 Designated EHV charges'!$D:$P,12,FALSE)=0,"",VLOOKUP($A7,'Annex 2 Designated EHV charges'!$D:$P,12,FALSE)),"")</f>
        <v/>
      </c>
      <c r="H7" s="100" t="str">
        <f>IFERROR(IF(VLOOKUP($A7,'Annex 2 Designated EHV charges'!$D:$P,13,FALSE)=0,"",VLOOKUP($A7,'Annex 2 Designated EHV charges'!$D:$P,13,FALSE)),"")</f>
        <v/>
      </c>
    </row>
    <row r="8" spans="1:15" ht="52.8" x14ac:dyDescent="0.25">
      <c r="A8" s="98" t="str">
        <f t="array" ref="A8">IFERROR(INDEX('Annex 2 Designated EHV charges'!$D$11:$D$58, MATCH(0, IF(ISBLANK('Annex 2 Designated EHV charges'!$D$11:$D$58),1, COUNTIF(A$4:$A7, 'Annex 2 Designated EHV charges'!$D$11:$D$58)), 0)),"")</f>
        <v/>
      </c>
      <c r="B8" s="97" t="str">
        <f>IF($A8="","",VLOOKUP($A8,'Annex 2 Designated EHV charges'!$D:$O,2,0))</f>
        <v/>
      </c>
      <c r="C8" s="98" t="str">
        <f>IF($A8="","",VLOOKUP($A8,'Annex 2 Designated EHV charges'!$D:$O,3,0))</f>
        <v/>
      </c>
      <c r="D8" s="97" t="str">
        <f>IF($A8="","",VLOOKUP($A8,'Annex 2 Designated EHV charges'!$D:$O,4,0))</f>
        <v/>
      </c>
      <c r="E8" s="99" t="str">
        <f>IFERROR(IF(VLOOKUP($A8,'Annex 2 Designated EHV charges'!$D:$P,10,FALSE)=0,"",VLOOKUP($A8,'Annex 2 Designated EHV charges'!$D:$P,10,FALSE)),"")</f>
        <v/>
      </c>
      <c r="F8" s="209" t="str">
        <f>IFERROR(IF(VLOOKUP($A8,'Annex 2 Designated EHV charges'!$D:$P,11,FALSE)=0,"",VLOOKUP($A8,'Annex 2 Designated EHV charges'!$D:$P,11,FALSE)),"")</f>
        <v/>
      </c>
      <c r="G8" s="100" t="str">
        <f>IFERROR(IF(VLOOKUP($A8,'Annex 2 Designated EHV charges'!$D:$P,12,FALSE)=0,"",VLOOKUP($A8,'Annex 2 Designated EHV charges'!$D:$P,12,FALSE)),"")</f>
        <v/>
      </c>
      <c r="H8" s="100" t="str">
        <f>IFERROR(IF(VLOOKUP($A8,'Annex 2 Designated EHV charges'!$D:$P,13,FALSE)=0,"",VLOOKUP($A8,'Annex 2 Designated EHV charges'!$D:$P,13,FALSE)),"")</f>
        <v/>
      </c>
    </row>
    <row r="9" spans="1:15" ht="26.4" x14ac:dyDescent="0.25">
      <c r="A9" s="98" t="str">
        <f t="array" ref="A9">IFERROR(INDEX('Annex 2 Designated EHV charges'!$D$11:$D$58, MATCH(0, IF(ISBLANK('Annex 2 Designated EHV charges'!$D$11:$D$58),1, COUNTIF(A$4:$A8, 'Annex 2 Designated EHV charges'!$D$11:$D$58)), 0)),"")</f>
        <v/>
      </c>
      <c r="B9" s="97" t="str">
        <f>IF($A9="","",VLOOKUP($A9,'Annex 2 Designated EHV charges'!$D:$O,2,0))</f>
        <v/>
      </c>
      <c r="C9" s="98" t="str">
        <f>IF($A9="","",VLOOKUP($A9,'Annex 2 Designated EHV charges'!$D:$O,3,0))</f>
        <v/>
      </c>
      <c r="D9" s="97" t="str">
        <f>IF($A9="","",VLOOKUP($A9,'Annex 2 Designated EHV charges'!$D:$O,4,0))</f>
        <v/>
      </c>
      <c r="E9" s="99" t="str">
        <f>IFERROR(IF(VLOOKUP($A9,'Annex 2 Designated EHV charges'!$D:$P,10,FALSE)=0,"",VLOOKUP($A9,'Annex 2 Designated EHV charges'!$D:$P,10,FALSE)),"")</f>
        <v/>
      </c>
      <c r="F9" s="209" t="str">
        <f>IFERROR(IF(VLOOKUP($A9,'Annex 2 Designated EHV charges'!$D:$P,11,FALSE)=0,"",VLOOKUP($A9,'Annex 2 Designated EHV charges'!$D:$P,11,FALSE)),"")</f>
        <v/>
      </c>
      <c r="G9" s="100" t="str">
        <f>IFERROR(IF(VLOOKUP($A9,'Annex 2 Designated EHV charges'!$D:$P,12,FALSE)=0,"",VLOOKUP($A9,'Annex 2 Designated EHV charges'!$D:$P,12,FALSE)),"")</f>
        <v/>
      </c>
      <c r="H9" s="100" t="str">
        <f>IFERROR(IF(VLOOKUP($A9,'Annex 2 Designated EHV charges'!$D:$P,13,FALSE)=0,"",VLOOKUP($A9,'Annex 2 Designated EHV charges'!$D:$P,13,FALSE)),"")</f>
        <v/>
      </c>
    </row>
    <row r="10" spans="1:15" x14ac:dyDescent="0.25">
      <c r="A10" s="98" t="str">
        <f t="array" ref="A10">IFERROR(INDEX('Annex 2 Designated EHV charges'!$D$11:$D$58, MATCH(0, IF(ISBLANK('Annex 2 Designated EHV charges'!$D$11:$D$58),1, COUNTIF(A$4:$A9, 'Annex 2 Designated EHV charges'!$D$11:$D$58)), 0)),"")</f>
        <v/>
      </c>
      <c r="B10" s="97" t="str">
        <f>IF($A10="","",VLOOKUP($A10,'Annex 2 Designated EHV charges'!$D:$O,2,0))</f>
        <v/>
      </c>
      <c r="C10" s="98" t="str">
        <f>IF($A10="","",VLOOKUP($A10,'Annex 2 Designated EHV charges'!$D:$O,3,0))</f>
        <v/>
      </c>
      <c r="D10" s="97" t="str">
        <f>IF($A10="","",VLOOKUP($A10,'Annex 2 Designated EHV charges'!$D:$O,4,0))</f>
        <v/>
      </c>
      <c r="E10" s="99" t="str">
        <f>IFERROR(IF(VLOOKUP($A10,'Annex 2 Designated EHV charges'!$D:$P,10,FALSE)=0,"",VLOOKUP($A10,'Annex 2 Designated EHV charges'!$D:$P,10,FALSE)),"")</f>
        <v/>
      </c>
      <c r="F10" s="209" t="str">
        <f>IFERROR(IF(VLOOKUP($A10,'Annex 2 Designated EHV charges'!$D:$P,11,FALSE)=0,"",VLOOKUP($A10,'Annex 2 Designated EHV charges'!$D:$P,11,FALSE)),"")</f>
        <v/>
      </c>
      <c r="G10" s="100" t="str">
        <f>IFERROR(IF(VLOOKUP($A10,'Annex 2 Designated EHV charges'!$D:$P,12,FALSE)=0,"",VLOOKUP($A10,'Annex 2 Designated EHV charges'!$D:$P,12,FALSE)),"")</f>
        <v/>
      </c>
      <c r="H10" s="100" t="str">
        <f>IFERROR(IF(VLOOKUP($A10,'Annex 2 Designated EHV charges'!$D:$P,13,FALSE)=0,"",VLOOKUP($A10,'Annex 2 Designated EHV charges'!$D:$P,13,FALSE)),"")</f>
        <v/>
      </c>
    </row>
    <row r="11" spans="1:15" x14ac:dyDescent="0.25">
      <c r="A11" s="98" t="str">
        <f t="array" ref="A11">IFERROR(INDEX('Annex 2 Designated EHV charges'!$D$11:$D$58, MATCH(0, IF(ISBLANK('Annex 2 Designated EHV charges'!$D$11:$D$58),1, COUNTIF(A$4:$A10, 'Annex 2 Designated EHV charges'!$D$11:$D$58)), 0)),"")</f>
        <v/>
      </c>
      <c r="B11" s="97" t="str">
        <f>IF($A11="","",VLOOKUP($A11,'Annex 2 Designated EHV charges'!$D:$O,2,0))</f>
        <v/>
      </c>
      <c r="C11" s="98" t="str">
        <f>IF($A11="","",VLOOKUP($A11,'Annex 2 Designated EHV charges'!$D:$O,3,0))</f>
        <v/>
      </c>
      <c r="D11" s="97" t="str">
        <f>IF($A11="","",VLOOKUP($A11,'Annex 2 Designated EHV charges'!$D:$O,4,0))</f>
        <v/>
      </c>
      <c r="E11" s="99" t="str">
        <f>IFERROR(IF(VLOOKUP($A11,'Annex 2 Designated EHV charges'!$D:$P,10,FALSE)=0,"",VLOOKUP($A11,'Annex 2 Designated EHV charges'!$D:$P,10,FALSE)),"")</f>
        <v/>
      </c>
      <c r="F11" s="209" t="str">
        <f>IFERROR(IF(VLOOKUP($A11,'Annex 2 Designated EHV charges'!$D:$P,11,FALSE)=0,"",VLOOKUP($A11,'Annex 2 Designated EHV charges'!$D:$P,11,FALSE)),"")</f>
        <v/>
      </c>
      <c r="G11" s="100" t="str">
        <f>IFERROR(IF(VLOOKUP($A11,'Annex 2 Designated EHV charges'!$D:$P,12,FALSE)=0,"",VLOOKUP($A11,'Annex 2 Designated EHV charges'!$D:$P,12,FALSE)),"")</f>
        <v/>
      </c>
      <c r="H11" s="100" t="str">
        <f>IFERROR(IF(VLOOKUP($A11,'Annex 2 Designated EHV charges'!$D:$P,13,FALSE)=0,"",VLOOKUP($A11,'Annex 2 Designated EHV charges'!$D:$P,13,FALSE)),"")</f>
        <v/>
      </c>
    </row>
    <row r="12" spans="1:15" x14ac:dyDescent="0.25">
      <c r="A12" s="98" t="str">
        <f t="array" ref="A12">IFERROR(INDEX('Annex 2 Designated EHV charges'!$D$11:$D$58, MATCH(0, IF(ISBLANK('Annex 2 Designated EHV charges'!$D$11:$D$58),1, COUNTIF(A$4:$A11, 'Annex 2 Designated EHV charges'!$D$11:$D$58)), 0)),"")</f>
        <v/>
      </c>
      <c r="B12" s="97" t="str">
        <f>IF($A12="","",VLOOKUP($A12,'Annex 2 Designated EHV charges'!$D:$O,2,0))</f>
        <v/>
      </c>
      <c r="C12" s="98" t="str">
        <f>IF($A12="","",VLOOKUP($A12,'Annex 2 Designated EHV charges'!$D:$O,3,0))</f>
        <v/>
      </c>
      <c r="D12" s="97" t="str">
        <f>IF($A12="","",VLOOKUP($A12,'Annex 2 Designated EHV charges'!$D:$O,4,0))</f>
        <v/>
      </c>
      <c r="E12" s="99" t="str">
        <f>IFERROR(IF(VLOOKUP($A12,'Annex 2 Designated EHV charges'!$D:$P,10,FALSE)=0,"",VLOOKUP($A12,'Annex 2 Designated EHV charges'!$D:$P,10,FALSE)),"")</f>
        <v/>
      </c>
      <c r="F12" s="209" t="str">
        <f>IFERROR(IF(VLOOKUP($A12,'Annex 2 Designated EHV charges'!$D:$P,11,FALSE)=0,"",VLOOKUP($A12,'Annex 2 Designated EHV charges'!$D:$P,11,FALSE)),"")</f>
        <v/>
      </c>
      <c r="G12" s="100" t="str">
        <f>IFERROR(IF(VLOOKUP($A12,'Annex 2 Designated EHV charges'!$D:$P,12,FALSE)=0,"",VLOOKUP($A12,'Annex 2 Designated EHV charges'!$D:$P,12,FALSE)),"")</f>
        <v/>
      </c>
      <c r="H12" s="100" t="str">
        <f>IFERROR(IF(VLOOKUP($A12,'Annex 2 Designated EHV charges'!$D:$P,13,FALSE)=0,"",VLOOKUP($A12,'Annex 2 Designated EHV charges'!$D:$P,13,FALSE)),"")</f>
        <v/>
      </c>
    </row>
    <row r="13" spans="1:15" x14ac:dyDescent="0.25">
      <c r="A13" s="53" t="str">
        <f t="array" ref="A13">IFERROR(INDEX('Annex 2 Designated EHV charges'!$D$11:$D$58, MATCH(0, IF(ISBLANK('Annex 2 Designated EHV charges'!$D$11:$D$58),1, COUNTIF(A$4:$A12, 'Annex 2 Designated EHV charges'!$D$11:$D$58)), 0)),"")</f>
        <v/>
      </c>
      <c r="B13" s="53" t="str">
        <f>IF($A13="","",VLOOKUP($A13,'Annex 2 Designated EHV charges'!$D:$O,2,0))</f>
        <v/>
      </c>
      <c r="C13" s="61" t="str">
        <f>IF($A13="","",VLOOKUP($A13,'Annex 2 Designated EHV charges'!$D:$O,3,0))</f>
        <v/>
      </c>
      <c r="D13" s="61" t="str">
        <f>IF($A13="","",VLOOKUP($A13,'Annex 2 Designated EHV charges'!$D:$O,4,0))</f>
        <v/>
      </c>
      <c r="E13" s="62" t="str">
        <f>IFERROR(IF(VLOOKUP($A13,'Annex 2 Designated EHV charges'!$D:$P,10,FALSE)=0,"",VLOOKUP($A13,'Annex 2 Designated EHV charges'!$D:$P,10,FALSE)),"")</f>
        <v/>
      </c>
      <c r="F13" s="63" t="str">
        <f>IFERROR(IF(VLOOKUP($A13,'Annex 2 Designated EHV charges'!$D:$P,11,FALSE)=0,"",VLOOKUP($A13,'Annex 2 Designated EHV charges'!$D:$P,11,FALSE)),"")</f>
        <v/>
      </c>
      <c r="G13" s="63" t="str">
        <f>IFERROR(IF(VLOOKUP($A13,'Annex 2 Designated EHV charges'!$D:$P,12,FALSE)=0,"",VLOOKUP($A13,'Annex 2 Designated EHV charges'!$D:$P,12,FALSE)),"")</f>
        <v/>
      </c>
      <c r="H13" s="53" t="str">
        <f>IFERROR(IF(VLOOKUP($A13,'Annex 2 Designated EHV charges'!$D:$P,13,FALSE)=0,"",VLOOKUP($A13,'Annex 2 Designated EHV charges'!$D:$P,13,FALSE)),"")</f>
        <v/>
      </c>
    </row>
    <row r="14" spans="1:15" x14ac:dyDescent="0.25">
      <c r="A14" s="53" t="str">
        <f t="array" ref="A14">IFERROR(INDEX('Annex 2 Designated EHV charges'!$D$11:$D$58, MATCH(0, IF(ISBLANK('Annex 2 Designated EHV charges'!$D$11:$D$58),1, COUNTIF(A$4:$A13, 'Annex 2 Designated EHV charges'!$D$11:$D$58)), 0)),"")</f>
        <v/>
      </c>
      <c r="B14" s="53" t="str">
        <f>IF($A14="","",VLOOKUP($A14,'Annex 2 Designated EHV charges'!$D:$O,2,0))</f>
        <v/>
      </c>
      <c r="C14" s="61" t="str">
        <f>IF($A14="","",VLOOKUP($A14,'Annex 2 Designated EHV charges'!$D:$O,3,0))</f>
        <v/>
      </c>
      <c r="D14" s="61" t="str">
        <f>IF($A14="","",VLOOKUP($A14,'Annex 2 Designated EHV charges'!$D:$O,4,0))</f>
        <v/>
      </c>
      <c r="E14" s="62" t="str">
        <f>IFERROR(IF(VLOOKUP($A14,'Annex 2 Designated EHV charges'!$D:$P,10,FALSE)=0,"",VLOOKUP($A14,'Annex 2 Designated EHV charges'!$D:$P,10,FALSE)),"")</f>
        <v/>
      </c>
      <c r="F14" s="63" t="str">
        <f>IFERROR(IF(VLOOKUP($A14,'Annex 2 Designated EHV charges'!$D:$P,11,FALSE)=0,"",VLOOKUP($A14,'Annex 2 Designated EHV charges'!$D:$P,11,FALSE)),"")</f>
        <v/>
      </c>
      <c r="G14" s="63" t="str">
        <f>IFERROR(IF(VLOOKUP($A14,'Annex 2 Designated EHV charges'!$D:$P,12,FALSE)=0,"",VLOOKUP($A14,'Annex 2 Designated EHV charges'!$D:$P,12,FALSE)),"")</f>
        <v/>
      </c>
      <c r="H14" s="53" t="str">
        <f>IFERROR(IF(VLOOKUP($A14,'Annex 2 Designated EHV charges'!$D:$P,13,FALSE)=0,"",VLOOKUP($A14,'Annex 2 Designated EHV charges'!$D:$P,13,FALSE)),"")</f>
        <v/>
      </c>
    </row>
    <row r="15" spans="1:15" x14ac:dyDescent="0.25">
      <c r="A15" s="53" t="str">
        <f t="array" ref="A15">IFERROR(INDEX('Annex 2 Designated EHV charges'!$D$11:$D$58, MATCH(0, IF(ISBLANK('Annex 2 Designated EHV charges'!$D$11:$D$58),1, COUNTIF(A$4:$A14, 'Annex 2 Designated EHV charges'!$D$11:$D$58)), 0)),"")</f>
        <v/>
      </c>
      <c r="B15" s="53" t="str">
        <f>IF($A15="","",VLOOKUP($A15,'Annex 2 Designated EHV charges'!$D:$O,2,0))</f>
        <v/>
      </c>
      <c r="C15" s="61" t="str">
        <f>IF($A15="","",VLOOKUP($A15,'Annex 2 Designated EHV charges'!$D:$O,3,0))</f>
        <v/>
      </c>
      <c r="D15" s="61" t="str">
        <f>IF($A15="","",VLOOKUP($A15,'Annex 2 Designated EHV charges'!$D:$O,4,0))</f>
        <v/>
      </c>
      <c r="E15" s="62" t="str">
        <f>IFERROR(IF(VLOOKUP($A15,'Annex 2 Designated EHV charges'!$D:$P,10,FALSE)=0,"",VLOOKUP($A15,'Annex 2 Designated EHV charges'!$D:$P,10,FALSE)),"")</f>
        <v/>
      </c>
      <c r="F15" s="63" t="str">
        <f>IFERROR(IF(VLOOKUP($A15,'Annex 2 Designated EHV charges'!$D:$P,11,FALSE)=0,"",VLOOKUP($A15,'Annex 2 Designated EHV charges'!$D:$P,11,FALSE)),"")</f>
        <v/>
      </c>
      <c r="G15" s="63" t="str">
        <f>IFERROR(IF(VLOOKUP($A15,'Annex 2 Designated EHV charges'!$D:$P,12,FALSE)=0,"",VLOOKUP($A15,'Annex 2 Designated EHV charges'!$D:$P,12,FALSE)),"")</f>
        <v/>
      </c>
      <c r="H15" s="53" t="str">
        <f>IFERROR(IF(VLOOKUP($A15,'Annex 2 Designated EHV charges'!$D:$P,13,FALSE)=0,"",VLOOKUP($A15,'Annex 2 Designated EHV charges'!$D:$P,13,FALSE)),"")</f>
        <v/>
      </c>
    </row>
    <row r="16" spans="1:15" x14ac:dyDescent="0.25">
      <c r="A16" s="53" t="str">
        <f t="array" ref="A16">IFERROR(INDEX('Annex 2 Designated EHV charges'!$D$11:$D$58, MATCH(0, IF(ISBLANK('Annex 2 Designated EHV charges'!$D$11:$D$58),1, COUNTIF(A$4:$A15, 'Annex 2 Designated EHV charges'!$D$11:$D$58)), 0)),"")</f>
        <v/>
      </c>
      <c r="B16" s="53" t="str">
        <f>IF($A16="","",VLOOKUP($A16,'Annex 2 Designated EHV charges'!$D:$O,2,0))</f>
        <v/>
      </c>
      <c r="C16" s="61" t="str">
        <f>IF($A16="","",VLOOKUP($A16,'Annex 2 Designated EHV charges'!$D:$O,3,0))</f>
        <v/>
      </c>
      <c r="D16" s="61" t="str">
        <f>IF($A16="","",VLOOKUP($A16,'Annex 2 Designated EHV charges'!$D:$O,4,0))</f>
        <v/>
      </c>
      <c r="E16" s="62" t="str">
        <f>IFERROR(IF(VLOOKUP($A16,'Annex 2 Designated EHV charges'!$D:$P,10,FALSE)=0,"",VLOOKUP($A16,'Annex 2 Designated EHV charges'!$D:$P,10,FALSE)),"")</f>
        <v/>
      </c>
      <c r="F16" s="63" t="str">
        <f>IFERROR(IF(VLOOKUP($A16,'Annex 2 Designated EHV charges'!$D:$P,11,FALSE)=0,"",VLOOKUP($A16,'Annex 2 Designated EHV charges'!$D:$P,11,FALSE)),"")</f>
        <v/>
      </c>
      <c r="G16" s="63" t="str">
        <f>IFERROR(IF(VLOOKUP($A16,'Annex 2 Designated EHV charges'!$D:$P,12,FALSE)=0,"",VLOOKUP($A16,'Annex 2 Designated EHV charges'!$D:$P,12,FALSE)),"")</f>
        <v/>
      </c>
      <c r="H16" s="53" t="str">
        <f>IFERROR(IF(VLOOKUP($A16,'Annex 2 Designated EHV charges'!$D:$P,13,FALSE)=0,"",VLOOKUP($A16,'Annex 2 Designated EHV charges'!$D:$P,13,FALSE)),"")</f>
        <v/>
      </c>
    </row>
    <row r="17" spans="1:8" x14ac:dyDescent="0.25">
      <c r="A17" s="53" t="str">
        <f t="array" ref="A17">IFERROR(INDEX('Annex 2 Designated EHV charges'!$D$11:$D$58, MATCH(0, IF(ISBLANK('Annex 2 Designated EHV charges'!$D$11:$D$58),1, COUNTIF(A$4:$A16, 'Annex 2 Designated EHV charges'!$D$11:$D$58)), 0)),"")</f>
        <v/>
      </c>
      <c r="B17" s="53" t="str">
        <f>IF($A17="","",VLOOKUP($A17,'Annex 2 Designated EHV charges'!$D:$O,2,0))</f>
        <v/>
      </c>
      <c r="C17" s="61" t="str">
        <f>IF($A17="","",VLOOKUP($A17,'Annex 2 Designated EHV charges'!$D:$O,3,0))</f>
        <v/>
      </c>
      <c r="D17" s="61" t="str">
        <f>IF($A17="","",VLOOKUP($A17,'Annex 2 Designated EHV charges'!$D:$O,4,0))</f>
        <v/>
      </c>
      <c r="E17" s="62" t="str">
        <f>IFERROR(IF(VLOOKUP($A17,'Annex 2 Designated EHV charges'!$D:$P,10,FALSE)=0,"",VLOOKUP($A17,'Annex 2 Designated EHV charges'!$D:$P,10,FALSE)),"")</f>
        <v/>
      </c>
      <c r="F17" s="63" t="str">
        <f>IFERROR(IF(VLOOKUP($A17,'Annex 2 Designated EHV charges'!$D:$P,11,FALSE)=0,"",VLOOKUP($A17,'Annex 2 Designated EHV charges'!$D:$P,11,FALSE)),"")</f>
        <v/>
      </c>
      <c r="G17" s="63" t="str">
        <f>IFERROR(IF(VLOOKUP($A17,'Annex 2 Designated EHV charges'!$D:$P,12,FALSE)=0,"",VLOOKUP($A17,'Annex 2 Designated EHV charges'!$D:$P,12,FALSE)),"")</f>
        <v/>
      </c>
      <c r="H17" s="53" t="str">
        <f>IFERROR(IF(VLOOKUP($A17,'Annex 2 Designated EHV charges'!$D:$P,13,FALSE)=0,"",VLOOKUP($A17,'Annex 2 Designated EHV charges'!$D:$P,13,FALSE)),"")</f>
        <v/>
      </c>
    </row>
    <row r="18" spans="1:8" x14ac:dyDescent="0.25">
      <c r="A18" s="53" t="str">
        <f t="array" ref="A18">IFERROR(INDEX('Annex 2 Designated EHV charges'!$D$11:$D$58, MATCH(0, IF(ISBLANK('Annex 2 Designated EHV charges'!$D$11:$D$58),1, COUNTIF(A$4:$A17, 'Annex 2 Designated EHV charges'!$D$11:$D$58)), 0)),"")</f>
        <v/>
      </c>
      <c r="B18" s="53" t="str">
        <f>IF($A18="","",VLOOKUP($A18,'Annex 2 Designated EHV charges'!$D:$O,2,0))</f>
        <v/>
      </c>
      <c r="C18" s="61" t="str">
        <f>IF($A18="","",VLOOKUP($A18,'Annex 2 Designated EHV charges'!$D:$O,3,0))</f>
        <v/>
      </c>
      <c r="D18" s="61" t="str">
        <f>IF($A18="","",VLOOKUP($A18,'Annex 2 Designated EHV charges'!$D:$O,4,0))</f>
        <v/>
      </c>
      <c r="E18" s="62" t="str">
        <f>IFERROR(IF(VLOOKUP($A18,'Annex 2 Designated EHV charges'!$D:$P,10,FALSE)=0,"",VLOOKUP($A18,'Annex 2 Designated EHV charges'!$D:$P,10,FALSE)),"")</f>
        <v/>
      </c>
      <c r="F18" s="63" t="str">
        <f>IFERROR(IF(VLOOKUP($A18,'Annex 2 Designated EHV charges'!$D:$P,11,FALSE)=0,"",VLOOKUP($A18,'Annex 2 Designated EHV charges'!$D:$P,11,FALSE)),"")</f>
        <v/>
      </c>
      <c r="G18" s="63" t="str">
        <f>IFERROR(IF(VLOOKUP($A18,'Annex 2 Designated EHV charges'!$D:$P,12,FALSE)=0,"",VLOOKUP($A18,'Annex 2 Designated EHV charges'!$D:$P,12,FALSE)),"")</f>
        <v/>
      </c>
      <c r="H18" s="53" t="str">
        <f>IFERROR(IF(VLOOKUP($A18,'Annex 2 Designated EHV charges'!$D:$P,13,FALSE)=0,"",VLOOKUP($A18,'Annex 2 Designated EHV charges'!$D:$P,13,FALSE)),"")</f>
        <v/>
      </c>
    </row>
    <row r="19" spans="1:8" x14ac:dyDescent="0.25">
      <c r="A19" s="53" t="str">
        <f t="array" ref="A19">IFERROR(INDEX('Annex 2 Designated EHV charges'!$D$11:$D$58, MATCH(0, IF(ISBLANK('Annex 2 Designated EHV charges'!$D$11:$D$58),1, COUNTIF(A$4:$A18, 'Annex 2 Designated EHV charges'!$D$11:$D$58)), 0)),"")</f>
        <v/>
      </c>
      <c r="B19" s="53" t="str">
        <f>IF($A19="","",VLOOKUP($A19,'Annex 2 Designated EHV charges'!$D:$O,2,0))</f>
        <v/>
      </c>
      <c r="C19" s="61" t="str">
        <f>IF($A19="","",VLOOKUP($A19,'Annex 2 Designated EHV charges'!$D:$O,3,0))</f>
        <v/>
      </c>
      <c r="D19" s="61" t="str">
        <f>IF($A19="","",VLOOKUP($A19,'Annex 2 Designated EHV charges'!$D:$O,4,0))</f>
        <v/>
      </c>
      <c r="E19" s="62" t="str">
        <f>IFERROR(IF(VLOOKUP($A19,'Annex 2 Designated EHV charges'!$D:$P,10,FALSE)=0,"",VLOOKUP($A19,'Annex 2 Designated EHV charges'!$D:$P,10,FALSE)),"")</f>
        <v/>
      </c>
      <c r="F19" s="63" t="str">
        <f>IFERROR(IF(VLOOKUP($A19,'Annex 2 Designated EHV charges'!$D:$P,11,FALSE)=0,"",VLOOKUP($A19,'Annex 2 Designated EHV charges'!$D:$P,11,FALSE)),"")</f>
        <v/>
      </c>
      <c r="G19" s="63" t="str">
        <f>IFERROR(IF(VLOOKUP($A19,'Annex 2 Designated EHV charges'!$D:$P,12,FALSE)=0,"",VLOOKUP($A19,'Annex 2 Designated EHV charges'!$D:$P,12,FALSE)),"")</f>
        <v/>
      </c>
      <c r="H19" s="53" t="str">
        <f>IFERROR(IF(VLOOKUP($A19,'Annex 2 Designated EHV charges'!$D:$P,13,FALSE)=0,"",VLOOKUP($A19,'Annex 2 Designated EHV charges'!$D:$P,13,FALSE)),"")</f>
        <v/>
      </c>
    </row>
    <row r="20" spans="1:8" x14ac:dyDescent="0.25">
      <c r="A20" s="53" t="str">
        <f t="array" ref="A20">IFERROR(INDEX('Annex 2 Designated EHV charges'!$D$11:$D$58, MATCH(0, IF(ISBLANK('Annex 2 Designated EHV charges'!$D$11:$D$58),1, COUNTIF(A$4:$A19, 'Annex 2 Designated EHV charges'!$D$11:$D$58)), 0)),"")</f>
        <v/>
      </c>
      <c r="B20" s="53" t="str">
        <f>IF($A20="","",VLOOKUP($A20,'Annex 2 Designated EHV charges'!$D:$O,2,0))</f>
        <v/>
      </c>
      <c r="C20" s="61" t="str">
        <f>IF($A20="","",VLOOKUP($A20,'Annex 2 Designated EHV charges'!$D:$O,3,0))</f>
        <v/>
      </c>
      <c r="D20" s="61" t="str">
        <f>IF($A20="","",VLOOKUP($A20,'Annex 2 Designated EHV charges'!$D:$O,4,0))</f>
        <v/>
      </c>
      <c r="E20" s="62" t="str">
        <f>IFERROR(IF(VLOOKUP($A20,'Annex 2 Designated EHV charges'!$D:$P,10,FALSE)=0,"",VLOOKUP($A20,'Annex 2 Designated EHV charges'!$D:$P,10,FALSE)),"")</f>
        <v/>
      </c>
      <c r="F20" s="63" t="str">
        <f>IFERROR(IF(VLOOKUP($A20,'Annex 2 Designated EHV charges'!$D:$P,11,FALSE)=0,"",VLOOKUP($A20,'Annex 2 Designated EHV charges'!$D:$P,11,FALSE)),"")</f>
        <v/>
      </c>
      <c r="G20" s="63" t="str">
        <f>IFERROR(IF(VLOOKUP($A20,'Annex 2 Designated EHV charges'!$D:$P,12,FALSE)=0,"",VLOOKUP($A20,'Annex 2 Designated EHV charges'!$D:$P,12,FALSE)),"")</f>
        <v/>
      </c>
      <c r="H20" s="53" t="str">
        <f>IFERROR(IF(VLOOKUP($A20,'Annex 2 Designated EHV charges'!$D:$P,13,FALSE)=0,"",VLOOKUP($A20,'Annex 2 Designated EHV charges'!$D:$P,13,FALSE)),"")</f>
        <v/>
      </c>
    </row>
    <row r="21" spans="1:8" x14ac:dyDescent="0.25">
      <c r="A21" s="53" t="str">
        <f t="array" ref="A21">IFERROR(INDEX('Annex 2 Designated EHV charges'!$D$11:$D$58, MATCH(0, IF(ISBLANK('Annex 2 Designated EHV charges'!$D$11:$D$58),1, COUNTIF(A$4:$A20, 'Annex 2 Designated EHV charges'!$D$11:$D$58)), 0)),"")</f>
        <v/>
      </c>
      <c r="B21" s="53" t="str">
        <f>IF($A21="","",VLOOKUP($A21,'Annex 2 Designated EHV charges'!$D:$O,2,0))</f>
        <v/>
      </c>
      <c r="C21" s="61" t="str">
        <f>IF($A21="","",VLOOKUP($A21,'Annex 2 Designated EHV charges'!$D:$O,3,0))</f>
        <v/>
      </c>
      <c r="D21" s="61" t="str">
        <f>IF($A21="","",VLOOKUP($A21,'Annex 2 Designated EHV charges'!$D:$O,4,0))</f>
        <v/>
      </c>
      <c r="E21" s="62" t="str">
        <f>IFERROR(IF(VLOOKUP($A21,'Annex 2 Designated EHV charges'!$D:$P,10,FALSE)=0,"",VLOOKUP($A21,'Annex 2 Designated EHV charges'!$D:$P,10,FALSE)),"")</f>
        <v/>
      </c>
      <c r="F21" s="63" t="str">
        <f>IFERROR(IF(VLOOKUP($A21,'Annex 2 Designated EHV charges'!$D:$P,11,FALSE)=0,"",VLOOKUP($A21,'Annex 2 Designated EHV charges'!$D:$P,11,FALSE)),"")</f>
        <v/>
      </c>
      <c r="G21" s="63" t="str">
        <f>IFERROR(IF(VLOOKUP($A21,'Annex 2 Designated EHV charges'!$D:$P,12,FALSE)=0,"",VLOOKUP($A21,'Annex 2 Designated EHV charges'!$D:$P,12,FALSE)),"")</f>
        <v/>
      </c>
      <c r="H21" s="53" t="str">
        <f>IFERROR(IF(VLOOKUP($A21,'Annex 2 Designated EHV charges'!$D:$P,13,FALSE)=0,"",VLOOKUP($A21,'Annex 2 Designated EHV charges'!$D:$P,13,FALSE)),"")</f>
        <v/>
      </c>
    </row>
    <row r="22" spans="1:8" x14ac:dyDescent="0.25">
      <c r="A22" s="53" t="str">
        <f t="array" ref="A22">IFERROR(INDEX('Annex 2 Designated EHV charges'!$D$11:$D$58, MATCH(0, IF(ISBLANK('Annex 2 Designated EHV charges'!$D$11:$D$58),1, COUNTIF(A$4:$A21, 'Annex 2 Designated EHV charges'!$D$11:$D$58)), 0)),"")</f>
        <v/>
      </c>
      <c r="B22" s="53" t="str">
        <f>IF($A22="","",VLOOKUP($A22,'Annex 2 Designated EHV charges'!$D:$O,2,0))</f>
        <v/>
      </c>
      <c r="C22" s="61" t="str">
        <f>IF($A22="","",VLOOKUP($A22,'Annex 2 Designated EHV charges'!$D:$O,3,0))</f>
        <v/>
      </c>
      <c r="D22" s="61" t="str">
        <f>IF($A22="","",VLOOKUP($A22,'Annex 2 Designated EHV charges'!$D:$O,4,0))</f>
        <v/>
      </c>
      <c r="E22" s="62" t="str">
        <f>IFERROR(IF(VLOOKUP($A22,'Annex 2 Designated EHV charges'!$D:$P,10,FALSE)=0,"",VLOOKUP($A22,'Annex 2 Designated EHV charges'!$D:$P,10,FALSE)),"")</f>
        <v/>
      </c>
      <c r="F22" s="63" t="str">
        <f>IFERROR(IF(VLOOKUP($A22,'Annex 2 Designated EHV charges'!$D:$P,11,FALSE)=0,"",VLOOKUP($A22,'Annex 2 Designated EHV charges'!$D:$P,11,FALSE)),"")</f>
        <v/>
      </c>
      <c r="G22" s="63" t="str">
        <f>IFERROR(IF(VLOOKUP($A22,'Annex 2 Designated EHV charges'!$D:$P,12,FALSE)=0,"",VLOOKUP($A22,'Annex 2 Designated EHV charges'!$D:$P,12,FALSE)),"")</f>
        <v/>
      </c>
      <c r="H22" s="53" t="str">
        <f>IFERROR(IF(VLOOKUP($A22,'Annex 2 Designated EHV charges'!$D:$P,13,FALSE)=0,"",VLOOKUP($A22,'Annex 2 Designated EHV charges'!$D:$P,13,FALSE)),"")</f>
        <v/>
      </c>
    </row>
    <row r="23" spans="1:8" x14ac:dyDescent="0.25">
      <c r="A23" s="53" t="str">
        <f t="array" ref="A23">IFERROR(INDEX('Annex 2 Designated EHV charges'!$D$11:$D$58, MATCH(0, IF(ISBLANK('Annex 2 Designated EHV charges'!$D$11:$D$58),1, COUNTIF(A$4:$A22, 'Annex 2 Designated EHV charges'!$D$11:$D$58)), 0)),"")</f>
        <v/>
      </c>
      <c r="B23" s="53" t="str">
        <f>IF($A23="","",VLOOKUP($A23,'Annex 2 Designated EHV charges'!$D:$O,2,0))</f>
        <v/>
      </c>
      <c r="C23" s="61" t="str">
        <f>IF($A23="","",VLOOKUP($A23,'Annex 2 Designated EHV charges'!$D:$O,3,0))</f>
        <v/>
      </c>
      <c r="D23" s="61" t="str">
        <f>IF($A23="","",VLOOKUP($A23,'Annex 2 Designated EHV charges'!$D:$O,4,0))</f>
        <v/>
      </c>
      <c r="E23" s="62" t="str">
        <f>IFERROR(IF(VLOOKUP($A23,'Annex 2 Designated EHV charges'!$D:$P,10,FALSE)=0,"",VLOOKUP($A23,'Annex 2 Designated EHV charges'!$D:$P,10,FALSE)),"")</f>
        <v/>
      </c>
      <c r="F23" s="63" t="str">
        <f>IFERROR(IF(VLOOKUP($A23,'Annex 2 Designated EHV charges'!$D:$P,11,FALSE)=0,"",VLOOKUP($A23,'Annex 2 Designated EHV charges'!$D:$P,11,FALSE)),"")</f>
        <v/>
      </c>
      <c r="G23" s="63" t="str">
        <f>IFERROR(IF(VLOOKUP($A23,'Annex 2 Designated EHV charges'!$D:$P,12,FALSE)=0,"",VLOOKUP($A23,'Annex 2 Designated EHV charges'!$D:$P,12,FALSE)),"")</f>
        <v/>
      </c>
      <c r="H23" s="53" t="str">
        <f>IFERROR(IF(VLOOKUP($A23,'Annex 2 Designated EHV charges'!$D:$P,13,FALSE)=0,"",VLOOKUP($A23,'Annex 2 Designated EHV charges'!$D:$P,13,FALSE)),"")</f>
        <v/>
      </c>
    </row>
    <row r="24" spans="1:8" x14ac:dyDescent="0.25">
      <c r="A24" s="53" t="str">
        <f t="array" ref="A24">IFERROR(INDEX('Annex 2 Designated EHV charges'!$D$11:$D$58, MATCH(0, IF(ISBLANK('Annex 2 Designated EHV charges'!$D$11:$D$58),1, COUNTIF(A$4:$A23, 'Annex 2 Designated EHV charges'!$D$11:$D$58)), 0)),"")</f>
        <v/>
      </c>
      <c r="B24" s="53" t="str">
        <f>IF($A24="","",VLOOKUP($A24,'Annex 2 Designated EHV charges'!$D:$O,2,0))</f>
        <v/>
      </c>
      <c r="C24" s="61" t="str">
        <f>IF($A24="","",VLOOKUP($A24,'Annex 2 Designated EHV charges'!$D:$O,3,0))</f>
        <v/>
      </c>
      <c r="D24" s="61" t="str">
        <f>IF($A24="","",VLOOKUP($A24,'Annex 2 Designated EHV charges'!$D:$O,4,0))</f>
        <v/>
      </c>
      <c r="E24" s="62" t="str">
        <f>IFERROR(IF(VLOOKUP($A24,'Annex 2 Designated EHV charges'!$D:$P,10,FALSE)=0,"",VLOOKUP($A24,'Annex 2 Designated EHV charges'!$D:$P,10,FALSE)),"")</f>
        <v/>
      </c>
      <c r="F24" s="63" t="str">
        <f>IFERROR(IF(VLOOKUP($A24,'Annex 2 Designated EHV charges'!$D:$P,11,FALSE)=0,"",VLOOKUP($A24,'Annex 2 Designated EHV charges'!$D:$P,11,FALSE)),"")</f>
        <v/>
      </c>
      <c r="G24" s="63" t="str">
        <f>IFERROR(IF(VLOOKUP($A24,'Annex 2 Designated EHV charges'!$D:$P,12,FALSE)=0,"",VLOOKUP($A24,'Annex 2 Designated EHV charges'!$D:$P,12,FALSE)),"")</f>
        <v/>
      </c>
      <c r="H24" s="53" t="str">
        <f>IFERROR(IF(VLOOKUP($A24,'Annex 2 Designated EHV charges'!$D:$P,13,FALSE)=0,"",VLOOKUP($A24,'Annex 2 Designated EHV charges'!$D:$P,13,FALSE)),"")</f>
        <v/>
      </c>
    </row>
    <row r="25" spans="1:8" x14ac:dyDescent="0.25">
      <c r="A25" s="53" t="str">
        <f t="array" ref="A25">IFERROR(INDEX('Annex 2 Designated EHV charges'!$D$11:$D$58, MATCH(0, IF(ISBLANK('Annex 2 Designated EHV charges'!$D$11:$D$58),1, COUNTIF(A$4:$A24, 'Annex 2 Designated EHV charges'!$D$11:$D$58)), 0)),"")</f>
        <v/>
      </c>
      <c r="B25" s="53" t="str">
        <f>IF($A25="","",VLOOKUP($A25,'Annex 2 Designated EHV charges'!$D:$O,2,0))</f>
        <v/>
      </c>
      <c r="C25" s="61" t="str">
        <f>IF($A25="","",VLOOKUP($A25,'Annex 2 Designated EHV charges'!$D:$O,3,0))</f>
        <v/>
      </c>
      <c r="D25" s="61" t="str">
        <f>IF($A25="","",VLOOKUP($A25,'Annex 2 Designated EHV charges'!$D:$O,4,0))</f>
        <v/>
      </c>
      <c r="E25" s="62" t="str">
        <f>IFERROR(IF(VLOOKUP($A25,'Annex 2 Designated EHV charges'!$D:$P,10,FALSE)=0,"",VLOOKUP($A25,'Annex 2 Designated EHV charges'!$D:$P,10,FALSE)),"")</f>
        <v/>
      </c>
      <c r="F25" s="63" t="str">
        <f>IFERROR(IF(VLOOKUP($A25,'Annex 2 Designated EHV charges'!$D:$P,11,FALSE)=0,"",VLOOKUP($A25,'Annex 2 Designated EHV charges'!$D:$P,11,FALSE)),"")</f>
        <v/>
      </c>
      <c r="G25" s="63" t="str">
        <f>IFERROR(IF(VLOOKUP($A25,'Annex 2 Designated EHV charges'!$D:$P,12,FALSE)=0,"",VLOOKUP($A25,'Annex 2 Designated EHV charges'!$D:$P,12,FALSE)),"")</f>
        <v/>
      </c>
      <c r="H25" s="53" t="str">
        <f>IFERROR(IF(VLOOKUP($A25,'Annex 2 Designated EHV charges'!$D:$P,13,FALSE)=0,"",VLOOKUP($A25,'Annex 2 Designated EHV charges'!$D:$P,13,FALSE)),"")</f>
        <v/>
      </c>
    </row>
    <row r="26" spans="1:8" x14ac:dyDescent="0.25">
      <c r="A26" s="53" t="str">
        <f t="array" ref="A26">IFERROR(INDEX('Annex 2 Designated EHV charges'!$D$11:$D$58, MATCH(0, IF(ISBLANK('Annex 2 Designated EHV charges'!$D$11:$D$58),1, COUNTIF(A$4:$A25, 'Annex 2 Designated EHV charges'!$D$11:$D$58)), 0)),"")</f>
        <v/>
      </c>
      <c r="B26" s="53" t="str">
        <f>IF($A26="","",VLOOKUP($A26,'Annex 2 Designated EHV charges'!$D:$O,2,0))</f>
        <v/>
      </c>
      <c r="C26" s="61" t="str">
        <f>IF($A26="","",VLOOKUP($A26,'Annex 2 Designated EHV charges'!$D:$O,3,0))</f>
        <v/>
      </c>
      <c r="D26" s="61" t="str">
        <f>IF($A26="","",VLOOKUP($A26,'Annex 2 Designated EHV charges'!$D:$O,4,0))</f>
        <v/>
      </c>
      <c r="E26" s="62" t="str">
        <f>IFERROR(IF(VLOOKUP($A26,'Annex 2 Designated EHV charges'!$D:$P,10,FALSE)=0,"",VLOOKUP($A26,'Annex 2 Designated EHV charges'!$D:$P,10,FALSE)),"")</f>
        <v/>
      </c>
      <c r="F26" s="63" t="str">
        <f>IFERROR(IF(VLOOKUP($A26,'Annex 2 Designated EHV charges'!$D:$P,11,FALSE)=0,"",VLOOKUP($A26,'Annex 2 Designated EHV charges'!$D:$P,11,FALSE)),"")</f>
        <v/>
      </c>
      <c r="G26" s="63" t="str">
        <f>IFERROR(IF(VLOOKUP($A26,'Annex 2 Designated EHV charges'!$D:$P,12,FALSE)=0,"",VLOOKUP($A26,'Annex 2 Designated EHV charges'!$D:$P,12,FALSE)),"")</f>
        <v/>
      </c>
      <c r="H26" s="53" t="str">
        <f>IFERROR(IF(VLOOKUP($A26,'Annex 2 Designated EHV charges'!$D:$P,13,FALSE)=0,"",VLOOKUP($A26,'Annex 2 Designated EHV charges'!$D:$P,13,FALSE)),"")</f>
        <v/>
      </c>
    </row>
    <row r="27" spans="1:8" x14ac:dyDescent="0.25">
      <c r="A27" s="53" t="str">
        <f t="array" ref="A27">IFERROR(INDEX('Annex 2 Designated EHV charges'!$D$11:$D$58, MATCH(0, IF(ISBLANK('Annex 2 Designated EHV charges'!$D$11:$D$58),1, COUNTIF(A$4:$A26, 'Annex 2 Designated EHV charges'!$D$11:$D$58)), 0)),"")</f>
        <v/>
      </c>
      <c r="B27" s="53" t="str">
        <f>IF($A27="","",VLOOKUP($A27,'Annex 2 Designated EHV charges'!$D:$O,2,0))</f>
        <v/>
      </c>
      <c r="C27" s="61" t="str">
        <f>IF($A27="","",VLOOKUP($A27,'Annex 2 Designated EHV charges'!$D:$O,3,0))</f>
        <v/>
      </c>
      <c r="D27" s="61" t="str">
        <f>IF($A27="","",VLOOKUP($A27,'Annex 2 Designated EHV charges'!$D:$O,4,0))</f>
        <v/>
      </c>
      <c r="E27" s="62" t="str">
        <f>IFERROR(IF(VLOOKUP($A27,'Annex 2 Designated EHV charges'!$D:$P,10,FALSE)=0,"",VLOOKUP($A27,'Annex 2 Designated EHV charges'!$D:$P,10,FALSE)),"")</f>
        <v/>
      </c>
      <c r="F27" s="63" t="str">
        <f>IFERROR(IF(VLOOKUP($A27,'Annex 2 Designated EHV charges'!$D:$P,11,FALSE)=0,"",VLOOKUP($A27,'Annex 2 Designated EHV charges'!$D:$P,11,FALSE)),"")</f>
        <v/>
      </c>
      <c r="G27" s="63" t="str">
        <f>IFERROR(IF(VLOOKUP($A27,'Annex 2 Designated EHV charges'!$D:$P,12,FALSE)=0,"",VLOOKUP($A27,'Annex 2 Designated EHV charges'!$D:$P,12,FALSE)),"")</f>
        <v/>
      </c>
      <c r="H27" s="53" t="str">
        <f>IFERROR(IF(VLOOKUP($A27,'Annex 2 Designated EHV charges'!$D:$P,13,FALSE)=0,"",VLOOKUP($A27,'Annex 2 Designated EHV charges'!$D:$P,13,FALSE)),"")</f>
        <v/>
      </c>
    </row>
    <row r="28" spans="1:8" x14ac:dyDescent="0.25">
      <c r="A28" s="53" t="str">
        <f t="array" ref="A28">IFERROR(INDEX('Annex 2 Designated EHV charges'!$D$11:$D$58, MATCH(0, IF(ISBLANK('Annex 2 Designated EHV charges'!$D$11:$D$58),1, COUNTIF(A$4:$A27, 'Annex 2 Designated EHV charges'!$D$11:$D$58)), 0)),"")</f>
        <v/>
      </c>
      <c r="B28" s="53" t="str">
        <f>IF($A28="","",VLOOKUP($A28,'Annex 2 Designated EHV charges'!$D:$O,2,0))</f>
        <v/>
      </c>
      <c r="C28" s="61" t="str">
        <f>IF($A28="","",VLOOKUP($A28,'Annex 2 Designated EHV charges'!$D:$O,3,0))</f>
        <v/>
      </c>
      <c r="D28" s="61" t="str">
        <f>IF($A28="","",VLOOKUP($A28,'Annex 2 Designated EHV charges'!$D:$O,4,0))</f>
        <v/>
      </c>
      <c r="E28" s="62" t="str">
        <f>IFERROR(IF(VLOOKUP($A28,'Annex 2 Designated EHV charges'!$D:$P,10,FALSE)=0,"",VLOOKUP($A28,'Annex 2 Designated EHV charges'!$D:$P,10,FALSE)),"")</f>
        <v/>
      </c>
      <c r="F28" s="63" t="str">
        <f>IFERROR(IF(VLOOKUP($A28,'Annex 2 Designated EHV charges'!$D:$P,11,FALSE)=0,"",VLOOKUP($A28,'Annex 2 Designated EHV charges'!$D:$P,11,FALSE)),"")</f>
        <v/>
      </c>
      <c r="G28" s="63" t="str">
        <f>IFERROR(IF(VLOOKUP($A28,'Annex 2 Designated EHV charges'!$D:$P,12,FALSE)=0,"",VLOOKUP($A28,'Annex 2 Designated EHV charges'!$D:$P,12,FALSE)),"")</f>
        <v/>
      </c>
      <c r="H28" s="53" t="str">
        <f>IFERROR(IF(VLOOKUP($A28,'Annex 2 Designated EHV charges'!$D:$P,13,FALSE)=0,"",VLOOKUP($A28,'Annex 2 Designated EHV charges'!$D:$P,13,FALSE)),"")</f>
        <v/>
      </c>
    </row>
    <row r="29" spans="1:8" x14ac:dyDescent="0.25">
      <c r="A29" s="53" t="str">
        <f t="array" ref="A29">IFERROR(INDEX('Annex 2 Designated EHV charges'!$D$11:$D$58, MATCH(0, IF(ISBLANK('Annex 2 Designated EHV charges'!$D$11:$D$58),1, COUNTIF(A$4:$A28, 'Annex 2 Designated EHV charges'!$D$11:$D$58)), 0)),"")</f>
        <v/>
      </c>
      <c r="B29" s="53" t="str">
        <f>IF($A29="","",VLOOKUP($A29,'Annex 2 Designated EHV charges'!$D:$O,2,0))</f>
        <v/>
      </c>
      <c r="C29" s="61" t="str">
        <f>IF($A29="","",VLOOKUP($A29,'Annex 2 Designated EHV charges'!$D:$O,3,0))</f>
        <v/>
      </c>
      <c r="D29" s="61" t="str">
        <f>IF($A29="","",VLOOKUP($A29,'Annex 2 Designated EHV charges'!$D:$O,4,0))</f>
        <v/>
      </c>
      <c r="E29" s="62" t="str">
        <f>IFERROR(IF(VLOOKUP($A29,'Annex 2 Designated EHV charges'!$D:$P,10,FALSE)=0,"",VLOOKUP($A29,'Annex 2 Designated EHV charges'!$D:$P,10,FALSE)),"")</f>
        <v/>
      </c>
      <c r="F29" s="63" t="str">
        <f>IFERROR(IF(VLOOKUP($A29,'Annex 2 Designated EHV charges'!$D:$P,11,FALSE)=0,"",VLOOKUP($A29,'Annex 2 Designated EHV charges'!$D:$P,11,FALSE)),"")</f>
        <v/>
      </c>
      <c r="G29" s="63" t="str">
        <f>IFERROR(IF(VLOOKUP($A29,'Annex 2 Designated EHV charges'!$D:$P,12,FALSE)=0,"",VLOOKUP($A29,'Annex 2 Designated EHV charges'!$D:$P,12,FALSE)),"")</f>
        <v/>
      </c>
      <c r="H29" s="53" t="str">
        <f>IFERROR(IF(VLOOKUP($A29,'Annex 2 Designated EHV charges'!$D:$P,13,FALSE)=0,"",VLOOKUP($A29,'Annex 2 Designated EHV charges'!$D:$P,13,FALSE)),"")</f>
        <v/>
      </c>
    </row>
    <row r="30" spans="1:8" x14ac:dyDescent="0.25">
      <c r="A30" s="53" t="str">
        <f t="array" ref="A30">IFERROR(INDEX('Annex 2 Designated EHV charges'!$D$11:$D$58, MATCH(0, IF(ISBLANK('Annex 2 Designated EHV charges'!$D$11:$D$58),1, COUNTIF(A$4:$A29, 'Annex 2 Designated EHV charges'!$D$11:$D$58)), 0)),"")</f>
        <v/>
      </c>
      <c r="B30" s="53" t="str">
        <f>IF($A30="","",VLOOKUP($A30,'Annex 2 Designated EHV charges'!$D:$O,2,0))</f>
        <v/>
      </c>
      <c r="C30" s="61" t="str">
        <f>IF($A30="","",VLOOKUP($A30,'Annex 2 Designated EHV charges'!$D:$O,3,0))</f>
        <v/>
      </c>
      <c r="D30" s="61" t="str">
        <f>IF($A30="","",VLOOKUP($A30,'Annex 2 Designated EHV charges'!$D:$O,4,0))</f>
        <v/>
      </c>
      <c r="E30" s="62" t="str">
        <f>IFERROR(IF(VLOOKUP($A30,'Annex 2 Designated EHV charges'!$D:$P,10,FALSE)=0,"",VLOOKUP($A30,'Annex 2 Designated EHV charges'!$D:$P,10,FALSE)),"")</f>
        <v/>
      </c>
      <c r="F30" s="63" t="str">
        <f>IFERROR(IF(VLOOKUP($A30,'Annex 2 Designated EHV charges'!$D:$P,11,FALSE)=0,"",VLOOKUP($A30,'Annex 2 Designated EHV charges'!$D:$P,11,FALSE)),"")</f>
        <v/>
      </c>
      <c r="G30" s="63" t="str">
        <f>IFERROR(IF(VLOOKUP($A30,'Annex 2 Designated EHV charges'!$D:$P,12,FALSE)=0,"",VLOOKUP($A30,'Annex 2 Designated EHV charges'!$D:$P,12,FALSE)),"")</f>
        <v/>
      </c>
      <c r="H30" s="53" t="str">
        <f>IFERROR(IF(VLOOKUP($A30,'Annex 2 Designated EHV charges'!$D:$P,13,FALSE)=0,"",VLOOKUP($A30,'Annex 2 Designated EHV charges'!$D:$P,13,FALSE)),"")</f>
        <v/>
      </c>
    </row>
    <row r="31" spans="1:8" x14ac:dyDescent="0.25">
      <c r="A31" s="53" t="str">
        <f t="array" ref="A31">IFERROR(INDEX('Annex 2 Designated EHV charges'!$D$11:$D$58, MATCH(0, IF(ISBLANK('Annex 2 Designated EHV charges'!$D$11:$D$58),1, COUNTIF(A$4:$A30, 'Annex 2 Designated EHV charges'!$D$11:$D$58)), 0)),"")</f>
        <v/>
      </c>
      <c r="B31" s="53" t="str">
        <f>IF($A31="","",VLOOKUP($A31,'Annex 2 Designated EHV charges'!$D:$O,2,0))</f>
        <v/>
      </c>
      <c r="C31" s="61" t="str">
        <f>IF($A31="","",VLOOKUP($A31,'Annex 2 Designated EHV charges'!$D:$O,3,0))</f>
        <v/>
      </c>
      <c r="D31" s="61" t="str">
        <f>IF($A31="","",VLOOKUP($A31,'Annex 2 Designated EHV charges'!$D:$O,4,0))</f>
        <v/>
      </c>
      <c r="E31" s="62" t="str">
        <f>IFERROR(IF(VLOOKUP($A31,'Annex 2 Designated EHV charges'!$D:$P,10,FALSE)=0,"",VLOOKUP($A31,'Annex 2 Designated EHV charges'!$D:$P,10,FALSE)),"")</f>
        <v/>
      </c>
      <c r="F31" s="63" t="str">
        <f>IFERROR(IF(VLOOKUP($A31,'Annex 2 Designated EHV charges'!$D:$P,11,FALSE)=0,"",VLOOKUP($A31,'Annex 2 Designated EHV charges'!$D:$P,11,FALSE)),"")</f>
        <v/>
      </c>
      <c r="G31" s="63" t="str">
        <f>IFERROR(IF(VLOOKUP($A31,'Annex 2 Designated EHV charges'!$D:$P,12,FALSE)=0,"",VLOOKUP($A31,'Annex 2 Designated EHV charges'!$D:$P,12,FALSE)),"")</f>
        <v/>
      </c>
      <c r="H31" s="53" t="str">
        <f>IFERROR(IF(VLOOKUP($A31,'Annex 2 Designated EHV charges'!$D:$P,13,FALSE)=0,"",VLOOKUP($A31,'Annex 2 Designated EHV charges'!$D:$P,13,FALSE)),"")</f>
        <v/>
      </c>
    </row>
    <row r="32" spans="1:8" x14ac:dyDescent="0.25">
      <c r="A32" s="53" t="str">
        <f t="array" ref="A32">IFERROR(INDEX('Annex 2 Designated EHV charges'!$D$11:$D$58, MATCH(0, IF(ISBLANK('Annex 2 Designated EHV charges'!$D$11:$D$58),1, COUNTIF(A$4:$A31, 'Annex 2 Designated EHV charges'!$D$11:$D$58)), 0)),"")</f>
        <v/>
      </c>
      <c r="B32" s="53" t="str">
        <f>IF($A32="","",VLOOKUP($A32,'Annex 2 Designated EHV charges'!$D:$O,2,0))</f>
        <v/>
      </c>
      <c r="C32" s="61" t="str">
        <f>IF($A32="","",VLOOKUP($A32,'Annex 2 Designated EHV charges'!$D:$O,3,0))</f>
        <v/>
      </c>
      <c r="D32" s="61" t="str">
        <f>IF($A32="","",VLOOKUP($A32,'Annex 2 Designated EHV charges'!$D:$O,4,0))</f>
        <v/>
      </c>
      <c r="E32" s="62" t="str">
        <f>IFERROR(IF(VLOOKUP($A32,'Annex 2 Designated EHV charges'!$D:$P,10,FALSE)=0,"",VLOOKUP($A32,'Annex 2 Designated EHV charges'!$D:$P,10,FALSE)),"")</f>
        <v/>
      </c>
      <c r="F32" s="63" t="str">
        <f>IFERROR(IF(VLOOKUP($A32,'Annex 2 Designated EHV charges'!$D:$P,11,FALSE)=0,"",VLOOKUP($A32,'Annex 2 Designated EHV charges'!$D:$P,11,FALSE)),"")</f>
        <v/>
      </c>
      <c r="G32" s="63" t="str">
        <f>IFERROR(IF(VLOOKUP($A32,'Annex 2 Designated EHV charges'!$D:$P,12,FALSE)=0,"",VLOOKUP($A32,'Annex 2 Designated EHV charges'!$D:$P,12,FALSE)),"")</f>
        <v/>
      </c>
      <c r="H32" s="53" t="str">
        <f>IFERROR(IF(VLOOKUP($A32,'Annex 2 Designated EHV charges'!$D:$P,13,FALSE)=0,"",VLOOKUP($A32,'Annex 2 Designated EHV charges'!$D:$P,13,FALSE)),"")</f>
        <v/>
      </c>
    </row>
    <row r="33" spans="1:8" x14ac:dyDescent="0.25">
      <c r="A33" s="53" t="str">
        <f t="array" ref="A33">IFERROR(INDEX('Annex 2 Designated EHV charges'!$D$11:$D$58, MATCH(0, IF(ISBLANK('Annex 2 Designated EHV charges'!$D$11:$D$58),1, COUNTIF(A$4:$A32, 'Annex 2 Designated EHV charges'!$D$11:$D$58)), 0)),"")</f>
        <v/>
      </c>
      <c r="B33" s="53" t="str">
        <f>IF($A33="","",VLOOKUP($A33,'Annex 2 Designated EHV charges'!$D:$O,2,0))</f>
        <v/>
      </c>
      <c r="C33" s="61" t="str">
        <f>IF($A33="","",VLOOKUP($A33,'Annex 2 Designated EHV charges'!$D:$O,3,0))</f>
        <v/>
      </c>
      <c r="D33" s="61" t="str">
        <f>IF($A33="","",VLOOKUP($A33,'Annex 2 Designated EHV charges'!$D:$O,4,0))</f>
        <v/>
      </c>
      <c r="E33" s="62" t="str">
        <f>IFERROR(IF(VLOOKUP($A33,'Annex 2 Designated EHV charges'!$D:$P,10,FALSE)=0,"",VLOOKUP($A33,'Annex 2 Designated EHV charges'!$D:$P,10,FALSE)),"")</f>
        <v/>
      </c>
      <c r="F33" s="63" t="str">
        <f>IFERROR(IF(VLOOKUP($A33,'Annex 2 Designated EHV charges'!$D:$P,11,FALSE)=0,"",VLOOKUP($A33,'Annex 2 Designated EHV charges'!$D:$P,11,FALSE)),"")</f>
        <v/>
      </c>
      <c r="G33" s="63" t="str">
        <f>IFERROR(IF(VLOOKUP($A33,'Annex 2 Designated EHV charges'!$D:$P,12,FALSE)=0,"",VLOOKUP($A33,'Annex 2 Designated EHV charges'!$D:$P,12,FALSE)),"")</f>
        <v/>
      </c>
      <c r="H33" s="53" t="str">
        <f>IFERROR(IF(VLOOKUP($A33,'Annex 2 Designated EHV charges'!$D:$P,13,FALSE)=0,"",VLOOKUP($A33,'Annex 2 Designated EHV charges'!$D:$P,13,FALSE)),"")</f>
        <v/>
      </c>
    </row>
    <row r="34" spans="1:8" x14ac:dyDescent="0.25">
      <c r="A34" s="53" t="str">
        <f t="array" ref="A34">IFERROR(INDEX('Annex 2 Designated EHV charges'!$D$11:$D$58, MATCH(0, IF(ISBLANK('Annex 2 Designated EHV charges'!$D$11:$D$58),1, COUNTIF(A$4:$A33, 'Annex 2 Designated EHV charges'!$D$11:$D$58)), 0)),"")</f>
        <v/>
      </c>
      <c r="B34" s="53" t="str">
        <f>IF($A34="","",VLOOKUP($A34,'Annex 2 Designated EHV charges'!$D:$O,2,0))</f>
        <v/>
      </c>
      <c r="C34" s="61" t="str">
        <f>IF($A34="","",VLOOKUP($A34,'Annex 2 Designated EHV charges'!$D:$O,3,0))</f>
        <v/>
      </c>
      <c r="D34" s="61" t="str">
        <f>IF($A34="","",VLOOKUP($A34,'Annex 2 Designated EHV charges'!$D:$O,4,0))</f>
        <v/>
      </c>
      <c r="E34" s="62" t="str">
        <f>IFERROR(IF(VLOOKUP($A34,'Annex 2 Designated EHV charges'!$D:$P,10,FALSE)=0,"",VLOOKUP($A34,'Annex 2 Designated EHV charges'!$D:$P,10,FALSE)),"")</f>
        <v/>
      </c>
      <c r="F34" s="63" t="str">
        <f>IFERROR(IF(VLOOKUP($A34,'Annex 2 Designated EHV charges'!$D:$P,11,FALSE)=0,"",VLOOKUP($A34,'Annex 2 Designated EHV charges'!$D:$P,11,FALSE)),"")</f>
        <v/>
      </c>
      <c r="G34" s="63" t="str">
        <f>IFERROR(IF(VLOOKUP($A34,'Annex 2 Designated EHV charges'!$D:$P,12,FALSE)=0,"",VLOOKUP($A34,'Annex 2 Designated EHV charges'!$D:$P,12,FALSE)),"")</f>
        <v/>
      </c>
      <c r="H34" s="53" t="str">
        <f>IFERROR(IF(VLOOKUP($A34,'Annex 2 Designated EHV charges'!$D:$P,13,FALSE)=0,"",VLOOKUP($A34,'Annex 2 Designated EHV charges'!$D:$P,13,FALSE)),"")</f>
        <v/>
      </c>
    </row>
    <row r="35" spans="1:8" x14ac:dyDescent="0.25">
      <c r="A35" s="53" t="str">
        <f t="array" ref="A35">IFERROR(INDEX('Annex 2 Designated EHV charges'!$D$11:$D$58, MATCH(0, IF(ISBLANK('Annex 2 Designated EHV charges'!$D$11:$D$58),1, COUNTIF(A$4:$A34, 'Annex 2 Designated EHV charges'!$D$11:$D$58)), 0)),"")</f>
        <v/>
      </c>
      <c r="B35" s="53" t="str">
        <f>IF($A35="","",VLOOKUP($A35,'Annex 2 Designated EHV charges'!$D:$O,2,0))</f>
        <v/>
      </c>
      <c r="C35" s="61" t="str">
        <f>IF($A35="","",VLOOKUP($A35,'Annex 2 Designated EHV charges'!$D:$O,3,0))</f>
        <v/>
      </c>
      <c r="D35" s="61" t="str">
        <f>IF($A35="","",VLOOKUP($A35,'Annex 2 Designated EHV charges'!$D:$O,4,0))</f>
        <v/>
      </c>
      <c r="E35" s="62" t="str">
        <f>IFERROR(IF(VLOOKUP($A35,'Annex 2 Designated EHV charges'!$D:$P,10,FALSE)=0,"",VLOOKUP($A35,'Annex 2 Designated EHV charges'!$D:$P,10,FALSE)),"")</f>
        <v/>
      </c>
      <c r="F35" s="63" t="str">
        <f>IFERROR(IF(VLOOKUP($A35,'Annex 2 Designated EHV charges'!$D:$P,11,FALSE)=0,"",VLOOKUP($A35,'Annex 2 Designated EHV charges'!$D:$P,11,FALSE)),"")</f>
        <v/>
      </c>
      <c r="G35" s="63" t="str">
        <f>IFERROR(IF(VLOOKUP($A35,'Annex 2 Designated EHV charges'!$D:$P,12,FALSE)=0,"",VLOOKUP($A35,'Annex 2 Designated EHV charges'!$D:$P,12,FALSE)),"")</f>
        <v/>
      </c>
      <c r="H35" s="53" t="str">
        <f>IFERROR(IF(VLOOKUP($A35,'Annex 2 Designated EHV charges'!$D:$P,13,FALSE)=0,"",VLOOKUP($A35,'Annex 2 Designated EHV charges'!$D:$P,13,FALSE)),"")</f>
        <v/>
      </c>
    </row>
    <row r="36" spans="1:8" x14ac:dyDescent="0.25">
      <c r="A36" s="53" t="str">
        <f t="array" ref="A36">IFERROR(INDEX('Annex 2 Designated EHV charges'!$D$11:$D$58, MATCH(0, IF(ISBLANK('Annex 2 Designated EHV charges'!$D$11:$D$58),1, COUNTIF(A$4:$A35, 'Annex 2 Designated EHV charges'!$D$11:$D$58)), 0)),"")</f>
        <v/>
      </c>
      <c r="B36" s="53" t="str">
        <f>IF($A36="","",VLOOKUP($A36,'Annex 2 Designated EHV charges'!$D:$O,2,0))</f>
        <v/>
      </c>
      <c r="C36" s="61" t="str">
        <f>IF($A36="","",VLOOKUP($A36,'Annex 2 Designated EHV charges'!$D:$O,3,0))</f>
        <v/>
      </c>
      <c r="D36" s="61" t="str">
        <f>IF($A36="","",VLOOKUP($A36,'Annex 2 Designated EHV charges'!$D:$O,4,0))</f>
        <v/>
      </c>
      <c r="E36" s="62" t="str">
        <f>IFERROR(IF(VLOOKUP($A36,'Annex 2 Designated EHV charges'!$D:$P,10,FALSE)=0,"",VLOOKUP($A36,'Annex 2 Designated EHV charges'!$D:$P,10,FALSE)),"")</f>
        <v/>
      </c>
      <c r="F36" s="63" t="str">
        <f>IFERROR(IF(VLOOKUP($A36,'Annex 2 Designated EHV charges'!$D:$P,11,FALSE)=0,"",VLOOKUP($A36,'Annex 2 Designated EHV charges'!$D:$P,11,FALSE)),"")</f>
        <v/>
      </c>
      <c r="G36" s="63" t="str">
        <f>IFERROR(IF(VLOOKUP($A36,'Annex 2 Designated EHV charges'!$D:$P,12,FALSE)=0,"",VLOOKUP($A36,'Annex 2 Designated EHV charges'!$D:$P,12,FALSE)),"")</f>
        <v/>
      </c>
      <c r="H36" s="53" t="str">
        <f>IFERROR(IF(VLOOKUP($A36,'Annex 2 Designated EHV charges'!$D:$P,13,FALSE)=0,"",VLOOKUP($A36,'Annex 2 Designated EHV charges'!$D:$P,13,FALSE)),"")</f>
        <v/>
      </c>
    </row>
    <row r="37" spans="1:8" x14ac:dyDescent="0.25">
      <c r="A37" s="53" t="str">
        <f t="array" ref="A37">IFERROR(INDEX('Annex 2 Designated EHV charges'!$D$11:$D$58, MATCH(0, IF(ISBLANK('Annex 2 Designated EHV charges'!$D$11:$D$58),1, COUNTIF(A$4:$A36, 'Annex 2 Designated EHV charges'!$D$11:$D$58)), 0)),"")</f>
        <v/>
      </c>
      <c r="B37" s="53" t="str">
        <f>IF($A37="","",VLOOKUP($A37,'Annex 2 Designated EHV charges'!$D:$O,2,0))</f>
        <v/>
      </c>
      <c r="C37" s="61" t="str">
        <f>IF($A37="","",VLOOKUP($A37,'Annex 2 Designated EHV charges'!$D:$O,3,0))</f>
        <v/>
      </c>
      <c r="D37" s="61" t="str">
        <f>IF($A37="","",VLOOKUP($A37,'Annex 2 Designated EHV charges'!$D:$O,4,0))</f>
        <v/>
      </c>
      <c r="E37" s="62" t="str">
        <f>IFERROR(IF(VLOOKUP($A37,'Annex 2 Designated EHV charges'!$D:$P,10,FALSE)=0,"",VLOOKUP($A37,'Annex 2 Designated EHV charges'!$D:$P,10,FALSE)),"")</f>
        <v/>
      </c>
      <c r="F37" s="63" t="str">
        <f>IFERROR(IF(VLOOKUP($A37,'Annex 2 Designated EHV charges'!$D:$P,11,FALSE)=0,"",VLOOKUP($A37,'Annex 2 Designated EHV charges'!$D:$P,11,FALSE)),"")</f>
        <v/>
      </c>
      <c r="G37" s="63" t="str">
        <f>IFERROR(IF(VLOOKUP($A37,'Annex 2 Designated EHV charges'!$D:$P,12,FALSE)=0,"",VLOOKUP($A37,'Annex 2 Designated EHV charges'!$D:$P,12,FALSE)),"")</f>
        <v/>
      </c>
      <c r="H37" s="53" t="str">
        <f>IFERROR(IF(VLOOKUP($A37,'Annex 2 Designated EHV charges'!$D:$P,13,FALSE)=0,"",VLOOKUP($A37,'Annex 2 Designated EHV charges'!$D:$P,13,FALSE)),"")</f>
        <v/>
      </c>
    </row>
    <row r="38" spans="1:8" x14ac:dyDescent="0.25">
      <c r="A38" s="53" t="str">
        <f t="array" ref="A38">IFERROR(INDEX('Annex 2 Designated EHV charges'!$D$11:$D$58, MATCH(0, IF(ISBLANK('Annex 2 Designated EHV charges'!$D$11:$D$58),1, COUNTIF(A$4:$A37, 'Annex 2 Designated EHV charges'!$D$11:$D$58)), 0)),"")</f>
        <v/>
      </c>
      <c r="B38" s="53" t="str">
        <f>IF($A38="","",VLOOKUP($A38,'Annex 2 Designated EHV charges'!$D:$O,2,0))</f>
        <v/>
      </c>
      <c r="C38" s="61" t="str">
        <f>IF($A38="","",VLOOKUP($A38,'Annex 2 Designated EHV charges'!$D:$O,3,0))</f>
        <v/>
      </c>
      <c r="D38" s="61" t="str">
        <f>IF($A38="","",VLOOKUP($A38,'Annex 2 Designated EHV charges'!$D:$O,4,0))</f>
        <v/>
      </c>
      <c r="E38" s="62" t="str">
        <f>IFERROR(IF(VLOOKUP($A38,'Annex 2 Designated EHV charges'!$D:$P,10,FALSE)=0,"",VLOOKUP($A38,'Annex 2 Designated EHV charges'!$D:$P,10,FALSE)),"")</f>
        <v/>
      </c>
      <c r="F38" s="63" t="str">
        <f>IFERROR(IF(VLOOKUP($A38,'Annex 2 Designated EHV charges'!$D:$P,11,FALSE)=0,"",VLOOKUP($A38,'Annex 2 Designated EHV charges'!$D:$P,11,FALSE)),"")</f>
        <v/>
      </c>
      <c r="G38" s="63" t="str">
        <f>IFERROR(IF(VLOOKUP($A38,'Annex 2 Designated EHV charges'!$D:$P,12,FALSE)=0,"",VLOOKUP($A38,'Annex 2 Designated EHV charges'!$D:$P,12,FALSE)),"")</f>
        <v/>
      </c>
      <c r="H38" s="53" t="str">
        <f>IFERROR(IF(VLOOKUP($A38,'Annex 2 Designated EHV charges'!$D:$P,13,FALSE)=0,"",VLOOKUP($A38,'Annex 2 Designated EHV charges'!$D:$P,13,FALSE)),"")</f>
        <v/>
      </c>
    </row>
    <row r="39" spans="1:8" x14ac:dyDescent="0.25">
      <c r="A39" s="53" t="str">
        <f t="array" ref="A39">IFERROR(INDEX('Annex 2 Designated EHV charges'!$D$11:$D$58, MATCH(0, IF(ISBLANK('Annex 2 Designated EHV charges'!$D$11:$D$58),1, COUNTIF(A$4:$A38, 'Annex 2 Designated EHV charges'!$D$11:$D$58)), 0)),"")</f>
        <v/>
      </c>
      <c r="B39" s="53" t="str">
        <f>IF($A39="","",VLOOKUP($A39,'Annex 2 Designated EHV charges'!$D:$O,2,0))</f>
        <v/>
      </c>
      <c r="C39" s="61" t="str">
        <f>IF($A39="","",VLOOKUP($A39,'Annex 2 Designated EHV charges'!$D:$O,3,0))</f>
        <v/>
      </c>
      <c r="D39" s="61" t="str">
        <f>IF($A39="","",VLOOKUP($A39,'Annex 2 Designated EHV charges'!$D:$O,4,0))</f>
        <v/>
      </c>
      <c r="E39" s="62" t="str">
        <f>IFERROR(IF(VLOOKUP($A39,'Annex 2 Designated EHV charges'!$D:$P,10,FALSE)=0,"",VLOOKUP($A39,'Annex 2 Designated EHV charges'!$D:$P,10,FALSE)),"")</f>
        <v/>
      </c>
      <c r="F39" s="63" t="str">
        <f>IFERROR(IF(VLOOKUP($A39,'Annex 2 Designated EHV charges'!$D:$P,11,FALSE)=0,"",VLOOKUP($A39,'Annex 2 Designated EHV charges'!$D:$P,11,FALSE)),"")</f>
        <v/>
      </c>
      <c r="G39" s="63" t="str">
        <f>IFERROR(IF(VLOOKUP($A39,'Annex 2 Designated EHV charges'!$D:$P,12,FALSE)=0,"",VLOOKUP($A39,'Annex 2 Designated EHV charges'!$D:$P,12,FALSE)),"")</f>
        <v/>
      </c>
      <c r="H39" s="53" t="str">
        <f>IFERROR(IF(VLOOKUP($A39,'Annex 2 Designated EHV charges'!$D:$P,13,FALSE)=0,"",VLOOKUP($A39,'Annex 2 Designated EHV charges'!$D:$P,13,FALSE)),"")</f>
        <v/>
      </c>
    </row>
    <row r="40" spans="1:8" x14ac:dyDescent="0.25">
      <c r="A40" s="53" t="str">
        <f t="array" ref="A40">IFERROR(INDEX('Annex 2 Designated EHV charges'!$D$11:$D$58, MATCH(0, IF(ISBLANK('Annex 2 Designated EHV charges'!$D$11:$D$58),1, COUNTIF(A$4:$A39, 'Annex 2 Designated EHV charges'!$D$11:$D$58)), 0)),"")</f>
        <v/>
      </c>
      <c r="B40" s="53" t="str">
        <f>IF($A40="","",VLOOKUP($A40,'Annex 2 Designated EHV charges'!$D:$O,2,0))</f>
        <v/>
      </c>
      <c r="C40" s="61" t="str">
        <f>IF($A40="","",VLOOKUP($A40,'Annex 2 Designated EHV charges'!$D:$O,3,0))</f>
        <v/>
      </c>
      <c r="D40" s="61" t="str">
        <f>IF($A40="","",VLOOKUP($A40,'Annex 2 Designated EHV charges'!$D:$O,4,0))</f>
        <v/>
      </c>
      <c r="E40" s="62" t="str">
        <f>IFERROR(IF(VLOOKUP($A40,'Annex 2 Designated EHV charges'!$D:$P,10,FALSE)=0,"",VLOOKUP($A40,'Annex 2 Designated EHV charges'!$D:$P,10,FALSE)),"")</f>
        <v/>
      </c>
      <c r="F40" s="63" t="str">
        <f>IFERROR(IF(VLOOKUP($A40,'Annex 2 Designated EHV charges'!$D:$P,11,FALSE)=0,"",VLOOKUP($A40,'Annex 2 Designated EHV charges'!$D:$P,11,FALSE)),"")</f>
        <v/>
      </c>
      <c r="G40" s="63" t="str">
        <f>IFERROR(IF(VLOOKUP($A40,'Annex 2 Designated EHV charges'!$D:$P,12,FALSE)=0,"",VLOOKUP($A40,'Annex 2 Designated EHV charges'!$D:$P,12,FALSE)),"")</f>
        <v/>
      </c>
      <c r="H40" s="53" t="str">
        <f>IFERROR(IF(VLOOKUP($A40,'Annex 2 Designated EHV charges'!$D:$P,13,FALSE)=0,"",VLOOKUP($A40,'Annex 2 Designated EHV charges'!$D:$P,13,FALSE)),"")</f>
        <v/>
      </c>
    </row>
    <row r="41" spans="1:8" x14ac:dyDescent="0.25">
      <c r="A41" s="53" t="str">
        <f t="array" ref="A41">IFERROR(INDEX('Annex 2 Designated EHV charges'!$D$11:$D$58, MATCH(0, IF(ISBLANK('Annex 2 Designated EHV charges'!$D$11:$D$58),1, COUNTIF(A$4:$A40, 'Annex 2 Designated EHV charges'!$D$11:$D$58)), 0)),"")</f>
        <v/>
      </c>
      <c r="B41" s="53" t="str">
        <f>IF($A41="","",VLOOKUP($A41,'Annex 2 Designated EHV charges'!$D:$O,2,0))</f>
        <v/>
      </c>
      <c r="C41" s="61" t="str">
        <f>IF($A41="","",VLOOKUP($A41,'Annex 2 Designated EHV charges'!$D:$O,3,0))</f>
        <v/>
      </c>
      <c r="D41" s="61" t="str">
        <f>IF($A41="","",VLOOKUP($A41,'Annex 2 Designated EHV charges'!$D:$O,4,0))</f>
        <v/>
      </c>
      <c r="E41" s="62" t="str">
        <f>IFERROR(IF(VLOOKUP($A41,'Annex 2 Designated EHV charges'!$D:$P,10,FALSE)=0,"",VLOOKUP($A41,'Annex 2 Designated EHV charges'!$D:$P,10,FALSE)),"")</f>
        <v/>
      </c>
      <c r="F41" s="63" t="str">
        <f>IFERROR(IF(VLOOKUP($A41,'Annex 2 Designated EHV charges'!$D:$P,11,FALSE)=0,"",VLOOKUP($A41,'Annex 2 Designated EHV charges'!$D:$P,11,FALSE)),"")</f>
        <v/>
      </c>
      <c r="G41" s="63" t="str">
        <f>IFERROR(IF(VLOOKUP($A41,'Annex 2 Designated EHV charges'!$D:$P,12,FALSE)=0,"",VLOOKUP($A41,'Annex 2 Designated EHV charges'!$D:$P,12,FALSE)),"")</f>
        <v/>
      </c>
      <c r="H41" s="53" t="str">
        <f>IFERROR(IF(VLOOKUP($A41,'Annex 2 Designated EHV charges'!$D:$P,13,FALSE)=0,"",VLOOKUP($A41,'Annex 2 Designated EHV charges'!$D:$P,13,FALSE)),"")</f>
        <v/>
      </c>
    </row>
    <row r="42" spans="1:8" x14ac:dyDescent="0.25">
      <c r="A42" s="53" t="str">
        <f t="array" ref="A42">IFERROR(INDEX('Annex 2 Designated EHV charges'!$D$11:$D$58, MATCH(0, IF(ISBLANK('Annex 2 Designated EHV charges'!$D$11:$D$58),1, COUNTIF(A$4:$A41, 'Annex 2 Designated EHV charges'!$D$11:$D$58)), 0)),"")</f>
        <v/>
      </c>
      <c r="B42" s="53" t="str">
        <f>IF($A42="","",VLOOKUP($A42,'Annex 2 Designated EHV charges'!$D:$O,2,0))</f>
        <v/>
      </c>
      <c r="C42" s="61" t="str">
        <f>IF($A42="","",VLOOKUP($A42,'Annex 2 Designated EHV charges'!$D:$O,3,0))</f>
        <v/>
      </c>
      <c r="D42" s="61" t="str">
        <f>IF($A42="","",VLOOKUP($A42,'Annex 2 Designated EHV charges'!$D:$O,4,0))</f>
        <v/>
      </c>
      <c r="E42" s="62" t="str">
        <f>IFERROR(IF(VLOOKUP($A42,'Annex 2 Designated EHV charges'!$D:$P,10,FALSE)=0,"",VLOOKUP($A42,'Annex 2 Designated EHV charges'!$D:$P,10,FALSE)),"")</f>
        <v/>
      </c>
      <c r="F42" s="63" t="str">
        <f>IFERROR(IF(VLOOKUP($A42,'Annex 2 Designated EHV charges'!$D:$P,11,FALSE)=0,"",VLOOKUP($A42,'Annex 2 Designated EHV charges'!$D:$P,11,FALSE)),"")</f>
        <v/>
      </c>
      <c r="G42" s="63" t="str">
        <f>IFERROR(IF(VLOOKUP($A42,'Annex 2 Designated EHV charges'!$D:$P,12,FALSE)=0,"",VLOOKUP($A42,'Annex 2 Designated EHV charges'!$D:$P,12,FALSE)),"")</f>
        <v/>
      </c>
      <c r="H42" s="53" t="str">
        <f>IFERROR(IF(VLOOKUP($A42,'Annex 2 Designated EHV charges'!$D:$P,13,FALSE)=0,"",VLOOKUP($A42,'Annex 2 Designated EHV charges'!$D:$P,13,FALSE)),"")</f>
        <v/>
      </c>
    </row>
    <row r="43" spans="1:8" x14ac:dyDescent="0.25">
      <c r="A43" s="53" t="str">
        <f t="array" ref="A43">IFERROR(INDEX('Annex 2 Designated EHV charges'!$D$11:$D$58, MATCH(0, IF(ISBLANK('Annex 2 Designated EHV charges'!$D$11:$D$58),1, COUNTIF(A$4:$A42, 'Annex 2 Designated EHV charges'!$D$11:$D$58)), 0)),"")</f>
        <v/>
      </c>
      <c r="B43" s="53" t="str">
        <f>IF($A43="","",VLOOKUP($A43,'Annex 2 Designated EHV charges'!$D:$O,2,0))</f>
        <v/>
      </c>
      <c r="C43" s="61" t="str">
        <f>IF($A43="","",VLOOKUP($A43,'Annex 2 Designated EHV charges'!$D:$O,3,0))</f>
        <v/>
      </c>
      <c r="D43" s="61" t="str">
        <f>IF($A43="","",VLOOKUP($A43,'Annex 2 Designated EHV charges'!$D:$O,4,0))</f>
        <v/>
      </c>
      <c r="E43" s="62" t="str">
        <f>IFERROR(IF(VLOOKUP($A43,'Annex 2 Designated EHV charges'!$D:$P,10,FALSE)=0,"",VLOOKUP($A43,'Annex 2 Designated EHV charges'!$D:$P,10,FALSE)),"")</f>
        <v/>
      </c>
      <c r="F43" s="63" t="str">
        <f>IFERROR(IF(VLOOKUP($A43,'Annex 2 Designated EHV charges'!$D:$P,11,FALSE)=0,"",VLOOKUP($A43,'Annex 2 Designated EHV charges'!$D:$P,11,FALSE)),"")</f>
        <v/>
      </c>
      <c r="G43" s="63" t="str">
        <f>IFERROR(IF(VLOOKUP($A43,'Annex 2 Designated EHV charges'!$D:$P,12,FALSE)=0,"",VLOOKUP($A43,'Annex 2 Designated EHV charges'!$D:$P,12,FALSE)),"")</f>
        <v/>
      </c>
      <c r="H43" s="53" t="str">
        <f>IFERROR(IF(VLOOKUP($A43,'Annex 2 Designated EHV charges'!$D:$P,13,FALSE)=0,"",VLOOKUP($A43,'Annex 2 Designated EHV charges'!$D:$P,13,FALSE)),"")</f>
        <v/>
      </c>
    </row>
    <row r="44" spans="1:8" x14ac:dyDescent="0.25">
      <c r="A44" s="53" t="str">
        <f t="array" ref="A44">IFERROR(INDEX('Annex 2 Designated EHV charges'!$D$11:$D$58, MATCH(0, IF(ISBLANK('Annex 2 Designated EHV charges'!$D$11:$D$58),1, COUNTIF(A$4:$A43, 'Annex 2 Designated EHV charges'!$D$11:$D$58)), 0)),"")</f>
        <v/>
      </c>
      <c r="B44" s="53" t="str">
        <f>IF($A44="","",VLOOKUP($A44,'Annex 2 Designated EHV charges'!$D:$O,2,0))</f>
        <v/>
      </c>
      <c r="C44" s="61" t="str">
        <f>IF($A44="","",VLOOKUP($A44,'Annex 2 Designated EHV charges'!$D:$O,3,0))</f>
        <v/>
      </c>
      <c r="D44" s="61" t="str">
        <f>IF($A44="","",VLOOKUP($A44,'Annex 2 Designated EHV charges'!$D:$O,4,0))</f>
        <v/>
      </c>
      <c r="E44" s="62" t="str">
        <f>IFERROR(IF(VLOOKUP($A44,'Annex 2 Designated EHV charges'!$D:$P,10,FALSE)=0,"",VLOOKUP($A44,'Annex 2 Designated EHV charges'!$D:$P,10,FALSE)),"")</f>
        <v/>
      </c>
      <c r="F44" s="63" t="str">
        <f>IFERROR(IF(VLOOKUP($A44,'Annex 2 Designated EHV charges'!$D:$P,11,FALSE)=0,"",VLOOKUP($A44,'Annex 2 Designated EHV charges'!$D:$P,11,FALSE)),"")</f>
        <v/>
      </c>
      <c r="G44" s="63" t="str">
        <f>IFERROR(IF(VLOOKUP($A44,'Annex 2 Designated EHV charges'!$D:$P,12,FALSE)=0,"",VLOOKUP($A44,'Annex 2 Designated EHV charges'!$D:$P,12,FALSE)),"")</f>
        <v/>
      </c>
      <c r="H44" s="53" t="str">
        <f>IFERROR(IF(VLOOKUP($A44,'Annex 2 Designated EHV charges'!$D:$P,13,FALSE)=0,"",VLOOKUP($A44,'Annex 2 Designated EHV charges'!$D:$P,13,FALSE)),"")</f>
        <v/>
      </c>
    </row>
    <row r="45" spans="1:8" x14ac:dyDescent="0.25">
      <c r="A45" s="53" t="str">
        <f t="array" ref="A45">IFERROR(INDEX('Annex 2 Designated EHV charges'!$D$11:$D$58, MATCH(0, IF(ISBLANK('Annex 2 Designated EHV charges'!$D$11:$D$58),1, COUNTIF(A$4:$A44, 'Annex 2 Designated EHV charges'!$D$11:$D$58)), 0)),"")</f>
        <v/>
      </c>
      <c r="B45" s="53" t="str">
        <f>IF($A45="","",VLOOKUP($A45,'Annex 2 Designated EHV charges'!$D:$O,2,0))</f>
        <v/>
      </c>
      <c r="C45" s="61" t="str">
        <f>IF($A45="","",VLOOKUP($A45,'Annex 2 Designated EHV charges'!$D:$O,3,0))</f>
        <v/>
      </c>
      <c r="D45" s="61" t="str">
        <f>IF($A45="","",VLOOKUP($A45,'Annex 2 Designated EHV charges'!$D:$O,4,0))</f>
        <v/>
      </c>
      <c r="E45" s="62" t="str">
        <f>IFERROR(IF(VLOOKUP($A45,'Annex 2 Designated EHV charges'!$D:$P,10,FALSE)=0,"",VLOOKUP($A45,'Annex 2 Designated EHV charges'!$D:$P,10,FALSE)),"")</f>
        <v/>
      </c>
      <c r="F45" s="63" t="str">
        <f>IFERROR(IF(VLOOKUP($A45,'Annex 2 Designated EHV charges'!$D:$P,11,FALSE)=0,"",VLOOKUP($A45,'Annex 2 Designated EHV charges'!$D:$P,11,FALSE)),"")</f>
        <v/>
      </c>
      <c r="G45" s="63" t="str">
        <f>IFERROR(IF(VLOOKUP($A45,'Annex 2 Designated EHV charges'!$D:$P,12,FALSE)=0,"",VLOOKUP($A45,'Annex 2 Designated EHV charges'!$D:$P,12,FALSE)),"")</f>
        <v/>
      </c>
      <c r="H45" s="53" t="str">
        <f>IFERROR(IF(VLOOKUP($A45,'Annex 2 Designated EHV charges'!$D:$P,13,FALSE)=0,"",VLOOKUP($A45,'Annex 2 Designated EHV charges'!$D:$P,13,FALSE)),"")</f>
        <v/>
      </c>
    </row>
    <row r="46" spans="1:8" x14ac:dyDescent="0.25">
      <c r="A46" s="53" t="str">
        <f t="array" ref="A46">IFERROR(INDEX('Annex 2 Designated EHV charges'!$D$11:$D$58, MATCH(0, IF(ISBLANK('Annex 2 Designated EHV charges'!$D$11:$D$58),1, COUNTIF(A$4:$A45, 'Annex 2 Designated EHV charges'!$D$11:$D$58)), 0)),"")</f>
        <v/>
      </c>
      <c r="B46" s="53" t="str">
        <f>IF($A46="","",VLOOKUP($A46,'Annex 2 Designated EHV charges'!$D:$O,2,0))</f>
        <v/>
      </c>
      <c r="C46" s="61" t="str">
        <f>IF($A46="","",VLOOKUP($A46,'Annex 2 Designated EHV charges'!$D:$O,3,0))</f>
        <v/>
      </c>
      <c r="D46" s="61" t="str">
        <f>IF($A46="","",VLOOKUP($A46,'Annex 2 Designated EHV charges'!$D:$O,4,0))</f>
        <v/>
      </c>
      <c r="E46" s="62" t="str">
        <f>IFERROR(IF(VLOOKUP($A46,'Annex 2 Designated EHV charges'!$D:$P,10,FALSE)=0,"",VLOOKUP($A46,'Annex 2 Designated EHV charges'!$D:$P,10,FALSE)),"")</f>
        <v/>
      </c>
      <c r="F46" s="63" t="str">
        <f>IFERROR(IF(VLOOKUP($A46,'Annex 2 Designated EHV charges'!$D:$P,11,FALSE)=0,"",VLOOKUP($A46,'Annex 2 Designated EHV charges'!$D:$P,11,FALSE)),"")</f>
        <v/>
      </c>
      <c r="G46" s="63" t="str">
        <f>IFERROR(IF(VLOOKUP($A46,'Annex 2 Designated EHV charges'!$D:$P,12,FALSE)=0,"",VLOOKUP($A46,'Annex 2 Designated EHV charges'!$D:$P,12,FALSE)),"")</f>
        <v/>
      </c>
      <c r="H46" s="53" t="str">
        <f>IFERROR(IF(VLOOKUP($A46,'Annex 2 Designated EHV charges'!$D:$P,13,FALSE)=0,"",VLOOKUP($A46,'Annex 2 Designated EHV charges'!$D:$P,13,FALSE)),"")</f>
        <v/>
      </c>
    </row>
    <row r="47" spans="1:8" x14ac:dyDescent="0.25">
      <c r="A47" s="53" t="str">
        <f t="array" ref="A47">IFERROR(INDEX('Annex 2 Designated EHV charges'!$D$11:$D$58, MATCH(0, IF(ISBLANK('Annex 2 Designated EHV charges'!$D$11:$D$58),1, COUNTIF(A$4:$A46, 'Annex 2 Designated EHV charges'!$D$11:$D$58)), 0)),"")</f>
        <v/>
      </c>
      <c r="B47" s="53" t="str">
        <f>IF($A47="","",VLOOKUP($A47,'Annex 2 Designated EHV charges'!$D:$O,2,0))</f>
        <v/>
      </c>
      <c r="C47" s="61" t="str">
        <f>IF($A47="","",VLOOKUP($A47,'Annex 2 Designated EHV charges'!$D:$O,3,0))</f>
        <v/>
      </c>
      <c r="D47" s="61" t="str">
        <f>IF($A47="","",VLOOKUP($A47,'Annex 2 Designated EHV charges'!$D:$O,4,0))</f>
        <v/>
      </c>
      <c r="E47" s="62" t="str">
        <f>IFERROR(IF(VLOOKUP($A47,'Annex 2 Designated EHV charges'!$D:$P,10,FALSE)=0,"",VLOOKUP($A47,'Annex 2 Designated EHV charges'!$D:$P,10,FALSE)),"")</f>
        <v/>
      </c>
      <c r="F47" s="63" t="str">
        <f>IFERROR(IF(VLOOKUP($A47,'Annex 2 Designated EHV charges'!$D:$P,11,FALSE)=0,"",VLOOKUP($A47,'Annex 2 Designated EHV charges'!$D:$P,11,FALSE)),"")</f>
        <v/>
      </c>
      <c r="G47" s="63" t="str">
        <f>IFERROR(IF(VLOOKUP($A47,'Annex 2 Designated EHV charges'!$D:$P,12,FALSE)=0,"",VLOOKUP($A47,'Annex 2 Designated EHV charges'!$D:$P,12,FALSE)),"")</f>
        <v/>
      </c>
      <c r="H47" s="53" t="str">
        <f>IFERROR(IF(VLOOKUP($A47,'Annex 2 Designated EHV charges'!$D:$P,13,FALSE)=0,"",VLOOKUP($A47,'Annex 2 Designated EHV charges'!$D:$P,13,FALSE)),"")</f>
        <v/>
      </c>
    </row>
    <row r="48" spans="1:8" x14ac:dyDescent="0.25">
      <c r="A48" s="53" t="str">
        <f t="array" ref="A48">IFERROR(INDEX('Annex 2 Designated EHV charges'!$D$11:$D$58, MATCH(0, IF(ISBLANK('Annex 2 Designated EHV charges'!$D$11:$D$58),1, COUNTIF(A$4:$A47, 'Annex 2 Designated EHV charges'!$D$11:$D$58)), 0)),"")</f>
        <v/>
      </c>
      <c r="B48" s="53" t="str">
        <f>IF($A48="","",VLOOKUP($A48,'Annex 2 Designated EHV charges'!$D:$O,2,0))</f>
        <v/>
      </c>
      <c r="C48" s="61" t="str">
        <f>IF($A48="","",VLOOKUP($A48,'Annex 2 Designated EHV charges'!$D:$O,3,0))</f>
        <v/>
      </c>
      <c r="D48" s="61" t="str">
        <f>IF($A48="","",VLOOKUP($A48,'Annex 2 Designated EHV charges'!$D:$O,4,0))</f>
        <v/>
      </c>
      <c r="E48" s="62" t="str">
        <f>IFERROR(IF(VLOOKUP($A48,'Annex 2 Designated EHV charges'!$D:$P,10,FALSE)=0,"",VLOOKUP($A48,'Annex 2 Designated EHV charges'!$D:$P,10,FALSE)),"")</f>
        <v/>
      </c>
      <c r="F48" s="63" t="str">
        <f>IFERROR(IF(VLOOKUP($A48,'Annex 2 Designated EHV charges'!$D:$P,11,FALSE)=0,"",VLOOKUP($A48,'Annex 2 Designated EHV charges'!$D:$P,11,FALSE)),"")</f>
        <v/>
      </c>
      <c r="G48" s="63" t="str">
        <f>IFERROR(IF(VLOOKUP($A48,'Annex 2 Designated EHV charges'!$D:$P,12,FALSE)=0,"",VLOOKUP($A48,'Annex 2 Designated EHV charges'!$D:$P,12,FALSE)),"")</f>
        <v/>
      </c>
      <c r="H48" s="53" t="str">
        <f>IFERROR(IF(VLOOKUP($A48,'Annex 2 Designated EHV charges'!$D:$P,13,FALSE)=0,"",VLOOKUP($A48,'Annex 2 Designated EHV charges'!$D:$P,13,FALSE)),"")</f>
        <v/>
      </c>
    </row>
    <row r="49" spans="1:8" x14ac:dyDescent="0.25">
      <c r="A49" s="53" t="str">
        <f t="array" ref="A49">IFERROR(INDEX('Annex 2 Designated EHV charges'!$D$11:$D$58, MATCH(0, IF(ISBLANK('Annex 2 Designated EHV charges'!$D$11:$D$58),1, COUNTIF(A$4:$A48, 'Annex 2 Designated EHV charges'!$D$11:$D$58)), 0)),"")</f>
        <v/>
      </c>
      <c r="B49" s="53" t="str">
        <f>IF($A49="","",VLOOKUP($A49,'Annex 2 Designated EHV charges'!$D:$O,2,0))</f>
        <v/>
      </c>
      <c r="C49" s="61" t="str">
        <f>IF($A49="","",VLOOKUP($A49,'Annex 2 Designated EHV charges'!$D:$O,3,0))</f>
        <v/>
      </c>
      <c r="D49" s="61" t="str">
        <f>IF($A49="","",VLOOKUP($A49,'Annex 2 Designated EHV charges'!$D:$O,4,0))</f>
        <v/>
      </c>
      <c r="E49" s="62" t="str">
        <f>IFERROR(IF(VLOOKUP($A49,'Annex 2 Designated EHV charges'!$D:$P,10,FALSE)=0,"",VLOOKUP($A49,'Annex 2 Designated EHV charges'!$D:$P,10,FALSE)),"")</f>
        <v/>
      </c>
      <c r="F49" s="63" t="str">
        <f>IFERROR(IF(VLOOKUP($A49,'Annex 2 Designated EHV charges'!$D:$P,11,FALSE)=0,"",VLOOKUP($A49,'Annex 2 Designated EHV charges'!$D:$P,11,FALSE)),"")</f>
        <v/>
      </c>
      <c r="G49" s="63" t="str">
        <f>IFERROR(IF(VLOOKUP($A49,'Annex 2 Designated EHV charges'!$D:$P,12,FALSE)=0,"",VLOOKUP($A49,'Annex 2 Designated EHV charges'!$D:$P,12,FALSE)),"")</f>
        <v/>
      </c>
      <c r="H49" s="53" t="str">
        <f>IFERROR(IF(VLOOKUP($A49,'Annex 2 Designated EHV charges'!$D:$P,13,FALSE)=0,"",VLOOKUP($A49,'Annex 2 Designated EHV charges'!$D:$P,13,FALSE)),"")</f>
        <v/>
      </c>
    </row>
    <row r="50" spans="1:8" x14ac:dyDescent="0.25">
      <c r="A50" s="53" t="str">
        <f t="array" ref="A50">IFERROR(INDEX('Annex 2 Designated EHV charges'!$D$11:$D$58, MATCH(0, IF(ISBLANK('Annex 2 Designated EHV charges'!$D$11:$D$58),1, COUNTIF(A$4:$A49, 'Annex 2 Designated EHV charges'!$D$11:$D$58)), 0)),"")</f>
        <v/>
      </c>
      <c r="B50" s="53" t="str">
        <f>IF($A50="","",VLOOKUP($A50,'Annex 2 Designated EHV charges'!$D:$O,2,0))</f>
        <v/>
      </c>
      <c r="C50" s="61" t="str">
        <f>IF($A50="","",VLOOKUP($A50,'Annex 2 Designated EHV charges'!$D:$O,3,0))</f>
        <v/>
      </c>
      <c r="D50" s="61" t="str">
        <f>IF($A50="","",VLOOKUP($A50,'Annex 2 Designated EHV charges'!$D:$O,4,0))</f>
        <v/>
      </c>
      <c r="E50" s="62" t="str">
        <f>IFERROR(IF(VLOOKUP($A50,'Annex 2 Designated EHV charges'!$D:$P,10,FALSE)=0,"",VLOOKUP($A50,'Annex 2 Designated EHV charges'!$D:$P,10,FALSE)),"")</f>
        <v/>
      </c>
      <c r="F50" s="63" t="str">
        <f>IFERROR(IF(VLOOKUP($A50,'Annex 2 Designated EHV charges'!$D:$P,11,FALSE)=0,"",VLOOKUP($A50,'Annex 2 Designated EHV charges'!$D:$P,11,FALSE)),"")</f>
        <v/>
      </c>
      <c r="G50" s="63" t="str">
        <f>IFERROR(IF(VLOOKUP($A50,'Annex 2 Designated EHV charges'!$D:$P,12,FALSE)=0,"",VLOOKUP($A50,'Annex 2 Designated EHV charges'!$D:$P,12,FALSE)),"")</f>
        <v/>
      </c>
      <c r="H50" s="53" t="str">
        <f>IFERROR(IF(VLOOKUP($A50,'Annex 2 Designated EHV charges'!$D:$P,13,FALSE)=0,"",VLOOKUP($A50,'Annex 2 Designated EHV charges'!$D:$P,13,FALSE)),"")</f>
        <v/>
      </c>
    </row>
    <row r="51" spans="1:8" x14ac:dyDescent="0.25">
      <c r="A51" s="53" t="str">
        <f t="array" ref="A51">IFERROR(INDEX('Annex 2 Designated EHV charges'!$D$11:$D$58, MATCH(0, IF(ISBLANK('Annex 2 Designated EHV charges'!$D$11:$D$58),1, COUNTIF(A$4:$A50, 'Annex 2 Designated EHV charges'!$D$11:$D$58)), 0)),"")</f>
        <v/>
      </c>
      <c r="B51" s="53" t="str">
        <f>IF($A51="","",VLOOKUP($A51,'Annex 2 Designated EHV charges'!$D:$O,2,0))</f>
        <v/>
      </c>
      <c r="C51" s="61" t="str">
        <f>IF($A51="","",VLOOKUP($A51,'Annex 2 Designated EHV charges'!$D:$O,3,0))</f>
        <v/>
      </c>
      <c r="D51" s="61" t="str">
        <f>IF($A51="","",VLOOKUP($A51,'Annex 2 Designated EHV charges'!$D:$O,4,0))</f>
        <v/>
      </c>
      <c r="E51" s="62" t="str">
        <f>IFERROR(IF(VLOOKUP($A51,'Annex 2 Designated EHV charges'!$D:$P,10,FALSE)=0,"",VLOOKUP($A51,'Annex 2 Designated EHV charges'!$D:$P,10,FALSE)),"")</f>
        <v/>
      </c>
      <c r="F51" s="63" t="str">
        <f>IFERROR(IF(VLOOKUP($A51,'Annex 2 Designated EHV charges'!$D:$P,11,FALSE)=0,"",VLOOKUP($A51,'Annex 2 Designated EHV charges'!$D:$P,11,FALSE)),"")</f>
        <v/>
      </c>
      <c r="G51" s="63" t="str">
        <f>IFERROR(IF(VLOOKUP($A51,'Annex 2 Designated EHV charges'!$D:$P,12,FALSE)=0,"",VLOOKUP($A51,'Annex 2 Designated EHV charges'!$D:$P,12,FALSE)),"")</f>
        <v/>
      </c>
      <c r="H51" s="53" t="str">
        <f>IFERROR(IF(VLOOKUP($A51,'Annex 2 Designated EHV charges'!$D:$P,13,FALSE)=0,"",VLOOKUP($A51,'Annex 2 Designated EHV charges'!$D:$P,13,FALSE)),"")</f>
        <v/>
      </c>
    </row>
    <row r="52" spans="1:8" x14ac:dyDescent="0.25">
      <c r="A52" s="53" t="str">
        <f t="array" ref="A52">IFERROR(INDEX('Annex 2 Designated EHV charges'!$D$11:$D$58, MATCH(0, IF(ISBLANK('Annex 2 Designated EHV charges'!$D$11:$D$58),1, COUNTIF(A$4:$A51, 'Annex 2 Designated EHV charges'!$D$11:$D$58)), 0)),"")</f>
        <v/>
      </c>
      <c r="B52" s="53" t="str">
        <f>IF($A52="","",VLOOKUP($A52,'Annex 2 Designated EHV charges'!$D:$O,2,0))</f>
        <v/>
      </c>
      <c r="C52" s="61" t="str">
        <f>IF($A52="","",VLOOKUP($A52,'Annex 2 Designated EHV charges'!$D:$O,3,0))</f>
        <v/>
      </c>
      <c r="D52" s="61" t="str">
        <f>IF($A52="","",VLOOKUP($A52,'Annex 2 Designated EHV charges'!$D:$O,4,0))</f>
        <v/>
      </c>
      <c r="E52" s="62" t="str">
        <f>IFERROR(IF(VLOOKUP($A52,'Annex 2 Designated EHV charges'!$D:$P,10,FALSE)=0,"",VLOOKUP($A52,'Annex 2 Designated EHV charges'!$D:$P,10,FALSE)),"")</f>
        <v/>
      </c>
      <c r="F52" s="63" t="str">
        <f>IFERROR(IF(VLOOKUP($A52,'Annex 2 Designated EHV charges'!$D:$P,11,FALSE)=0,"",VLOOKUP($A52,'Annex 2 Designated EHV charges'!$D:$P,11,FALSE)),"")</f>
        <v/>
      </c>
      <c r="G52" s="63" t="str">
        <f>IFERROR(IF(VLOOKUP($A52,'Annex 2 Designated EHV charges'!$D:$P,12,FALSE)=0,"",VLOOKUP($A52,'Annex 2 Designated EHV charges'!$D:$P,12,FALSE)),"")</f>
        <v/>
      </c>
      <c r="H52" s="53" t="str">
        <f>IFERROR(IF(VLOOKUP($A52,'Annex 2 Designated EHV charges'!$D:$P,13,FALSE)=0,"",VLOOKUP($A52,'Annex 2 Designated EHV charges'!$D:$P,13,FALSE)),"")</f>
        <v/>
      </c>
    </row>
    <row r="53" spans="1:8" x14ac:dyDescent="0.25">
      <c r="A53" s="53" t="str">
        <f t="array" ref="A53">IFERROR(INDEX('Annex 2 Designated EHV charges'!$D$11:$D$58, MATCH(0, IF(ISBLANK('Annex 2 Designated EHV charges'!$D$11:$D$58),1, COUNTIF(A$4:$A52, 'Annex 2 Designated EHV charges'!$D$11:$D$58)), 0)),"")</f>
        <v/>
      </c>
      <c r="B53" s="53" t="str">
        <f>IF($A53="","",VLOOKUP($A53,'Annex 2 Designated EHV charges'!$D:$O,2,0))</f>
        <v/>
      </c>
      <c r="C53" s="61" t="str">
        <f>IF($A53="","",VLOOKUP($A53,'Annex 2 Designated EHV charges'!$D:$O,3,0))</f>
        <v/>
      </c>
      <c r="D53" s="61" t="str">
        <f>IF($A53="","",VLOOKUP($A53,'Annex 2 Designated EHV charges'!$D:$O,4,0))</f>
        <v/>
      </c>
      <c r="E53" s="62" t="str">
        <f>IFERROR(IF(VLOOKUP($A53,'Annex 2 Designated EHV charges'!$D:$P,10,FALSE)=0,"",VLOOKUP($A53,'Annex 2 Designated EHV charges'!$D:$P,10,FALSE)),"")</f>
        <v/>
      </c>
      <c r="F53" s="63" t="str">
        <f>IFERROR(IF(VLOOKUP($A53,'Annex 2 Designated EHV charges'!$D:$P,11,FALSE)=0,"",VLOOKUP($A53,'Annex 2 Designated EHV charges'!$D:$P,11,FALSE)),"")</f>
        <v/>
      </c>
      <c r="G53" s="63" t="str">
        <f>IFERROR(IF(VLOOKUP($A53,'Annex 2 Designated EHV charges'!$D:$P,12,FALSE)=0,"",VLOOKUP($A53,'Annex 2 Designated EHV charges'!$D:$P,12,FALSE)),"")</f>
        <v/>
      </c>
      <c r="H53" s="53" t="str">
        <f>IFERROR(IF(VLOOKUP($A53,'Annex 2 Designated EHV charges'!$D:$P,13,FALSE)=0,"",VLOOKUP($A53,'Annex 2 Designated EHV charges'!$D:$P,13,FALSE)),"")</f>
        <v/>
      </c>
    </row>
    <row r="54" spans="1:8" x14ac:dyDescent="0.25">
      <c r="A54" s="53" t="str">
        <f t="array" ref="A54">IFERROR(INDEX('Annex 2 Designated EHV charges'!$D$11:$D$58, MATCH(0, IF(ISBLANK('Annex 2 Designated EHV charges'!$D$11:$D$58),1, COUNTIF(A$4:$A53, 'Annex 2 Designated EHV charges'!$D$11:$D$58)), 0)),"")</f>
        <v/>
      </c>
      <c r="B54" s="53" t="str">
        <f>IF($A54="","",VLOOKUP($A54,'Annex 2 Designated EHV charges'!$D:$O,2,0))</f>
        <v/>
      </c>
      <c r="C54" s="61" t="str">
        <f>IF($A54="","",VLOOKUP($A54,'Annex 2 Designated EHV charges'!$D:$O,3,0))</f>
        <v/>
      </c>
      <c r="D54" s="61" t="str">
        <f>IF($A54="","",VLOOKUP($A54,'Annex 2 Designated EHV charges'!$D:$O,4,0))</f>
        <v/>
      </c>
      <c r="E54" s="62" t="str">
        <f>IFERROR(IF(VLOOKUP($A54,'Annex 2 Designated EHV charges'!$D:$P,10,FALSE)=0,"",VLOOKUP($A54,'Annex 2 Designated EHV charges'!$D:$P,10,FALSE)),"")</f>
        <v/>
      </c>
      <c r="F54" s="63" t="str">
        <f>IFERROR(IF(VLOOKUP($A54,'Annex 2 Designated EHV charges'!$D:$P,11,FALSE)=0,"",VLOOKUP($A54,'Annex 2 Designated EHV charges'!$D:$P,11,FALSE)),"")</f>
        <v/>
      </c>
      <c r="G54" s="63" t="str">
        <f>IFERROR(IF(VLOOKUP($A54,'Annex 2 Designated EHV charges'!$D:$P,12,FALSE)=0,"",VLOOKUP($A54,'Annex 2 Designated EHV charges'!$D:$P,12,FALSE)),"")</f>
        <v/>
      </c>
      <c r="H54" s="53" t="str">
        <f>IFERROR(IF(VLOOKUP($A54,'Annex 2 Designated EHV charges'!$D:$P,13,FALSE)=0,"",VLOOKUP($A54,'Annex 2 Designated EHV charges'!$D:$P,13,FALSE)),"")</f>
        <v/>
      </c>
    </row>
    <row r="55" spans="1:8" x14ac:dyDescent="0.25">
      <c r="A55" s="53" t="str">
        <f t="array" ref="A55">IFERROR(INDEX('Annex 2 Designated EHV charges'!$D$11:$D$58, MATCH(0, IF(ISBLANK('Annex 2 Designated EHV charges'!$D$11:$D$58),1, COUNTIF(A$4:$A54, 'Annex 2 Designated EHV charges'!$D$11:$D$58)), 0)),"")</f>
        <v/>
      </c>
      <c r="B55" s="53" t="str">
        <f>IF($A55="","",VLOOKUP($A55,'Annex 2 Designated EHV charges'!$D:$O,2,0))</f>
        <v/>
      </c>
      <c r="C55" s="61" t="str">
        <f>IF($A55="","",VLOOKUP($A55,'Annex 2 Designated EHV charges'!$D:$O,3,0))</f>
        <v/>
      </c>
      <c r="D55" s="61" t="str">
        <f>IF($A55="","",VLOOKUP($A55,'Annex 2 Designated EHV charges'!$D:$O,4,0))</f>
        <v/>
      </c>
      <c r="E55" s="62" t="str">
        <f>IFERROR(IF(VLOOKUP($A55,'Annex 2 Designated EHV charges'!$D:$P,10,FALSE)=0,"",VLOOKUP($A55,'Annex 2 Designated EHV charges'!$D:$P,10,FALSE)),"")</f>
        <v/>
      </c>
      <c r="F55" s="63" t="str">
        <f>IFERROR(IF(VLOOKUP($A55,'Annex 2 Designated EHV charges'!$D:$P,11,FALSE)=0,"",VLOOKUP($A55,'Annex 2 Designated EHV charges'!$D:$P,11,FALSE)),"")</f>
        <v/>
      </c>
      <c r="G55" s="63" t="str">
        <f>IFERROR(IF(VLOOKUP($A55,'Annex 2 Designated EHV charges'!$D:$P,12,FALSE)=0,"",VLOOKUP($A55,'Annex 2 Designated EHV charges'!$D:$P,12,FALSE)),"")</f>
        <v/>
      </c>
      <c r="H55" s="53" t="str">
        <f>IFERROR(IF(VLOOKUP($A55,'Annex 2 Designated EHV charges'!$D:$P,13,FALSE)=0,"",VLOOKUP($A55,'Annex 2 Designated EHV charges'!$D:$P,13,FALSE)),"")</f>
        <v/>
      </c>
    </row>
    <row r="56" spans="1:8" x14ac:dyDescent="0.25">
      <c r="A56" s="53" t="str">
        <f t="array" ref="A56">IFERROR(INDEX('Annex 2 Designated EHV charges'!$D$11:$D$58, MATCH(0, IF(ISBLANK('Annex 2 Designated EHV charges'!$D$11:$D$58),1, COUNTIF(A$4:$A55, 'Annex 2 Designated EHV charges'!$D$11:$D$58)), 0)),"")</f>
        <v/>
      </c>
      <c r="B56" s="53" t="str">
        <f>IF($A56="","",VLOOKUP($A56,'Annex 2 Designated EHV charges'!$D:$O,2,0))</f>
        <v/>
      </c>
      <c r="C56" s="61" t="str">
        <f>IF($A56="","",VLOOKUP($A56,'Annex 2 Designated EHV charges'!$D:$O,3,0))</f>
        <v/>
      </c>
      <c r="D56" s="61" t="str">
        <f>IF($A56="","",VLOOKUP($A56,'Annex 2 Designated EHV charges'!$D:$O,4,0))</f>
        <v/>
      </c>
      <c r="E56" s="62" t="str">
        <f>IFERROR(IF(VLOOKUP($A56,'Annex 2 Designated EHV charges'!$D:$P,10,FALSE)=0,"",VLOOKUP($A56,'Annex 2 Designated EHV charges'!$D:$P,10,FALSE)),"")</f>
        <v/>
      </c>
      <c r="F56" s="63" t="str">
        <f>IFERROR(IF(VLOOKUP($A56,'Annex 2 Designated EHV charges'!$D:$P,11,FALSE)=0,"",VLOOKUP($A56,'Annex 2 Designated EHV charges'!$D:$P,11,FALSE)),"")</f>
        <v/>
      </c>
      <c r="G56" s="63" t="str">
        <f>IFERROR(IF(VLOOKUP($A56,'Annex 2 Designated EHV charges'!$D:$P,12,FALSE)=0,"",VLOOKUP($A56,'Annex 2 Designated EHV charges'!$D:$P,12,FALSE)),"")</f>
        <v/>
      </c>
      <c r="H56" s="53" t="str">
        <f>IFERROR(IF(VLOOKUP($A56,'Annex 2 Designated EHV charges'!$D:$P,13,FALSE)=0,"",VLOOKUP($A56,'Annex 2 Designated EHV charges'!$D:$P,13,FALSE)),"")</f>
        <v/>
      </c>
    </row>
    <row r="57" spans="1:8" x14ac:dyDescent="0.25">
      <c r="A57" s="53" t="str">
        <f t="array" ref="A57">IFERROR(INDEX('Annex 2 Designated EHV charges'!$D$11:$D$58, MATCH(0, IF(ISBLANK('Annex 2 Designated EHV charges'!$D$11:$D$58),1, COUNTIF(A$4:$A56, 'Annex 2 Designated EHV charges'!$D$11:$D$58)), 0)),"")</f>
        <v/>
      </c>
      <c r="B57" s="53" t="str">
        <f>IF($A57="","",VLOOKUP($A57,'Annex 2 Designated EHV charges'!$D:$O,2,0))</f>
        <v/>
      </c>
      <c r="C57" s="61" t="str">
        <f>IF($A57="","",VLOOKUP($A57,'Annex 2 Designated EHV charges'!$D:$O,3,0))</f>
        <v/>
      </c>
      <c r="D57" s="61" t="str">
        <f>IF($A57="","",VLOOKUP($A57,'Annex 2 Designated EHV charges'!$D:$O,4,0))</f>
        <v/>
      </c>
      <c r="E57" s="62" t="str">
        <f>IFERROR(IF(VLOOKUP($A57,'Annex 2 Designated EHV charges'!$D:$P,10,FALSE)=0,"",VLOOKUP($A57,'Annex 2 Designated EHV charges'!$D:$P,10,FALSE)),"")</f>
        <v/>
      </c>
      <c r="F57" s="63" t="str">
        <f>IFERROR(IF(VLOOKUP($A57,'Annex 2 Designated EHV charges'!$D:$P,11,FALSE)=0,"",VLOOKUP($A57,'Annex 2 Designated EHV charges'!$D:$P,11,FALSE)),"")</f>
        <v/>
      </c>
      <c r="G57" s="63" t="str">
        <f>IFERROR(IF(VLOOKUP($A57,'Annex 2 Designated EHV charges'!$D:$P,12,FALSE)=0,"",VLOOKUP($A57,'Annex 2 Designated EHV charges'!$D:$P,12,FALSE)),"")</f>
        <v/>
      </c>
      <c r="H57" s="53" t="str">
        <f>IFERROR(IF(VLOOKUP($A57,'Annex 2 Designated EHV charges'!$D:$P,13,FALSE)=0,"",VLOOKUP($A57,'Annex 2 Designated EHV charges'!$D:$P,13,FALSE)),"")</f>
        <v/>
      </c>
    </row>
    <row r="58" spans="1:8" x14ac:dyDescent="0.25">
      <c r="A58" s="53" t="str">
        <f t="array" ref="A58">IFERROR(INDEX('Annex 2 Designated EHV charges'!$D$11:$D$58, MATCH(0, IF(ISBLANK('Annex 2 Designated EHV charges'!$D$11:$D$58),1, COUNTIF(A$4:$A57, 'Annex 2 Designated EHV charges'!$D$11:$D$58)), 0)),"")</f>
        <v/>
      </c>
      <c r="B58" s="53" t="str">
        <f>IF($A58="","",VLOOKUP($A58,'Annex 2 Designated EHV charges'!$D:$O,2,0))</f>
        <v/>
      </c>
      <c r="C58" s="61" t="str">
        <f>IF($A58="","",VLOOKUP($A58,'Annex 2 Designated EHV charges'!$D:$O,3,0))</f>
        <v/>
      </c>
      <c r="D58" s="61" t="str">
        <f>IF($A58="","",VLOOKUP($A58,'Annex 2 Designated EHV charges'!$D:$O,4,0))</f>
        <v/>
      </c>
      <c r="E58" s="62" t="str">
        <f>IFERROR(IF(VLOOKUP($A58,'Annex 2 Designated EHV charges'!$D:$P,10,FALSE)=0,"",VLOOKUP($A58,'Annex 2 Designated EHV charges'!$D:$P,10,FALSE)),"")</f>
        <v/>
      </c>
      <c r="F58" s="63" t="str">
        <f>IFERROR(IF(VLOOKUP($A58,'Annex 2 Designated EHV charges'!$D:$P,11,FALSE)=0,"",VLOOKUP($A58,'Annex 2 Designated EHV charges'!$D:$P,11,FALSE)),"")</f>
        <v/>
      </c>
      <c r="G58" s="63" t="str">
        <f>IFERROR(IF(VLOOKUP($A58,'Annex 2 Designated EHV charges'!$D:$P,12,FALSE)=0,"",VLOOKUP($A58,'Annex 2 Designated EHV charges'!$D:$P,12,FALSE)),"")</f>
        <v/>
      </c>
      <c r="H58" s="53" t="str">
        <f>IFERROR(IF(VLOOKUP($A58,'Annex 2 Designated EHV charges'!$D:$P,13,FALSE)=0,"",VLOOKUP($A58,'Annex 2 Designated EHV charges'!$D:$P,13,FALSE)),"")</f>
        <v/>
      </c>
    </row>
    <row r="59" spans="1:8" x14ac:dyDescent="0.25">
      <c r="A59" s="53" t="str">
        <f t="array" ref="A59">IFERROR(INDEX('Annex 2 Designated EHV charges'!$D$11:$D$58, MATCH(0, IF(ISBLANK('Annex 2 Designated EHV charges'!$D$11:$D$58),1, COUNTIF(A$4:$A58, 'Annex 2 Designated EHV charges'!$D$11:$D$58)), 0)),"")</f>
        <v/>
      </c>
      <c r="B59" s="53" t="str">
        <f>IF($A59="","",VLOOKUP($A59,'Annex 2 Designated EHV charges'!$D:$O,2,0))</f>
        <v/>
      </c>
      <c r="C59" s="61" t="str">
        <f>IF($A59="","",VLOOKUP($A59,'Annex 2 Designated EHV charges'!$D:$O,3,0))</f>
        <v/>
      </c>
      <c r="D59" s="61" t="str">
        <f>IF($A59="","",VLOOKUP($A59,'Annex 2 Designated EHV charges'!$D:$O,4,0))</f>
        <v/>
      </c>
      <c r="E59" s="62" t="str">
        <f>IFERROR(IF(VLOOKUP($A59,'Annex 2 Designated EHV charges'!$D:$P,10,FALSE)=0,"",VLOOKUP($A59,'Annex 2 Designated EHV charges'!$D:$P,10,FALSE)),"")</f>
        <v/>
      </c>
      <c r="F59" s="63" t="str">
        <f>IFERROR(IF(VLOOKUP($A59,'Annex 2 Designated EHV charges'!$D:$P,11,FALSE)=0,"",VLOOKUP($A59,'Annex 2 Designated EHV charges'!$D:$P,11,FALSE)),"")</f>
        <v/>
      </c>
      <c r="G59" s="63" t="str">
        <f>IFERROR(IF(VLOOKUP($A59,'Annex 2 Designated EHV charges'!$D:$P,12,FALSE)=0,"",VLOOKUP($A59,'Annex 2 Designated EHV charges'!$D:$P,12,FALSE)),"")</f>
        <v/>
      </c>
      <c r="H59" s="53" t="str">
        <f>IFERROR(IF(VLOOKUP($A59,'Annex 2 Designated EHV charges'!$D:$P,13,FALSE)=0,"",VLOOKUP($A59,'Annex 2 Designated EHV charges'!$D:$P,13,FALSE)),"")</f>
        <v/>
      </c>
    </row>
    <row r="60" spans="1:8" x14ac:dyDescent="0.25">
      <c r="A60" s="53" t="str">
        <f t="array" ref="A60">IFERROR(INDEX('Annex 2 Designated EHV charges'!$D$11:$D$58, MATCH(0, IF(ISBLANK('Annex 2 Designated EHV charges'!$D$11:$D$58),1, COUNTIF(A$4:$A59, 'Annex 2 Designated EHV charges'!$D$11:$D$58)), 0)),"")</f>
        <v/>
      </c>
      <c r="B60" s="53" t="str">
        <f>IF($A60="","",VLOOKUP($A60,'Annex 2 Designated EHV charges'!$D:$O,2,0))</f>
        <v/>
      </c>
      <c r="C60" s="61" t="str">
        <f>IF($A60="","",VLOOKUP($A60,'Annex 2 Designated EHV charges'!$D:$O,3,0))</f>
        <v/>
      </c>
      <c r="D60" s="61" t="str">
        <f>IF($A60="","",VLOOKUP($A60,'Annex 2 Designated EHV charges'!$D:$O,4,0))</f>
        <v/>
      </c>
      <c r="E60" s="62" t="str">
        <f>IFERROR(IF(VLOOKUP($A60,'Annex 2 Designated EHV charges'!$D:$P,10,FALSE)=0,"",VLOOKUP($A60,'Annex 2 Designated EHV charges'!$D:$P,10,FALSE)),"")</f>
        <v/>
      </c>
      <c r="F60" s="63" t="str">
        <f>IFERROR(IF(VLOOKUP($A60,'Annex 2 Designated EHV charges'!$D:$P,11,FALSE)=0,"",VLOOKUP($A60,'Annex 2 Designated EHV charges'!$D:$P,11,FALSE)),"")</f>
        <v/>
      </c>
      <c r="G60" s="63" t="str">
        <f>IFERROR(IF(VLOOKUP($A60,'Annex 2 Designated EHV charges'!$D:$P,12,FALSE)=0,"",VLOOKUP($A60,'Annex 2 Designated EHV charges'!$D:$P,12,FALSE)),"")</f>
        <v/>
      </c>
      <c r="H60" s="53" t="str">
        <f>IFERROR(IF(VLOOKUP($A60,'Annex 2 Designated EHV charges'!$D:$P,13,FALSE)=0,"",VLOOKUP($A60,'Annex 2 Designated EHV charges'!$D:$P,13,FALSE)),"")</f>
        <v/>
      </c>
    </row>
    <row r="61" spans="1:8" x14ac:dyDescent="0.25">
      <c r="A61" s="53" t="str">
        <f t="array" ref="A61">IFERROR(INDEX('Annex 2 Designated EHV charges'!$D$11:$D$58, MATCH(0, IF(ISBLANK('Annex 2 Designated EHV charges'!$D$11:$D$58),1, COUNTIF(A$4:$A60, 'Annex 2 Designated EHV charges'!$D$11:$D$58)), 0)),"")</f>
        <v/>
      </c>
      <c r="B61" s="53" t="str">
        <f>IF($A61="","",VLOOKUP($A61,'Annex 2 Designated EHV charges'!$D:$O,2,0))</f>
        <v/>
      </c>
      <c r="C61" s="61" t="str">
        <f>IF($A61="","",VLOOKUP($A61,'Annex 2 Designated EHV charges'!$D:$O,3,0))</f>
        <v/>
      </c>
      <c r="D61" s="61" t="str">
        <f>IF($A61="","",VLOOKUP($A61,'Annex 2 Designated EHV charges'!$D:$O,4,0))</f>
        <v/>
      </c>
      <c r="E61" s="62" t="str">
        <f>IFERROR(IF(VLOOKUP($A61,'Annex 2 Designated EHV charges'!$D:$P,10,FALSE)=0,"",VLOOKUP($A61,'Annex 2 Designated EHV charges'!$D:$P,10,FALSE)),"")</f>
        <v/>
      </c>
      <c r="F61" s="63" t="str">
        <f>IFERROR(IF(VLOOKUP($A61,'Annex 2 Designated EHV charges'!$D:$P,11,FALSE)=0,"",VLOOKUP($A61,'Annex 2 Designated EHV charges'!$D:$P,11,FALSE)),"")</f>
        <v/>
      </c>
      <c r="G61" s="63" t="str">
        <f>IFERROR(IF(VLOOKUP($A61,'Annex 2 Designated EHV charges'!$D:$P,12,FALSE)=0,"",VLOOKUP($A61,'Annex 2 Designated EHV charges'!$D:$P,12,FALSE)),"")</f>
        <v/>
      </c>
      <c r="H61" s="53" t="str">
        <f>IFERROR(IF(VLOOKUP($A61,'Annex 2 Designated EHV charges'!$D:$P,13,FALSE)=0,"",VLOOKUP($A61,'Annex 2 Designated EHV charges'!$D:$P,13,FALSE)),"")</f>
        <v/>
      </c>
    </row>
    <row r="62" spans="1:8" x14ac:dyDescent="0.25">
      <c r="A62" s="53" t="str">
        <f t="array" ref="A62">IFERROR(INDEX('Annex 2 Designated EHV charges'!$D$11:$D$58, MATCH(0, IF(ISBLANK('Annex 2 Designated EHV charges'!$D$11:$D$58),1, COUNTIF(A$4:$A61, 'Annex 2 Designated EHV charges'!$D$11:$D$58)), 0)),"")</f>
        <v/>
      </c>
      <c r="B62" s="53" t="str">
        <f>IF($A62="","",VLOOKUP($A62,'Annex 2 Designated EHV charges'!$D:$O,2,0))</f>
        <v/>
      </c>
      <c r="C62" s="61" t="str">
        <f>IF($A62="","",VLOOKUP($A62,'Annex 2 Designated EHV charges'!$D:$O,3,0))</f>
        <v/>
      </c>
      <c r="D62" s="61" t="str">
        <f>IF($A62="","",VLOOKUP($A62,'Annex 2 Designated EHV charges'!$D:$O,4,0))</f>
        <v/>
      </c>
      <c r="E62" s="62" t="str">
        <f>IFERROR(IF(VLOOKUP($A62,'Annex 2 Designated EHV charges'!$D:$P,10,FALSE)=0,"",VLOOKUP($A62,'Annex 2 Designated EHV charges'!$D:$P,10,FALSE)),"")</f>
        <v/>
      </c>
      <c r="F62" s="63" t="str">
        <f>IFERROR(IF(VLOOKUP($A62,'Annex 2 Designated EHV charges'!$D:$P,11,FALSE)=0,"",VLOOKUP($A62,'Annex 2 Designated EHV charges'!$D:$P,11,FALSE)),"")</f>
        <v/>
      </c>
      <c r="G62" s="63" t="str">
        <f>IFERROR(IF(VLOOKUP($A62,'Annex 2 Designated EHV charges'!$D:$P,12,FALSE)=0,"",VLOOKUP($A62,'Annex 2 Designated EHV charges'!$D:$P,12,FALSE)),"")</f>
        <v/>
      </c>
      <c r="H62" s="53" t="str">
        <f>IFERROR(IF(VLOOKUP($A62,'Annex 2 Designated EHV charges'!$D:$P,13,FALSE)=0,"",VLOOKUP($A62,'Annex 2 Designated EHV charges'!$D:$P,13,FALSE)),"")</f>
        <v/>
      </c>
    </row>
    <row r="63" spans="1:8" x14ac:dyDescent="0.25">
      <c r="A63" s="53" t="str">
        <f t="array" ref="A63">IFERROR(INDEX('Annex 2 Designated EHV charges'!$D$11:$D$58, MATCH(0, IF(ISBLANK('Annex 2 Designated EHV charges'!$D$11:$D$58),1, COUNTIF(A$4:$A62, 'Annex 2 Designated EHV charges'!$D$11:$D$58)), 0)),"")</f>
        <v/>
      </c>
      <c r="B63" s="53" t="str">
        <f>IF($A63="","",VLOOKUP($A63,'Annex 2 Designated EHV charges'!$D:$O,2,0))</f>
        <v/>
      </c>
      <c r="C63" s="61" t="str">
        <f>IF($A63="","",VLOOKUP($A63,'Annex 2 Designated EHV charges'!$D:$O,3,0))</f>
        <v/>
      </c>
      <c r="D63" s="61" t="str">
        <f>IF($A63="","",VLOOKUP($A63,'Annex 2 Designated EHV charges'!$D:$O,4,0))</f>
        <v/>
      </c>
      <c r="E63" s="62" t="str">
        <f>IFERROR(IF(VLOOKUP($A63,'Annex 2 Designated EHV charges'!$D:$P,10,FALSE)=0,"",VLOOKUP($A63,'Annex 2 Designated EHV charges'!$D:$P,10,FALSE)),"")</f>
        <v/>
      </c>
      <c r="F63" s="63" t="str">
        <f>IFERROR(IF(VLOOKUP($A63,'Annex 2 Designated EHV charges'!$D:$P,11,FALSE)=0,"",VLOOKUP($A63,'Annex 2 Designated EHV charges'!$D:$P,11,FALSE)),"")</f>
        <v/>
      </c>
      <c r="G63" s="63" t="str">
        <f>IFERROR(IF(VLOOKUP($A63,'Annex 2 Designated EHV charges'!$D:$P,12,FALSE)=0,"",VLOOKUP($A63,'Annex 2 Designated EHV charges'!$D:$P,12,FALSE)),"")</f>
        <v/>
      </c>
      <c r="H63" s="53" t="str">
        <f>IFERROR(IF(VLOOKUP($A63,'Annex 2 Designated EHV charges'!$D:$P,13,FALSE)=0,"",VLOOKUP($A63,'Annex 2 Designated EHV charges'!$D:$P,13,FALSE)),"")</f>
        <v/>
      </c>
    </row>
    <row r="64" spans="1:8" x14ac:dyDescent="0.25">
      <c r="A64" s="53" t="str">
        <f t="array" ref="A64">IFERROR(INDEX('Annex 2 Designated EHV charges'!$D$11:$D$58, MATCH(0, IF(ISBLANK('Annex 2 Designated EHV charges'!$D$11:$D$58),1, COUNTIF(A$4:$A63, 'Annex 2 Designated EHV charges'!$D$11:$D$58)), 0)),"")</f>
        <v/>
      </c>
      <c r="B64" s="53" t="str">
        <f>IF($A64="","",VLOOKUP($A64,'Annex 2 Designated EHV charges'!$D:$O,2,0))</f>
        <v/>
      </c>
      <c r="C64" s="61" t="str">
        <f>IF($A64="","",VLOOKUP($A64,'Annex 2 Designated EHV charges'!$D:$O,3,0))</f>
        <v/>
      </c>
      <c r="D64" s="61" t="str">
        <f>IF($A64="","",VLOOKUP($A64,'Annex 2 Designated EHV charges'!$D:$O,4,0))</f>
        <v/>
      </c>
      <c r="E64" s="62" t="str">
        <f>IFERROR(IF(VLOOKUP($A64,'Annex 2 Designated EHV charges'!$D:$P,10,FALSE)=0,"",VLOOKUP($A64,'Annex 2 Designated EHV charges'!$D:$P,10,FALSE)),"")</f>
        <v/>
      </c>
      <c r="F64" s="63" t="str">
        <f>IFERROR(IF(VLOOKUP($A64,'Annex 2 Designated EHV charges'!$D:$P,11,FALSE)=0,"",VLOOKUP($A64,'Annex 2 Designated EHV charges'!$D:$P,11,FALSE)),"")</f>
        <v/>
      </c>
      <c r="G64" s="63" t="str">
        <f>IFERROR(IF(VLOOKUP($A64,'Annex 2 Designated EHV charges'!$D:$P,12,FALSE)=0,"",VLOOKUP($A64,'Annex 2 Designated EHV charges'!$D:$P,12,FALSE)),"")</f>
        <v/>
      </c>
      <c r="H64" s="53" t="str">
        <f>IFERROR(IF(VLOOKUP($A64,'Annex 2 Designated EHV charges'!$D:$P,13,FALSE)=0,"",VLOOKUP($A64,'Annex 2 Designated EHV charges'!$D:$P,13,FALSE)),"")</f>
        <v/>
      </c>
    </row>
    <row r="65" spans="1:8" x14ac:dyDescent="0.25">
      <c r="A65" s="53" t="str">
        <f t="array" ref="A65">IFERROR(INDEX('Annex 2 Designated EHV charges'!$D$11:$D$58, MATCH(0, IF(ISBLANK('Annex 2 Designated EHV charges'!$D$11:$D$58),1, COUNTIF(A$4:$A64, 'Annex 2 Designated EHV charges'!$D$11:$D$58)), 0)),"")</f>
        <v/>
      </c>
      <c r="B65" s="53" t="str">
        <f>IF($A65="","",VLOOKUP($A65,'Annex 2 Designated EHV charges'!$D:$O,2,0))</f>
        <v/>
      </c>
      <c r="C65" s="61" t="str">
        <f>IF($A65="","",VLOOKUP($A65,'Annex 2 Designated EHV charges'!$D:$O,3,0))</f>
        <v/>
      </c>
      <c r="D65" s="61" t="str">
        <f>IF($A65="","",VLOOKUP($A65,'Annex 2 Designated EHV charges'!$D:$O,4,0))</f>
        <v/>
      </c>
      <c r="E65" s="62" t="str">
        <f>IFERROR(IF(VLOOKUP($A65,'Annex 2 Designated EHV charges'!$D:$P,10,FALSE)=0,"",VLOOKUP($A65,'Annex 2 Designated EHV charges'!$D:$P,10,FALSE)),"")</f>
        <v/>
      </c>
      <c r="F65" s="63" t="str">
        <f>IFERROR(IF(VLOOKUP($A65,'Annex 2 Designated EHV charges'!$D:$P,11,FALSE)=0,"",VLOOKUP($A65,'Annex 2 Designated EHV charges'!$D:$P,11,FALSE)),"")</f>
        <v/>
      </c>
      <c r="G65" s="63" t="str">
        <f>IFERROR(IF(VLOOKUP($A65,'Annex 2 Designated EHV charges'!$D:$P,12,FALSE)=0,"",VLOOKUP($A65,'Annex 2 Designated EHV charges'!$D:$P,12,FALSE)),"")</f>
        <v/>
      </c>
      <c r="H65" s="53" t="str">
        <f>IFERROR(IF(VLOOKUP($A65,'Annex 2 Designated EHV charges'!$D:$P,13,FALSE)=0,"",VLOOKUP($A65,'Annex 2 Designated EHV charges'!$D:$P,13,FALSE)),"")</f>
        <v/>
      </c>
    </row>
    <row r="66" spans="1:8" x14ac:dyDescent="0.25">
      <c r="A66" s="53" t="str">
        <f t="array" ref="A66">IFERROR(INDEX('Annex 2 Designated EHV charges'!$D$11:$D$58, MATCH(0, IF(ISBLANK('Annex 2 Designated EHV charges'!$D$11:$D$58),1, COUNTIF(A$4:$A65, 'Annex 2 Designated EHV charges'!$D$11:$D$58)), 0)),"")</f>
        <v/>
      </c>
      <c r="B66" s="53" t="str">
        <f>IF($A66="","",VLOOKUP($A66,'Annex 2 Designated EHV charges'!$D:$O,2,0))</f>
        <v/>
      </c>
      <c r="C66" s="61" t="str">
        <f>IF($A66="","",VLOOKUP($A66,'Annex 2 Designated EHV charges'!$D:$O,3,0))</f>
        <v/>
      </c>
      <c r="D66" s="61" t="str">
        <f>IF($A66="","",VLOOKUP($A66,'Annex 2 Designated EHV charges'!$D:$O,4,0))</f>
        <v/>
      </c>
      <c r="E66" s="62" t="str">
        <f>IFERROR(IF(VLOOKUP($A66,'Annex 2 Designated EHV charges'!$D:$P,10,FALSE)=0,"",VLOOKUP($A66,'Annex 2 Designated EHV charges'!$D:$P,10,FALSE)),"")</f>
        <v/>
      </c>
      <c r="F66" s="63" t="str">
        <f>IFERROR(IF(VLOOKUP($A66,'Annex 2 Designated EHV charges'!$D:$P,11,FALSE)=0,"",VLOOKUP($A66,'Annex 2 Designated EHV charges'!$D:$P,11,FALSE)),"")</f>
        <v/>
      </c>
      <c r="G66" s="63" t="str">
        <f>IFERROR(IF(VLOOKUP($A66,'Annex 2 Designated EHV charges'!$D:$P,12,FALSE)=0,"",VLOOKUP($A66,'Annex 2 Designated EHV charges'!$D:$P,12,FALSE)),"")</f>
        <v/>
      </c>
      <c r="H66" s="53" t="str">
        <f>IFERROR(IF(VLOOKUP($A66,'Annex 2 Designated EHV charges'!$D:$P,13,FALSE)=0,"",VLOOKUP($A66,'Annex 2 Designated EHV charges'!$D:$P,13,FALSE)),"")</f>
        <v/>
      </c>
    </row>
    <row r="67" spans="1:8" x14ac:dyDescent="0.25">
      <c r="A67" s="53" t="str">
        <f t="array" ref="A67">IFERROR(INDEX('Annex 2 Designated EHV charges'!$D$11:$D$58, MATCH(0, IF(ISBLANK('Annex 2 Designated EHV charges'!$D$11:$D$58),1, COUNTIF(A$4:$A66, 'Annex 2 Designated EHV charges'!$D$11:$D$58)), 0)),"")</f>
        <v/>
      </c>
      <c r="B67" s="53" t="str">
        <f>IF($A67="","",VLOOKUP($A67,'Annex 2 Designated EHV charges'!$D:$O,2,0))</f>
        <v/>
      </c>
      <c r="C67" s="61" t="str">
        <f>IF($A67="","",VLOOKUP($A67,'Annex 2 Designated EHV charges'!$D:$O,3,0))</f>
        <v/>
      </c>
      <c r="D67" s="61" t="str">
        <f>IF($A67="","",VLOOKUP($A67,'Annex 2 Designated EHV charges'!$D:$O,4,0))</f>
        <v/>
      </c>
      <c r="E67" s="62" t="str">
        <f>IFERROR(IF(VLOOKUP($A67,'Annex 2 Designated EHV charges'!$D:$P,10,FALSE)=0,"",VLOOKUP($A67,'Annex 2 Designated EHV charges'!$D:$P,10,FALSE)),"")</f>
        <v/>
      </c>
      <c r="F67" s="63" t="str">
        <f>IFERROR(IF(VLOOKUP($A67,'Annex 2 Designated EHV charges'!$D:$P,11,FALSE)=0,"",VLOOKUP($A67,'Annex 2 Designated EHV charges'!$D:$P,11,FALSE)),"")</f>
        <v/>
      </c>
      <c r="G67" s="63" t="str">
        <f>IFERROR(IF(VLOOKUP($A67,'Annex 2 Designated EHV charges'!$D:$P,12,FALSE)=0,"",VLOOKUP($A67,'Annex 2 Designated EHV charges'!$D:$P,12,FALSE)),"")</f>
        <v/>
      </c>
      <c r="H67" s="53" t="str">
        <f>IFERROR(IF(VLOOKUP($A67,'Annex 2 Designated EHV charges'!$D:$P,13,FALSE)=0,"",VLOOKUP($A67,'Annex 2 Designated EHV charges'!$D:$P,13,FALSE)),"")</f>
        <v/>
      </c>
    </row>
    <row r="68" spans="1:8" x14ac:dyDescent="0.25">
      <c r="A68" s="53" t="str">
        <f t="array" ref="A68">IFERROR(INDEX('Annex 2 Designated EHV charges'!$D$11:$D$58, MATCH(0, IF(ISBLANK('Annex 2 Designated EHV charges'!$D$11:$D$58),1, COUNTIF(A$4:$A67, 'Annex 2 Designated EHV charges'!$D$11:$D$58)), 0)),"")</f>
        <v/>
      </c>
      <c r="B68" s="53" t="str">
        <f>IF($A68="","",VLOOKUP($A68,'Annex 2 Designated EHV charges'!$D:$O,2,0))</f>
        <v/>
      </c>
      <c r="C68" s="61" t="str">
        <f>IF($A68="","",VLOOKUP($A68,'Annex 2 Designated EHV charges'!$D:$O,3,0))</f>
        <v/>
      </c>
      <c r="D68" s="61" t="str">
        <f>IF($A68="","",VLOOKUP($A68,'Annex 2 Designated EHV charges'!$D:$O,4,0))</f>
        <v/>
      </c>
      <c r="E68" s="62" t="str">
        <f>IFERROR(IF(VLOOKUP($A68,'Annex 2 Designated EHV charges'!$D:$P,10,FALSE)=0,"",VLOOKUP($A68,'Annex 2 Designated EHV charges'!$D:$P,10,FALSE)),"")</f>
        <v/>
      </c>
      <c r="F68" s="63" t="str">
        <f>IFERROR(IF(VLOOKUP($A68,'Annex 2 Designated EHV charges'!$D:$P,11,FALSE)=0,"",VLOOKUP($A68,'Annex 2 Designated EHV charges'!$D:$P,11,FALSE)),"")</f>
        <v/>
      </c>
      <c r="G68" s="63" t="str">
        <f>IFERROR(IF(VLOOKUP($A68,'Annex 2 Designated EHV charges'!$D:$P,12,FALSE)=0,"",VLOOKUP($A68,'Annex 2 Designated EHV charges'!$D:$P,12,FALSE)),"")</f>
        <v/>
      </c>
      <c r="H68" s="53" t="str">
        <f>IFERROR(IF(VLOOKUP($A68,'Annex 2 Designated EHV charges'!$D:$P,13,FALSE)=0,"",VLOOKUP($A68,'Annex 2 Designated EHV charges'!$D:$P,13,FALSE)),"")</f>
        <v/>
      </c>
    </row>
    <row r="69" spans="1:8" x14ac:dyDescent="0.25">
      <c r="A69" s="53" t="str">
        <f t="array" ref="A69">IFERROR(INDEX('Annex 2 Designated EHV charges'!$D$11:$D$58, MATCH(0, IF(ISBLANK('Annex 2 Designated EHV charges'!$D$11:$D$58),1, COUNTIF(A$4:$A68, 'Annex 2 Designated EHV charges'!$D$11:$D$58)), 0)),"")</f>
        <v/>
      </c>
      <c r="B69" s="53" t="str">
        <f>IF($A69="","",VLOOKUP($A69,'Annex 2 Designated EHV charges'!$D:$O,2,0))</f>
        <v/>
      </c>
      <c r="C69" s="61" t="str">
        <f>IF($A69="","",VLOOKUP($A69,'Annex 2 Designated EHV charges'!$D:$O,3,0))</f>
        <v/>
      </c>
      <c r="D69" s="61" t="str">
        <f>IF($A69="","",VLOOKUP($A69,'Annex 2 Designated EHV charges'!$D:$O,4,0))</f>
        <v/>
      </c>
      <c r="E69" s="62" t="str">
        <f>IFERROR(IF(VLOOKUP($A69,'Annex 2 Designated EHV charges'!$D:$P,10,FALSE)=0,"",VLOOKUP($A69,'Annex 2 Designated EHV charges'!$D:$P,10,FALSE)),"")</f>
        <v/>
      </c>
      <c r="F69" s="63" t="str">
        <f>IFERROR(IF(VLOOKUP($A69,'Annex 2 Designated EHV charges'!$D:$P,11,FALSE)=0,"",VLOOKUP($A69,'Annex 2 Designated EHV charges'!$D:$P,11,FALSE)),"")</f>
        <v/>
      </c>
      <c r="G69" s="63" t="str">
        <f>IFERROR(IF(VLOOKUP($A69,'Annex 2 Designated EHV charges'!$D:$P,12,FALSE)=0,"",VLOOKUP($A69,'Annex 2 Designated EHV charges'!$D:$P,12,FALSE)),"")</f>
        <v/>
      </c>
      <c r="H69" s="53" t="str">
        <f>IFERROR(IF(VLOOKUP($A69,'Annex 2 Designated EHV charges'!$D:$P,13,FALSE)=0,"",VLOOKUP($A69,'Annex 2 Designated EHV charges'!$D:$P,13,FALSE)),"")</f>
        <v/>
      </c>
    </row>
    <row r="70" spans="1:8" x14ac:dyDescent="0.25">
      <c r="A70" s="53" t="str">
        <f t="array" ref="A70">IFERROR(INDEX('Annex 2 Designated EHV charges'!$D$11:$D$58, MATCH(0, IF(ISBLANK('Annex 2 Designated EHV charges'!$D$11:$D$58),1, COUNTIF(A$4:$A69, 'Annex 2 Designated EHV charges'!$D$11:$D$58)), 0)),"")</f>
        <v/>
      </c>
      <c r="B70" s="53" t="str">
        <f>IF($A70="","",VLOOKUP($A70,'Annex 2 Designated EHV charges'!$D:$O,2,0))</f>
        <v/>
      </c>
      <c r="C70" s="61" t="str">
        <f>IF($A70="","",VLOOKUP($A70,'Annex 2 Designated EHV charges'!$D:$O,3,0))</f>
        <v/>
      </c>
      <c r="D70" s="61" t="str">
        <f>IF($A70="","",VLOOKUP($A70,'Annex 2 Designated EHV charges'!$D:$O,4,0))</f>
        <v/>
      </c>
      <c r="E70" s="62" t="str">
        <f>IFERROR(IF(VLOOKUP($A70,'Annex 2 Designated EHV charges'!$D:$P,10,FALSE)=0,"",VLOOKUP($A70,'Annex 2 Designated EHV charges'!$D:$P,10,FALSE)),"")</f>
        <v/>
      </c>
      <c r="F70" s="63" t="str">
        <f>IFERROR(IF(VLOOKUP($A70,'Annex 2 Designated EHV charges'!$D:$P,11,FALSE)=0,"",VLOOKUP($A70,'Annex 2 Designated EHV charges'!$D:$P,11,FALSE)),"")</f>
        <v/>
      </c>
      <c r="G70" s="63" t="str">
        <f>IFERROR(IF(VLOOKUP($A70,'Annex 2 Designated EHV charges'!$D:$P,12,FALSE)=0,"",VLOOKUP($A70,'Annex 2 Designated EHV charges'!$D:$P,12,FALSE)),"")</f>
        <v/>
      </c>
      <c r="H70" s="53" t="str">
        <f>IFERROR(IF(VLOOKUP($A70,'Annex 2 Designated EHV charges'!$D:$P,13,FALSE)=0,"",VLOOKUP($A70,'Annex 2 Designated EHV charges'!$D:$P,13,FALSE)),"")</f>
        <v/>
      </c>
    </row>
    <row r="71" spans="1:8" x14ac:dyDescent="0.25">
      <c r="A71" s="53" t="str">
        <f t="array" ref="A71">IFERROR(INDEX('Annex 2 Designated EHV charges'!$D$11:$D$58, MATCH(0, IF(ISBLANK('Annex 2 Designated EHV charges'!$D$11:$D$58),1, COUNTIF(A$4:$A70, 'Annex 2 Designated EHV charges'!$D$11:$D$58)), 0)),"")</f>
        <v/>
      </c>
      <c r="B71" s="53" t="str">
        <f>IF($A71="","",VLOOKUP($A71,'Annex 2 Designated EHV charges'!$D:$O,2,0))</f>
        <v/>
      </c>
      <c r="C71" s="61" t="str">
        <f>IF($A71="","",VLOOKUP($A71,'Annex 2 Designated EHV charges'!$D:$O,3,0))</f>
        <v/>
      </c>
      <c r="D71" s="61" t="str">
        <f>IF($A71="","",VLOOKUP($A71,'Annex 2 Designated EHV charges'!$D:$O,4,0))</f>
        <v/>
      </c>
      <c r="E71" s="62" t="str">
        <f>IFERROR(IF(VLOOKUP($A71,'Annex 2 Designated EHV charges'!$D:$P,10,FALSE)=0,"",VLOOKUP($A71,'Annex 2 Designated EHV charges'!$D:$P,10,FALSE)),"")</f>
        <v/>
      </c>
      <c r="F71" s="63" t="str">
        <f>IFERROR(IF(VLOOKUP($A71,'Annex 2 Designated EHV charges'!$D:$P,11,FALSE)=0,"",VLOOKUP($A71,'Annex 2 Designated EHV charges'!$D:$P,11,FALSE)),"")</f>
        <v/>
      </c>
      <c r="G71" s="63" t="str">
        <f>IFERROR(IF(VLOOKUP($A71,'Annex 2 Designated EHV charges'!$D:$P,12,FALSE)=0,"",VLOOKUP($A71,'Annex 2 Designated EHV charges'!$D:$P,12,FALSE)),"")</f>
        <v/>
      </c>
      <c r="H71" s="53" t="str">
        <f>IFERROR(IF(VLOOKUP($A71,'Annex 2 Designated EHV charges'!$D:$P,13,FALSE)=0,"",VLOOKUP($A71,'Annex 2 Designated EHV charges'!$D:$P,13,FALSE)),"")</f>
        <v/>
      </c>
    </row>
    <row r="72" spans="1:8" x14ac:dyDescent="0.25">
      <c r="A72" s="53" t="str">
        <f t="array" ref="A72">IFERROR(INDEX('Annex 2 Designated EHV charges'!$D$11:$D$58, MATCH(0, IF(ISBLANK('Annex 2 Designated EHV charges'!$D$11:$D$58),1, COUNTIF(A$4:$A71, 'Annex 2 Designated EHV charges'!$D$11:$D$58)), 0)),"")</f>
        <v/>
      </c>
      <c r="B72" s="53" t="str">
        <f>IF($A72="","",VLOOKUP($A72,'Annex 2 Designated EHV charges'!$D:$O,2,0))</f>
        <v/>
      </c>
      <c r="C72" s="61" t="str">
        <f>IF($A72="","",VLOOKUP($A72,'Annex 2 Designated EHV charges'!$D:$O,3,0))</f>
        <v/>
      </c>
      <c r="D72" s="61" t="str">
        <f>IF($A72="","",VLOOKUP($A72,'Annex 2 Designated EHV charges'!$D:$O,4,0))</f>
        <v/>
      </c>
      <c r="E72" s="62" t="str">
        <f>IFERROR(IF(VLOOKUP($A72,'Annex 2 Designated EHV charges'!$D:$P,10,FALSE)=0,"",VLOOKUP($A72,'Annex 2 Designated EHV charges'!$D:$P,10,FALSE)),"")</f>
        <v/>
      </c>
      <c r="F72" s="63" t="str">
        <f>IFERROR(IF(VLOOKUP($A72,'Annex 2 Designated EHV charges'!$D:$P,11,FALSE)=0,"",VLOOKUP($A72,'Annex 2 Designated EHV charges'!$D:$P,11,FALSE)),"")</f>
        <v/>
      </c>
      <c r="G72" s="63" t="str">
        <f>IFERROR(IF(VLOOKUP($A72,'Annex 2 Designated EHV charges'!$D:$P,12,FALSE)=0,"",VLOOKUP($A72,'Annex 2 Designated EHV charges'!$D:$P,12,FALSE)),"")</f>
        <v/>
      </c>
      <c r="H72" s="53" t="str">
        <f>IFERROR(IF(VLOOKUP($A72,'Annex 2 Designated EHV charges'!$D:$P,13,FALSE)=0,"",VLOOKUP($A72,'Annex 2 Designated EHV charges'!$D:$P,13,FALSE)),"")</f>
        <v/>
      </c>
    </row>
    <row r="73" spans="1:8" x14ac:dyDescent="0.25">
      <c r="A73" s="53" t="str">
        <f t="array" ref="A73">IFERROR(INDEX('Annex 2 Designated EHV charges'!$D$11:$D$58, MATCH(0, IF(ISBLANK('Annex 2 Designated EHV charges'!$D$11:$D$58),1, COUNTIF(A$4:$A72, 'Annex 2 Designated EHV charges'!$D$11:$D$58)), 0)),"")</f>
        <v/>
      </c>
      <c r="B73" s="53" t="str">
        <f>IF($A73="","",VLOOKUP($A73,'Annex 2 Designated EHV charges'!$D:$O,2,0))</f>
        <v/>
      </c>
      <c r="C73" s="61" t="str">
        <f>IF($A73="","",VLOOKUP($A73,'Annex 2 Designated EHV charges'!$D:$O,3,0))</f>
        <v/>
      </c>
      <c r="D73" s="61" t="str">
        <f>IF($A73="","",VLOOKUP($A73,'Annex 2 Designated EHV charges'!$D:$O,4,0))</f>
        <v/>
      </c>
      <c r="E73" s="62" t="str">
        <f>IFERROR(IF(VLOOKUP($A73,'Annex 2 Designated EHV charges'!$D:$P,10,FALSE)=0,"",VLOOKUP($A73,'Annex 2 Designated EHV charges'!$D:$P,10,FALSE)),"")</f>
        <v/>
      </c>
      <c r="F73" s="63" t="str">
        <f>IFERROR(IF(VLOOKUP($A73,'Annex 2 Designated EHV charges'!$D:$P,11,FALSE)=0,"",VLOOKUP($A73,'Annex 2 Designated EHV charges'!$D:$P,11,FALSE)),"")</f>
        <v/>
      </c>
      <c r="G73" s="63" t="str">
        <f>IFERROR(IF(VLOOKUP($A73,'Annex 2 Designated EHV charges'!$D:$P,12,FALSE)=0,"",VLOOKUP($A73,'Annex 2 Designated EHV charges'!$D:$P,12,FALSE)),"")</f>
        <v/>
      </c>
      <c r="H73" s="53" t="str">
        <f>IFERROR(IF(VLOOKUP($A73,'Annex 2 Designated EHV charges'!$D:$P,13,FALSE)=0,"",VLOOKUP($A73,'Annex 2 Designated EHV charges'!$D:$P,13,FALSE)),"")</f>
        <v/>
      </c>
    </row>
    <row r="74" spans="1:8" x14ac:dyDescent="0.25">
      <c r="A74" s="53" t="str">
        <f t="array" ref="A74">IFERROR(INDEX('Annex 2 Designated EHV charges'!$D$11:$D$58, MATCH(0, IF(ISBLANK('Annex 2 Designated EHV charges'!$D$11:$D$58),1, COUNTIF(A$4:$A73, 'Annex 2 Designated EHV charges'!$D$11:$D$58)), 0)),"")</f>
        <v/>
      </c>
      <c r="B74" s="53" t="str">
        <f>IF($A74="","",VLOOKUP($A74,'Annex 2 Designated EHV charges'!$D:$O,2,0))</f>
        <v/>
      </c>
      <c r="C74" s="61" t="str">
        <f>IF($A74="","",VLOOKUP($A74,'Annex 2 Designated EHV charges'!$D:$O,3,0))</f>
        <v/>
      </c>
      <c r="D74" s="61" t="str">
        <f>IF($A74="","",VLOOKUP($A74,'Annex 2 Designated EHV charges'!$D:$O,4,0))</f>
        <v/>
      </c>
      <c r="E74" s="62" t="str">
        <f>IFERROR(IF(VLOOKUP($A74,'Annex 2 Designated EHV charges'!$D:$P,10,FALSE)=0,"",VLOOKUP($A74,'Annex 2 Designated EHV charges'!$D:$P,10,FALSE)),"")</f>
        <v/>
      </c>
      <c r="F74" s="63" t="str">
        <f>IFERROR(IF(VLOOKUP($A74,'Annex 2 Designated EHV charges'!$D:$P,11,FALSE)=0,"",VLOOKUP($A74,'Annex 2 Designated EHV charges'!$D:$P,11,FALSE)),"")</f>
        <v/>
      </c>
      <c r="G74" s="63" t="str">
        <f>IFERROR(IF(VLOOKUP($A74,'Annex 2 Designated EHV charges'!$D:$P,12,FALSE)=0,"",VLOOKUP($A74,'Annex 2 Designated EHV charges'!$D:$P,12,FALSE)),"")</f>
        <v/>
      </c>
      <c r="H74" s="53" t="str">
        <f>IFERROR(IF(VLOOKUP($A74,'Annex 2 Designated EHV charges'!$D:$P,13,FALSE)=0,"",VLOOKUP($A74,'Annex 2 Designated EHV charges'!$D:$P,13,FALSE)),"")</f>
        <v/>
      </c>
    </row>
    <row r="75" spans="1:8" x14ac:dyDescent="0.25">
      <c r="A75" s="53" t="str">
        <f t="array" ref="A75">IFERROR(INDEX('Annex 2 Designated EHV charges'!$D$11:$D$58, MATCH(0, IF(ISBLANK('Annex 2 Designated EHV charges'!$D$11:$D$58),1, COUNTIF(A$4:$A74, 'Annex 2 Designated EHV charges'!$D$11:$D$58)), 0)),"")</f>
        <v/>
      </c>
      <c r="B75" s="53" t="str">
        <f>IF($A75="","",VLOOKUP($A75,'Annex 2 Designated EHV charges'!$D:$O,2,0))</f>
        <v/>
      </c>
      <c r="C75" s="61" t="str">
        <f>IF($A75="","",VLOOKUP($A75,'Annex 2 Designated EHV charges'!$D:$O,3,0))</f>
        <v/>
      </c>
      <c r="D75" s="61" t="str">
        <f>IF($A75="","",VLOOKUP($A75,'Annex 2 Designated EHV charges'!$D:$O,4,0))</f>
        <v/>
      </c>
      <c r="E75" s="62" t="str">
        <f>IFERROR(IF(VLOOKUP($A75,'Annex 2 Designated EHV charges'!$D:$P,10,FALSE)=0,"",VLOOKUP($A75,'Annex 2 Designated EHV charges'!$D:$P,10,FALSE)),"")</f>
        <v/>
      </c>
      <c r="F75" s="63" t="str">
        <f>IFERROR(IF(VLOOKUP($A75,'Annex 2 Designated EHV charges'!$D:$P,11,FALSE)=0,"",VLOOKUP($A75,'Annex 2 Designated EHV charges'!$D:$P,11,FALSE)),"")</f>
        <v/>
      </c>
      <c r="G75" s="63" t="str">
        <f>IFERROR(IF(VLOOKUP($A75,'Annex 2 Designated EHV charges'!$D:$P,12,FALSE)=0,"",VLOOKUP($A75,'Annex 2 Designated EHV charges'!$D:$P,12,FALSE)),"")</f>
        <v/>
      </c>
      <c r="H75" s="53" t="str">
        <f>IFERROR(IF(VLOOKUP($A75,'Annex 2 Designated EHV charges'!$D:$P,13,FALSE)=0,"",VLOOKUP($A75,'Annex 2 Designated EHV charges'!$D:$P,13,FALSE)),"")</f>
        <v/>
      </c>
    </row>
    <row r="76" spans="1:8" x14ac:dyDescent="0.25">
      <c r="A76" s="53" t="str">
        <f t="array" ref="A76">IFERROR(INDEX('Annex 2 Designated EHV charges'!$D$11:$D$58, MATCH(0, IF(ISBLANK('Annex 2 Designated EHV charges'!$D$11:$D$58),1, COUNTIF(A$4:$A75, 'Annex 2 Designated EHV charges'!$D$11:$D$58)), 0)),"")</f>
        <v/>
      </c>
      <c r="B76" s="53" t="str">
        <f>IF($A76="","",VLOOKUP($A76,'Annex 2 Designated EHV charges'!$D:$O,2,0))</f>
        <v/>
      </c>
      <c r="C76" s="61" t="str">
        <f>IF($A76="","",VLOOKUP($A76,'Annex 2 Designated EHV charges'!$D:$O,3,0))</f>
        <v/>
      </c>
      <c r="D76" s="61" t="str">
        <f>IF($A76="","",VLOOKUP($A76,'Annex 2 Designated EHV charges'!$D:$O,4,0))</f>
        <v/>
      </c>
      <c r="E76" s="62" t="str">
        <f>IFERROR(IF(VLOOKUP($A76,'Annex 2 Designated EHV charges'!$D:$P,10,FALSE)=0,"",VLOOKUP($A76,'Annex 2 Designated EHV charges'!$D:$P,10,FALSE)),"")</f>
        <v/>
      </c>
      <c r="F76" s="63" t="str">
        <f>IFERROR(IF(VLOOKUP($A76,'Annex 2 Designated EHV charges'!$D:$P,11,FALSE)=0,"",VLOOKUP($A76,'Annex 2 Designated EHV charges'!$D:$P,11,FALSE)),"")</f>
        <v/>
      </c>
      <c r="G76" s="63" t="str">
        <f>IFERROR(IF(VLOOKUP($A76,'Annex 2 Designated EHV charges'!$D:$P,12,FALSE)=0,"",VLOOKUP($A76,'Annex 2 Designated EHV charges'!$D:$P,12,FALSE)),"")</f>
        <v/>
      </c>
      <c r="H76" s="53" t="str">
        <f>IFERROR(IF(VLOOKUP($A76,'Annex 2 Designated EHV charges'!$D:$P,13,FALSE)=0,"",VLOOKUP($A76,'Annex 2 Designated EHV charges'!$D:$P,13,FALSE)),"")</f>
        <v/>
      </c>
    </row>
    <row r="77" spans="1:8" x14ac:dyDescent="0.25">
      <c r="A77" s="53" t="str">
        <f t="array" ref="A77">IFERROR(INDEX('Annex 2 Designated EHV charges'!$D$11:$D$58, MATCH(0, IF(ISBLANK('Annex 2 Designated EHV charges'!$D$11:$D$58),1, COUNTIF(A$4:$A76, 'Annex 2 Designated EHV charges'!$D$11:$D$58)), 0)),"")</f>
        <v/>
      </c>
      <c r="B77" s="53" t="str">
        <f>IF($A77="","",VLOOKUP($A77,'Annex 2 Designated EHV charges'!$D:$O,2,0))</f>
        <v/>
      </c>
      <c r="C77" s="61" t="str">
        <f>IF($A77="","",VLOOKUP($A77,'Annex 2 Designated EHV charges'!$D:$O,3,0))</f>
        <v/>
      </c>
      <c r="D77" s="61" t="str">
        <f>IF($A77="","",VLOOKUP($A77,'Annex 2 Designated EHV charges'!$D:$O,4,0))</f>
        <v/>
      </c>
      <c r="E77" s="62" t="str">
        <f>IFERROR(IF(VLOOKUP($A77,'Annex 2 Designated EHV charges'!$D:$P,10,FALSE)=0,"",VLOOKUP($A77,'Annex 2 Designated EHV charges'!$D:$P,10,FALSE)),"")</f>
        <v/>
      </c>
      <c r="F77" s="63" t="str">
        <f>IFERROR(IF(VLOOKUP($A77,'Annex 2 Designated EHV charges'!$D:$P,11,FALSE)=0,"",VLOOKUP($A77,'Annex 2 Designated EHV charges'!$D:$P,11,FALSE)),"")</f>
        <v/>
      </c>
      <c r="G77" s="63" t="str">
        <f>IFERROR(IF(VLOOKUP($A77,'Annex 2 Designated EHV charges'!$D:$P,12,FALSE)=0,"",VLOOKUP($A77,'Annex 2 Designated EHV charges'!$D:$P,12,FALSE)),"")</f>
        <v/>
      </c>
      <c r="H77" s="53" t="str">
        <f>IFERROR(IF(VLOOKUP($A77,'Annex 2 Designated EHV charges'!$D:$P,13,FALSE)=0,"",VLOOKUP($A77,'Annex 2 Designated EHV charges'!$D:$P,13,FALSE)),"")</f>
        <v/>
      </c>
    </row>
    <row r="78" spans="1:8" x14ac:dyDescent="0.25">
      <c r="A78" s="53" t="str">
        <f t="array" ref="A78">IFERROR(INDEX('Annex 2 Designated EHV charges'!$D$11:$D$58, MATCH(0, IF(ISBLANK('Annex 2 Designated EHV charges'!$D$11:$D$58),1, COUNTIF(A$4:$A77, 'Annex 2 Designated EHV charges'!$D$11:$D$58)), 0)),"")</f>
        <v/>
      </c>
      <c r="B78" s="53" t="str">
        <f>IF($A78="","",VLOOKUP($A78,'Annex 2 Designated EHV charges'!$D:$O,2,0))</f>
        <v/>
      </c>
      <c r="C78" s="61" t="str">
        <f>IF($A78="","",VLOOKUP($A78,'Annex 2 Designated EHV charges'!$D:$O,3,0))</f>
        <v/>
      </c>
      <c r="D78" s="61" t="str">
        <f>IF($A78="","",VLOOKUP($A78,'Annex 2 Designated EHV charges'!$D:$O,4,0))</f>
        <v/>
      </c>
      <c r="E78" s="62" t="str">
        <f>IFERROR(IF(VLOOKUP($A78,'Annex 2 Designated EHV charges'!$D:$P,10,FALSE)=0,"",VLOOKUP($A78,'Annex 2 Designated EHV charges'!$D:$P,10,FALSE)),"")</f>
        <v/>
      </c>
      <c r="F78" s="63" t="str">
        <f>IFERROR(IF(VLOOKUP($A78,'Annex 2 Designated EHV charges'!$D:$P,11,FALSE)=0,"",VLOOKUP($A78,'Annex 2 Designated EHV charges'!$D:$P,11,FALSE)),"")</f>
        <v/>
      </c>
      <c r="G78" s="63" t="str">
        <f>IFERROR(IF(VLOOKUP($A78,'Annex 2 Designated EHV charges'!$D:$P,12,FALSE)=0,"",VLOOKUP($A78,'Annex 2 Designated EHV charges'!$D:$P,12,FALSE)),"")</f>
        <v/>
      </c>
      <c r="H78" s="53" t="str">
        <f>IFERROR(IF(VLOOKUP($A78,'Annex 2 Designated EHV charges'!$D:$P,13,FALSE)=0,"",VLOOKUP($A78,'Annex 2 Designated EHV charges'!$D:$P,13,FALSE)),"")</f>
        <v/>
      </c>
    </row>
    <row r="79" spans="1:8" x14ac:dyDescent="0.25">
      <c r="A79" s="53" t="str">
        <f t="array" ref="A79">IFERROR(INDEX('Annex 2 Designated EHV charges'!$D$11:$D$58, MATCH(0, IF(ISBLANK('Annex 2 Designated EHV charges'!$D$11:$D$58),1, COUNTIF(A$4:$A78, 'Annex 2 Designated EHV charges'!$D$11:$D$58)), 0)),"")</f>
        <v/>
      </c>
      <c r="B79" s="53" t="str">
        <f>IF($A79="","",VLOOKUP($A79,'Annex 2 Designated EHV charges'!$D:$O,2,0))</f>
        <v/>
      </c>
      <c r="C79" s="61" t="str">
        <f>IF($A79="","",VLOOKUP($A79,'Annex 2 Designated EHV charges'!$D:$O,3,0))</f>
        <v/>
      </c>
      <c r="D79" s="61" t="str">
        <f>IF($A79="","",VLOOKUP($A79,'Annex 2 Designated EHV charges'!$D:$O,4,0))</f>
        <v/>
      </c>
      <c r="E79" s="62" t="str">
        <f>IFERROR(IF(VLOOKUP($A79,'Annex 2 Designated EHV charges'!$D:$P,10,FALSE)=0,"",VLOOKUP($A79,'Annex 2 Designated EHV charges'!$D:$P,10,FALSE)),"")</f>
        <v/>
      </c>
      <c r="F79" s="63" t="str">
        <f>IFERROR(IF(VLOOKUP($A79,'Annex 2 Designated EHV charges'!$D:$P,11,FALSE)=0,"",VLOOKUP($A79,'Annex 2 Designated EHV charges'!$D:$P,11,FALSE)),"")</f>
        <v/>
      </c>
      <c r="G79" s="63" t="str">
        <f>IFERROR(IF(VLOOKUP($A79,'Annex 2 Designated EHV charges'!$D:$P,12,FALSE)=0,"",VLOOKUP($A79,'Annex 2 Designated EHV charges'!$D:$P,12,FALSE)),"")</f>
        <v/>
      </c>
      <c r="H79" s="53" t="str">
        <f>IFERROR(IF(VLOOKUP($A79,'Annex 2 Designated EHV charges'!$D:$P,13,FALSE)=0,"",VLOOKUP($A79,'Annex 2 Designated EHV charges'!$D:$P,13,FALSE)),"")</f>
        <v/>
      </c>
    </row>
    <row r="80" spans="1:8" x14ac:dyDescent="0.25">
      <c r="A80" s="53" t="str">
        <f t="array" ref="A80">IFERROR(INDEX('Annex 2 Designated EHV charges'!$D$11:$D$58, MATCH(0, IF(ISBLANK('Annex 2 Designated EHV charges'!$D$11:$D$58),1, COUNTIF(A$4:$A79, 'Annex 2 Designated EHV charges'!$D$11:$D$58)), 0)),"")</f>
        <v/>
      </c>
      <c r="B80" s="53" t="str">
        <f>IF($A80="","",VLOOKUP($A80,'Annex 2 Designated EHV charges'!$D:$O,2,0))</f>
        <v/>
      </c>
      <c r="C80" s="61" t="str">
        <f>IF($A80="","",VLOOKUP($A80,'Annex 2 Designated EHV charges'!$D:$O,3,0))</f>
        <v/>
      </c>
      <c r="D80" s="61" t="str">
        <f>IF($A80="","",VLOOKUP($A80,'Annex 2 Designated EHV charges'!$D:$O,4,0))</f>
        <v/>
      </c>
      <c r="E80" s="62" t="str">
        <f>IFERROR(IF(VLOOKUP($A80,'Annex 2 Designated EHV charges'!$D:$P,10,FALSE)=0,"",VLOOKUP($A80,'Annex 2 Designated EHV charges'!$D:$P,10,FALSE)),"")</f>
        <v/>
      </c>
      <c r="F80" s="63" t="str">
        <f>IFERROR(IF(VLOOKUP($A80,'Annex 2 Designated EHV charges'!$D:$P,11,FALSE)=0,"",VLOOKUP($A80,'Annex 2 Designated EHV charges'!$D:$P,11,FALSE)),"")</f>
        <v/>
      </c>
      <c r="G80" s="63" t="str">
        <f>IFERROR(IF(VLOOKUP($A80,'Annex 2 Designated EHV charges'!$D:$P,12,FALSE)=0,"",VLOOKUP($A80,'Annex 2 Designated EHV charges'!$D:$P,12,FALSE)),"")</f>
        <v/>
      </c>
      <c r="H80" s="53" t="str">
        <f>IFERROR(IF(VLOOKUP($A80,'Annex 2 Designated EHV charges'!$D:$P,13,FALSE)=0,"",VLOOKUP($A80,'Annex 2 Designated EHV charges'!$D:$P,13,FALSE)),"")</f>
        <v/>
      </c>
    </row>
    <row r="81" spans="1:8" x14ac:dyDescent="0.25">
      <c r="A81" s="53" t="str">
        <f t="array" ref="A81">IFERROR(INDEX('Annex 2 Designated EHV charges'!$D$11:$D$58, MATCH(0, IF(ISBLANK('Annex 2 Designated EHV charges'!$D$11:$D$58),1, COUNTIF(A$4:$A80, 'Annex 2 Designated EHV charges'!$D$11:$D$58)), 0)),"")</f>
        <v/>
      </c>
      <c r="B81" s="53" t="str">
        <f>IF($A81="","",VLOOKUP($A81,'Annex 2 Designated EHV charges'!$D:$O,2,0))</f>
        <v/>
      </c>
      <c r="C81" s="61" t="str">
        <f>IF($A81="","",VLOOKUP($A81,'Annex 2 Designated EHV charges'!$D:$O,3,0))</f>
        <v/>
      </c>
      <c r="D81" s="61" t="str">
        <f>IF($A81="","",VLOOKUP($A81,'Annex 2 Designated EHV charges'!$D:$O,4,0))</f>
        <v/>
      </c>
      <c r="E81" s="62" t="str">
        <f>IFERROR(IF(VLOOKUP($A81,'Annex 2 Designated EHV charges'!$D:$P,10,FALSE)=0,"",VLOOKUP($A81,'Annex 2 Designated EHV charges'!$D:$P,10,FALSE)),"")</f>
        <v/>
      </c>
      <c r="F81" s="63" t="str">
        <f>IFERROR(IF(VLOOKUP($A81,'Annex 2 Designated EHV charges'!$D:$P,11,FALSE)=0,"",VLOOKUP($A81,'Annex 2 Designated EHV charges'!$D:$P,11,FALSE)),"")</f>
        <v/>
      </c>
      <c r="G81" s="63" t="str">
        <f>IFERROR(IF(VLOOKUP($A81,'Annex 2 Designated EHV charges'!$D:$P,12,FALSE)=0,"",VLOOKUP($A81,'Annex 2 Designated EHV charges'!$D:$P,12,FALSE)),"")</f>
        <v/>
      </c>
      <c r="H81" s="53" t="str">
        <f>IFERROR(IF(VLOOKUP($A81,'Annex 2 Designated EHV charges'!$D:$P,13,FALSE)=0,"",VLOOKUP($A81,'Annex 2 Designated EHV charges'!$D:$P,13,FALSE)),"")</f>
        <v/>
      </c>
    </row>
    <row r="82" spans="1:8" x14ac:dyDescent="0.25">
      <c r="A82" s="53" t="str">
        <f t="array" ref="A82">IFERROR(INDEX('Annex 2 Designated EHV charges'!$D$11:$D$58, MATCH(0, IF(ISBLANK('Annex 2 Designated EHV charges'!$D$11:$D$58),1, COUNTIF(A$4:$A81, 'Annex 2 Designated EHV charges'!$D$11:$D$58)), 0)),"")</f>
        <v/>
      </c>
      <c r="B82" s="53" t="str">
        <f>IF($A82="","",VLOOKUP($A82,'Annex 2 Designated EHV charges'!$D:$O,2,0))</f>
        <v/>
      </c>
      <c r="C82" s="61" t="str">
        <f>IF($A82="","",VLOOKUP($A82,'Annex 2 Designated EHV charges'!$D:$O,3,0))</f>
        <v/>
      </c>
      <c r="D82" s="61" t="str">
        <f>IF($A82="","",VLOOKUP($A82,'Annex 2 Designated EHV charges'!$D:$O,4,0))</f>
        <v/>
      </c>
      <c r="E82" s="62" t="str">
        <f>IFERROR(IF(VLOOKUP($A82,'Annex 2 Designated EHV charges'!$D:$P,10,FALSE)=0,"",VLOOKUP($A82,'Annex 2 Designated EHV charges'!$D:$P,10,FALSE)),"")</f>
        <v/>
      </c>
      <c r="F82" s="63" t="str">
        <f>IFERROR(IF(VLOOKUP($A82,'Annex 2 Designated EHV charges'!$D:$P,11,FALSE)=0,"",VLOOKUP($A82,'Annex 2 Designated EHV charges'!$D:$P,11,FALSE)),"")</f>
        <v/>
      </c>
      <c r="G82" s="63" t="str">
        <f>IFERROR(IF(VLOOKUP($A82,'Annex 2 Designated EHV charges'!$D:$P,12,FALSE)=0,"",VLOOKUP($A82,'Annex 2 Designated EHV charges'!$D:$P,12,FALSE)),"")</f>
        <v/>
      </c>
      <c r="H82" s="53" t="str">
        <f>IFERROR(IF(VLOOKUP($A82,'Annex 2 Designated EHV charges'!$D:$P,13,FALSE)=0,"",VLOOKUP($A82,'Annex 2 Designated EHV charges'!$D:$P,13,FALSE)),"")</f>
        <v/>
      </c>
    </row>
    <row r="83" spans="1:8" x14ac:dyDescent="0.25">
      <c r="A83" s="53" t="str">
        <f t="array" ref="A83">IFERROR(INDEX('Annex 2 Designated EHV charges'!$D$11:$D$58, MATCH(0, IF(ISBLANK('Annex 2 Designated EHV charges'!$D$11:$D$58),1, COUNTIF(A$4:$A82, 'Annex 2 Designated EHV charges'!$D$11:$D$58)), 0)),"")</f>
        <v/>
      </c>
      <c r="B83" s="53" t="str">
        <f>IF($A83="","",VLOOKUP($A83,'Annex 2 Designated EHV charges'!$D:$O,2,0))</f>
        <v/>
      </c>
      <c r="C83" s="61" t="str">
        <f>IF($A83="","",VLOOKUP($A83,'Annex 2 Designated EHV charges'!$D:$O,3,0))</f>
        <v/>
      </c>
      <c r="D83" s="61" t="str">
        <f>IF($A83="","",VLOOKUP($A83,'Annex 2 Designated EHV charges'!$D:$O,4,0))</f>
        <v/>
      </c>
      <c r="E83" s="62" t="str">
        <f>IFERROR(IF(VLOOKUP($A83,'Annex 2 Designated EHV charges'!$D:$P,10,FALSE)=0,"",VLOOKUP($A83,'Annex 2 Designated EHV charges'!$D:$P,10,FALSE)),"")</f>
        <v/>
      </c>
      <c r="F83" s="63" t="str">
        <f>IFERROR(IF(VLOOKUP($A83,'Annex 2 Designated EHV charges'!$D:$P,11,FALSE)=0,"",VLOOKUP($A83,'Annex 2 Designated EHV charges'!$D:$P,11,FALSE)),"")</f>
        <v/>
      </c>
      <c r="G83" s="63" t="str">
        <f>IFERROR(IF(VLOOKUP($A83,'Annex 2 Designated EHV charges'!$D:$P,12,FALSE)=0,"",VLOOKUP($A83,'Annex 2 Designated EHV charges'!$D:$P,12,FALSE)),"")</f>
        <v/>
      </c>
      <c r="H83" s="53" t="str">
        <f>IFERROR(IF(VLOOKUP($A83,'Annex 2 Designated EHV charges'!$D:$P,13,FALSE)=0,"",VLOOKUP($A83,'Annex 2 Designated EHV charges'!$D:$P,13,FALSE)),"")</f>
        <v/>
      </c>
    </row>
    <row r="84" spans="1:8" x14ac:dyDescent="0.25">
      <c r="A84" s="53" t="str">
        <f t="array" ref="A84">IFERROR(INDEX('Annex 2 Designated EHV charges'!$D$11:$D$58, MATCH(0, IF(ISBLANK('Annex 2 Designated EHV charges'!$D$11:$D$58),1, COUNTIF(A$4:$A83, 'Annex 2 Designated EHV charges'!$D$11:$D$58)), 0)),"")</f>
        <v/>
      </c>
      <c r="B84" s="53" t="str">
        <f>IF($A84="","",VLOOKUP($A84,'Annex 2 Designated EHV charges'!$D:$O,2,0))</f>
        <v/>
      </c>
      <c r="C84" s="61" t="str">
        <f>IF($A84="","",VLOOKUP($A84,'Annex 2 Designated EHV charges'!$D:$O,3,0))</f>
        <v/>
      </c>
      <c r="D84" s="61" t="str">
        <f>IF($A84="","",VLOOKUP($A84,'Annex 2 Designated EHV charges'!$D:$O,4,0))</f>
        <v/>
      </c>
      <c r="E84" s="62" t="str">
        <f>IFERROR(IF(VLOOKUP($A84,'Annex 2 Designated EHV charges'!$D:$P,10,FALSE)=0,"",VLOOKUP($A84,'Annex 2 Designated EHV charges'!$D:$P,10,FALSE)),"")</f>
        <v/>
      </c>
      <c r="F84" s="63" t="str">
        <f>IFERROR(IF(VLOOKUP($A84,'Annex 2 Designated EHV charges'!$D:$P,11,FALSE)=0,"",VLOOKUP($A84,'Annex 2 Designated EHV charges'!$D:$P,11,FALSE)),"")</f>
        <v/>
      </c>
      <c r="G84" s="63" t="str">
        <f>IFERROR(IF(VLOOKUP($A84,'Annex 2 Designated EHV charges'!$D:$P,12,FALSE)=0,"",VLOOKUP($A84,'Annex 2 Designated EHV charges'!$D:$P,12,FALSE)),"")</f>
        <v/>
      </c>
      <c r="H84" s="53" t="str">
        <f>IFERROR(IF(VLOOKUP($A84,'Annex 2 Designated EHV charges'!$D:$P,13,FALSE)=0,"",VLOOKUP($A84,'Annex 2 Designated EHV charges'!$D:$P,13,FALSE)),"")</f>
        <v/>
      </c>
    </row>
    <row r="85" spans="1:8" x14ac:dyDescent="0.25">
      <c r="A85" s="53" t="str">
        <f t="array" ref="A85">IFERROR(INDEX('Annex 2 Designated EHV charges'!$D$11:$D$58, MATCH(0, IF(ISBLANK('Annex 2 Designated EHV charges'!$D$11:$D$58),1, COUNTIF(A$4:$A84, 'Annex 2 Designated EHV charges'!$D$11:$D$58)), 0)),"")</f>
        <v/>
      </c>
      <c r="B85" s="53" t="str">
        <f>IF($A85="","",VLOOKUP($A85,'Annex 2 Designated EHV charges'!$D:$O,2,0))</f>
        <v/>
      </c>
      <c r="C85" s="61" t="str">
        <f>IF($A85="","",VLOOKUP($A85,'Annex 2 Designated EHV charges'!$D:$O,3,0))</f>
        <v/>
      </c>
      <c r="D85" s="61" t="str">
        <f>IF($A85="","",VLOOKUP($A85,'Annex 2 Designated EHV charges'!$D:$O,4,0))</f>
        <v/>
      </c>
      <c r="E85" s="62" t="str">
        <f>IFERROR(IF(VLOOKUP($A85,'Annex 2 Designated EHV charges'!$D:$P,10,FALSE)=0,"",VLOOKUP($A85,'Annex 2 Designated EHV charges'!$D:$P,10,FALSE)),"")</f>
        <v/>
      </c>
      <c r="F85" s="63" t="str">
        <f>IFERROR(IF(VLOOKUP($A85,'Annex 2 Designated EHV charges'!$D:$P,11,FALSE)=0,"",VLOOKUP($A85,'Annex 2 Designated EHV charges'!$D:$P,11,FALSE)),"")</f>
        <v/>
      </c>
      <c r="G85" s="63" t="str">
        <f>IFERROR(IF(VLOOKUP($A85,'Annex 2 Designated EHV charges'!$D:$P,12,FALSE)=0,"",VLOOKUP($A85,'Annex 2 Designated EHV charges'!$D:$P,12,FALSE)),"")</f>
        <v/>
      </c>
      <c r="H85" s="53" t="str">
        <f>IFERROR(IF(VLOOKUP($A85,'Annex 2 Designated EHV charges'!$D:$P,13,FALSE)=0,"",VLOOKUP($A85,'Annex 2 Designated EHV charges'!$D:$P,13,FALSE)),"")</f>
        <v/>
      </c>
    </row>
    <row r="86" spans="1:8" x14ac:dyDescent="0.25">
      <c r="A86" s="53" t="str">
        <f t="array" ref="A86">IFERROR(INDEX('Annex 2 Designated EHV charges'!$D$11:$D$58, MATCH(0, IF(ISBLANK('Annex 2 Designated EHV charges'!$D$11:$D$58),1, COUNTIF(A$4:$A85, 'Annex 2 Designated EHV charges'!$D$11:$D$58)), 0)),"")</f>
        <v/>
      </c>
      <c r="B86" s="53" t="str">
        <f>IF($A86="","",VLOOKUP($A86,'Annex 2 Designated EHV charges'!$D:$O,2,0))</f>
        <v/>
      </c>
      <c r="C86" s="61" t="str">
        <f>IF($A86="","",VLOOKUP($A86,'Annex 2 Designated EHV charges'!$D:$O,3,0))</f>
        <v/>
      </c>
      <c r="D86" s="61" t="str">
        <f>IF($A86="","",VLOOKUP($A86,'Annex 2 Designated EHV charges'!$D:$O,4,0))</f>
        <v/>
      </c>
      <c r="E86" s="62" t="str">
        <f>IFERROR(IF(VLOOKUP($A86,'Annex 2 Designated EHV charges'!$D:$P,10,FALSE)=0,"",VLOOKUP($A86,'Annex 2 Designated EHV charges'!$D:$P,10,FALSE)),"")</f>
        <v/>
      </c>
      <c r="F86" s="63" t="str">
        <f>IFERROR(IF(VLOOKUP($A86,'Annex 2 Designated EHV charges'!$D:$P,11,FALSE)=0,"",VLOOKUP($A86,'Annex 2 Designated EHV charges'!$D:$P,11,FALSE)),"")</f>
        <v/>
      </c>
      <c r="G86" s="63" t="str">
        <f>IFERROR(IF(VLOOKUP($A86,'Annex 2 Designated EHV charges'!$D:$P,12,FALSE)=0,"",VLOOKUP($A86,'Annex 2 Designated EHV charges'!$D:$P,12,FALSE)),"")</f>
        <v/>
      </c>
      <c r="H86" s="53" t="str">
        <f>IFERROR(IF(VLOOKUP($A86,'Annex 2 Designated EHV charges'!$D:$P,13,FALSE)=0,"",VLOOKUP($A86,'Annex 2 Designated EHV charges'!$D:$P,13,FALSE)),"")</f>
        <v/>
      </c>
    </row>
    <row r="87" spans="1:8" x14ac:dyDescent="0.25">
      <c r="A87" s="53" t="str">
        <f t="array" ref="A87">IFERROR(INDEX('Annex 2 Designated EHV charges'!$D$11:$D$58, MATCH(0, IF(ISBLANK('Annex 2 Designated EHV charges'!$D$11:$D$58),1, COUNTIF(A$4:$A86, 'Annex 2 Designated EHV charges'!$D$11:$D$58)), 0)),"")</f>
        <v/>
      </c>
      <c r="B87" s="53" t="str">
        <f>IF($A87="","",VLOOKUP($A87,'Annex 2 Designated EHV charges'!$D:$O,2,0))</f>
        <v/>
      </c>
      <c r="C87" s="61" t="str">
        <f>IF($A87="","",VLOOKUP($A87,'Annex 2 Designated EHV charges'!$D:$O,3,0))</f>
        <v/>
      </c>
      <c r="D87" s="61" t="str">
        <f>IF($A87="","",VLOOKUP($A87,'Annex 2 Designated EHV charges'!$D:$O,4,0))</f>
        <v/>
      </c>
      <c r="E87" s="62" t="str">
        <f>IFERROR(IF(VLOOKUP($A87,'Annex 2 Designated EHV charges'!$D:$P,10,FALSE)=0,"",VLOOKUP($A87,'Annex 2 Designated EHV charges'!$D:$P,10,FALSE)),"")</f>
        <v/>
      </c>
      <c r="F87" s="63" t="str">
        <f>IFERROR(IF(VLOOKUP($A87,'Annex 2 Designated EHV charges'!$D:$P,11,FALSE)=0,"",VLOOKUP($A87,'Annex 2 Designated EHV charges'!$D:$P,11,FALSE)),"")</f>
        <v/>
      </c>
      <c r="G87" s="63" t="str">
        <f>IFERROR(IF(VLOOKUP($A87,'Annex 2 Designated EHV charges'!$D:$P,12,FALSE)=0,"",VLOOKUP($A87,'Annex 2 Designated EHV charges'!$D:$P,12,FALSE)),"")</f>
        <v/>
      </c>
      <c r="H87" s="53" t="str">
        <f>IFERROR(IF(VLOOKUP($A87,'Annex 2 Designated EHV charges'!$D:$P,13,FALSE)=0,"",VLOOKUP($A87,'Annex 2 Designated EHV charges'!$D:$P,13,FALSE)),"")</f>
        <v/>
      </c>
    </row>
    <row r="88" spans="1:8" x14ac:dyDescent="0.25">
      <c r="A88" s="53" t="str">
        <f t="array" ref="A88">IFERROR(INDEX('Annex 2 Designated EHV charges'!$D$11:$D$58, MATCH(0, IF(ISBLANK('Annex 2 Designated EHV charges'!$D$11:$D$58),1, COUNTIF(A$4:$A87, 'Annex 2 Designated EHV charges'!$D$11:$D$58)), 0)),"")</f>
        <v/>
      </c>
      <c r="B88" s="53" t="str">
        <f>IF($A88="","",VLOOKUP($A88,'Annex 2 Designated EHV charges'!$D:$O,2,0))</f>
        <v/>
      </c>
      <c r="C88" s="61" t="str">
        <f>IF($A88="","",VLOOKUP($A88,'Annex 2 Designated EHV charges'!$D:$O,3,0))</f>
        <v/>
      </c>
      <c r="D88" s="61" t="str">
        <f>IF($A88="","",VLOOKUP($A88,'Annex 2 Designated EHV charges'!$D:$O,4,0))</f>
        <v/>
      </c>
      <c r="E88" s="62" t="str">
        <f>IFERROR(IF(VLOOKUP($A88,'Annex 2 Designated EHV charges'!$D:$P,10,FALSE)=0,"",VLOOKUP($A88,'Annex 2 Designated EHV charges'!$D:$P,10,FALSE)),"")</f>
        <v/>
      </c>
      <c r="F88" s="63" t="str">
        <f>IFERROR(IF(VLOOKUP($A88,'Annex 2 Designated EHV charges'!$D:$P,11,FALSE)=0,"",VLOOKUP($A88,'Annex 2 Designated EHV charges'!$D:$P,11,FALSE)),"")</f>
        <v/>
      </c>
      <c r="G88" s="63" t="str">
        <f>IFERROR(IF(VLOOKUP($A88,'Annex 2 Designated EHV charges'!$D:$P,12,FALSE)=0,"",VLOOKUP($A88,'Annex 2 Designated EHV charges'!$D:$P,12,FALSE)),"")</f>
        <v/>
      </c>
      <c r="H88" s="53" t="str">
        <f>IFERROR(IF(VLOOKUP($A88,'Annex 2 Designated EHV charges'!$D:$P,13,FALSE)=0,"",VLOOKUP($A88,'Annex 2 Designated EHV charges'!$D:$P,13,FALSE)),"")</f>
        <v/>
      </c>
    </row>
    <row r="89" spans="1:8" x14ac:dyDescent="0.25">
      <c r="A89" s="53" t="str">
        <f t="array" ref="A89">IFERROR(INDEX('Annex 2 Designated EHV charges'!$D$11:$D$58, MATCH(0, IF(ISBLANK('Annex 2 Designated EHV charges'!$D$11:$D$58),1, COUNTIF(A$4:$A88, 'Annex 2 Designated EHV charges'!$D$11:$D$58)), 0)),"")</f>
        <v/>
      </c>
      <c r="B89" s="53" t="str">
        <f>IF($A89="","",VLOOKUP($A89,'Annex 2 Designated EHV charges'!$D:$O,2,0))</f>
        <v/>
      </c>
      <c r="C89" s="61" t="str">
        <f>IF($A89="","",VLOOKUP($A89,'Annex 2 Designated EHV charges'!$D:$O,3,0))</f>
        <v/>
      </c>
      <c r="D89" s="61" t="str">
        <f>IF($A89="","",VLOOKUP($A89,'Annex 2 Designated EHV charges'!$D:$O,4,0))</f>
        <v/>
      </c>
      <c r="E89" s="62" t="str">
        <f>IFERROR(IF(VLOOKUP($A89,'Annex 2 Designated EHV charges'!$D:$P,10,FALSE)=0,"",VLOOKUP($A89,'Annex 2 Designated EHV charges'!$D:$P,10,FALSE)),"")</f>
        <v/>
      </c>
      <c r="F89" s="63" t="str">
        <f>IFERROR(IF(VLOOKUP($A89,'Annex 2 Designated EHV charges'!$D:$P,11,FALSE)=0,"",VLOOKUP($A89,'Annex 2 Designated EHV charges'!$D:$P,11,FALSE)),"")</f>
        <v/>
      </c>
      <c r="G89" s="63" t="str">
        <f>IFERROR(IF(VLOOKUP($A89,'Annex 2 Designated EHV charges'!$D:$P,12,FALSE)=0,"",VLOOKUP($A89,'Annex 2 Designated EHV charges'!$D:$P,12,FALSE)),"")</f>
        <v/>
      </c>
      <c r="H89" s="53" t="str">
        <f>IFERROR(IF(VLOOKUP($A89,'Annex 2 Designated EHV charges'!$D:$P,13,FALSE)=0,"",VLOOKUP($A89,'Annex 2 Designated EHV charges'!$D:$P,13,FALSE)),"")</f>
        <v/>
      </c>
    </row>
    <row r="90" spans="1:8" x14ac:dyDescent="0.25">
      <c r="A90" s="53" t="str">
        <f t="array" ref="A90">IFERROR(INDEX('Annex 2 Designated EHV charges'!$D$11:$D$58, MATCH(0, IF(ISBLANK('Annex 2 Designated EHV charges'!$D$11:$D$58),1, COUNTIF(A$4:$A89, 'Annex 2 Designated EHV charges'!$D$11:$D$58)), 0)),"")</f>
        <v/>
      </c>
      <c r="B90" s="53" t="str">
        <f>IF($A90="","",VLOOKUP($A90,'Annex 2 Designated EHV charges'!$D:$O,2,0))</f>
        <v/>
      </c>
      <c r="C90" s="61" t="str">
        <f>IF($A90="","",VLOOKUP($A90,'Annex 2 Designated EHV charges'!$D:$O,3,0))</f>
        <v/>
      </c>
      <c r="D90" s="61" t="str">
        <f>IF($A90="","",VLOOKUP($A90,'Annex 2 Designated EHV charges'!$D:$O,4,0))</f>
        <v/>
      </c>
      <c r="E90" s="62" t="str">
        <f>IFERROR(IF(VLOOKUP($A90,'Annex 2 Designated EHV charges'!$D:$P,10,FALSE)=0,"",VLOOKUP($A90,'Annex 2 Designated EHV charges'!$D:$P,10,FALSE)),"")</f>
        <v/>
      </c>
      <c r="F90" s="63" t="str">
        <f>IFERROR(IF(VLOOKUP($A90,'Annex 2 Designated EHV charges'!$D:$P,11,FALSE)=0,"",VLOOKUP($A90,'Annex 2 Designated EHV charges'!$D:$P,11,FALSE)),"")</f>
        <v/>
      </c>
      <c r="G90" s="63" t="str">
        <f>IFERROR(IF(VLOOKUP($A90,'Annex 2 Designated EHV charges'!$D:$P,12,FALSE)=0,"",VLOOKUP($A90,'Annex 2 Designated EHV charges'!$D:$P,12,FALSE)),"")</f>
        <v/>
      </c>
      <c r="H90" s="53" t="str">
        <f>IFERROR(IF(VLOOKUP($A90,'Annex 2 Designated EHV charges'!$D:$P,13,FALSE)=0,"",VLOOKUP($A90,'Annex 2 Designated EHV charges'!$D:$P,13,FALSE)),"")</f>
        <v/>
      </c>
    </row>
    <row r="91" spans="1:8" x14ac:dyDescent="0.25">
      <c r="A91" s="53" t="str">
        <f t="array" ref="A91">IFERROR(INDEX('Annex 2 Designated EHV charges'!$D$11:$D$58, MATCH(0, IF(ISBLANK('Annex 2 Designated EHV charges'!$D$11:$D$58),1, COUNTIF(A$4:$A90, 'Annex 2 Designated EHV charges'!$D$11:$D$58)), 0)),"")</f>
        <v/>
      </c>
      <c r="B91" s="53" t="str">
        <f>IF($A91="","",VLOOKUP($A91,'Annex 2 Designated EHV charges'!$D:$O,2,0))</f>
        <v/>
      </c>
      <c r="C91" s="61" t="str">
        <f>IF($A91="","",VLOOKUP($A91,'Annex 2 Designated EHV charges'!$D:$O,3,0))</f>
        <v/>
      </c>
      <c r="D91" s="61" t="str">
        <f>IF($A91="","",VLOOKUP($A91,'Annex 2 Designated EHV charges'!$D:$O,4,0))</f>
        <v/>
      </c>
      <c r="E91" s="62" t="str">
        <f>IFERROR(IF(VLOOKUP($A91,'Annex 2 Designated EHV charges'!$D:$P,10,FALSE)=0,"",VLOOKUP($A91,'Annex 2 Designated EHV charges'!$D:$P,10,FALSE)),"")</f>
        <v/>
      </c>
      <c r="F91" s="63" t="str">
        <f>IFERROR(IF(VLOOKUP($A91,'Annex 2 Designated EHV charges'!$D:$P,11,FALSE)=0,"",VLOOKUP($A91,'Annex 2 Designated EHV charges'!$D:$P,11,FALSE)),"")</f>
        <v/>
      </c>
      <c r="G91" s="63" t="str">
        <f>IFERROR(IF(VLOOKUP($A91,'Annex 2 Designated EHV charges'!$D:$P,12,FALSE)=0,"",VLOOKUP($A91,'Annex 2 Designated EHV charges'!$D:$P,12,FALSE)),"")</f>
        <v/>
      </c>
      <c r="H91" s="53" t="str">
        <f>IFERROR(IF(VLOOKUP($A91,'Annex 2 Designated EHV charges'!$D:$P,13,FALSE)=0,"",VLOOKUP($A91,'Annex 2 Designated EHV charges'!$D:$P,13,FALSE)),"")</f>
        <v/>
      </c>
    </row>
    <row r="92" spans="1:8" x14ac:dyDescent="0.25">
      <c r="A92" s="53" t="str">
        <f t="array" ref="A92">IFERROR(INDEX('Annex 2 Designated EHV charges'!$D$11:$D$58, MATCH(0, IF(ISBLANK('Annex 2 Designated EHV charges'!$D$11:$D$58),1, COUNTIF(A$4:$A91, 'Annex 2 Designated EHV charges'!$D$11:$D$58)), 0)),"")</f>
        <v/>
      </c>
      <c r="B92" s="53" t="str">
        <f>IF($A92="","",VLOOKUP($A92,'Annex 2 Designated EHV charges'!$D:$O,2,0))</f>
        <v/>
      </c>
      <c r="C92" s="61" t="str">
        <f>IF($A92="","",VLOOKUP($A92,'Annex 2 Designated EHV charges'!$D:$O,3,0))</f>
        <v/>
      </c>
      <c r="D92" s="61" t="str">
        <f>IF($A92="","",VLOOKUP($A92,'Annex 2 Designated EHV charges'!$D:$O,4,0))</f>
        <v/>
      </c>
      <c r="E92" s="62" t="str">
        <f>IFERROR(IF(VLOOKUP($A92,'Annex 2 Designated EHV charges'!$D:$P,10,FALSE)=0,"",VLOOKUP($A92,'Annex 2 Designated EHV charges'!$D:$P,10,FALSE)),"")</f>
        <v/>
      </c>
      <c r="F92" s="63" t="str">
        <f>IFERROR(IF(VLOOKUP($A92,'Annex 2 Designated EHV charges'!$D:$P,11,FALSE)=0,"",VLOOKUP($A92,'Annex 2 Designated EHV charges'!$D:$P,11,FALSE)),"")</f>
        <v/>
      </c>
      <c r="G92" s="63" t="str">
        <f>IFERROR(IF(VLOOKUP($A92,'Annex 2 Designated EHV charges'!$D:$P,12,FALSE)=0,"",VLOOKUP($A92,'Annex 2 Designated EHV charges'!$D:$P,12,FALSE)),"")</f>
        <v/>
      </c>
      <c r="H92" s="53" t="str">
        <f>IFERROR(IF(VLOOKUP($A92,'Annex 2 Designated EHV charges'!$D:$P,13,FALSE)=0,"",VLOOKUP($A92,'Annex 2 Designated EHV charges'!$D:$P,13,FALSE)),"")</f>
        <v/>
      </c>
    </row>
    <row r="93" spans="1:8" x14ac:dyDescent="0.25">
      <c r="A93" s="53" t="str">
        <f t="array" ref="A93">IFERROR(INDEX('Annex 2 Designated EHV charges'!$D$11:$D$58, MATCH(0, IF(ISBLANK('Annex 2 Designated EHV charges'!$D$11:$D$58),1, COUNTIF(A$4:$A92, 'Annex 2 Designated EHV charges'!$D$11:$D$58)), 0)),"")</f>
        <v/>
      </c>
      <c r="B93" s="53" t="str">
        <f>IF($A93="","",VLOOKUP($A93,'Annex 2 Designated EHV charges'!$D:$O,2,0))</f>
        <v/>
      </c>
      <c r="C93" s="61" t="str">
        <f>IF($A93="","",VLOOKUP($A93,'Annex 2 Designated EHV charges'!$D:$O,3,0))</f>
        <v/>
      </c>
      <c r="D93" s="61" t="str">
        <f>IF($A93="","",VLOOKUP($A93,'Annex 2 Designated EHV charges'!$D:$O,4,0))</f>
        <v/>
      </c>
      <c r="E93" s="62" t="str">
        <f>IFERROR(IF(VLOOKUP($A93,'Annex 2 Designated EHV charges'!$D:$P,10,FALSE)=0,"",VLOOKUP($A93,'Annex 2 Designated EHV charges'!$D:$P,10,FALSE)),"")</f>
        <v/>
      </c>
      <c r="F93" s="63" t="str">
        <f>IFERROR(IF(VLOOKUP($A93,'Annex 2 Designated EHV charges'!$D:$P,11,FALSE)=0,"",VLOOKUP($A93,'Annex 2 Designated EHV charges'!$D:$P,11,FALSE)),"")</f>
        <v/>
      </c>
      <c r="G93" s="63" t="str">
        <f>IFERROR(IF(VLOOKUP($A93,'Annex 2 Designated EHV charges'!$D:$P,12,FALSE)=0,"",VLOOKUP($A93,'Annex 2 Designated EHV charges'!$D:$P,12,FALSE)),"")</f>
        <v/>
      </c>
      <c r="H93" s="53" t="str">
        <f>IFERROR(IF(VLOOKUP($A93,'Annex 2 Designated EHV charges'!$D:$P,13,FALSE)=0,"",VLOOKUP($A93,'Annex 2 Designated EHV charges'!$D:$P,13,FALSE)),"")</f>
        <v/>
      </c>
    </row>
    <row r="94" spans="1:8" x14ac:dyDescent="0.25">
      <c r="A94" s="53" t="str">
        <f t="array" ref="A94">IFERROR(INDEX('Annex 2 Designated EHV charges'!$D$11:$D$58, MATCH(0, IF(ISBLANK('Annex 2 Designated EHV charges'!$D$11:$D$58),1, COUNTIF(A$4:$A93, 'Annex 2 Designated EHV charges'!$D$11:$D$58)), 0)),"")</f>
        <v/>
      </c>
      <c r="B94" s="53" t="str">
        <f>IF($A94="","",VLOOKUP($A94,'Annex 2 Designated EHV charges'!$D:$O,2,0))</f>
        <v/>
      </c>
      <c r="C94" s="61" t="str">
        <f>IF($A94="","",VLOOKUP($A94,'Annex 2 Designated EHV charges'!$D:$O,3,0))</f>
        <v/>
      </c>
      <c r="D94" s="61" t="str">
        <f>IF($A94="","",VLOOKUP($A94,'Annex 2 Designated EHV charges'!$D:$O,4,0))</f>
        <v/>
      </c>
      <c r="E94" s="62" t="str">
        <f>IFERROR(IF(VLOOKUP($A94,'Annex 2 Designated EHV charges'!$D:$P,10,FALSE)=0,"",VLOOKUP($A94,'Annex 2 Designated EHV charges'!$D:$P,10,FALSE)),"")</f>
        <v/>
      </c>
      <c r="F94" s="63" t="str">
        <f>IFERROR(IF(VLOOKUP($A94,'Annex 2 Designated EHV charges'!$D:$P,11,FALSE)=0,"",VLOOKUP($A94,'Annex 2 Designated EHV charges'!$D:$P,11,FALSE)),"")</f>
        <v/>
      </c>
      <c r="G94" s="63" t="str">
        <f>IFERROR(IF(VLOOKUP($A94,'Annex 2 Designated EHV charges'!$D:$P,12,FALSE)=0,"",VLOOKUP($A94,'Annex 2 Designated EHV charges'!$D:$P,12,FALSE)),"")</f>
        <v/>
      </c>
      <c r="H94" s="53" t="str">
        <f>IFERROR(IF(VLOOKUP($A94,'Annex 2 Designated EHV charges'!$D:$P,13,FALSE)=0,"",VLOOKUP($A94,'Annex 2 Designated EHV charges'!$D:$P,13,FALSE)),"")</f>
        <v/>
      </c>
    </row>
    <row r="95" spans="1:8" x14ac:dyDescent="0.25">
      <c r="A95" s="53" t="str">
        <f t="array" ref="A95">IFERROR(INDEX('Annex 2 Designated EHV charges'!$D$11:$D$58, MATCH(0, IF(ISBLANK('Annex 2 Designated EHV charges'!$D$11:$D$58),1, COUNTIF(A$4:$A94, 'Annex 2 Designated EHV charges'!$D$11:$D$58)), 0)),"")</f>
        <v/>
      </c>
      <c r="B95" s="53" t="str">
        <f>IF($A95="","",VLOOKUP($A95,'Annex 2 Designated EHV charges'!$D:$O,2,0))</f>
        <v/>
      </c>
      <c r="C95" s="61" t="str">
        <f>IF($A95="","",VLOOKUP($A95,'Annex 2 Designated EHV charges'!$D:$O,3,0))</f>
        <v/>
      </c>
      <c r="D95" s="61" t="str">
        <f>IF($A95="","",VLOOKUP($A95,'Annex 2 Designated EHV charges'!$D:$O,4,0))</f>
        <v/>
      </c>
      <c r="E95" s="62" t="str">
        <f>IFERROR(IF(VLOOKUP($A95,'Annex 2 Designated EHV charges'!$D:$P,10,FALSE)=0,"",VLOOKUP($A95,'Annex 2 Designated EHV charges'!$D:$P,10,FALSE)),"")</f>
        <v/>
      </c>
      <c r="F95" s="63" t="str">
        <f>IFERROR(IF(VLOOKUP($A95,'Annex 2 Designated EHV charges'!$D:$P,11,FALSE)=0,"",VLOOKUP($A95,'Annex 2 Designated EHV charges'!$D:$P,11,FALSE)),"")</f>
        <v/>
      </c>
      <c r="G95" s="63" t="str">
        <f>IFERROR(IF(VLOOKUP($A95,'Annex 2 Designated EHV charges'!$D:$P,12,FALSE)=0,"",VLOOKUP($A95,'Annex 2 Designated EHV charges'!$D:$P,12,FALSE)),"")</f>
        <v/>
      </c>
      <c r="H95" s="53" t="str">
        <f>IFERROR(IF(VLOOKUP($A95,'Annex 2 Designated EHV charges'!$D:$P,13,FALSE)=0,"",VLOOKUP($A95,'Annex 2 Designated EHV charges'!$D:$P,13,FALSE)),"")</f>
        <v/>
      </c>
    </row>
    <row r="96" spans="1:8" x14ac:dyDescent="0.25">
      <c r="A96" s="53" t="str">
        <f t="array" ref="A96">IFERROR(INDEX('Annex 2 Designated EHV charges'!$D$11:$D$58, MATCH(0, IF(ISBLANK('Annex 2 Designated EHV charges'!$D$11:$D$58),1, COUNTIF(A$4:$A95, 'Annex 2 Designated EHV charges'!$D$11:$D$58)), 0)),"")</f>
        <v/>
      </c>
      <c r="B96" s="53" t="str">
        <f>IF($A96="","",VLOOKUP($A96,'Annex 2 Designated EHV charges'!$D:$O,2,0))</f>
        <v/>
      </c>
      <c r="C96" s="61" t="str">
        <f>IF($A96="","",VLOOKUP($A96,'Annex 2 Designated EHV charges'!$D:$O,3,0))</f>
        <v/>
      </c>
      <c r="D96" s="61" t="str">
        <f>IF($A96="","",VLOOKUP($A96,'Annex 2 Designated EHV charges'!$D:$O,4,0))</f>
        <v/>
      </c>
      <c r="E96" s="62" t="str">
        <f>IFERROR(IF(VLOOKUP($A96,'Annex 2 Designated EHV charges'!$D:$P,10,FALSE)=0,"",VLOOKUP($A96,'Annex 2 Designated EHV charges'!$D:$P,10,FALSE)),"")</f>
        <v/>
      </c>
      <c r="F96" s="63" t="str">
        <f>IFERROR(IF(VLOOKUP($A96,'Annex 2 Designated EHV charges'!$D:$P,11,FALSE)=0,"",VLOOKUP($A96,'Annex 2 Designated EHV charges'!$D:$P,11,FALSE)),"")</f>
        <v/>
      </c>
      <c r="G96" s="63" t="str">
        <f>IFERROR(IF(VLOOKUP($A96,'Annex 2 Designated EHV charges'!$D:$P,12,FALSE)=0,"",VLOOKUP($A96,'Annex 2 Designated EHV charges'!$D:$P,12,FALSE)),"")</f>
        <v/>
      </c>
      <c r="H96" s="53" t="str">
        <f>IFERROR(IF(VLOOKUP($A96,'Annex 2 Designated EHV charges'!$D:$P,13,FALSE)=0,"",VLOOKUP($A96,'Annex 2 Designated EHV charges'!$D:$P,13,FALSE)),"")</f>
        <v/>
      </c>
    </row>
    <row r="97" spans="1:8" x14ac:dyDescent="0.25">
      <c r="A97" s="53" t="str">
        <f t="array" ref="A97">IFERROR(INDEX('Annex 2 Designated EHV charges'!$D$11:$D$58, MATCH(0, IF(ISBLANK('Annex 2 Designated EHV charges'!$D$11:$D$58),1, COUNTIF(A$4:$A96, 'Annex 2 Designated EHV charges'!$D$11:$D$58)), 0)),"")</f>
        <v/>
      </c>
      <c r="B97" s="53" t="str">
        <f>IF($A97="","",VLOOKUP($A97,'Annex 2 Designated EHV charges'!$D:$O,2,0))</f>
        <v/>
      </c>
      <c r="C97" s="61" t="str">
        <f>IF($A97="","",VLOOKUP($A97,'Annex 2 Designated EHV charges'!$D:$O,3,0))</f>
        <v/>
      </c>
      <c r="D97" s="61" t="str">
        <f>IF($A97="","",VLOOKUP($A97,'Annex 2 Designated EHV charges'!$D:$O,4,0))</f>
        <v/>
      </c>
      <c r="E97" s="62" t="str">
        <f>IFERROR(IF(VLOOKUP($A97,'Annex 2 Designated EHV charges'!$D:$P,10,FALSE)=0,"",VLOOKUP($A97,'Annex 2 Designated EHV charges'!$D:$P,10,FALSE)),"")</f>
        <v/>
      </c>
      <c r="F97" s="63" t="str">
        <f>IFERROR(IF(VLOOKUP($A97,'Annex 2 Designated EHV charges'!$D:$P,11,FALSE)=0,"",VLOOKUP($A97,'Annex 2 Designated EHV charges'!$D:$P,11,FALSE)),"")</f>
        <v/>
      </c>
      <c r="G97" s="63" t="str">
        <f>IFERROR(IF(VLOOKUP($A97,'Annex 2 Designated EHV charges'!$D:$P,12,FALSE)=0,"",VLOOKUP($A97,'Annex 2 Designated EHV charges'!$D:$P,12,FALSE)),"")</f>
        <v/>
      </c>
      <c r="H97" s="53" t="str">
        <f>IFERROR(IF(VLOOKUP($A97,'Annex 2 Designated EHV charges'!$D:$P,13,FALSE)=0,"",VLOOKUP($A97,'Annex 2 Designated EHV charges'!$D:$P,13,FALSE)),"")</f>
        <v/>
      </c>
    </row>
    <row r="98" spans="1:8" x14ac:dyDescent="0.25">
      <c r="A98" s="53" t="str">
        <f t="array" ref="A98">IFERROR(INDEX('Annex 2 Designated EHV charges'!$D$11:$D$58, MATCH(0, IF(ISBLANK('Annex 2 Designated EHV charges'!$D$11:$D$58),1, COUNTIF(A$4:$A97, 'Annex 2 Designated EHV charges'!$D$11:$D$58)), 0)),"")</f>
        <v/>
      </c>
      <c r="B98" s="53" t="str">
        <f>IF($A98="","",VLOOKUP($A98,'Annex 2 Designated EHV charges'!$D:$O,2,0))</f>
        <v/>
      </c>
      <c r="C98" s="61" t="str">
        <f>IF($A98="","",VLOOKUP($A98,'Annex 2 Designated EHV charges'!$D:$O,3,0))</f>
        <v/>
      </c>
      <c r="D98" s="61" t="str">
        <f>IF($A98="","",VLOOKUP($A98,'Annex 2 Designated EHV charges'!$D:$O,4,0))</f>
        <v/>
      </c>
      <c r="E98" s="62" t="str">
        <f>IFERROR(IF(VLOOKUP($A98,'Annex 2 Designated EHV charges'!$D:$P,10,FALSE)=0,"",VLOOKUP($A98,'Annex 2 Designated EHV charges'!$D:$P,10,FALSE)),"")</f>
        <v/>
      </c>
      <c r="F98" s="63" t="str">
        <f>IFERROR(IF(VLOOKUP($A98,'Annex 2 Designated EHV charges'!$D:$P,11,FALSE)=0,"",VLOOKUP($A98,'Annex 2 Designated EHV charges'!$D:$P,11,FALSE)),"")</f>
        <v/>
      </c>
      <c r="G98" s="63" t="str">
        <f>IFERROR(IF(VLOOKUP($A98,'Annex 2 Designated EHV charges'!$D:$P,12,FALSE)=0,"",VLOOKUP($A98,'Annex 2 Designated EHV charges'!$D:$P,12,FALSE)),"")</f>
        <v/>
      </c>
      <c r="H98" s="53" t="str">
        <f>IFERROR(IF(VLOOKUP($A98,'Annex 2 Designated EHV charges'!$D:$P,13,FALSE)=0,"",VLOOKUP($A98,'Annex 2 Designated EHV charges'!$D:$P,13,FALSE)),"")</f>
        <v/>
      </c>
    </row>
    <row r="99" spans="1:8" x14ac:dyDescent="0.25">
      <c r="A99" s="53" t="str">
        <f t="array" ref="A99">IFERROR(INDEX('Annex 2 Designated EHV charges'!$D$11:$D$58, MATCH(0, IF(ISBLANK('Annex 2 Designated EHV charges'!$D$11:$D$58),1, COUNTIF(A$4:$A98, 'Annex 2 Designated EHV charges'!$D$11:$D$58)), 0)),"")</f>
        <v/>
      </c>
      <c r="B99" s="53" t="str">
        <f>IF($A99="","",VLOOKUP($A99,'Annex 2 Designated EHV charges'!$D:$O,2,0))</f>
        <v/>
      </c>
      <c r="C99" s="61" t="str">
        <f>IF($A99="","",VLOOKUP($A99,'Annex 2 Designated EHV charges'!$D:$O,3,0))</f>
        <v/>
      </c>
      <c r="D99" s="61" t="str">
        <f>IF($A99="","",VLOOKUP($A99,'Annex 2 Designated EHV charges'!$D:$O,4,0))</f>
        <v/>
      </c>
      <c r="E99" s="62" t="str">
        <f>IFERROR(IF(VLOOKUP($A99,'Annex 2 Designated EHV charges'!$D:$P,10,FALSE)=0,"",VLOOKUP($A99,'Annex 2 Designated EHV charges'!$D:$P,10,FALSE)),"")</f>
        <v/>
      </c>
      <c r="F99" s="63" t="str">
        <f>IFERROR(IF(VLOOKUP($A99,'Annex 2 Designated EHV charges'!$D:$P,11,FALSE)=0,"",VLOOKUP($A99,'Annex 2 Designated EHV charges'!$D:$P,11,FALSE)),"")</f>
        <v/>
      </c>
      <c r="G99" s="63" t="str">
        <f>IFERROR(IF(VLOOKUP($A99,'Annex 2 Designated EHV charges'!$D:$P,12,FALSE)=0,"",VLOOKUP($A99,'Annex 2 Designated EHV charges'!$D:$P,12,FALSE)),"")</f>
        <v/>
      </c>
      <c r="H99" s="53" t="str">
        <f>IFERROR(IF(VLOOKUP($A99,'Annex 2 Designated EHV charges'!$D:$P,13,FALSE)=0,"",VLOOKUP($A99,'Annex 2 Designated EHV charges'!$D:$P,13,FALSE)),"")</f>
        <v/>
      </c>
    </row>
    <row r="100" spans="1:8" x14ac:dyDescent="0.25">
      <c r="A100" s="53" t="str">
        <f t="array" ref="A100">IFERROR(INDEX('Annex 2 Designated EHV charges'!$D$11:$D$58, MATCH(0, IF(ISBLANK('Annex 2 Designated EHV charges'!$D$11:$D$58),1, COUNTIF(A$4:$A99, 'Annex 2 Designated EHV charges'!$D$11:$D$58)), 0)),"")</f>
        <v/>
      </c>
      <c r="B100" s="53" t="str">
        <f>IF($A100="","",VLOOKUP($A100,'Annex 2 Designated EHV charges'!$D:$O,2,0))</f>
        <v/>
      </c>
      <c r="C100" s="61" t="str">
        <f>IF($A100="","",VLOOKUP($A100,'Annex 2 Designated EHV charges'!$D:$O,3,0))</f>
        <v/>
      </c>
      <c r="D100" s="61" t="str">
        <f>IF($A100="","",VLOOKUP($A100,'Annex 2 Designated EHV charges'!$D:$O,4,0))</f>
        <v/>
      </c>
      <c r="E100" s="62" t="str">
        <f>IFERROR(IF(VLOOKUP($A100,'Annex 2 Designated EHV charges'!$D:$P,10,FALSE)=0,"",VLOOKUP($A100,'Annex 2 Designated EHV charges'!$D:$P,10,FALSE)),"")</f>
        <v/>
      </c>
      <c r="F100" s="63" t="str">
        <f>IFERROR(IF(VLOOKUP($A100,'Annex 2 Designated EHV charges'!$D:$P,11,FALSE)=0,"",VLOOKUP($A100,'Annex 2 Designated EHV charges'!$D:$P,11,FALSE)),"")</f>
        <v/>
      </c>
      <c r="G100" s="63" t="str">
        <f>IFERROR(IF(VLOOKUP($A100,'Annex 2 Designated EHV charges'!$D:$P,12,FALSE)=0,"",VLOOKUP($A100,'Annex 2 Designated EHV charges'!$D:$P,12,FALSE)),"")</f>
        <v/>
      </c>
      <c r="H100" s="53" t="str">
        <f>IFERROR(IF(VLOOKUP($A100,'Annex 2 Designated EHV charges'!$D:$P,13,FALSE)=0,"",VLOOKUP($A100,'Annex 2 Designated EHV charges'!$D:$P,13,FALSE)),"")</f>
        <v/>
      </c>
    </row>
    <row r="101" spans="1:8" x14ac:dyDescent="0.25">
      <c r="A101" s="53" t="str">
        <f t="array" ref="A101">IFERROR(INDEX('Annex 2 Designated EHV charges'!$D$11:$D$58, MATCH(0, IF(ISBLANK('Annex 2 Designated EHV charges'!$D$11:$D$58),1, COUNTIF(A$4:$A100, 'Annex 2 Designated EHV charges'!$D$11:$D$58)), 0)),"")</f>
        <v/>
      </c>
      <c r="B101" s="53" t="str">
        <f>IF($A101="","",VLOOKUP($A101,'Annex 2 Designated EHV charges'!$D:$O,2,0))</f>
        <v/>
      </c>
      <c r="C101" s="61" t="str">
        <f>IF($A101="","",VLOOKUP($A101,'Annex 2 Designated EHV charges'!$D:$O,3,0))</f>
        <v/>
      </c>
      <c r="D101" s="61" t="str">
        <f>IF($A101="","",VLOOKUP($A101,'Annex 2 Designated EHV charges'!$D:$O,4,0))</f>
        <v/>
      </c>
      <c r="E101" s="62" t="str">
        <f>IFERROR(IF(VLOOKUP($A101,'Annex 2 Designated EHV charges'!$D:$P,10,FALSE)=0,"",VLOOKUP($A101,'Annex 2 Designated EHV charges'!$D:$P,10,FALSE)),"")</f>
        <v/>
      </c>
      <c r="F101" s="63" t="str">
        <f>IFERROR(IF(VLOOKUP($A101,'Annex 2 Designated EHV charges'!$D:$P,11,FALSE)=0,"",VLOOKUP($A101,'Annex 2 Designated EHV charges'!$D:$P,11,FALSE)),"")</f>
        <v/>
      </c>
      <c r="G101" s="63" t="str">
        <f>IFERROR(IF(VLOOKUP($A101,'Annex 2 Designated EHV charges'!$D:$P,12,FALSE)=0,"",VLOOKUP($A101,'Annex 2 Designated EHV charges'!$D:$P,12,FALSE)),"")</f>
        <v/>
      </c>
      <c r="H101" s="53" t="str">
        <f>IFERROR(IF(VLOOKUP($A101,'Annex 2 Designated EHV charges'!$D:$P,13,FALSE)=0,"",VLOOKUP($A101,'Annex 2 Designated EHV charges'!$D:$P,13,FALSE)),"")</f>
        <v/>
      </c>
    </row>
    <row r="102" spans="1:8" x14ac:dyDescent="0.25">
      <c r="A102" s="53" t="str">
        <f t="array" ref="A102">IFERROR(INDEX('Annex 2 Designated EHV charges'!$D$11:$D$58, MATCH(0, IF(ISBLANK('Annex 2 Designated EHV charges'!$D$11:$D$58),1, COUNTIF(A$4:$A101, 'Annex 2 Designated EHV charges'!$D$11:$D$58)), 0)),"")</f>
        <v/>
      </c>
      <c r="B102" s="53" t="str">
        <f>IF($A102="","",VLOOKUP($A102,'Annex 2 Designated EHV charges'!$D:$O,2,0))</f>
        <v/>
      </c>
      <c r="C102" s="61" t="str">
        <f>IF($A102="","",VLOOKUP($A102,'Annex 2 Designated EHV charges'!$D:$O,3,0))</f>
        <v/>
      </c>
      <c r="D102" s="61" t="str">
        <f>IF($A102="","",VLOOKUP($A102,'Annex 2 Designated EHV charges'!$D:$O,4,0))</f>
        <v/>
      </c>
      <c r="E102" s="62" t="str">
        <f>IFERROR(IF(VLOOKUP($A102,'Annex 2 Designated EHV charges'!$D:$P,10,FALSE)=0,"",VLOOKUP($A102,'Annex 2 Designated EHV charges'!$D:$P,10,FALSE)),"")</f>
        <v/>
      </c>
      <c r="F102" s="63" t="str">
        <f>IFERROR(IF(VLOOKUP($A102,'Annex 2 Designated EHV charges'!$D:$P,11,FALSE)=0,"",VLOOKUP($A102,'Annex 2 Designated EHV charges'!$D:$P,11,FALSE)),"")</f>
        <v/>
      </c>
      <c r="G102" s="63" t="str">
        <f>IFERROR(IF(VLOOKUP($A102,'Annex 2 Designated EHV charges'!$D:$P,12,FALSE)=0,"",VLOOKUP($A102,'Annex 2 Designated EHV charges'!$D:$P,12,FALSE)),"")</f>
        <v/>
      </c>
      <c r="H102" s="53" t="str">
        <f>IFERROR(IF(VLOOKUP($A102,'Annex 2 Designated EHV charges'!$D:$P,13,FALSE)=0,"",VLOOKUP($A102,'Annex 2 Designated EHV charges'!$D:$P,13,FALSE)),"")</f>
        <v/>
      </c>
    </row>
    <row r="103" spans="1:8" x14ac:dyDescent="0.25">
      <c r="A103" s="53" t="str">
        <f t="array" ref="A103">IFERROR(INDEX('Annex 2 Designated EHV charges'!$D$11:$D$58, MATCH(0, IF(ISBLANK('Annex 2 Designated EHV charges'!$D$11:$D$58),1, COUNTIF(A$4:$A102, 'Annex 2 Designated EHV charges'!$D$11:$D$58)), 0)),"")</f>
        <v/>
      </c>
      <c r="B103" s="53" t="str">
        <f>IF($A103="","",VLOOKUP($A103,'Annex 2 Designated EHV charges'!$D:$O,2,0))</f>
        <v/>
      </c>
      <c r="C103" s="61" t="str">
        <f>IF($A103="","",VLOOKUP($A103,'Annex 2 Designated EHV charges'!$D:$O,3,0))</f>
        <v/>
      </c>
      <c r="D103" s="61" t="str">
        <f>IF($A103="","",VLOOKUP($A103,'Annex 2 Designated EHV charges'!$D:$O,4,0))</f>
        <v/>
      </c>
      <c r="E103" s="62" t="str">
        <f>IFERROR(IF(VLOOKUP($A103,'Annex 2 Designated EHV charges'!$D:$P,10,FALSE)=0,"",VLOOKUP($A103,'Annex 2 Designated EHV charges'!$D:$P,10,FALSE)),"")</f>
        <v/>
      </c>
      <c r="F103" s="63" t="str">
        <f>IFERROR(IF(VLOOKUP($A103,'Annex 2 Designated EHV charges'!$D:$P,11,FALSE)=0,"",VLOOKUP($A103,'Annex 2 Designated EHV charges'!$D:$P,11,FALSE)),"")</f>
        <v/>
      </c>
      <c r="G103" s="63" t="str">
        <f>IFERROR(IF(VLOOKUP($A103,'Annex 2 Designated EHV charges'!$D:$P,12,FALSE)=0,"",VLOOKUP($A103,'Annex 2 Designated EHV charges'!$D:$P,12,FALSE)),"")</f>
        <v/>
      </c>
      <c r="H103" s="53" t="str">
        <f>IFERROR(IF(VLOOKUP($A103,'Annex 2 Designated EHV charges'!$D:$P,13,FALSE)=0,"",VLOOKUP($A103,'Annex 2 Designated EHV charges'!$D:$P,13,FALSE)),"")</f>
        <v/>
      </c>
    </row>
    <row r="104" spans="1:8" x14ac:dyDescent="0.25">
      <c r="A104" s="53" t="str">
        <f t="array" ref="A104">IFERROR(INDEX('Annex 2 Designated EHV charges'!$D$11:$D$58, MATCH(0, IF(ISBLANK('Annex 2 Designated EHV charges'!$D$11:$D$58),1, COUNTIF(A$4:$A103, 'Annex 2 Designated EHV charges'!$D$11:$D$58)), 0)),"")</f>
        <v/>
      </c>
      <c r="B104" s="53" t="str">
        <f>IF($A104="","",VLOOKUP($A104,'Annex 2 Designated EHV charges'!$D:$O,2,0))</f>
        <v/>
      </c>
      <c r="C104" s="61" t="str">
        <f>IF($A104="","",VLOOKUP($A104,'Annex 2 Designated EHV charges'!$D:$O,3,0))</f>
        <v/>
      </c>
      <c r="D104" s="61" t="str">
        <f>IF($A104="","",VLOOKUP($A104,'Annex 2 Designated EHV charges'!$D:$O,4,0))</f>
        <v/>
      </c>
      <c r="E104" s="62" t="str">
        <f>IFERROR(IF(VLOOKUP($A104,'Annex 2 Designated EHV charges'!$D:$P,10,FALSE)=0,"",VLOOKUP($A104,'Annex 2 Designated EHV charges'!$D:$P,10,FALSE)),"")</f>
        <v/>
      </c>
      <c r="F104" s="63" t="str">
        <f>IFERROR(IF(VLOOKUP($A104,'Annex 2 Designated EHV charges'!$D:$P,11,FALSE)=0,"",VLOOKUP($A104,'Annex 2 Designated EHV charges'!$D:$P,11,FALSE)),"")</f>
        <v/>
      </c>
      <c r="G104" s="63" t="str">
        <f>IFERROR(IF(VLOOKUP($A104,'Annex 2 Designated EHV charges'!$D:$P,12,FALSE)=0,"",VLOOKUP($A104,'Annex 2 Designated EHV charges'!$D:$P,12,FALSE)),"")</f>
        <v/>
      </c>
      <c r="H104" s="53" t="str">
        <f>IFERROR(IF(VLOOKUP($A104,'Annex 2 Designated EHV charges'!$D:$P,13,FALSE)=0,"",VLOOKUP($A104,'Annex 2 Designated EHV charges'!$D:$P,13,FALSE)),"")</f>
        <v/>
      </c>
    </row>
    <row r="105" spans="1:8" x14ac:dyDescent="0.25">
      <c r="A105" s="53" t="str">
        <f t="array" ref="A105">IFERROR(INDEX('Annex 2 Designated EHV charges'!$D$11:$D$58, MATCH(0, IF(ISBLANK('Annex 2 Designated EHV charges'!$D$11:$D$58),1, COUNTIF(A$4:$A104, 'Annex 2 Designated EHV charges'!$D$11:$D$58)), 0)),"")</f>
        <v/>
      </c>
      <c r="B105" s="53" t="str">
        <f>IF($A105="","",VLOOKUP($A105,'Annex 2 Designated EHV charges'!$D:$O,2,0))</f>
        <v/>
      </c>
      <c r="C105" s="61" t="str">
        <f>IF($A105="","",VLOOKUP($A105,'Annex 2 Designated EHV charges'!$D:$O,3,0))</f>
        <v/>
      </c>
      <c r="D105" s="61" t="str">
        <f>IF($A105="","",VLOOKUP($A105,'Annex 2 Designated EHV charges'!$D:$O,4,0))</f>
        <v/>
      </c>
      <c r="E105" s="62" t="str">
        <f>IFERROR(IF(VLOOKUP($A105,'Annex 2 Designated EHV charges'!$D:$P,10,FALSE)=0,"",VLOOKUP($A105,'Annex 2 Designated EHV charges'!$D:$P,10,FALSE)),"")</f>
        <v/>
      </c>
      <c r="F105" s="63" t="str">
        <f>IFERROR(IF(VLOOKUP($A105,'Annex 2 Designated EHV charges'!$D:$P,11,FALSE)=0,"",VLOOKUP($A105,'Annex 2 Designated EHV charges'!$D:$P,11,FALSE)),"")</f>
        <v/>
      </c>
      <c r="G105" s="63" t="str">
        <f>IFERROR(IF(VLOOKUP($A105,'Annex 2 Designated EHV charges'!$D:$P,12,FALSE)=0,"",VLOOKUP($A105,'Annex 2 Designated EHV charges'!$D:$P,12,FALSE)),"")</f>
        <v/>
      </c>
      <c r="H105" s="53" t="str">
        <f>IFERROR(IF(VLOOKUP($A105,'Annex 2 Designated EHV charges'!$D:$P,13,FALSE)=0,"",VLOOKUP($A105,'Annex 2 Designated EHV charges'!$D:$P,13,FALSE)),"")</f>
        <v/>
      </c>
    </row>
    <row r="106" spans="1:8" x14ac:dyDescent="0.25">
      <c r="A106" s="53" t="str">
        <f t="array" ref="A106">IFERROR(INDEX('Annex 2 Designated EHV charges'!$D$11:$D$58, MATCH(0, IF(ISBLANK('Annex 2 Designated EHV charges'!$D$11:$D$58),1, COUNTIF(A$4:$A105, 'Annex 2 Designated EHV charges'!$D$11:$D$58)), 0)),"")</f>
        <v/>
      </c>
      <c r="B106" s="53" t="str">
        <f>IF($A106="","",VLOOKUP($A106,'Annex 2 Designated EHV charges'!$D:$O,2,0))</f>
        <v/>
      </c>
      <c r="C106" s="61" t="str">
        <f>IF($A106="","",VLOOKUP($A106,'Annex 2 Designated EHV charges'!$D:$O,3,0))</f>
        <v/>
      </c>
      <c r="D106" s="61" t="str">
        <f>IF($A106="","",VLOOKUP($A106,'Annex 2 Designated EHV charges'!$D:$O,4,0))</f>
        <v/>
      </c>
      <c r="E106" s="62" t="str">
        <f>IFERROR(IF(VLOOKUP($A106,'Annex 2 Designated EHV charges'!$D:$P,10,FALSE)=0,"",VLOOKUP($A106,'Annex 2 Designated EHV charges'!$D:$P,10,FALSE)),"")</f>
        <v/>
      </c>
      <c r="F106" s="63" t="str">
        <f>IFERROR(IF(VLOOKUP($A106,'Annex 2 Designated EHV charges'!$D:$P,11,FALSE)=0,"",VLOOKUP($A106,'Annex 2 Designated EHV charges'!$D:$P,11,FALSE)),"")</f>
        <v/>
      </c>
      <c r="G106" s="63" t="str">
        <f>IFERROR(IF(VLOOKUP($A106,'Annex 2 Designated EHV charges'!$D:$P,12,FALSE)=0,"",VLOOKUP($A106,'Annex 2 Designated EHV charges'!$D:$P,12,FALSE)),"")</f>
        <v/>
      </c>
      <c r="H106" s="53" t="str">
        <f>IFERROR(IF(VLOOKUP($A106,'Annex 2 Designated EHV charges'!$D:$P,13,FALSE)=0,"",VLOOKUP($A106,'Annex 2 Designated EHV charges'!$D:$P,13,FALSE)),"")</f>
        <v/>
      </c>
    </row>
    <row r="107" spans="1:8" x14ac:dyDescent="0.25">
      <c r="A107" s="53" t="str">
        <f t="array" ref="A107">IFERROR(INDEX('Annex 2 Designated EHV charges'!$D$11:$D$58, MATCH(0, IF(ISBLANK('Annex 2 Designated EHV charges'!$D$11:$D$58),1, COUNTIF(A$4:$A106, 'Annex 2 Designated EHV charges'!$D$11:$D$58)), 0)),"")</f>
        <v/>
      </c>
      <c r="B107" s="53" t="str">
        <f>IF($A107="","",VLOOKUP($A107,'Annex 2 Designated EHV charges'!$D:$O,2,0))</f>
        <v/>
      </c>
      <c r="C107" s="61" t="str">
        <f>IF($A107="","",VLOOKUP($A107,'Annex 2 Designated EHV charges'!$D:$O,3,0))</f>
        <v/>
      </c>
      <c r="D107" s="61" t="str">
        <f>IF($A107="","",VLOOKUP($A107,'Annex 2 Designated EHV charges'!$D:$O,4,0))</f>
        <v/>
      </c>
      <c r="E107" s="62" t="str">
        <f>IFERROR(IF(VLOOKUP($A107,'Annex 2 Designated EHV charges'!$D:$P,10,FALSE)=0,"",VLOOKUP($A107,'Annex 2 Designated EHV charges'!$D:$P,10,FALSE)),"")</f>
        <v/>
      </c>
      <c r="F107" s="63" t="str">
        <f>IFERROR(IF(VLOOKUP($A107,'Annex 2 Designated EHV charges'!$D:$P,11,FALSE)=0,"",VLOOKUP($A107,'Annex 2 Designated EHV charges'!$D:$P,11,FALSE)),"")</f>
        <v/>
      </c>
      <c r="G107" s="63" t="str">
        <f>IFERROR(IF(VLOOKUP($A107,'Annex 2 Designated EHV charges'!$D:$P,12,FALSE)=0,"",VLOOKUP($A107,'Annex 2 Designated EHV charges'!$D:$P,12,FALSE)),"")</f>
        <v/>
      </c>
      <c r="H107" s="53" t="str">
        <f>IFERROR(IF(VLOOKUP($A107,'Annex 2 Designated EHV charges'!$D:$P,13,FALSE)=0,"",VLOOKUP($A107,'Annex 2 Designated EHV charges'!$D:$P,13,FALSE)),"")</f>
        <v/>
      </c>
    </row>
    <row r="108" spans="1:8" x14ac:dyDescent="0.25">
      <c r="A108" s="53" t="str">
        <f t="array" ref="A108">IFERROR(INDEX('Annex 2 Designated EHV charges'!$D$11:$D$58, MATCH(0, IF(ISBLANK('Annex 2 Designated EHV charges'!$D$11:$D$58),1, COUNTIF(A$4:$A107, 'Annex 2 Designated EHV charges'!$D$11:$D$58)), 0)),"")</f>
        <v/>
      </c>
      <c r="B108" s="53" t="str">
        <f>IF($A108="","",VLOOKUP($A108,'Annex 2 Designated EHV charges'!$D:$O,2,0))</f>
        <v/>
      </c>
      <c r="C108" s="61" t="str">
        <f>IF($A108="","",VLOOKUP($A108,'Annex 2 Designated EHV charges'!$D:$O,3,0))</f>
        <v/>
      </c>
      <c r="D108" s="61" t="str">
        <f>IF($A108="","",VLOOKUP($A108,'Annex 2 Designated EHV charges'!$D:$O,4,0))</f>
        <v/>
      </c>
      <c r="E108" s="62" t="str">
        <f>IFERROR(IF(VLOOKUP($A108,'Annex 2 Designated EHV charges'!$D:$P,10,FALSE)=0,"",VLOOKUP($A108,'Annex 2 Designated EHV charges'!$D:$P,10,FALSE)),"")</f>
        <v/>
      </c>
      <c r="F108" s="63" t="str">
        <f>IFERROR(IF(VLOOKUP($A108,'Annex 2 Designated EHV charges'!$D:$P,11,FALSE)=0,"",VLOOKUP($A108,'Annex 2 Designated EHV charges'!$D:$P,11,FALSE)),"")</f>
        <v/>
      </c>
      <c r="G108" s="63" t="str">
        <f>IFERROR(IF(VLOOKUP($A108,'Annex 2 Designated EHV charges'!$D:$P,12,FALSE)=0,"",VLOOKUP($A108,'Annex 2 Designated EHV charges'!$D:$P,12,FALSE)),"")</f>
        <v/>
      </c>
      <c r="H108" s="53" t="str">
        <f>IFERROR(IF(VLOOKUP($A108,'Annex 2 Designated EHV charges'!$D:$P,13,FALSE)=0,"",VLOOKUP($A108,'Annex 2 Designated EHV charges'!$D:$P,13,FALSE)),"")</f>
        <v/>
      </c>
    </row>
    <row r="109" spans="1:8" x14ac:dyDescent="0.25">
      <c r="A109" s="53" t="str">
        <f t="array" ref="A109">IFERROR(INDEX('Annex 2 Designated EHV charges'!$D$11:$D$58, MATCH(0, IF(ISBLANK('Annex 2 Designated EHV charges'!$D$11:$D$58),1, COUNTIF(A$4:$A108, 'Annex 2 Designated EHV charges'!$D$11:$D$58)), 0)),"")</f>
        <v/>
      </c>
      <c r="B109" s="53" t="str">
        <f>IF($A109="","",VLOOKUP($A109,'Annex 2 Designated EHV charges'!$D:$O,2,0))</f>
        <v/>
      </c>
      <c r="C109" s="61" t="str">
        <f>IF($A109="","",VLOOKUP($A109,'Annex 2 Designated EHV charges'!$D:$O,3,0))</f>
        <v/>
      </c>
      <c r="D109" s="61" t="str">
        <f>IF($A109="","",VLOOKUP($A109,'Annex 2 Designated EHV charges'!$D:$O,4,0))</f>
        <v/>
      </c>
      <c r="E109" s="62" t="str">
        <f>IFERROR(IF(VLOOKUP($A109,'Annex 2 Designated EHV charges'!$D:$P,10,FALSE)=0,"",VLOOKUP($A109,'Annex 2 Designated EHV charges'!$D:$P,10,FALSE)),"")</f>
        <v/>
      </c>
      <c r="F109" s="63" t="str">
        <f>IFERROR(IF(VLOOKUP($A109,'Annex 2 Designated EHV charges'!$D:$P,11,FALSE)=0,"",VLOOKUP($A109,'Annex 2 Designated EHV charges'!$D:$P,11,FALSE)),"")</f>
        <v/>
      </c>
      <c r="G109" s="63" t="str">
        <f>IFERROR(IF(VLOOKUP($A109,'Annex 2 Designated EHV charges'!$D:$P,12,FALSE)=0,"",VLOOKUP($A109,'Annex 2 Designated EHV charges'!$D:$P,12,FALSE)),"")</f>
        <v/>
      </c>
      <c r="H109" s="53" t="str">
        <f>IFERROR(IF(VLOOKUP($A109,'Annex 2 Designated EHV charges'!$D:$P,13,FALSE)=0,"",VLOOKUP($A109,'Annex 2 Designated EHV charges'!$D:$P,13,FALSE)),"")</f>
        <v/>
      </c>
    </row>
    <row r="110" spans="1:8" x14ac:dyDescent="0.25">
      <c r="A110" s="53" t="str">
        <f t="array" ref="A110">IFERROR(INDEX('Annex 2 Designated EHV charges'!$D$11:$D$58, MATCH(0, IF(ISBLANK('Annex 2 Designated EHV charges'!$D$11:$D$58),1, COUNTIF(A$4:$A109, 'Annex 2 Designated EHV charges'!$D$11:$D$58)), 0)),"")</f>
        <v/>
      </c>
      <c r="B110" s="53" t="str">
        <f>IF($A110="","",VLOOKUP($A110,'Annex 2 Designated EHV charges'!$D:$O,2,0))</f>
        <v/>
      </c>
      <c r="C110" s="61" t="str">
        <f>IF($A110="","",VLOOKUP($A110,'Annex 2 Designated EHV charges'!$D:$O,3,0))</f>
        <v/>
      </c>
      <c r="D110" s="61" t="str">
        <f>IF($A110="","",VLOOKUP($A110,'Annex 2 Designated EHV charges'!$D:$O,4,0))</f>
        <v/>
      </c>
      <c r="E110" s="62" t="str">
        <f>IFERROR(IF(VLOOKUP($A110,'Annex 2 Designated EHV charges'!$D:$P,10,FALSE)=0,"",VLOOKUP($A110,'Annex 2 Designated EHV charges'!$D:$P,10,FALSE)),"")</f>
        <v/>
      </c>
      <c r="F110" s="63" t="str">
        <f>IFERROR(IF(VLOOKUP($A110,'Annex 2 Designated EHV charges'!$D:$P,11,FALSE)=0,"",VLOOKUP($A110,'Annex 2 Designated EHV charges'!$D:$P,11,FALSE)),"")</f>
        <v/>
      </c>
      <c r="G110" s="63" t="str">
        <f>IFERROR(IF(VLOOKUP($A110,'Annex 2 Designated EHV charges'!$D:$P,12,FALSE)=0,"",VLOOKUP($A110,'Annex 2 Designated EHV charges'!$D:$P,12,FALSE)),"")</f>
        <v/>
      </c>
      <c r="H110" s="53" t="str">
        <f>IFERROR(IF(VLOOKUP($A110,'Annex 2 Designated EHV charges'!$D:$P,13,FALSE)=0,"",VLOOKUP($A110,'Annex 2 Designated EHV charges'!$D:$P,13,FALSE)),"")</f>
        <v/>
      </c>
    </row>
    <row r="111" spans="1:8" x14ac:dyDescent="0.25">
      <c r="A111" s="53" t="str">
        <f t="array" ref="A111">IFERROR(INDEX('Annex 2 Designated EHV charges'!$D$11:$D$58, MATCH(0, IF(ISBLANK('Annex 2 Designated EHV charges'!$D$11:$D$58),1, COUNTIF(A$4:$A110, 'Annex 2 Designated EHV charges'!$D$11:$D$58)), 0)),"")</f>
        <v/>
      </c>
      <c r="B111" s="53" t="str">
        <f>IF($A111="","",VLOOKUP($A111,'Annex 2 Designated EHV charges'!$D:$O,2,0))</f>
        <v/>
      </c>
      <c r="C111" s="61" t="str">
        <f>IF($A111="","",VLOOKUP($A111,'Annex 2 Designated EHV charges'!$D:$O,3,0))</f>
        <v/>
      </c>
      <c r="D111" s="61" t="str">
        <f>IF($A111="","",VLOOKUP($A111,'Annex 2 Designated EHV charges'!$D:$O,4,0))</f>
        <v/>
      </c>
      <c r="E111" s="62" t="str">
        <f>IFERROR(IF(VLOOKUP($A111,'Annex 2 Designated EHV charges'!$D:$P,10,FALSE)=0,"",VLOOKUP($A111,'Annex 2 Designated EHV charges'!$D:$P,10,FALSE)),"")</f>
        <v/>
      </c>
      <c r="F111" s="63" t="str">
        <f>IFERROR(IF(VLOOKUP($A111,'Annex 2 Designated EHV charges'!$D:$P,11,FALSE)=0,"",VLOOKUP($A111,'Annex 2 Designated EHV charges'!$D:$P,11,FALSE)),"")</f>
        <v/>
      </c>
      <c r="G111" s="63" t="str">
        <f>IFERROR(IF(VLOOKUP($A111,'Annex 2 Designated EHV charges'!$D:$P,12,FALSE)=0,"",VLOOKUP($A111,'Annex 2 Designated EHV charges'!$D:$P,12,FALSE)),"")</f>
        <v/>
      </c>
      <c r="H111" s="53" t="str">
        <f>IFERROR(IF(VLOOKUP($A111,'Annex 2 Designated EHV charges'!$D:$P,13,FALSE)=0,"",VLOOKUP($A111,'Annex 2 Designated EHV charges'!$D:$P,13,FALSE)),"")</f>
        <v/>
      </c>
    </row>
    <row r="112" spans="1:8" x14ac:dyDescent="0.25">
      <c r="A112" s="53" t="str">
        <f t="array" ref="A112">IFERROR(INDEX('Annex 2 Designated EHV charges'!$D$11:$D$58, MATCH(0, IF(ISBLANK('Annex 2 Designated EHV charges'!$D$11:$D$58),1, COUNTIF(A$4:$A111, 'Annex 2 Designated EHV charges'!$D$11:$D$58)), 0)),"")</f>
        <v/>
      </c>
      <c r="B112" s="53" t="str">
        <f>IF($A112="","",VLOOKUP($A112,'Annex 2 Designated EHV charges'!$D:$O,2,0))</f>
        <v/>
      </c>
      <c r="C112" s="61" t="str">
        <f>IF($A112="","",VLOOKUP($A112,'Annex 2 Designated EHV charges'!$D:$O,3,0))</f>
        <v/>
      </c>
      <c r="D112" s="61" t="str">
        <f>IF($A112="","",VLOOKUP($A112,'Annex 2 Designated EHV charges'!$D:$O,4,0))</f>
        <v/>
      </c>
      <c r="E112" s="62" t="str">
        <f>IFERROR(IF(VLOOKUP($A112,'Annex 2 Designated EHV charges'!$D:$P,10,FALSE)=0,"",VLOOKUP($A112,'Annex 2 Designated EHV charges'!$D:$P,10,FALSE)),"")</f>
        <v/>
      </c>
      <c r="F112" s="63" t="str">
        <f>IFERROR(IF(VLOOKUP($A112,'Annex 2 Designated EHV charges'!$D:$P,11,FALSE)=0,"",VLOOKUP($A112,'Annex 2 Designated EHV charges'!$D:$P,11,FALSE)),"")</f>
        <v/>
      </c>
      <c r="G112" s="63" t="str">
        <f>IFERROR(IF(VLOOKUP($A112,'Annex 2 Designated EHV charges'!$D:$P,12,FALSE)=0,"",VLOOKUP($A112,'Annex 2 Designated EHV charges'!$D:$P,12,FALSE)),"")</f>
        <v/>
      </c>
      <c r="H112" s="53" t="str">
        <f>IFERROR(IF(VLOOKUP($A112,'Annex 2 Designated EHV charges'!$D:$P,13,FALSE)=0,"",VLOOKUP($A112,'Annex 2 Designated EHV charges'!$D:$P,13,FALSE)),"")</f>
        <v/>
      </c>
    </row>
    <row r="113" spans="1:8" x14ac:dyDescent="0.25">
      <c r="A113" s="53" t="str">
        <f t="array" ref="A113">IFERROR(INDEX('Annex 2 Designated EHV charges'!$D$11:$D$58, MATCH(0, IF(ISBLANK('Annex 2 Designated EHV charges'!$D$11:$D$58),1, COUNTIF(A$4:$A112, 'Annex 2 Designated EHV charges'!$D$11:$D$58)), 0)),"")</f>
        <v/>
      </c>
      <c r="B113" s="53" t="str">
        <f>IF($A113="","",VLOOKUP($A113,'Annex 2 Designated EHV charges'!$D:$O,2,0))</f>
        <v/>
      </c>
      <c r="C113" s="61" t="str">
        <f>IF($A113="","",VLOOKUP($A113,'Annex 2 Designated EHV charges'!$D:$O,3,0))</f>
        <v/>
      </c>
      <c r="D113" s="61" t="str">
        <f>IF($A113="","",VLOOKUP($A113,'Annex 2 Designated EHV charges'!$D:$O,4,0))</f>
        <v/>
      </c>
      <c r="E113" s="62" t="str">
        <f>IFERROR(IF(VLOOKUP($A113,'Annex 2 Designated EHV charges'!$D:$P,10,FALSE)=0,"",VLOOKUP($A113,'Annex 2 Designated EHV charges'!$D:$P,10,FALSE)),"")</f>
        <v/>
      </c>
      <c r="F113" s="63" t="str">
        <f>IFERROR(IF(VLOOKUP($A113,'Annex 2 Designated EHV charges'!$D:$P,11,FALSE)=0,"",VLOOKUP($A113,'Annex 2 Designated EHV charges'!$D:$P,11,FALSE)),"")</f>
        <v/>
      </c>
      <c r="G113" s="63" t="str">
        <f>IFERROR(IF(VLOOKUP($A113,'Annex 2 Designated EHV charges'!$D:$P,12,FALSE)=0,"",VLOOKUP($A113,'Annex 2 Designated EHV charges'!$D:$P,12,FALSE)),"")</f>
        <v/>
      </c>
      <c r="H113" s="53" t="str">
        <f>IFERROR(IF(VLOOKUP($A113,'Annex 2 Designated EHV charges'!$D:$P,13,FALSE)=0,"",VLOOKUP($A113,'Annex 2 Designated EHV charges'!$D:$P,13,FALSE)),"")</f>
        <v/>
      </c>
    </row>
    <row r="114" spans="1:8" x14ac:dyDescent="0.25">
      <c r="A114" s="53" t="str">
        <f t="array" ref="A114">IFERROR(INDEX('Annex 2 Designated EHV charges'!$D$11:$D$58, MATCH(0, IF(ISBLANK('Annex 2 Designated EHV charges'!$D$11:$D$58),1, COUNTIF(A$4:$A113, 'Annex 2 Designated EHV charges'!$D$11:$D$58)), 0)),"")</f>
        <v/>
      </c>
      <c r="B114" s="53" t="str">
        <f>IF($A114="","",VLOOKUP($A114,'Annex 2 Designated EHV charges'!$D:$O,2,0))</f>
        <v/>
      </c>
      <c r="C114" s="61" t="str">
        <f>IF($A114="","",VLOOKUP($A114,'Annex 2 Designated EHV charges'!$D:$O,3,0))</f>
        <v/>
      </c>
      <c r="D114" s="61" t="str">
        <f>IF($A114="","",VLOOKUP($A114,'Annex 2 Designated EHV charges'!$D:$O,4,0))</f>
        <v/>
      </c>
      <c r="E114" s="62" t="str">
        <f>IFERROR(IF(VLOOKUP($A114,'Annex 2 Designated EHV charges'!$D:$P,10,FALSE)=0,"",VLOOKUP($A114,'Annex 2 Designated EHV charges'!$D:$P,10,FALSE)),"")</f>
        <v/>
      </c>
      <c r="F114" s="63" t="str">
        <f>IFERROR(IF(VLOOKUP($A114,'Annex 2 Designated EHV charges'!$D:$P,11,FALSE)=0,"",VLOOKUP($A114,'Annex 2 Designated EHV charges'!$D:$P,11,FALSE)),"")</f>
        <v/>
      </c>
      <c r="G114" s="63" t="str">
        <f>IFERROR(IF(VLOOKUP($A114,'Annex 2 Designated EHV charges'!$D:$P,12,FALSE)=0,"",VLOOKUP($A114,'Annex 2 Designated EHV charges'!$D:$P,12,FALSE)),"")</f>
        <v/>
      </c>
      <c r="H114" s="53" t="str">
        <f>IFERROR(IF(VLOOKUP($A114,'Annex 2 Designated EHV charges'!$D:$P,13,FALSE)=0,"",VLOOKUP($A114,'Annex 2 Designated EHV charges'!$D:$P,13,FALSE)),"")</f>
        <v/>
      </c>
    </row>
    <row r="115" spans="1:8" x14ac:dyDescent="0.25">
      <c r="A115" s="53" t="str">
        <f t="array" ref="A115">IFERROR(INDEX('Annex 2 Designated EHV charges'!$D$11:$D$58, MATCH(0, IF(ISBLANK('Annex 2 Designated EHV charges'!$D$11:$D$58),1, COUNTIF(A$4:$A114, 'Annex 2 Designated EHV charges'!$D$11:$D$58)), 0)),"")</f>
        <v/>
      </c>
      <c r="B115" s="53" t="str">
        <f>IF($A115="","",VLOOKUP($A115,'Annex 2 Designated EHV charges'!$D:$O,2,0))</f>
        <v/>
      </c>
      <c r="C115" s="61" t="str">
        <f>IF($A115="","",VLOOKUP($A115,'Annex 2 Designated EHV charges'!$D:$O,3,0))</f>
        <v/>
      </c>
      <c r="D115" s="61" t="str">
        <f>IF($A115="","",VLOOKUP($A115,'Annex 2 Designated EHV charges'!$D:$O,4,0))</f>
        <v/>
      </c>
      <c r="E115" s="62" t="str">
        <f>IFERROR(IF(VLOOKUP($A115,'Annex 2 Designated EHV charges'!$D:$P,10,FALSE)=0,"",VLOOKUP($A115,'Annex 2 Designated EHV charges'!$D:$P,10,FALSE)),"")</f>
        <v/>
      </c>
      <c r="F115" s="63" t="str">
        <f>IFERROR(IF(VLOOKUP($A115,'Annex 2 Designated EHV charges'!$D:$P,11,FALSE)=0,"",VLOOKUP($A115,'Annex 2 Designated EHV charges'!$D:$P,11,FALSE)),"")</f>
        <v/>
      </c>
      <c r="G115" s="63" t="str">
        <f>IFERROR(IF(VLOOKUP($A115,'Annex 2 Designated EHV charges'!$D:$P,12,FALSE)=0,"",VLOOKUP($A115,'Annex 2 Designated EHV charges'!$D:$P,12,FALSE)),"")</f>
        <v/>
      </c>
      <c r="H115" s="53" t="str">
        <f>IFERROR(IF(VLOOKUP($A115,'Annex 2 Designated EHV charges'!$D:$P,13,FALSE)=0,"",VLOOKUP($A115,'Annex 2 Designated EHV charges'!$D:$P,13,FALSE)),"")</f>
        <v/>
      </c>
    </row>
    <row r="116" spans="1:8" x14ac:dyDescent="0.25">
      <c r="A116" s="53" t="str">
        <f t="array" ref="A116">IFERROR(INDEX('Annex 2 Designated EHV charges'!$D$11:$D$58, MATCH(0, IF(ISBLANK('Annex 2 Designated EHV charges'!$D$11:$D$58),1, COUNTIF(A$4:$A115, 'Annex 2 Designated EHV charges'!$D$11:$D$58)), 0)),"")</f>
        <v/>
      </c>
      <c r="B116" s="53" t="str">
        <f>IF($A116="","",VLOOKUP($A116,'Annex 2 Designated EHV charges'!$D:$O,2,0))</f>
        <v/>
      </c>
      <c r="C116" s="61" t="str">
        <f>IF($A116="","",VLOOKUP($A116,'Annex 2 Designated EHV charges'!$D:$O,3,0))</f>
        <v/>
      </c>
      <c r="D116" s="61" t="str">
        <f>IF($A116="","",VLOOKUP($A116,'Annex 2 Designated EHV charges'!$D:$O,4,0))</f>
        <v/>
      </c>
      <c r="E116" s="62" t="str">
        <f>IFERROR(IF(VLOOKUP($A116,'Annex 2 Designated EHV charges'!$D:$P,10,FALSE)=0,"",VLOOKUP($A116,'Annex 2 Designated EHV charges'!$D:$P,10,FALSE)),"")</f>
        <v/>
      </c>
      <c r="F116" s="63" t="str">
        <f>IFERROR(IF(VLOOKUP($A116,'Annex 2 Designated EHV charges'!$D:$P,11,FALSE)=0,"",VLOOKUP($A116,'Annex 2 Designated EHV charges'!$D:$P,11,FALSE)),"")</f>
        <v/>
      </c>
      <c r="G116" s="63" t="str">
        <f>IFERROR(IF(VLOOKUP($A116,'Annex 2 Designated EHV charges'!$D:$P,12,FALSE)=0,"",VLOOKUP($A116,'Annex 2 Designated EHV charges'!$D:$P,12,FALSE)),"")</f>
        <v/>
      </c>
      <c r="H116" s="53" t="str">
        <f>IFERROR(IF(VLOOKUP($A116,'Annex 2 Designated EHV charges'!$D:$P,13,FALSE)=0,"",VLOOKUP($A116,'Annex 2 Designated EHV charges'!$D:$P,13,FALSE)),"")</f>
        <v/>
      </c>
    </row>
    <row r="117" spans="1:8" x14ac:dyDescent="0.25">
      <c r="A117" s="53" t="str">
        <f t="array" ref="A117">IFERROR(INDEX('Annex 2 Designated EHV charges'!$D$11:$D$58, MATCH(0, IF(ISBLANK('Annex 2 Designated EHV charges'!$D$11:$D$58),1, COUNTIF(A$4:$A116, 'Annex 2 Designated EHV charges'!$D$11:$D$58)), 0)),"")</f>
        <v/>
      </c>
      <c r="B117" s="53" t="str">
        <f>IF($A117="","",VLOOKUP($A117,'Annex 2 Designated EHV charges'!$D:$O,2,0))</f>
        <v/>
      </c>
      <c r="C117" s="61" t="str">
        <f>IF($A117="","",VLOOKUP($A117,'Annex 2 Designated EHV charges'!$D:$O,3,0))</f>
        <v/>
      </c>
      <c r="D117" s="61" t="str">
        <f>IF($A117="","",VLOOKUP($A117,'Annex 2 Designated EHV charges'!$D:$O,4,0))</f>
        <v/>
      </c>
      <c r="E117" s="62" t="str">
        <f>IFERROR(IF(VLOOKUP($A117,'Annex 2 Designated EHV charges'!$D:$P,10,FALSE)=0,"",VLOOKUP($A117,'Annex 2 Designated EHV charges'!$D:$P,10,FALSE)),"")</f>
        <v/>
      </c>
      <c r="F117" s="63" t="str">
        <f>IFERROR(IF(VLOOKUP($A117,'Annex 2 Designated EHV charges'!$D:$P,11,FALSE)=0,"",VLOOKUP($A117,'Annex 2 Designated EHV charges'!$D:$P,11,FALSE)),"")</f>
        <v/>
      </c>
      <c r="G117" s="63" t="str">
        <f>IFERROR(IF(VLOOKUP($A117,'Annex 2 Designated EHV charges'!$D:$P,12,FALSE)=0,"",VLOOKUP($A117,'Annex 2 Designated EHV charges'!$D:$P,12,FALSE)),"")</f>
        <v/>
      </c>
      <c r="H117" s="53" t="str">
        <f>IFERROR(IF(VLOOKUP($A117,'Annex 2 Designated EHV charges'!$D:$P,13,FALSE)=0,"",VLOOKUP($A117,'Annex 2 Designated EHV charges'!$D:$P,13,FALSE)),"")</f>
        <v/>
      </c>
    </row>
    <row r="118" spans="1:8" x14ac:dyDescent="0.25">
      <c r="A118" s="53" t="str">
        <f t="array" ref="A118">IFERROR(INDEX('Annex 2 Designated EHV charges'!$D$11:$D$58, MATCH(0, IF(ISBLANK('Annex 2 Designated EHV charges'!$D$11:$D$58),1, COUNTIF(A$4:$A117, 'Annex 2 Designated EHV charges'!$D$11:$D$58)), 0)),"")</f>
        <v/>
      </c>
      <c r="B118" s="53" t="str">
        <f>IF($A118="","",VLOOKUP($A118,'Annex 2 Designated EHV charges'!$D:$O,2,0))</f>
        <v/>
      </c>
      <c r="C118" s="61" t="str">
        <f>IF($A118="","",VLOOKUP($A118,'Annex 2 Designated EHV charges'!$D:$O,3,0))</f>
        <v/>
      </c>
      <c r="D118" s="61" t="str">
        <f>IF($A118="","",VLOOKUP($A118,'Annex 2 Designated EHV charges'!$D:$O,4,0))</f>
        <v/>
      </c>
      <c r="E118" s="62" t="str">
        <f>IFERROR(IF(VLOOKUP($A118,'Annex 2 Designated EHV charges'!$D:$P,10,FALSE)=0,"",VLOOKUP($A118,'Annex 2 Designated EHV charges'!$D:$P,10,FALSE)),"")</f>
        <v/>
      </c>
      <c r="F118" s="63" t="str">
        <f>IFERROR(IF(VLOOKUP($A118,'Annex 2 Designated EHV charges'!$D:$P,11,FALSE)=0,"",VLOOKUP($A118,'Annex 2 Designated EHV charges'!$D:$P,11,FALSE)),"")</f>
        <v/>
      </c>
      <c r="G118" s="63" t="str">
        <f>IFERROR(IF(VLOOKUP($A118,'Annex 2 Designated EHV charges'!$D:$P,12,FALSE)=0,"",VLOOKUP($A118,'Annex 2 Designated EHV charges'!$D:$P,12,FALSE)),"")</f>
        <v/>
      </c>
      <c r="H118" s="53" t="str">
        <f>IFERROR(IF(VLOOKUP($A118,'Annex 2 Designated EHV charges'!$D:$P,13,FALSE)=0,"",VLOOKUP($A118,'Annex 2 Designated EHV charges'!$D:$P,13,FALSE)),"")</f>
        <v/>
      </c>
    </row>
    <row r="119" spans="1:8" x14ac:dyDescent="0.25">
      <c r="A119" s="53" t="str">
        <f t="array" ref="A119">IFERROR(INDEX('Annex 2 Designated EHV charges'!$D$11:$D$58, MATCH(0, IF(ISBLANK('Annex 2 Designated EHV charges'!$D$11:$D$58),1, COUNTIF(A$4:$A118, 'Annex 2 Designated EHV charges'!$D$11:$D$58)), 0)),"")</f>
        <v/>
      </c>
      <c r="B119" s="53" t="str">
        <f>IF($A119="","",VLOOKUP($A119,'Annex 2 Designated EHV charges'!$D:$O,2,0))</f>
        <v/>
      </c>
      <c r="C119" s="61" t="str">
        <f>IF($A119="","",VLOOKUP($A119,'Annex 2 Designated EHV charges'!$D:$O,3,0))</f>
        <v/>
      </c>
      <c r="D119" s="61" t="str">
        <f>IF($A119="","",VLOOKUP($A119,'Annex 2 Designated EHV charges'!$D:$O,4,0))</f>
        <v/>
      </c>
      <c r="E119" s="62" t="str">
        <f>IFERROR(IF(VLOOKUP($A119,'Annex 2 Designated EHV charges'!$D:$P,10,FALSE)=0,"",VLOOKUP($A119,'Annex 2 Designated EHV charges'!$D:$P,10,FALSE)),"")</f>
        <v/>
      </c>
      <c r="F119" s="63" t="str">
        <f>IFERROR(IF(VLOOKUP($A119,'Annex 2 Designated EHV charges'!$D:$P,11,FALSE)=0,"",VLOOKUP($A119,'Annex 2 Designated EHV charges'!$D:$P,11,FALSE)),"")</f>
        <v/>
      </c>
      <c r="G119" s="63" t="str">
        <f>IFERROR(IF(VLOOKUP($A119,'Annex 2 Designated EHV charges'!$D:$P,12,FALSE)=0,"",VLOOKUP($A119,'Annex 2 Designated EHV charges'!$D:$P,12,FALSE)),"")</f>
        <v/>
      </c>
      <c r="H119" s="53" t="str">
        <f>IFERROR(IF(VLOOKUP($A119,'Annex 2 Designated EHV charges'!$D:$P,13,FALSE)=0,"",VLOOKUP($A119,'Annex 2 Designated EHV charges'!$D:$P,13,FALSE)),"")</f>
        <v/>
      </c>
    </row>
    <row r="120" spans="1:8" x14ac:dyDescent="0.25">
      <c r="A120" s="53" t="str">
        <f t="array" ref="A120">IFERROR(INDEX('Annex 2 Designated EHV charges'!$D$11:$D$58, MATCH(0, IF(ISBLANK('Annex 2 Designated EHV charges'!$D$11:$D$58),1, COUNTIF(A$4:$A119, 'Annex 2 Designated EHV charges'!$D$11:$D$58)), 0)),"")</f>
        <v/>
      </c>
      <c r="B120" s="53" t="str">
        <f>IF($A120="","",VLOOKUP($A120,'Annex 2 Designated EHV charges'!$D:$O,2,0))</f>
        <v/>
      </c>
      <c r="C120" s="61" t="str">
        <f>IF($A120="","",VLOOKUP($A120,'Annex 2 Designated EHV charges'!$D:$O,3,0))</f>
        <v/>
      </c>
      <c r="D120" s="61" t="str">
        <f>IF($A120="","",VLOOKUP($A120,'Annex 2 Designated EHV charges'!$D:$O,4,0))</f>
        <v/>
      </c>
      <c r="E120" s="62" t="str">
        <f>IFERROR(IF(VLOOKUP($A120,'Annex 2 Designated EHV charges'!$D:$P,10,FALSE)=0,"",VLOOKUP($A120,'Annex 2 Designated EHV charges'!$D:$P,10,FALSE)),"")</f>
        <v/>
      </c>
      <c r="F120" s="63" t="str">
        <f>IFERROR(IF(VLOOKUP($A120,'Annex 2 Designated EHV charges'!$D:$P,11,FALSE)=0,"",VLOOKUP($A120,'Annex 2 Designated EHV charges'!$D:$P,11,FALSE)),"")</f>
        <v/>
      </c>
      <c r="G120" s="63" t="str">
        <f>IFERROR(IF(VLOOKUP($A120,'Annex 2 Designated EHV charges'!$D:$P,12,FALSE)=0,"",VLOOKUP($A120,'Annex 2 Designated EHV charges'!$D:$P,12,FALSE)),"")</f>
        <v/>
      </c>
      <c r="H120" s="53" t="str">
        <f>IFERROR(IF(VLOOKUP($A120,'Annex 2 Designated EHV charges'!$D:$P,13,FALSE)=0,"",VLOOKUP($A120,'Annex 2 Designated EHV charges'!$D:$P,13,FALSE)),"")</f>
        <v/>
      </c>
    </row>
    <row r="121" spans="1:8" x14ac:dyDescent="0.25">
      <c r="A121" s="53" t="str">
        <f t="array" ref="A121">IFERROR(INDEX('Annex 2 Designated EHV charges'!$D$11:$D$58, MATCH(0, IF(ISBLANK('Annex 2 Designated EHV charges'!$D$11:$D$58),1, COUNTIF(A$4:$A120, 'Annex 2 Designated EHV charges'!$D$11:$D$58)), 0)),"")</f>
        <v/>
      </c>
      <c r="B121" s="53" t="str">
        <f>IF($A121="","",VLOOKUP($A121,'Annex 2 Designated EHV charges'!$D:$O,2,0))</f>
        <v/>
      </c>
      <c r="C121" s="61" t="str">
        <f>IF($A121="","",VLOOKUP($A121,'Annex 2 Designated EHV charges'!$D:$O,3,0))</f>
        <v/>
      </c>
      <c r="D121" s="61" t="str">
        <f>IF($A121="","",VLOOKUP($A121,'Annex 2 Designated EHV charges'!$D:$O,4,0))</f>
        <v/>
      </c>
      <c r="E121" s="62" t="str">
        <f>IFERROR(IF(VLOOKUP($A121,'Annex 2 Designated EHV charges'!$D:$P,10,FALSE)=0,"",VLOOKUP($A121,'Annex 2 Designated EHV charges'!$D:$P,10,FALSE)),"")</f>
        <v/>
      </c>
      <c r="F121" s="63" t="str">
        <f>IFERROR(IF(VLOOKUP($A121,'Annex 2 Designated EHV charges'!$D:$P,11,FALSE)=0,"",VLOOKUP($A121,'Annex 2 Designated EHV charges'!$D:$P,11,FALSE)),"")</f>
        <v/>
      </c>
      <c r="G121" s="63" t="str">
        <f>IFERROR(IF(VLOOKUP($A121,'Annex 2 Designated EHV charges'!$D:$P,12,FALSE)=0,"",VLOOKUP($A121,'Annex 2 Designated EHV charges'!$D:$P,12,FALSE)),"")</f>
        <v/>
      </c>
      <c r="H121" s="53" t="str">
        <f>IFERROR(IF(VLOOKUP($A121,'Annex 2 Designated EHV charges'!$D:$P,13,FALSE)=0,"",VLOOKUP($A121,'Annex 2 Designated EHV charges'!$D:$P,13,FALSE)),"")</f>
        <v/>
      </c>
    </row>
    <row r="122" spans="1:8" x14ac:dyDescent="0.25">
      <c r="A122" s="53" t="str">
        <f t="array" ref="A122">IFERROR(INDEX('Annex 2 Designated EHV charges'!$D$11:$D$58, MATCH(0, IF(ISBLANK('Annex 2 Designated EHV charges'!$D$11:$D$58),1, COUNTIF(A$4:$A121, 'Annex 2 Designated EHV charges'!$D$11:$D$58)), 0)),"")</f>
        <v/>
      </c>
      <c r="B122" s="53" t="str">
        <f>IF($A122="","",VLOOKUP($A122,'Annex 2 Designated EHV charges'!$D:$O,2,0))</f>
        <v/>
      </c>
      <c r="C122" s="61" t="str">
        <f>IF($A122="","",VLOOKUP($A122,'Annex 2 Designated EHV charges'!$D:$O,3,0))</f>
        <v/>
      </c>
      <c r="D122" s="61" t="str">
        <f>IF($A122="","",VLOOKUP($A122,'Annex 2 Designated EHV charges'!$D:$O,4,0))</f>
        <v/>
      </c>
      <c r="E122" s="62" t="str">
        <f>IFERROR(IF(VLOOKUP($A122,'Annex 2 Designated EHV charges'!$D:$P,10,FALSE)=0,"",VLOOKUP($A122,'Annex 2 Designated EHV charges'!$D:$P,10,FALSE)),"")</f>
        <v/>
      </c>
      <c r="F122" s="63" t="str">
        <f>IFERROR(IF(VLOOKUP($A122,'Annex 2 Designated EHV charges'!$D:$P,11,FALSE)=0,"",VLOOKUP($A122,'Annex 2 Designated EHV charges'!$D:$P,11,FALSE)),"")</f>
        <v/>
      </c>
      <c r="G122" s="63" t="str">
        <f>IFERROR(IF(VLOOKUP($A122,'Annex 2 Designated EHV charges'!$D:$P,12,FALSE)=0,"",VLOOKUP($A122,'Annex 2 Designated EHV charges'!$D:$P,12,FALSE)),"")</f>
        <v/>
      </c>
      <c r="H122" s="53" t="str">
        <f>IFERROR(IF(VLOOKUP($A122,'Annex 2 Designated EHV charges'!$D:$P,13,FALSE)=0,"",VLOOKUP($A122,'Annex 2 Designated EHV charges'!$D:$P,13,FALSE)),"")</f>
        <v/>
      </c>
    </row>
    <row r="123" spans="1:8" x14ac:dyDescent="0.25">
      <c r="A123" s="53" t="str">
        <f t="array" ref="A123">IFERROR(INDEX('Annex 2 Designated EHV charges'!$D$11:$D$58, MATCH(0, IF(ISBLANK('Annex 2 Designated EHV charges'!$D$11:$D$58),1, COUNTIF(A$4:$A122, 'Annex 2 Designated EHV charges'!$D$11:$D$58)), 0)),"")</f>
        <v/>
      </c>
      <c r="B123" s="53" t="str">
        <f>IF($A123="","",VLOOKUP($A123,'Annex 2 Designated EHV charges'!$D:$O,2,0))</f>
        <v/>
      </c>
      <c r="C123" s="61" t="str">
        <f>IF($A123="","",VLOOKUP($A123,'Annex 2 Designated EHV charges'!$D:$O,3,0))</f>
        <v/>
      </c>
      <c r="D123" s="61" t="str">
        <f>IF($A123="","",VLOOKUP($A123,'Annex 2 Designated EHV charges'!$D:$O,4,0))</f>
        <v/>
      </c>
      <c r="E123" s="62" t="str">
        <f>IFERROR(IF(VLOOKUP($A123,'Annex 2 Designated EHV charges'!$D:$P,10,FALSE)=0,"",VLOOKUP($A123,'Annex 2 Designated EHV charges'!$D:$P,10,FALSE)),"")</f>
        <v/>
      </c>
      <c r="F123" s="63" t="str">
        <f>IFERROR(IF(VLOOKUP($A123,'Annex 2 Designated EHV charges'!$D:$P,11,FALSE)=0,"",VLOOKUP($A123,'Annex 2 Designated EHV charges'!$D:$P,11,FALSE)),"")</f>
        <v/>
      </c>
      <c r="G123" s="63" t="str">
        <f>IFERROR(IF(VLOOKUP($A123,'Annex 2 Designated EHV charges'!$D:$P,12,FALSE)=0,"",VLOOKUP($A123,'Annex 2 Designated EHV charges'!$D:$P,12,FALSE)),"")</f>
        <v/>
      </c>
      <c r="H123" s="53" t="str">
        <f>IFERROR(IF(VLOOKUP($A123,'Annex 2 Designated EHV charges'!$D:$P,13,FALSE)=0,"",VLOOKUP($A123,'Annex 2 Designated EHV charges'!$D:$P,13,FALSE)),"")</f>
        <v/>
      </c>
    </row>
    <row r="124" spans="1:8" x14ac:dyDescent="0.25">
      <c r="A124" s="53" t="str">
        <f t="array" ref="A124">IFERROR(INDEX('Annex 2 Designated EHV charges'!$D$11:$D$58, MATCH(0, IF(ISBLANK('Annex 2 Designated EHV charges'!$D$11:$D$58),1, COUNTIF(A$4:$A123, 'Annex 2 Designated EHV charges'!$D$11:$D$58)), 0)),"")</f>
        <v/>
      </c>
      <c r="B124" s="53" t="str">
        <f>IF($A124="","",VLOOKUP($A124,'Annex 2 Designated EHV charges'!$D:$O,2,0))</f>
        <v/>
      </c>
      <c r="C124" s="61" t="str">
        <f>IF($A124="","",VLOOKUP($A124,'Annex 2 Designated EHV charges'!$D:$O,3,0))</f>
        <v/>
      </c>
      <c r="D124" s="61" t="str">
        <f>IF($A124="","",VLOOKUP($A124,'Annex 2 Designated EHV charges'!$D:$O,4,0))</f>
        <v/>
      </c>
      <c r="E124" s="62" t="str">
        <f>IFERROR(IF(VLOOKUP($A124,'Annex 2 Designated EHV charges'!$D:$P,10,FALSE)=0,"",VLOOKUP($A124,'Annex 2 Designated EHV charges'!$D:$P,10,FALSE)),"")</f>
        <v/>
      </c>
      <c r="F124" s="63" t="str">
        <f>IFERROR(IF(VLOOKUP($A124,'Annex 2 Designated EHV charges'!$D:$P,11,FALSE)=0,"",VLOOKUP($A124,'Annex 2 Designated EHV charges'!$D:$P,11,FALSE)),"")</f>
        <v/>
      </c>
      <c r="G124" s="63" t="str">
        <f>IFERROR(IF(VLOOKUP($A124,'Annex 2 Designated EHV charges'!$D:$P,12,FALSE)=0,"",VLOOKUP($A124,'Annex 2 Designated EHV charges'!$D:$P,12,FALSE)),"")</f>
        <v/>
      </c>
      <c r="H124" s="53" t="str">
        <f>IFERROR(IF(VLOOKUP($A124,'Annex 2 Designated EHV charges'!$D:$P,13,FALSE)=0,"",VLOOKUP($A124,'Annex 2 Designated EHV charges'!$D:$P,13,FALSE)),"")</f>
        <v/>
      </c>
    </row>
    <row r="125" spans="1:8" x14ac:dyDescent="0.25">
      <c r="A125" s="53" t="str">
        <f t="array" ref="A125">IFERROR(INDEX('Annex 2 Designated EHV charges'!$D$11:$D$58, MATCH(0, IF(ISBLANK('Annex 2 Designated EHV charges'!$D$11:$D$58),1, COUNTIF(A$4:$A124, 'Annex 2 Designated EHV charges'!$D$11:$D$58)), 0)),"")</f>
        <v/>
      </c>
      <c r="B125" s="53" t="str">
        <f>IF($A125="","",VLOOKUP($A125,'Annex 2 Designated EHV charges'!$D:$O,2,0))</f>
        <v/>
      </c>
      <c r="C125" s="61" t="str">
        <f>IF($A125="","",VLOOKUP($A125,'Annex 2 Designated EHV charges'!$D:$O,3,0))</f>
        <v/>
      </c>
      <c r="D125" s="61" t="str">
        <f>IF($A125="","",VLOOKUP($A125,'Annex 2 Designated EHV charges'!$D:$O,4,0))</f>
        <v/>
      </c>
      <c r="E125" s="62" t="str">
        <f>IFERROR(IF(VLOOKUP($A125,'Annex 2 Designated EHV charges'!$D:$P,10,FALSE)=0,"",VLOOKUP($A125,'Annex 2 Designated EHV charges'!$D:$P,10,FALSE)),"")</f>
        <v/>
      </c>
      <c r="F125" s="63" t="str">
        <f>IFERROR(IF(VLOOKUP($A125,'Annex 2 Designated EHV charges'!$D:$P,11,FALSE)=0,"",VLOOKUP($A125,'Annex 2 Designated EHV charges'!$D:$P,11,FALSE)),"")</f>
        <v/>
      </c>
      <c r="G125" s="63" t="str">
        <f>IFERROR(IF(VLOOKUP($A125,'Annex 2 Designated EHV charges'!$D:$P,12,FALSE)=0,"",VLOOKUP($A125,'Annex 2 Designated EHV charges'!$D:$P,12,FALSE)),"")</f>
        <v/>
      </c>
      <c r="H125" s="53" t="str">
        <f>IFERROR(IF(VLOOKUP($A125,'Annex 2 Designated EHV charges'!$D:$P,13,FALSE)=0,"",VLOOKUP($A125,'Annex 2 Designated EHV charges'!$D:$P,13,FALSE)),"")</f>
        <v/>
      </c>
    </row>
    <row r="126" spans="1:8" x14ac:dyDescent="0.25">
      <c r="A126" s="53" t="str">
        <f t="array" ref="A126">IFERROR(INDEX('Annex 2 Designated EHV charges'!$D$11:$D$58, MATCH(0, IF(ISBLANK('Annex 2 Designated EHV charges'!$D$11:$D$58),1, COUNTIF(A$4:$A125, 'Annex 2 Designated EHV charges'!$D$11:$D$58)), 0)),"")</f>
        <v/>
      </c>
      <c r="B126" s="53" t="str">
        <f>IF($A126="","",VLOOKUP($A126,'Annex 2 Designated EHV charges'!$D:$O,2,0))</f>
        <v/>
      </c>
      <c r="C126" s="61" t="str">
        <f>IF($A126="","",VLOOKUP($A126,'Annex 2 Designated EHV charges'!$D:$O,3,0))</f>
        <v/>
      </c>
      <c r="D126" s="61" t="str">
        <f>IF($A126="","",VLOOKUP($A126,'Annex 2 Designated EHV charges'!$D:$O,4,0))</f>
        <v/>
      </c>
      <c r="E126" s="62" t="str">
        <f>IFERROR(IF(VLOOKUP($A126,'Annex 2 Designated EHV charges'!$D:$P,10,FALSE)=0,"",VLOOKUP($A126,'Annex 2 Designated EHV charges'!$D:$P,10,FALSE)),"")</f>
        <v/>
      </c>
      <c r="F126" s="63" t="str">
        <f>IFERROR(IF(VLOOKUP($A126,'Annex 2 Designated EHV charges'!$D:$P,11,FALSE)=0,"",VLOOKUP($A126,'Annex 2 Designated EHV charges'!$D:$P,11,FALSE)),"")</f>
        <v/>
      </c>
      <c r="G126" s="63" t="str">
        <f>IFERROR(IF(VLOOKUP($A126,'Annex 2 Designated EHV charges'!$D:$P,12,FALSE)=0,"",VLOOKUP($A126,'Annex 2 Designated EHV charges'!$D:$P,12,FALSE)),"")</f>
        <v/>
      </c>
      <c r="H126" s="53" t="str">
        <f>IFERROR(IF(VLOOKUP($A126,'Annex 2 Designated EHV charges'!$D:$P,13,FALSE)=0,"",VLOOKUP($A126,'Annex 2 Designated EHV charges'!$D:$P,13,FALSE)),"")</f>
        <v/>
      </c>
    </row>
    <row r="127" spans="1:8" x14ac:dyDescent="0.25">
      <c r="A127" s="53" t="str">
        <f t="array" ref="A127">IFERROR(INDEX('Annex 2 Designated EHV charges'!$D$11:$D$58, MATCH(0, IF(ISBLANK('Annex 2 Designated EHV charges'!$D$11:$D$58),1, COUNTIF(A$4:$A126, 'Annex 2 Designated EHV charges'!$D$11:$D$58)), 0)),"")</f>
        <v/>
      </c>
      <c r="B127" s="53" t="str">
        <f>IF($A127="","",VLOOKUP($A127,'Annex 2 Designated EHV charges'!$D:$O,2,0))</f>
        <v/>
      </c>
      <c r="C127" s="61" t="str">
        <f>IF($A127="","",VLOOKUP($A127,'Annex 2 Designated EHV charges'!$D:$O,3,0))</f>
        <v/>
      </c>
      <c r="D127" s="61" t="str">
        <f>IF($A127="","",VLOOKUP($A127,'Annex 2 Designated EHV charges'!$D:$O,4,0))</f>
        <v/>
      </c>
      <c r="E127" s="62" t="str">
        <f>IFERROR(IF(VLOOKUP($A127,'Annex 2 Designated EHV charges'!$D:$P,10,FALSE)=0,"",VLOOKUP($A127,'Annex 2 Designated EHV charges'!$D:$P,10,FALSE)),"")</f>
        <v/>
      </c>
      <c r="F127" s="63" t="str">
        <f>IFERROR(IF(VLOOKUP($A127,'Annex 2 Designated EHV charges'!$D:$P,11,FALSE)=0,"",VLOOKUP($A127,'Annex 2 Designated EHV charges'!$D:$P,11,FALSE)),"")</f>
        <v/>
      </c>
      <c r="G127" s="63" t="str">
        <f>IFERROR(IF(VLOOKUP($A127,'Annex 2 Designated EHV charges'!$D:$P,12,FALSE)=0,"",VLOOKUP($A127,'Annex 2 Designated EHV charges'!$D:$P,12,FALSE)),"")</f>
        <v/>
      </c>
      <c r="H127" s="53" t="str">
        <f>IFERROR(IF(VLOOKUP($A127,'Annex 2 Designated EHV charges'!$D:$P,13,FALSE)=0,"",VLOOKUP($A127,'Annex 2 Designated EHV charges'!$D:$P,13,FALSE)),"")</f>
        <v/>
      </c>
    </row>
    <row r="128" spans="1:8" x14ac:dyDescent="0.25">
      <c r="A128" s="53" t="str">
        <f t="array" ref="A128">IFERROR(INDEX('Annex 2 Designated EHV charges'!$D$11:$D$58, MATCH(0, IF(ISBLANK('Annex 2 Designated EHV charges'!$D$11:$D$58),1, COUNTIF(A$4:$A127, 'Annex 2 Designated EHV charges'!$D$11:$D$58)), 0)),"")</f>
        <v/>
      </c>
      <c r="B128" s="53" t="str">
        <f>IF($A128="","",VLOOKUP($A128,'Annex 2 Designated EHV charges'!$D:$O,2,0))</f>
        <v/>
      </c>
      <c r="C128" s="61" t="str">
        <f>IF($A128="","",VLOOKUP($A128,'Annex 2 Designated EHV charges'!$D:$O,3,0))</f>
        <v/>
      </c>
      <c r="D128" s="61" t="str">
        <f>IF($A128="","",VLOOKUP($A128,'Annex 2 Designated EHV charges'!$D:$O,4,0))</f>
        <v/>
      </c>
      <c r="E128" s="62" t="str">
        <f>IFERROR(IF(VLOOKUP($A128,'Annex 2 Designated EHV charges'!$D:$P,10,FALSE)=0,"",VLOOKUP($A128,'Annex 2 Designated EHV charges'!$D:$P,10,FALSE)),"")</f>
        <v/>
      </c>
      <c r="F128" s="63" t="str">
        <f>IFERROR(IF(VLOOKUP($A128,'Annex 2 Designated EHV charges'!$D:$P,11,FALSE)=0,"",VLOOKUP($A128,'Annex 2 Designated EHV charges'!$D:$P,11,FALSE)),"")</f>
        <v/>
      </c>
      <c r="G128" s="63" t="str">
        <f>IFERROR(IF(VLOOKUP($A128,'Annex 2 Designated EHV charges'!$D:$P,12,FALSE)=0,"",VLOOKUP($A128,'Annex 2 Designated EHV charges'!$D:$P,12,FALSE)),"")</f>
        <v/>
      </c>
      <c r="H128" s="53" t="str">
        <f>IFERROR(IF(VLOOKUP($A128,'Annex 2 Designated EHV charges'!$D:$P,13,FALSE)=0,"",VLOOKUP($A128,'Annex 2 Designated EHV charges'!$D:$P,13,FALSE)),"")</f>
        <v/>
      </c>
    </row>
    <row r="129" spans="1:8" x14ac:dyDescent="0.25">
      <c r="A129" s="53" t="str">
        <f t="array" ref="A129">IFERROR(INDEX('Annex 2 Designated EHV charges'!$D$11:$D$58, MATCH(0, IF(ISBLANK('Annex 2 Designated EHV charges'!$D$11:$D$58),1, COUNTIF(A$4:$A128, 'Annex 2 Designated EHV charges'!$D$11:$D$58)), 0)),"")</f>
        <v/>
      </c>
      <c r="B129" s="53" t="str">
        <f>IF($A129="","",VLOOKUP($A129,'Annex 2 Designated EHV charges'!$D:$O,2,0))</f>
        <v/>
      </c>
      <c r="C129" s="61" t="str">
        <f>IF($A129="","",VLOOKUP($A129,'Annex 2 Designated EHV charges'!$D:$O,3,0))</f>
        <v/>
      </c>
      <c r="D129" s="61" t="str">
        <f>IF($A129="","",VLOOKUP($A129,'Annex 2 Designated EHV charges'!$D:$O,4,0))</f>
        <v/>
      </c>
      <c r="E129" s="62" t="str">
        <f>IFERROR(IF(VLOOKUP($A129,'Annex 2 Designated EHV charges'!$D:$P,10,FALSE)=0,"",VLOOKUP($A129,'Annex 2 Designated EHV charges'!$D:$P,10,FALSE)),"")</f>
        <v/>
      </c>
      <c r="F129" s="63" t="str">
        <f>IFERROR(IF(VLOOKUP($A129,'Annex 2 Designated EHV charges'!$D:$P,11,FALSE)=0,"",VLOOKUP($A129,'Annex 2 Designated EHV charges'!$D:$P,11,FALSE)),"")</f>
        <v/>
      </c>
      <c r="G129" s="63" t="str">
        <f>IFERROR(IF(VLOOKUP($A129,'Annex 2 Designated EHV charges'!$D:$P,12,FALSE)=0,"",VLOOKUP($A129,'Annex 2 Designated EHV charges'!$D:$P,12,FALSE)),"")</f>
        <v/>
      </c>
      <c r="H129" s="53" t="str">
        <f>IFERROR(IF(VLOOKUP($A129,'Annex 2 Designated EHV charges'!$D:$P,13,FALSE)=0,"",VLOOKUP($A129,'Annex 2 Designated EHV charges'!$D:$P,13,FALSE)),"")</f>
        <v/>
      </c>
    </row>
    <row r="130" spans="1:8" x14ac:dyDescent="0.25">
      <c r="A130" s="53" t="str">
        <f t="array" ref="A130">IFERROR(INDEX('Annex 2 Designated EHV charges'!$D$11:$D$58, MATCH(0, IF(ISBLANK('Annex 2 Designated EHV charges'!$D$11:$D$58),1, COUNTIF(A$4:$A129, 'Annex 2 Designated EHV charges'!$D$11:$D$58)), 0)),"")</f>
        <v/>
      </c>
      <c r="B130" s="53" t="str">
        <f>IF($A130="","",VLOOKUP($A130,'Annex 2 Designated EHV charges'!$D:$O,2,0))</f>
        <v/>
      </c>
      <c r="C130" s="61" t="str">
        <f>IF($A130="","",VLOOKUP($A130,'Annex 2 Designated EHV charges'!$D:$O,3,0))</f>
        <v/>
      </c>
      <c r="D130" s="61" t="str">
        <f>IF($A130="","",VLOOKUP($A130,'Annex 2 Designated EHV charges'!$D:$O,4,0))</f>
        <v/>
      </c>
      <c r="E130" s="62" t="str">
        <f>IFERROR(IF(VLOOKUP($A130,'Annex 2 Designated EHV charges'!$D:$P,10,FALSE)=0,"",VLOOKUP($A130,'Annex 2 Designated EHV charges'!$D:$P,10,FALSE)),"")</f>
        <v/>
      </c>
      <c r="F130" s="63" t="str">
        <f>IFERROR(IF(VLOOKUP($A130,'Annex 2 Designated EHV charges'!$D:$P,11,FALSE)=0,"",VLOOKUP($A130,'Annex 2 Designated EHV charges'!$D:$P,11,FALSE)),"")</f>
        <v/>
      </c>
      <c r="G130" s="63" t="str">
        <f>IFERROR(IF(VLOOKUP($A130,'Annex 2 Designated EHV charges'!$D:$P,12,FALSE)=0,"",VLOOKUP($A130,'Annex 2 Designated EHV charges'!$D:$P,12,FALSE)),"")</f>
        <v/>
      </c>
      <c r="H130" s="53" t="str">
        <f>IFERROR(IF(VLOOKUP($A130,'Annex 2 Designated EHV charges'!$D:$P,13,FALSE)=0,"",VLOOKUP($A130,'Annex 2 Designated EHV charges'!$D:$P,13,FALSE)),"")</f>
        <v/>
      </c>
    </row>
    <row r="131" spans="1:8" x14ac:dyDescent="0.25">
      <c r="A131" s="53" t="str">
        <f t="array" ref="A131">IFERROR(INDEX('Annex 2 Designated EHV charges'!$D$11:$D$58, MATCH(0, IF(ISBLANK('Annex 2 Designated EHV charges'!$D$11:$D$58),1, COUNTIF(A$4:$A130, 'Annex 2 Designated EHV charges'!$D$11:$D$58)), 0)),"")</f>
        <v/>
      </c>
      <c r="B131" s="53" t="str">
        <f>IF($A131="","",VLOOKUP($A131,'Annex 2 Designated EHV charges'!$D:$O,2,0))</f>
        <v/>
      </c>
      <c r="C131" s="61" t="str">
        <f>IF($A131="","",VLOOKUP($A131,'Annex 2 Designated EHV charges'!$D:$O,3,0))</f>
        <v/>
      </c>
      <c r="D131" s="61" t="str">
        <f>IF($A131="","",VLOOKUP($A131,'Annex 2 Designated EHV charges'!$D:$O,4,0))</f>
        <v/>
      </c>
      <c r="E131" s="62" t="str">
        <f>IFERROR(IF(VLOOKUP($A131,'Annex 2 Designated EHV charges'!$D:$P,10,FALSE)=0,"",VLOOKUP($A131,'Annex 2 Designated EHV charges'!$D:$P,10,FALSE)),"")</f>
        <v/>
      </c>
      <c r="F131" s="63" t="str">
        <f>IFERROR(IF(VLOOKUP($A131,'Annex 2 Designated EHV charges'!$D:$P,11,FALSE)=0,"",VLOOKUP($A131,'Annex 2 Designated EHV charges'!$D:$P,11,FALSE)),"")</f>
        <v/>
      </c>
      <c r="G131" s="63" t="str">
        <f>IFERROR(IF(VLOOKUP($A131,'Annex 2 Designated EHV charges'!$D:$P,12,FALSE)=0,"",VLOOKUP($A131,'Annex 2 Designated EHV charges'!$D:$P,12,FALSE)),"")</f>
        <v/>
      </c>
      <c r="H131" s="53" t="str">
        <f>IFERROR(IF(VLOOKUP($A131,'Annex 2 Designated EHV charges'!$D:$P,13,FALSE)=0,"",VLOOKUP($A131,'Annex 2 Designated EHV charges'!$D:$P,13,FALSE)),"")</f>
        <v/>
      </c>
    </row>
    <row r="132" spans="1:8" x14ac:dyDescent="0.25">
      <c r="A132" s="53" t="str">
        <f t="array" ref="A132">IFERROR(INDEX('Annex 2 Designated EHV charges'!$D$11:$D$58, MATCH(0, IF(ISBLANK('Annex 2 Designated EHV charges'!$D$11:$D$58),1, COUNTIF(A$4:$A131, 'Annex 2 Designated EHV charges'!$D$11:$D$58)), 0)),"")</f>
        <v/>
      </c>
      <c r="B132" s="53" t="str">
        <f>IF($A132="","",VLOOKUP($A132,'Annex 2 Designated EHV charges'!$D:$O,2,0))</f>
        <v/>
      </c>
      <c r="C132" s="61" t="str">
        <f>IF($A132="","",VLOOKUP($A132,'Annex 2 Designated EHV charges'!$D:$O,3,0))</f>
        <v/>
      </c>
      <c r="D132" s="61" t="str">
        <f>IF($A132="","",VLOOKUP($A132,'Annex 2 Designated EHV charges'!$D:$O,4,0))</f>
        <v/>
      </c>
      <c r="E132" s="62" t="str">
        <f>IFERROR(IF(VLOOKUP($A132,'Annex 2 Designated EHV charges'!$D:$P,10,FALSE)=0,"",VLOOKUP($A132,'Annex 2 Designated EHV charges'!$D:$P,10,FALSE)),"")</f>
        <v/>
      </c>
      <c r="F132" s="63" t="str">
        <f>IFERROR(IF(VLOOKUP($A132,'Annex 2 Designated EHV charges'!$D:$P,11,FALSE)=0,"",VLOOKUP($A132,'Annex 2 Designated EHV charges'!$D:$P,11,FALSE)),"")</f>
        <v/>
      </c>
      <c r="G132" s="63" t="str">
        <f>IFERROR(IF(VLOOKUP($A132,'Annex 2 Designated EHV charges'!$D:$P,12,FALSE)=0,"",VLOOKUP($A132,'Annex 2 Designated EHV charges'!$D:$P,12,FALSE)),"")</f>
        <v/>
      </c>
      <c r="H132" s="53" t="str">
        <f>IFERROR(IF(VLOOKUP($A132,'Annex 2 Designated EHV charges'!$D:$P,13,FALSE)=0,"",VLOOKUP($A132,'Annex 2 Designated EHV charges'!$D:$P,13,FALSE)),"")</f>
        <v/>
      </c>
    </row>
    <row r="133" spans="1:8" x14ac:dyDescent="0.25">
      <c r="A133" s="53" t="str">
        <f t="array" ref="A133">IFERROR(INDEX('Annex 2 Designated EHV charges'!$D$11:$D$58, MATCH(0, IF(ISBLANK('Annex 2 Designated EHV charges'!$D$11:$D$58),1, COUNTIF(A$4:$A132, 'Annex 2 Designated EHV charges'!$D$11:$D$58)), 0)),"")</f>
        <v/>
      </c>
      <c r="B133" s="53" t="str">
        <f>IF($A133="","",VLOOKUP($A133,'Annex 2 Designated EHV charges'!$D:$O,2,0))</f>
        <v/>
      </c>
      <c r="C133" s="61" t="str">
        <f>IF($A133="","",VLOOKUP($A133,'Annex 2 Designated EHV charges'!$D:$O,3,0))</f>
        <v/>
      </c>
      <c r="D133" s="61" t="str">
        <f>IF($A133="","",VLOOKUP($A133,'Annex 2 Designated EHV charges'!$D:$O,4,0))</f>
        <v/>
      </c>
      <c r="E133" s="62" t="str">
        <f>IFERROR(IF(VLOOKUP($A133,'Annex 2 Designated EHV charges'!$D:$P,10,FALSE)=0,"",VLOOKUP($A133,'Annex 2 Designated EHV charges'!$D:$P,10,FALSE)),"")</f>
        <v/>
      </c>
      <c r="F133" s="63" t="str">
        <f>IFERROR(IF(VLOOKUP($A133,'Annex 2 Designated EHV charges'!$D:$P,11,FALSE)=0,"",VLOOKUP($A133,'Annex 2 Designated EHV charges'!$D:$P,11,FALSE)),"")</f>
        <v/>
      </c>
      <c r="G133" s="63" t="str">
        <f>IFERROR(IF(VLOOKUP($A133,'Annex 2 Designated EHV charges'!$D:$P,12,FALSE)=0,"",VLOOKUP($A133,'Annex 2 Designated EHV charges'!$D:$P,12,FALSE)),"")</f>
        <v/>
      </c>
      <c r="H133" s="53" t="str">
        <f>IFERROR(IF(VLOOKUP($A133,'Annex 2 Designated EHV charges'!$D:$P,13,FALSE)=0,"",VLOOKUP($A133,'Annex 2 Designated EHV charges'!$D:$P,13,FALSE)),"")</f>
        <v/>
      </c>
    </row>
    <row r="134" spans="1:8" x14ac:dyDescent="0.25">
      <c r="A134" s="53" t="str">
        <f t="array" ref="A134">IFERROR(INDEX('Annex 2 Designated EHV charges'!$D$11:$D$58, MATCH(0, IF(ISBLANK('Annex 2 Designated EHV charges'!$D$11:$D$58),1, COUNTIF(A$4:$A133, 'Annex 2 Designated EHV charges'!$D$11:$D$58)), 0)),"")</f>
        <v/>
      </c>
      <c r="B134" s="53" t="str">
        <f>IF($A134="","",VLOOKUP($A134,'Annex 2 Designated EHV charges'!$D:$O,2,0))</f>
        <v/>
      </c>
      <c r="C134" s="61" t="str">
        <f>IF($A134="","",VLOOKUP($A134,'Annex 2 Designated EHV charges'!$D:$O,3,0))</f>
        <v/>
      </c>
      <c r="D134" s="61" t="str">
        <f>IF($A134="","",VLOOKUP($A134,'Annex 2 Designated EHV charges'!$D:$O,4,0))</f>
        <v/>
      </c>
      <c r="E134" s="62" t="str">
        <f>IFERROR(IF(VLOOKUP($A134,'Annex 2 Designated EHV charges'!$D:$P,10,FALSE)=0,"",VLOOKUP($A134,'Annex 2 Designated EHV charges'!$D:$P,10,FALSE)),"")</f>
        <v/>
      </c>
      <c r="F134" s="63" t="str">
        <f>IFERROR(IF(VLOOKUP($A134,'Annex 2 Designated EHV charges'!$D:$P,11,FALSE)=0,"",VLOOKUP($A134,'Annex 2 Designated EHV charges'!$D:$P,11,FALSE)),"")</f>
        <v/>
      </c>
      <c r="G134" s="63" t="str">
        <f>IFERROR(IF(VLOOKUP($A134,'Annex 2 Designated EHV charges'!$D:$P,12,FALSE)=0,"",VLOOKUP($A134,'Annex 2 Designated EHV charges'!$D:$P,12,FALSE)),"")</f>
        <v/>
      </c>
      <c r="H134" s="53" t="str">
        <f>IFERROR(IF(VLOOKUP($A134,'Annex 2 Designated EHV charges'!$D:$P,13,FALSE)=0,"",VLOOKUP($A134,'Annex 2 Designated EHV charges'!$D:$P,13,FALSE)),"")</f>
        <v/>
      </c>
    </row>
    <row r="135" spans="1:8" x14ac:dyDescent="0.25">
      <c r="A135" s="53" t="str">
        <f t="array" ref="A135">IFERROR(INDEX('Annex 2 Designated EHV charges'!$D$11:$D$58, MATCH(0, IF(ISBLANK('Annex 2 Designated EHV charges'!$D$11:$D$58),1, COUNTIF(A$4:$A134, 'Annex 2 Designated EHV charges'!$D$11:$D$58)), 0)),"")</f>
        <v/>
      </c>
      <c r="B135" s="53" t="str">
        <f>IF($A135="","",VLOOKUP($A135,'Annex 2 Designated EHV charges'!$D:$O,2,0))</f>
        <v/>
      </c>
      <c r="C135" s="61" t="str">
        <f>IF($A135="","",VLOOKUP($A135,'Annex 2 Designated EHV charges'!$D:$O,3,0))</f>
        <v/>
      </c>
      <c r="D135" s="61" t="str">
        <f>IF($A135="","",VLOOKUP($A135,'Annex 2 Designated EHV charges'!$D:$O,4,0))</f>
        <v/>
      </c>
      <c r="E135" s="62" t="str">
        <f>IFERROR(IF(VLOOKUP($A135,'Annex 2 Designated EHV charges'!$D:$P,10,FALSE)=0,"",VLOOKUP($A135,'Annex 2 Designated EHV charges'!$D:$P,10,FALSE)),"")</f>
        <v/>
      </c>
      <c r="F135" s="63" t="str">
        <f>IFERROR(IF(VLOOKUP($A135,'Annex 2 Designated EHV charges'!$D:$P,11,FALSE)=0,"",VLOOKUP($A135,'Annex 2 Designated EHV charges'!$D:$P,11,FALSE)),"")</f>
        <v/>
      </c>
      <c r="G135" s="63" t="str">
        <f>IFERROR(IF(VLOOKUP($A135,'Annex 2 Designated EHV charges'!$D:$P,12,FALSE)=0,"",VLOOKUP($A135,'Annex 2 Designated EHV charges'!$D:$P,12,FALSE)),"")</f>
        <v/>
      </c>
      <c r="H135" s="53" t="str">
        <f>IFERROR(IF(VLOOKUP($A135,'Annex 2 Designated EHV charges'!$D:$P,13,FALSE)=0,"",VLOOKUP($A135,'Annex 2 Designated EHV charges'!$D:$P,13,FALSE)),"")</f>
        <v/>
      </c>
    </row>
    <row r="136" spans="1:8" x14ac:dyDescent="0.25">
      <c r="A136" s="53" t="str">
        <f t="array" ref="A136">IFERROR(INDEX('Annex 2 Designated EHV charges'!$D$11:$D$58, MATCH(0, IF(ISBLANK('Annex 2 Designated EHV charges'!$D$11:$D$58),1, COUNTIF(A$4:$A135, 'Annex 2 Designated EHV charges'!$D$11:$D$58)), 0)),"")</f>
        <v/>
      </c>
      <c r="B136" s="53" t="str">
        <f>IF($A136="","",VLOOKUP($A136,'Annex 2 Designated EHV charges'!$D:$O,2,0))</f>
        <v/>
      </c>
      <c r="C136" s="61" t="str">
        <f>IF($A136="","",VLOOKUP($A136,'Annex 2 Designated EHV charges'!$D:$O,3,0))</f>
        <v/>
      </c>
      <c r="D136" s="61" t="str">
        <f>IF($A136="","",VLOOKUP($A136,'Annex 2 Designated EHV charges'!$D:$O,4,0))</f>
        <v/>
      </c>
      <c r="E136" s="62" t="str">
        <f>IFERROR(IF(VLOOKUP($A136,'Annex 2 Designated EHV charges'!$D:$P,10,FALSE)=0,"",VLOOKUP($A136,'Annex 2 Designated EHV charges'!$D:$P,10,FALSE)),"")</f>
        <v/>
      </c>
      <c r="F136" s="63" t="str">
        <f>IFERROR(IF(VLOOKUP($A136,'Annex 2 Designated EHV charges'!$D:$P,11,FALSE)=0,"",VLOOKUP($A136,'Annex 2 Designated EHV charges'!$D:$P,11,FALSE)),"")</f>
        <v/>
      </c>
      <c r="G136" s="63" t="str">
        <f>IFERROR(IF(VLOOKUP($A136,'Annex 2 Designated EHV charges'!$D:$P,12,FALSE)=0,"",VLOOKUP($A136,'Annex 2 Designated EHV charges'!$D:$P,12,FALSE)),"")</f>
        <v/>
      </c>
      <c r="H136" s="53" t="str">
        <f>IFERROR(IF(VLOOKUP($A136,'Annex 2 Designated EHV charges'!$D:$P,13,FALSE)=0,"",VLOOKUP($A136,'Annex 2 Designated EHV charges'!$D:$P,13,FALSE)),"")</f>
        <v/>
      </c>
    </row>
    <row r="137" spans="1:8" x14ac:dyDescent="0.25">
      <c r="A137" s="53" t="str">
        <f t="array" ref="A137">IFERROR(INDEX('Annex 2 Designated EHV charges'!$D$11:$D$58, MATCH(0, IF(ISBLANK('Annex 2 Designated EHV charges'!$D$11:$D$58),1, COUNTIF(A$4:$A136, 'Annex 2 Designated EHV charges'!$D$11:$D$58)), 0)),"")</f>
        <v/>
      </c>
      <c r="B137" s="53" t="str">
        <f>IF($A137="","",VLOOKUP($A137,'Annex 2 Designated EHV charges'!$D:$O,2,0))</f>
        <v/>
      </c>
      <c r="C137" s="61" t="str">
        <f>IF($A137="","",VLOOKUP($A137,'Annex 2 Designated EHV charges'!$D:$O,3,0))</f>
        <v/>
      </c>
      <c r="D137" s="61" t="str">
        <f>IF($A137="","",VLOOKUP($A137,'Annex 2 Designated EHV charges'!$D:$O,4,0))</f>
        <v/>
      </c>
      <c r="E137" s="62" t="str">
        <f>IFERROR(IF(VLOOKUP($A137,'Annex 2 Designated EHV charges'!$D:$P,10,FALSE)=0,"",VLOOKUP($A137,'Annex 2 Designated EHV charges'!$D:$P,10,FALSE)),"")</f>
        <v/>
      </c>
      <c r="F137" s="63" t="str">
        <f>IFERROR(IF(VLOOKUP($A137,'Annex 2 Designated EHV charges'!$D:$P,11,FALSE)=0,"",VLOOKUP($A137,'Annex 2 Designated EHV charges'!$D:$P,11,FALSE)),"")</f>
        <v/>
      </c>
      <c r="G137" s="63" t="str">
        <f>IFERROR(IF(VLOOKUP($A137,'Annex 2 Designated EHV charges'!$D:$P,12,FALSE)=0,"",VLOOKUP($A137,'Annex 2 Designated EHV charges'!$D:$P,12,FALSE)),"")</f>
        <v/>
      </c>
      <c r="H137" s="53" t="str">
        <f>IFERROR(IF(VLOOKUP($A137,'Annex 2 Designated EHV charges'!$D:$P,13,FALSE)=0,"",VLOOKUP($A137,'Annex 2 Designated EHV charges'!$D:$P,13,FALSE)),"")</f>
        <v/>
      </c>
    </row>
    <row r="138" spans="1:8" x14ac:dyDescent="0.25">
      <c r="A138" s="53" t="str">
        <f t="array" ref="A138">IFERROR(INDEX('Annex 2 Designated EHV charges'!$D$11:$D$58, MATCH(0, IF(ISBLANK('Annex 2 Designated EHV charges'!$D$11:$D$58),1, COUNTIF(A$4:$A137, 'Annex 2 Designated EHV charges'!$D$11:$D$58)), 0)),"")</f>
        <v/>
      </c>
      <c r="B138" s="53" t="str">
        <f>IF($A138="","",VLOOKUP($A138,'Annex 2 Designated EHV charges'!$D:$O,2,0))</f>
        <v/>
      </c>
      <c r="C138" s="61" t="str">
        <f>IF($A138="","",VLOOKUP($A138,'Annex 2 Designated EHV charges'!$D:$O,3,0))</f>
        <v/>
      </c>
      <c r="D138" s="61" t="str">
        <f>IF($A138="","",VLOOKUP($A138,'Annex 2 Designated EHV charges'!$D:$O,4,0))</f>
        <v/>
      </c>
      <c r="E138" s="62" t="str">
        <f>IFERROR(IF(VLOOKUP($A138,'Annex 2 Designated EHV charges'!$D:$P,10,FALSE)=0,"",VLOOKUP($A138,'Annex 2 Designated EHV charges'!$D:$P,10,FALSE)),"")</f>
        <v/>
      </c>
      <c r="F138" s="63" t="str">
        <f>IFERROR(IF(VLOOKUP($A138,'Annex 2 Designated EHV charges'!$D:$P,11,FALSE)=0,"",VLOOKUP($A138,'Annex 2 Designated EHV charges'!$D:$P,11,FALSE)),"")</f>
        <v/>
      </c>
      <c r="G138" s="63" t="str">
        <f>IFERROR(IF(VLOOKUP($A138,'Annex 2 Designated EHV charges'!$D:$P,12,FALSE)=0,"",VLOOKUP($A138,'Annex 2 Designated EHV charges'!$D:$P,12,FALSE)),"")</f>
        <v/>
      </c>
      <c r="H138" s="53" t="str">
        <f>IFERROR(IF(VLOOKUP($A138,'Annex 2 Designated EHV charges'!$D:$P,13,FALSE)=0,"",VLOOKUP($A138,'Annex 2 Designated EHV charges'!$D:$P,13,FALSE)),"")</f>
        <v/>
      </c>
    </row>
    <row r="139" spans="1:8" x14ac:dyDescent="0.25">
      <c r="A139" s="53" t="str">
        <f t="array" ref="A139">IFERROR(INDEX('Annex 2 Designated EHV charges'!$D$11:$D$58, MATCH(0, IF(ISBLANK('Annex 2 Designated EHV charges'!$D$11:$D$58),1, COUNTIF(A$4:$A138, 'Annex 2 Designated EHV charges'!$D$11:$D$58)), 0)),"")</f>
        <v/>
      </c>
      <c r="B139" s="53" t="str">
        <f>IF($A139="","",VLOOKUP($A139,'Annex 2 Designated EHV charges'!$D:$O,2,0))</f>
        <v/>
      </c>
      <c r="C139" s="61" t="str">
        <f>IF($A139="","",VLOOKUP($A139,'Annex 2 Designated EHV charges'!$D:$O,3,0))</f>
        <v/>
      </c>
      <c r="D139" s="61" t="str">
        <f>IF($A139="","",VLOOKUP($A139,'Annex 2 Designated EHV charges'!$D:$O,4,0))</f>
        <v/>
      </c>
      <c r="E139" s="62" t="str">
        <f>IFERROR(IF(VLOOKUP($A139,'Annex 2 Designated EHV charges'!$D:$P,10,FALSE)=0,"",VLOOKUP($A139,'Annex 2 Designated EHV charges'!$D:$P,10,FALSE)),"")</f>
        <v/>
      </c>
      <c r="F139" s="63" t="str">
        <f>IFERROR(IF(VLOOKUP($A139,'Annex 2 Designated EHV charges'!$D:$P,11,FALSE)=0,"",VLOOKUP($A139,'Annex 2 Designated EHV charges'!$D:$P,11,FALSE)),"")</f>
        <v/>
      </c>
      <c r="G139" s="63" t="str">
        <f>IFERROR(IF(VLOOKUP($A139,'Annex 2 Designated EHV charges'!$D:$P,12,FALSE)=0,"",VLOOKUP($A139,'Annex 2 Designated EHV charges'!$D:$P,12,FALSE)),"")</f>
        <v/>
      </c>
      <c r="H139" s="53" t="str">
        <f>IFERROR(IF(VLOOKUP($A139,'Annex 2 Designated EHV charges'!$D:$P,13,FALSE)=0,"",VLOOKUP($A139,'Annex 2 Designated EHV charges'!$D:$P,13,FALSE)),"")</f>
        <v/>
      </c>
    </row>
    <row r="140" spans="1:8" x14ac:dyDescent="0.25">
      <c r="A140" s="53" t="str">
        <f t="array" ref="A140">IFERROR(INDEX('Annex 2 Designated EHV charges'!$D$11:$D$58, MATCH(0, IF(ISBLANK('Annex 2 Designated EHV charges'!$D$11:$D$58),1, COUNTIF(A$4:$A139, 'Annex 2 Designated EHV charges'!$D$11:$D$58)), 0)),"")</f>
        <v/>
      </c>
      <c r="B140" s="53" t="str">
        <f>IF($A140="","",VLOOKUP($A140,'Annex 2 Designated EHV charges'!$D:$O,2,0))</f>
        <v/>
      </c>
      <c r="C140" s="61" t="str">
        <f>IF($A140="","",VLOOKUP($A140,'Annex 2 Designated EHV charges'!$D:$O,3,0))</f>
        <v/>
      </c>
      <c r="D140" s="61" t="str">
        <f>IF($A140="","",VLOOKUP($A140,'Annex 2 Designated EHV charges'!$D:$O,4,0))</f>
        <v/>
      </c>
      <c r="E140" s="62" t="str">
        <f>IFERROR(IF(VLOOKUP($A140,'Annex 2 Designated EHV charges'!$D:$P,10,FALSE)=0,"",VLOOKUP($A140,'Annex 2 Designated EHV charges'!$D:$P,10,FALSE)),"")</f>
        <v/>
      </c>
      <c r="F140" s="63" t="str">
        <f>IFERROR(IF(VLOOKUP($A140,'Annex 2 Designated EHV charges'!$D:$P,11,FALSE)=0,"",VLOOKUP($A140,'Annex 2 Designated EHV charges'!$D:$P,11,FALSE)),"")</f>
        <v/>
      </c>
      <c r="G140" s="63" t="str">
        <f>IFERROR(IF(VLOOKUP($A140,'Annex 2 Designated EHV charges'!$D:$P,12,FALSE)=0,"",VLOOKUP($A140,'Annex 2 Designated EHV charges'!$D:$P,12,FALSE)),"")</f>
        <v/>
      </c>
      <c r="H140" s="53" t="str">
        <f>IFERROR(IF(VLOOKUP($A140,'Annex 2 Designated EHV charges'!$D:$P,13,FALSE)=0,"",VLOOKUP($A140,'Annex 2 Designated EHV charges'!$D:$P,13,FALSE)),"")</f>
        <v/>
      </c>
    </row>
    <row r="141" spans="1:8" x14ac:dyDescent="0.25">
      <c r="A141" s="53" t="str">
        <f t="array" ref="A141">IFERROR(INDEX('Annex 2 Designated EHV charges'!$D$11:$D$58, MATCH(0, IF(ISBLANK('Annex 2 Designated EHV charges'!$D$11:$D$58),1, COUNTIF(A$4:$A140, 'Annex 2 Designated EHV charges'!$D$11:$D$58)), 0)),"")</f>
        <v/>
      </c>
      <c r="B141" s="53" t="str">
        <f>IF($A141="","",VLOOKUP($A141,'Annex 2 Designated EHV charges'!$D:$O,2,0))</f>
        <v/>
      </c>
      <c r="C141" s="61" t="str">
        <f>IF($A141="","",VLOOKUP($A141,'Annex 2 Designated EHV charges'!$D:$O,3,0))</f>
        <v/>
      </c>
      <c r="D141" s="61" t="str">
        <f>IF($A141="","",VLOOKUP($A141,'Annex 2 Designated EHV charges'!$D:$O,4,0))</f>
        <v/>
      </c>
      <c r="E141" s="62" t="str">
        <f>IFERROR(IF(VLOOKUP($A141,'Annex 2 Designated EHV charges'!$D:$P,10,FALSE)=0,"",VLOOKUP($A141,'Annex 2 Designated EHV charges'!$D:$P,10,FALSE)),"")</f>
        <v/>
      </c>
      <c r="F141" s="63" t="str">
        <f>IFERROR(IF(VLOOKUP($A141,'Annex 2 Designated EHV charges'!$D:$P,11,FALSE)=0,"",VLOOKUP($A141,'Annex 2 Designated EHV charges'!$D:$P,11,FALSE)),"")</f>
        <v/>
      </c>
      <c r="G141" s="63" t="str">
        <f>IFERROR(IF(VLOOKUP($A141,'Annex 2 Designated EHV charges'!$D:$P,12,FALSE)=0,"",VLOOKUP($A141,'Annex 2 Designated EHV charges'!$D:$P,12,FALSE)),"")</f>
        <v/>
      </c>
      <c r="H141" s="53" t="str">
        <f>IFERROR(IF(VLOOKUP($A141,'Annex 2 Designated EHV charges'!$D:$P,13,FALSE)=0,"",VLOOKUP($A141,'Annex 2 Designated EHV charges'!$D:$P,13,FALSE)),"")</f>
        <v/>
      </c>
    </row>
    <row r="142" spans="1:8" x14ac:dyDescent="0.25">
      <c r="A142" s="53" t="str">
        <f t="array" ref="A142">IFERROR(INDEX('Annex 2 Designated EHV charges'!$D$11:$D$58, MATCH(0, IF(ISBLANK('Annex 2 Designated EHV charges'!$D$11:$D$58),1, COUNTIF(A$4:$A141, 'Annex 2 Designated EHV charges'!$D$11:$D$58)), 0)),"")</f>
        <v/>
      </c>
      <c r="B142" s="53" t="str">
        <f>IF($A142="","",VLOOKUP($A142,'Annex 2 Designated EHV charges'!$D:$O,2,0))</f>
        <v/>
      </c>
      <c r="C142" s="61" t="str">
        <f>IF($A142="","",VLOOKUP($A142,'Annex 2 Designated EHV charges'!$D:$O,3,0))</f>
        <v/>
      </c>
      <c r="D142" s="61" t="str">
        <f>IF($A142="","",VLOOKUP($A142,'Annex 2 Designated EHV charges'!$D:$O,4,0))</f>
        <v/>
      </c>
      <c r="E142" s="62" t="str">
        <f>IFERROR(IF(VLOOKUP($A142,'Annex 2 Designated EHV charges'!$D:$P,10,FALSE)=0,"",VLOOKUP($A142,'Annex 2 Designated EHV charges'!$D:$P,10,FALSE)),"")</f>
        <v/>
      </c>
      <c r="F142" s="63" t="str">
        <f>IFERROR(IF(VLOOKUP($A142,'Annex 2 Designated EHV charges'!$D:$P,11,FALSE)=0,"",VLOOKUP($A142,'Annex 2 Designated EHV charges'!$D:$P,11,FALSE)),"")</f>
        <v/>
      </c>
      <c r="G142" s="63" t="str">
        <f>IFERROR(IF(VLOOKUP($A142,'Annex 2 Designated EHV charges'!$D:$P,12,FALSE)=0,"",VLOOKUP($A142,'Annex 2 Designated EHV charges'!$D:$P,12,FALSE)),"")</f>
        <v/>
      </c>
      <c r="H142" s="53" t="str">
        <f>IFERROR(IF(VLOOKUP($A142,'Annex 2 Designated EHV charges'!$D:$P,13,FALSE)=0,"",VLOOKUP($A142,'Annex 2 Designated EHV charges'!$D:$P,13,FALSE)),"")</f>
        <v/>
      </c>
    </row>
    <row r="143" spans="1:8" x14ac:dyDescent="0.25">
      <c r="A143" s="53" t="str">
        <f t="array" ref="A143">IFERROR(INDEX('Annex 2 Designated EHV charges'!$D$11:$D$58, MATCH(0, IF(ISBLANK('Annex 2 Designated EHV charges'!$D$11:$D$58),1, COUNTIF(A$4:$A142, 'Annex 2 Designated EHV charges'!$D$11:$D$58)), 0)),"")</f>
        <v/>
      </c>
      <c r="B143" s="53" t="str">
        <f>IF($A143="","",VLOOKUP($A143,'Annex 2 Designated EHV charges'!$D:$O,2,0))</f>
        <v/>
      </c>
      <c r="C143" s="61" t="str">
        <f>IF($A143="","",VLOOKUP($A143,'Annex 2 Designated EHV charges'!$D:$O,3,0))</f>
        <v/>
      </c>
      <c r="D143" s="61" t="str">
        <f>IF($A143="","",VLOOKUP($A143,'Annex 2 Designated EHV charges'!$D:$O,4,0))</f>
        <v/>
      </c>
      <c r="E143" s="62" t="str">
        <f>IFERROR(IF(VLOOKUP($A143,'Annex 2 Designated EHV charges'!$D:$P,10,FALSE)=0,"",VLOOKUP($A143,'Annex 2 Designated EHV charges'!$D:$P,10,FALSE)),"")</f>
        <v/>
      </c>
      <c r="F143" s="63" t="str">
        <f>IFERROR(IF(VLOOKUP($A143,'Annex 2 Designated EHV charges'!$D:$P,11,FALSE)=0,"",VLOOKUP($A143,'Annex 2 Designated EHV charges'!$D:$P,11,FALSE)),"")</f>
        <v/>
      </c>
      <c r="G143" s="63" t="str">
        <f>IFERROR(IF(VLOOKUP($A143,'Annex 2 Designated EHV charges'!$D:$P,12,FALSE)=0,"",VLOOKUP($A143,'Annex 2 Designated EHV charges'!$D:$P,12,FALSE)),"")</f>
        <v/>
      </c>
      <c r="H143" s="53" t="str">
        <f>IFERROR(IF(VLOOKUP($A143,'Annex 2 Designated EHV charges'!$D:$P,13,FALSE)=0,"",VLOOKUP($A143,'Annex 2 Designated EHV charges'!$D:$P,13,FALSE)),"")</f>
        <v/>
      </c>
    </row>
    <row r="144" spans="1:8" x14ac:dyDescent="0.25">
      <c r="A144" s="53" t="str">
        <f t="array" ref="A144">IFERROR(INDEX('Annex 2 Designated EHV charges'!$D$11:$D$58, MATCH(0, IF(ISBLANK('Annex 2 Designated EHV charges'!$D$11:$D$58),1, COUNTIF(A$4:$A143, 'Annex 2 Designated EHV charges'!$D$11:$D$58)), 0)),"")</f>
        <v/>
      </c>
      <c r="B144" s="53" t="str">
        <f>IF($A144="","",VLOOKUP($A144,'Annex 2 Designated EHV charges'!$D:$O,2,0))</f>
        <v/>
      </c>
      <c r="C144" s="61" t="str">
        <f>IF($A144="","",VLOOKUP($A144,'Annex 2 Designated EHV charges'!$D:$O,3,0))</f>
        <v/>
      </c>
      <c r="D144" s="61" t="str">
        <f>IF($A144="","",VLOOKUP($A144,'Annex 2 Designated EHV charges'!$D:$O,4,0))</f>
        <v/>
      </c>
      <c r="E144" s="62" t="str">
        <f>IFERROR(IF(VLOOKUP($A144,'Annex 2 Designated EHV charges'!$D:$P,10,FALSE)=0,"",VLOOKUP($A144,'Annex 2 Designated EHV charges'!$D:$P,10,FALSE)),"")</f>
        <v/>
      </c>
      <c r="F144" s="63" t="str">
        <f>IFERROR(IF(VLOOKUP($A144,'Annex 2 Designated EHV charges'!$D:$P,11,FALSE)=0,"",VLOOKUP($A144,'Annex 2 Designated EHV charges'!$D:$P,11,FALSE)),"")</f>
        <v/>
      </c>
      <c r="G144" s="63" t="str">
        <f>IFERROR(IF(VLOOKUP($A144,'Annex 2 Designated EHV charges'!$D:$P,12,FALSE)=0,"",VLOOKUP($A144,'Annex 2 Designated EHV charges'!$D:$P,12,FALSE)),"")</f>
        <v/>
      </c>
      <c r="H144" s="53" t="str">
        <f>IFERROR(IF(VLOOKUP($A144,'Annex 2 Designated EHV charges'!$D:$P,13,FALSE)=0,"",VLOOKUP($A144,'Annex 2 Designated EHV charges'!$D:$P,13,FALSE)),"")</f>
        <v/>
      </c>
    </row>
    <row r="145" spans="1:8" x14ac:dyDescent="0.25">
      <c r="A145" s="53" t="str">
        <f t="array" ref="A145">IFERROR(INDEX('Annex 2 Designated EHV charges'!$D$11:$D$58, MATCH(0, IF(ISBLANK('Annex 2 Designated EHV charges'!$D$11:$D$58),1, COUNTIF(A$4:$A144, 'Annex 2 Designated EHV charges'!$D$11:$D$58)), 0)),"")</f>
        <v/>
      </c>
      <c r="B145" s="53" t="str">
        <f>IF($A145="","",VLOOKUP($A145,'Annex 2 Designated EHV charges'!$D:$O,2,0))</f>
        <v/>
      </c>
      <c r="C145" s="61" t="str">
        <f>IF($A145="","",VLOOKUP($A145,'Annex 2 Designated EHV charges'!$D:$O,3,0))</f>
        <v/>
      </c>
      <c r="D145" s="61" t="str">
        <f>IF($A145="","",VLOOKUP($A145,'Annex 2 Designated EHV charges'!$D:$O,4,0))</f>
        <v/>
      </c>
      <c r="E145" s="62" t="str">
        <f>IFERROR(IF(VLOOKUP($A145,'Annex 2 Designated EHV charges'!$D:$P,10,FALSE)=0,"",VLOOKUP($A145,'Annex 2 Designated EHV charges'!$D:$P,10,FALSE)),"")</f>
        <v/>
      </c>
      <c r="F145" s="63" t="str">
        <f>IFERROR(IF(VLOOKUP($A145,'Annex 2 Designated EHV charges'!$D:$P,11,FALSE)=0,"",VLOOKUP($A145,'Annex 2 Designated EHV charges'!$D:$P,11,FALSE)),"")</f>
        <v/>
      </c>
      <c r="G145" s="63" t="str">
        <f>IFERROR(IF(VLOOKUP($A145,'Annex 2 Designated EHV charges'!$D:$P,12,FALSE)=0,"",VLOOKUP($A145,'Annex 2 Designated EHV charges'!$D:$P,12,FALSE)),"")</f>
        <v/>
      </c>
      <c r="H145" s="53" t="str">
        <f>IFERROR(IF(VLOOKUP($A145,'Annex 2 Designated EHV charges'!$D:$P,13,FALSE)=0,"",VLOOKUP($A145,'Annex 2 Designated EHV charges'!$D:$P,13,FALSE)),"")</f>
        <v/>
      </c>
    </row>
    <row r="146" spans="1:8" x14ac:dyDescent="0.25">
      <c r="A146" s="53" t="str">
        <f t="array" ref="A146">IFERROR(INDEX('Annex 2 Designated EHV charges'!$D$11:$D$58, MATCH(0, IF(ISBLANK('Annex 2 Designated EHV charges'!$D$11:$D$58),1, COUNTIF(A$4:$A145, 'Annex 2 Designated EHV charges'!$D$11:$D$58)), 0)),"")</f>
        <v/>
      </c>
      <c r="B146" s="53" t="str">
        <f>IF($A146="","",VLOOKUP($A146,'Annex 2 Designated EHV charges'!$D:$O,2,0))</f>
        <v/>
      </c>
      <c r="C146" s="61" t="str">
        <f>IF($A146="","",VLOOKUP($A146,'Annex 2 Designated EHV charges'!$D:$O,3,0))</f>
        <v/>
      </c>
      <c r="D146" s="61" t="str">
        <f>IF($A146="","",VLOOKUP($A146,'Annex 2 Designated EHV charges'!$D:$O,4,0))</f>
        <v/>
      </c>
      <c r="E146" s="62" t="str">
        <f>IFERROR(IF(VLOOKUP($A146,'Annex 2 Designated EHV charges'!$D:$P,10,FALSE)=0,"",VLOOKUP($A146,'Annex 2 Designated EHV charges'!$D:$P,10,FALSE)),"")</f>
        <v/>
      </c>
      <c r="F146" s="63" t="str">
        <f>IFERROR(IF(VLOOKUP($A146,'Annex 2 Designated EHV charges'!$D:$P,11,FALSE)=0,"",VLOOKUP($A146,'Annex 2 Designated EHV charges'!$D:$P,11,FALSE)),"")</f>
        <v/>
      </c>
      <c r="G146" s="63" t="str">
        <f>IFERROR(IF(VLOOKUP($A146,'Annex 2 Designated EHV charges'!$D:$P,12,FALSE)=0,"",VLOOKUP($A146,'Annex 2 Designated EHV charges'!$D:$P,12,FALSE)),"")</f>
        <v/>
      </c>
      <c r="H146" s="53" t="str">
        <f>IFERROR(IF(VLOOKUP($A146,'Annex 2 Designated EHV charges'!$D:$P,13,FALSE)=0,"",VLOOKUP($A146,'Annex 2 Designated EHV charges'!$D:$P,13,FALSE)),"")</f>
        <v/>
      </c>
    </row>
    <row r="147" spans="1:8" x14ac:dyDescent="0.25">
      <c r="A147" s="53" t="str">
        <f t="array" ref="A147">IFERROR(INDEX('Annex 2 Designated EHV charges'!$D$11:$D$58, MATCH(0, IF(ISBLANK('Annex 2 Designated EHV charges'!$D$11:$D$58),1, COUNTIF(A$4:$A146, 'Annex 2 Designated EHV charges'!$D$11:$D$58)), 0)),"")</f>
        <v/>
      </c>
      <c r="B147" s="53" t="str">
        <f>IF($A147="","",VLOOKUP($A147,'Annex 2 Designated EHV charges'!$D:$O,2,0))</f>
        <v/>
      </c>
      <c r="C147" s="61" t="str">
        <f>IF($A147="","",VLOOKUP($A147,'Annex 2 Designated EHV charges'!$D:$O,3,0))</f>
        <v/>
      </c>
      <c r="D147" s="61" t="str">
        <f>IF($A147="","",VLOOKUP($A147,'Annex 2 Designated EHV charges'!$D:$O,4,0))</f>
        <v/>
      </c>
      <c r="E147" s="62" t="str">
        <f>IFERROR(IF(VLOOKUP($A147,'Annex 2 Designated EHV charges'!$D:$P,10,FALSE)=0,"",VLOOKUP($A147,'Annex 2 Designated EHV charges'!$D:$P,10,FALSE)),"")</f>
        <v/>
      </c>
      <c r="F147" s="63" t="str">
        <f>IFERROR(IF(VLOOKUP($A147,'Annex 2 Designated EHV charges'!$D:$P,11,FALSE)=0,"",VLOOKUP($A147,'Annex 2 Designated EHV charges'!$D:$P,11,FALSE)),"")</f>
        <v/>
      </c>
      <c r="G147" s="63" t="str">
        <f>IFERROR(IF(VLOOKUP($A147,'Annex 2 Designated EHV charges'!$D:$P,12,FALSE)=0,"",VLOOKUP($A147,'Annex 2 Designated EHV charges'!$D:$P,12,FALSE)),"")</f>
        <v/>
      </c>
      <c r="H147" s="53" t="str">
        <f>IFERROR(IF(VLOOKUP($A147,'Annex 2 Designated EHV charges'!$D:$P,13,FALSE)=0,"",VLOOKUP($A147,'Annex 2 Designated EHV charges'!$D:$P,13,FALSE)),"")</f>
        <v/>
      </c>
    </row>
    <row r="148" spans="1:8" x14ac:dyDescent="0.25">
      <c r="A148" s="53" t="str">
        <f t="array" ref="A148">IFERROR(INDEX('Annex 2 Designated EHV charges'!$D$11:$D$58, MATCH(0, IF(ISBLANK('Annex 2 Designated EHV charges'!$D$11:$D$58),1, COUNTIF(A$4:$A147, 'Annex 2 Designated EHV charges'!$D$11:$D$58)), 0)),"")</f>
        <v/>
      </c>
      <c r="B148" s="53" t="str">
        <f>IF($A148="","",VLOOKUP($A148,'Annex 2 Designated EHV charges'!$D:$O,2,0))</f>
        <v/>
      </c>
      <c r="C148" s="61" t="str">
        <f>IF($A148="","",VLOOKUP($A148,'Annex 2 Designated EHV charges'!$D:$O,3,0))</f>
        <v/>
      </c>
      <c r="D148" s="61" t="str">
        <f>IF($A148="","",VLOOKUP($A148,'Annex 2 Designated EHV charges'!$D:$O,4,0))</f>
        <v/>
      </c>
      <c r="E148" s="62" t="str">
        <f>IFERROR(IF(VLOOKUP($A148,'Annex 2 Designated EHV charges'!$D:$P,10,FALSE)=0,"",VLOOKUP($A148,'Annex 2 Designated EHV charges'!$D:$P,10,FALSE)),"")</f>
        <v/>
      </c>
      <c r="F148" s="63" t="str">
        <f>IFERROR(IF(VLOOKUP($A148,'Annex 2 Designated EHV charges'!$D:$P,11,FALSE)=0,"",VLOOKUP($A148,'Annex 2 Designated EHV charges'!$D:$P,11,FALSE)),"")</f>
        <v/>
      </c>
      <c r="G148" s="63" t="str">
        <f>IFERROR(IF(VLOOKUP($A148,'Annex 2 Designated EHV charges'!$D:$P,12,FALSE)=0,"",VLOOKUP($A148,'Annex 2 Designated EHV charges'!$D:$P,12,FALSE)),"")</f>
        <v/>
      </c>
      <c r="H148" s="53" t="str">
        <f>IFERROR(IF(VLOOKUP($A148,'Annex 2 Designated EHV charges'!$D:$P,13,FALSE)=0,"",VLOOKUP($A148,'Annex 2 Designated EHV charges'!$D:$P,13,FALSE)),"")</f>
        <v/>
      </c>
    </row>
    <row r="149" spans="1:8" x14ac:dyDescent="0.25">
      <c r="A149" s="53" t="str">
        <f t="array" ref="A149">IFERROR(INDEX('Annex 2 Designated EHV charges'!$D$11:$D$58, MATCH(0, IF(ISBLANK('Annex 2 Designated EHV charges'!$D$11:$D$58),1, COUNTIF(A$4:$A148, 'Annex 2 Designated EHV charges'!$D$11:$D$58)), 0)),"")</f>
        <v/>
      </c>
      <c r="B149" s="53" t="str">
        <f>IF($A149="","",VLOOKUP($A149,'Annex 2 Designated EHV charges'!$D:$O,2,0))</f>
        <v/>
      </c>
      <c r="C149" s="61" t="str">
        <f>IF($A149="","",VLOOKUP($A149,'Annex 2 Designated EHV charges'!$D:$O,3,0))</f>
        <v/>
      </c>
      <c r="D149" s="61" t="str">
        <f>IF($A149="","",VLOOKUP($A149,'Annex 2 Designated EHV charges'!$D:$O,4,0))</f>
        <v/>
      </c>
      <c r="E149" s="62" t="str">
        <f>IFERROR(IF(VLOOKUP($A149,'Annex 2 Designated EHV charges'!$D:$P,10,FALSE)=0,"",VLOOKUP($A149,'Annex 2 Designated EHV charges'!$D:$P,10,FALSE)),"")</f>
        <v/>
      </c>
      <c r="F149" s="63" t="str">
        <f>IFERROR(IF(VLOOKUP($A149,'Annex 2 Designated EHV charges'!$D:$P,11,FALSE)=0,"",VLOOKUP($A149,'Annex 2 Designated EHV charges'!$D:$P,11,FALSE)),"")</f>
        <v/>
      </c>
      <c r="G149" s="63" t="str">
        <f>IFERROR(IF(VLOOKUP($A149,'Annex 2 Designated EHV charges'!$D:$P,12,FALSE)=0,"",VLOOKUP($A149,'Annex 2 Designated EHV charges'!$D:$P,12,FALSE)),"")</f>
        <v/>
      </c>
      <c r="H149" s="53" t="str">
        <f>IFERROR(IF(VLOOKUP($A149,'Annex 2 Designated EHV charges'!$D:$P,13,FALSE)=0,"",VLOOKUP($A149,'Annex 2 Designated EHV charges'!$D:$P,13,FALSE)),"")</f>
        <v/>
      </c>
    </row>
    <row r="150" spans="1:8" x14ac:dyDescent="0.25">
      <c r="A150" s="53" t="str">
        <f t="array" ref="A150">IFERROR(INDEX('Annex 2 Designated EHV charges'!$D$11:$D$58, MATCH(0, IF(ISBLANK('Annex 2 Designated EHV charges'!$D$11:$D$58),1, COUNTIF(A$4:$A149, 'Annex 2 Designated EHV charges'!$D$11:$D$58)), 0)),"")</f>
        <v/>
      </c>
      <c r="B150" s="53" t="str">
        <f>IF($A150="","",VLOOKUP($A150,'Annex 2 Designated EHV charges'!$D:$O,2,0))</f>
        <v/>
      </c>
      <c r="C150" s="61" t="str">
        <f>IF($A150="","",VLOOKUP($A150,'Annex 2 Designated EHV charges'!$D:$O,3,0))</f>
        <v/>
      </c>
      <c r="D150" s="61" t="str">
        <f>IF($A150="","",VLOOKUP($A150,'Annex 2 Designated EHV charges'!$D:$O,4,0))</f>
        <v/>
      </c>
      <c r="E150" s="62" t="str">
        <f>IFERROR(IF(VLOOKUP($A150,'Annex 2 Designated EHV charges'!$D:$P,10,FALSE)=0,"",VLOOKUP($A150,'Annex 2 Designated EHV charges'!$D:$P,10,FALSE)),"")</f>
        <v/>
      </c>
      <c r="F150" s="63" t="str">
        <f>IFERROR(IF(VLOOKUP($A150,'Annex 2 Designated EHV charges'!$D:$P,11,FALSE)=0,"",VLOOKUP($A150,'Annex 2 Designated EHV charges'!$D:$P,11,FALSE)),"")</f>
        <v/>
      </c>
      <c r="G150" s="63" t="str">
        <f>IFERROR(IF(VLOOKUP($A150,'Annex 2 Designated EHV charges'!$D:$P,12,FALSE)=0,"",VLOOKUP($A150,'Annex 2 Designated EHV charges'!$D:$P,12,FALSE)),"")</f>
        <v/>
      </c>
      <c r="H150" s="53" t="str">
        <f>IFERROR(IF(VLOOKUP($A150,'Annex 2 Designated EHV charges'!$D:$P,13,FALSE)=0,"",VLOOKUP($A150,'Annex 2 Designated EHV charges'!$D:$P,13,FALSE)),"")</f>
        <v/>
      </c>
    </row>
    <row r="151" spans="1:8" x14ac:dyDescent="0.25">
      <c r="A151" s="53" t="str">
        <f t="array" ref="A151">IFERROR(INDEX('Annex 2 Designated EHV charges'!$D$11:$D$58, MATCH(0, IF(ISBLANK('Annex 2 Designated EHV charges'!$D$11:$D$58),1, COUNTIF(A$4:$A150, 'Annex 2 Designated EHV charges'!$D$11:$D$58)), 0)),"")</f>
        <v/>
      </c>
      <c r="B151" s="53" t="str">
        <f>IF($A151="","",VLOOKUP($A151,'Annex 2 Designated EHV charges'!$D:$O,2,0))</f>
        <v/>
      </c>
      <c r="C151" s="61" t="str">
        <f>IF($A151="","",VLOOKUP($A151,'Annex 2 Designated EHV charges'!$D:$O,3,0))</f>
        <v/>
      </c>
      <c r="D151" s="61" t="str">
        <f>IF($A151="","",VLOOKUP($A151,'Annex 2 Designated EHV charges'!$D:$O,4,0))</f>
        <v/>
      </c>
      <c r="E151" s="62" t="str">
        <f>IFERROR(IF(VLOOKUP($A151,'Annex 2 Designated EHV charges'!$D:$P,10,FALSE)=0,"",VLOOKUP($A151,'Annex 2 Designated EHV charges'!$D:$P,10,FALSE)),"")</f>
        <v/>
      </c>
      <c r="F151" s="63" t="str">
        <f>IFERROR(IF(VLOOKUP($A151,'Annex 2 Designated EHV charges'!$D:$P,11,FALSE)=0,"",VLOOKUP($A151,'Annex 2 Designated EHV charges'!$D:$P,11,FALSE)),"")</f>
        <v/>
      </c>
      <c r="G151" s="63" t="str">
        <f>IFERROR(IF(VLOOKUP($A151,'Annex 2 Designated EHV charges'!$D:$P,12,FALSE)=0,"",VLOOKUP($A151,'Annex 2 Designated EHV charges'!$D:$P,12,FALSE)),"")</f>
        <v/>
      </c>
      <c r="H151" s="53" t="str">
        <f>IFERROR(IF(VLOOKUP($A151,'Annex 2 Designated EHV charges'!$D:$P,13,FALSE)=0,"",VLOOKUP($A151,'Annex 2 Designated EHV charges'!$D:$P,13,FALSE)),"")</f>
        <v/>
      </c>
    </row>
    <row r="152" spans="1:8" x14ac:dyDescent="0.25">
      <c r="A152" s="53" t="str">
        <f t="array" ref="A152">IFERROR(INDEX('Annex 2 Designated EHV charges'!$D$11:$D$58, MATCH(0, IF(ISBLANK('Annex 2 Designated EHV charges'!$D$11:$D$58),1, COUNTIF(A$4:$A151, 'Annex 2 Designated EHV charges'!$D$11:$D$58)), 0)),"")</f>
        <v/>
      </c>
      <c r="B152" s="53" t="str">
        <f>IF($A152="","",VLOOKUP($A152,'Annex 2 Designated EHV charges'!$D:$O,2,0))</f>
        <v/>
      </c>
      <c r="C152" s="61" t="str">
        <f>IF($A152="","",VLOOKUP($A152,'Annex 2 Designated EHV charges'!$D:$O,3,0))</f>
        <v/>
      </c>
      <c r="D152" s="61" t="str">
        <f>IF($A152="","",VLOOKUP($A152,'Annex 2 Designated EHV charges'!$D:$O,4,0))</f>
        <v/>
      </c>
      <c r="E152" s="62" t="str">
        <f>IFERROR(IF(VLOOKUP($A152,'Annex 2 Designated EHV charges'!$D:$P,10,FALSE)=0,"",VLOOKUP($A152,'Annex 2 Designated EHV charges'!$D:$P,10,FALSE)),"")</f>
        <v/>
      </c>
      <c r="F152" s="63" t="str">
        <f>IFERROR(IF(VLOOKUP($A152,'Annex 2 Designated EHV charges'!$D:$P,11,FALSE)=0,"",VLOOKUP($A152,'Annex 2 Designated EHV charges'!$D:$P,11,FALSE)),"")</f>
        <v/>
      </c>
      <c r="G152" s="63" t="str">
        <f>IFERROR(IF(VLOOKUP($A152,'Annex 2 Designated EHV charges'!$D:$P,12,FALSE)=0,"",VLOOKUP($A152,'Annex 2 Designated EHV charges'!$D:$P,12,FALSE)),"")</f>
        <v/>
      </c>
      <c r="H152" s="53" t="str">
        <f>IFERROR(IF(VLOOKUP($A152,'Annex 2 Designated EHV charges'!$D:$P,13,FALSE)=0,"",VLOOKUP($A152,'Annex 2 Designated EHV charges'!$D:$P,13,FALSE)),"")</f>
        <v/>
      </c>
    </row>
    <row r="153" spans="1:8" x14ac:dyDescent="0.25">
      <c r="A153" s="53" t="str">
        <f t="array" ref="A153">IFERROR(INDEX('Annex 2 Designated EHV charges'!$D$11:$D$58, MATCH(0, IF(ISBLANK('Annex 2 Designated EHV charges'!$D$11:$D$58),1, COUNTIF(A$4:$A152, 'Annex 2 Designated EHV charges'!$D$11:$D$58)), 0)),"")</f>
        <v/>
      </c>
      <c r="B153" s="53" t="str">
        <f>IF($A153="","",VLOOKUP($A153,'Annex 2 Designated EHV charges'!$D:$O,2,0))</f>
        <v/>
      </c>
      <c r="C153" s="61" t="str">
        <f>IF($A153="","",VLOOKUP($A153,'Annex 2 Designated EHV charges'!$D:$O,3,0))</f>
        <v/>
      </c>
      <c r="D153" s="61" t="str">
        <f>IF($A153="","",VLOOKUP($A153,'Annex 2 Designated EHV charges'!$D:$O,4,0))</f>
        <v/>
      </c>
      <c r="E153" s="62" t="str">
        <f>IFERROR(IF(VLOOKUP($A153,'Annex 2 Designated EHV charges'!$D:$P,10,FALSE)=0,"",VLOOKUP($A153,'Annex 2 Designated EHV charges'!$D:$P,10,FALSE)),"")</f>
        <v/>
      </c>
      <c r="F153" s="63" t="str">
        <f>IFERROR(IF(VLOOKUP($A153,'Annex 2 Designated EHV charges'!$D:$P,11,FALSE)=0,"",VLOOKUP($A153,'Annex 2 Designated EHV charges'!$D:$P,11,FALSE)),"")</f>
        <v/>
      </c>
      <c r="G153" s="63" t="str">
        <f>IFERROR(IF(VLOOKUP($A153,'Annex 2 Designated EHV charges'!$D:$P,12,FALSE)=0,"",VLOOKUP($A153,'Annex 2 Designated EHV charges'!$D:$P,12,FALSE)),"")</f>
        <v/>
      </c>
      <c r="H153" s="53" t="str">
        <f>IFERROR(IF(VLOOKUP($A153,'Annex 2 Designated EHV charges'!$D:$P,13,FALSE)=0,"",VLOOKUP($A153,'Annex 2 Designated EHV charges'!$D:$P,13,FALSE)),"")</f>
        <v/>
      </c>
    </row>
    <row r="154" spans="1:8" x14ac:dyDescent="0.25">
      <c r="A154" s="53" t="str">
        <f t="array" ref="A154">IFERROR(INDEX('Annex 2 Designated EHV charges'!$D$11:$D$58, MATCH(0, IF(ISBLANK('Annex 2 Designated EHV charges'!$D$11:$D$58),1, COUNTIF(A$4:$A153, 'Annex 2 Designated EHV charges'!$D$11:$D$58)), 0)),"")</f>
        <v/>
      </c>
      <c r="B154" s="53" t="str">
        <f>IF($A154="","",VLOOKUP($A154,'Annex 2 Designated EHV charges'!$D:$O,2,0))</f>
        <v/>
      </c>
      <c r="C154" s="61" t="str">
        <f>IF($A154="","",VLOOKUP($A154,'Annex 2 Designated EHV charges'!$D:$O,3,0))</f>
        <v/>
      </c>
      <c r="D154" s="61" t="str">
        <f>IF($A154="","",VLOOKUP($A154,'Annex 2 Designated EHV charges'!$D:$O,4,0))</f>
        <v/>
      </c>
      <c r="E154" s="62" t="str">
        <f>IFERROR(IF(VLOOKUP($A154,'Annex 2 Designated EHV charges'!$D:$P,10,FALSE)=0,"",VLOOKUP($A154,'Annex 2 Designated EHV charges'!$D:$P,10,FALSE)),"")</f>
        <v/>
      </c>
      <c r="F154" s="63" t="str">
        <f>IFERROR(IF(VLOOKUP($A154,'Annex 2 Designated EHV charges'!$D:$P,11,FALSE)=0,"",VLOOKUP($A154,'Annex 2 Designated EHV charges'!$D:$P,11,FALSE)),"")</f>
        <v/>
      </c>
      <c r="G154" s="63" t="str">
        <f>IFERROR(IF(VLOOKUP($A154,'Annex 2 Designated EHV charges'!$D:$P,12,FALSE)=0,"",VLOOKUP($A154,'Annex 2 Designated EHV charges'!$D:$P,12,FALSE)),"")</f>
        <v/>
      </c>
      <c r="H154" s="53" t="str">
        <f>IFERROR(IF(VLOOKUP($A154,'Annex 2 Designated EHV charges'!$D:$P,13,FALSE)=0,"",VLOOKUP($A154,'Annex 2 Designated EHV charges'!$D:$P,13,FALSE)),"")</f>
        <v/>
      </c>
    </row>
    <row r="155" spans="1:8" x14ac:dyDescent="0.25">
      <c r="A155" s="53" t="str">
        <f t="array" ref="A155">IFERROR(INDEX('Annex 2 Designated EHV charges'!$D$11:$D$58, MATCH(0, IF(ISBLANK('Annex 2 Designated EHV charges'!$D$11:$D$58),1, COUNTIF(A$4:$A154, 'Annex 2 Designated EHV charges'!$D$11:$D$58)), 0)),"")</f>
        <v/>
      </c>
      <c r="B155" s="53" t="str">
        <f>IF($A155="","",VLOOKUP($A155,'Annex 2 Designated EHV charges'!$D:$O,2,0))</f>
        <v/>
      </c>
      <c r="C155" s="61" t="str">
        <f>IF($A155="","",VLOOKUP($A155,'Annex 2 Designated EHV charges'!$D:$O,3,0))</f>
        <v/>
      </c>
      <c r="D155" s="61" t="str">
        <f>IF($A155="","",VLOOKUP($A155,'Annex 2 Designated EHV charges'!$D:$O,4,0))</f>
        <v/>
      </c>
      <c r="E155" s="62" t="str">
        <f>IFERROR(IF(VLOOKUP($A155,'Annex 2 Designated EHV charges'!$D:$P,10,FALSE)=0,"",VLOOKUP($A155,'Annex 2 Designated EHV charges'!$D:$P,10,FALSE)),"")</f>
        <v/>
      </c>
      <c r="F155" s="63" t="str">
        <f>IFERROR(IF(VLOOKUP($A155,'Annex 2 Designated EHV charges'!$D:$P,11,FALSE)=0,"",VLOOKUP($A155,'Annex 2 Designated EHV charges'!$D:$P,11,FALSE)),"")</f>
        <v/>
      </c>
      <c r="G155" s="63" t="str">
        <f>IFERROR(IF(VLOOKUP($A155,'Annex 2 Designated EHV charges'!$D:$P,12,FALSE)=0,"",VLOOKUP($A155,'Annex 2 Designated EHV charges'!$D:$P,12,FALSE)),"")</f>
        <v/>
      </c>
      <c r="H155" s="53" t="str">
        <f>IFERROR(IF(VLOOKUP($A155,'Annex 2 Designated EHV charges'!$D:$P,13,FALSE)=0,"",VLOOKUP($A155,'Annex 2 Designated EHV charges'!$D:$P,13,FALSE)),"")</f>
        <v/>
      </c>
    </row>
    <row r="156" spans="1:8" x14ac:dyDescent="0.25">
      <c r="A156" s="53" t="str">
        <f t="array" ref="A156">IFERROR(INDEX('Annex 2 Designated EHV charges'!$D$11:$D$58, MATCH(0, IF(ISBLANK('Annex 2 Designated EHV charges'!$D$11:$D$58),1, COUNTIF(A$4:$A155, 'Annex 2 Designated EHV charges'!$D$11:$D$58)), 0)),"")</f>
        <v/>
      </c>
      <c r="B156" s="53" t="str">
        <f>IF($A156="","",VLOOKUP($A156,'Annex 2 Designated EHV charges'!$D:$O,2,0))</f>
        <v/>
      </c>
      <c r="C156" s="61" t="str">
        <f>IF($A156="","",VLOOKUP($A156,'Annex 2 Designated EHV charges'!$D:$O,3,0))</f>
        <v/>
      </c>
      <c r="D156" s="61" t="str">
        <f>IF($A156="","",VLOOKUP($A156,'Annex 2 Designated EHV charges'!$D:$O,4,0))</f>
        <v/>
      </c>
      <c r="E156" s="62" t="str">
        <f>IFERROR(IF(VLOOKUP($A156,'Annex 2 Designated EHV charges'!$D:$P,10,FALSE)=0,"",VLOOKUP($A156,'Annex 2 Designated EHV charges'!$D:$P,10,FALSE)),"")</f>
        <v/>
      </c>
      <c r="F156" s="63" t="str">
        <f>IFERROR(IF(VLOOKUP($A156,'Annex 2 Designated EHV charges'!$D:$P,11,FALSE)=0,"",VLOOKUP($A156,'Annex 2 Designated EHV charges'!$D:$P,11,FALSE)),"")</f>
        <v/>
      </c>
      <c r="G156" s="63" t="str">
        <f>IFERROR(IF(VLOOKUP($A156,'Annex 2 Designated EHV charges'!$D:$P,12,FALSE)=0,"",VLOOKUP($A156,'Annex 2 Designated EHV charges'!$D:$P,12,FALSE)),"")</f>
        <v/>
      </c>
      <c r="H156" s="53" t="str">
        <f>IFERROR(IF(VLOOKUP($A156,'Annex 2 Designated EHV charges'!$D:$P,13,FALSE)=0,"",VLOOKUP($A156,'Annex 2 Designated EHV charges'!$D:$P,13,FALSE)),"")</f>
        <v/>
      </c>
    </row>
    <row r="157" spans="1:8" x14ac:dyDescent="0.25">
      <c r="A157" s="53" t="str">
        <f t="array" ref="A157">IFERROR(INDEX('Annex 2 Designated EHV charges'!$D$11:$D$58, MATCH(0, IF(ISBLANK('Annex 2 Designated EHV charges'!$D$11:$D$58),1, COUNTIF(A$4:$A156, 'Annex 2 Designated EHV charges'!$D$11:$D$58)), 0)),"")</f>
        <v/>
      </c>
      <c r="B157" s="53" t="str">
        <f>IF($A157="","",VLOOKUP($A157,'Annex 2 Designated EHV charges'!$D:$O,2,0))</f>
        <v/>
      </c>
      <c r="C157" s="61" t="str">
        <f>IF($A157="","",VLOOKUP($A157,'Annex 2 Designated EHV charges'!$D:$O,3,0))</f>
        <v/>
      </c>
      <c r="D157" s="61" t="str">
        <f>IF($A157="","",VLOOKUP($A157,'Annex 2 Designated EHV charges'!$D:$O,4,0))</f>
        <v/>
      </c>
      <c r="E157" s="62" t="str">
        <f>IFERROR(IF(VLOOKUP($A157,'Annex 2 Designated EHV charges'!$D:$P,10,FALSE)=0,"",VLOOKUP($A157,'Annex 2 Designated EHV charges'!$D:$P,10,FALSE)),"")</f>
        <v/>
      </c>
      <c r="F157" s="63" t="str">
        <f>IFERROR(IF(VLOOKUP($A157,'Annex 2 Designated EHV charges'!$D:$P,11,FALSE)=0,"",VLOOKUP($A157,'Annex 2 Designated EHV charges'!$D:$P,11,FALSE)),"")</f>
        <v/>
      </c>
      <c r="G157" s="63" t="str">
        <f>IFERROR(IF(VLOOKUP($A157,'Annex 2 Designated EHV charges'!$D:$P,12,FALSE)=0,"",VLOOKUP($A157,'Annex 2 Designated EHV charges'!$D:$P,12,FALSE)),"")</f>
        <v/>
      </c>
      <c r="H157" s="53" t="str">
        <f>IFERROR(IF(VLOOKUP($A157,'Annex 2 Designated EHV charges'!$D:$P,13,FALSE)=0,"",VLOOKUP($A157,'Annex 2 Designated EHV charges'!$D:$P,13,FALSE)),"")</f>
        <v/>
      </c>
    </row>
    <row r="158" spans="1:8" x14ac:dyDescent="0.25">
      <c r="A158" s="53" t="str">
        <f t="array" ref="A158">IFERROR(INDEX('Annex 2 Designated EHV charges'!$D$11:$D$58, MATCH(0, IF(ISBLANK('Annex 2 Designated EHV charges'!$D$11:$D$58),1, COUNTIF(A$4:$A157, 'Annex 2 Designated EHV charges'!$D$11:$D$58)), 0)),"")</f>
        <v/>
      </c>
      <c r="B158" s="53" t="str">
        <f>IF($A158="","",VLOOKUP($A158,'Annex 2 Designated EHV charges'!$D:$O,2,0))</f>
        <v/>
      </c>
      <c r="C158" s="61" t="str">
        <f>IF($A158="","",VLOOKUP($A158,'Annex 2 Designated EHV charges'!$D:$O,3,0))</f>
        <v/>
      </c>
      <c r="D158" s="61" t="str">
        <f>IF($A158="","",VLOOKUP($A158,'Annex 2 Designated EHV charges'!$D:$O,4,0))</f>
        <v/>
      </c>
      <c r="E158" s="62" t="str">
        <f>IFERROR(IF(VLOOKUP($A158,'Annex 2 Designated EHV charges'!$D:$P,10,FALSE)=0,"",VLOOKUP($A158,'Annex 2 Designated EHV charges'!$D:$P,10,FALSE)),"")</f>
        <v/>
      </c>
      <c r="F158" s="63" t="str">
        <f>IFERROR(IF(VLOOKUP($A158,'Annex 2 Designated EHV charges'!$D:$P,11,FALSE)=0,"",VLOOKUP($A158,'Annex 2 Designated EHV charges'!$D:$P,11,FALSE)),"")</f>
        <v/>
      </c>
      <c r="G158" s="63" t="str">
        <f>IFERROR(IF(VLOOKUP($A158,'Annex 2 Designated EHV charges'!$D:$P,12,FALSE)=0,"",VLOOKUP($A158,'Annex 2 Designated EHV charges'!$D:$P,12,FALSE)),"")</f>
        <v/>
      </c>
      <c r="H158" s="53" t="str">
        <f>IFERROR(IF(VLOOKUP($A158,'Annex 2 Designated EHV charges'!$D:$P,13,FALSE)=0,"",VLOOKUP($A158,'Annex 2 Designated EHV charges'!$D:$P,13,FALSE)),"")</f>
        <v/>
      </c>
    </row>
    <row r="159" spans="1:8" x14ac:dyDescent="0.25">
      <c r="A159" s="53" t="str">
        <f t="array" ref="A159">IFERROR(INDEX('Annex 2 Designated EHV charges'!$D$11:$D$58, MATCH(0, IF(ISBLANK('Annex 2 Designated EHV charges'!$D$11:$D$58),1, COUNTIF(A$4:$A158, 'Annex 2 Designated EHV charges'!$D$11:$D$58)), 0)),"")</f>
        <v/>
      </c>
      <c r="B159" s="53" t="str">
        <f>IF($A159="","",VLOOKUP($A159,'Annex 2 Designated EHV charges'!$D:$O,2,0))</f>
        <v/>
      </c>
      <c r="C159" s="61" t="str">
        <f>IF($A159="","",VLOOKUP($A159,'Annex 2 Designated EHV charges'!$D:$O,3,0))</f>
        <v/>
      </c>
      <c r="D159" s="61" t="str">
        <f>IF($A159="","",VLOOKUP($A159,'Annex 2 Designated EHV charges'!$D:$O,4,0))</f>
        <v/>
      </c>
      <c r="E159" s="62" t="str">
        <f>IFERROR(IF(VLOOKUP($A159,'Annex 2 Designated EHV charges'!$D:$P,10,FALSE)=0,"",VLOOKUP($A159,'Annex 2 Designated EHV charges'!$D:$P,10,FALSE)),"")</f>
        <v/>
      </c>
      <c r="F159" s="63" t="str">
        <f>IFERROR(IF(VLOOKUP($A159,'Annex 2 Designated EHV charges'!$D:$P,11,FALSE)=0,"",VLOOKUP($A159,'Annex 2 Designated EHV charges'!$D:$P,11,FALSE)),"")</f>
        <v/>
      </c>
      <c r="G159" s="63" t="str">
        <f>IFERROR(IF(VLOOKUP($A159,'Annex 2 Designated EHV charges'!$D:$P,12,FALSE)=0,"",VLOOKUP($A159,'Annex 2 Designated EHV charges'!$D:$P,12,FALSE)),"")</f>
        <v/>
      </c>
      <c r="H159" s="53" t="str">
        <f>IFERROR(IF(VLOOKUP($A159,'Annex 2 Designated EHV charges'!$D:$P,13,FALSE)=0,"",VLOOKUP($A159,'Annex 2 Designated EHV charges'!$D:$P,13,FALSE)),"")</f>
        <v/>
      </c>
    </row>
    <row r="160" spans="1:8" x14ac:dyDescent="0.25">
      <c r="A160" s="53" t="str">
        <f t="array" ref="A160">IFERROR(INDEX('Annex 2 Designated EHV charges'!$D$11:$D$58, MATCH(0, IF(ISBLANK('Annex 2 Designated EHV charges'!$D$11:$D$58),1, COUNTIF(A$4:$A159, 'Annex 2 Designated EHV charges'!$D$11:$D$58)), 0)),"")</f>
        <v/>
      </c>
      <c r="B160" s="53" t="str">
        <f>IF($A160="","",VLOOKUP($A160,'Annex 2 Designated EHV charges'!$D:$O,2,0))</f>
        <v/>
      </c>
      <c r="C160" s="61" t="str">
        <f>IF($A160="","",VLOOKUP($A160,'Annex 2 Designated EHV charges'!$D:$O,3,0))</f>
        <v/>
      </c>
      <c r="D160" s="61" t="str">
        <f>IF($A160="","",VLOOKUP($A160,'Annex 2 Designated EHV charges'!$D:$O,4,0))</f>
        <v/>
      </c>
      <c r="E160" s="62" t="str">
        <f>IFERROR(IF(VLOOKUP($A160,'Annex 2 Designated EHV charges'!$D:$P,10,FALSE)=0,"",VLOOKUP($A160,'Annex 2 Designated EHV charges'!$D:$P,10,FALSE)),"")</f>
        <v/>
      </c>
      <c r="F160" s="63" t="str">
        <f>IFERROR(IF(VLOOKUP($A160,'Annex 2 Designated EHV charges'!$D:$P,11,FALSE)=0,"",VLOOKUP($A160,'Annex 2 Designated EHV charges'!$D:$P,11,FALSE)),"")</f>
        <v/>
      </c>
      <c r="G160" s="63" t="str">
        <f>IFERROR(IF(VLOOKUP($A160,'Annex 2 Designated EHV charges'!$D:$P,12,FALSE)=0,"",VLOOKUP($A160,'Annex 2 Designated EHV charges'!$D:$P,12,FALSE)),"")</f>
        <v/>
      </c>
      <c r="H160" s="53" t="str">
        <f>IFERROR(IF(VLOOKUP($A160,'Annex 2 Designated EHV charges'!$D:$P,13,FALSE)=0,"",VLOOKUP($A160,'Annex 2 Designated EHV charges'!$D:$P,13,FALSE)),"")</f>
        <v/>
      </c>
    </row>
    <row r="161" spans="1:8" x14ac:dyDescent="0.25">
      <c r="A161" s="53" t="str">
        <f t="array" ref="A161">IFERROR(INDEX('Annex 2 Designated EHV charges'!$D$11:$D$58, MATCH(0, IF(ISBLANK('Annex 2 Designated EHV charges'!$D$11:$D$58),1, COUNTIF(A$4:$A160, 'Annex 2 Designated EHV charges'!$D$11:$D$58)), 0)),"")</f>
        <v/>
      </c>
      <c r="B161" s="53" t="str">
        <f>IF($A161="","",VLOOKUP($A161,'Annex 2 Designated EHV charges'!$D:$O,2,0))</f>
        <v/>
      </c>
      <c r="C161" s="61" t="str">
        <f>IF($A161="","",VLOOKUP($A161,'Annex 2 Designated EHV charges'!$D:$O,3,0))</f>
        <v/>
      </c>
      <c r="D161" s="61" t="str">
        <f>IF($A161="","",VLOOKUP($A161,'Annex 2 Designated EHV charges'!$D:$O,4,0))</f>
        <v/>
      </c>
      <c r="E161" s="62" t="str">
        <f>IFERROR(IF(VLOOKUP($A161,'Annex 2 Designated EHV charges'!$D:$P,10,FALSE)=0,"",VLOOKUP($A161,'Annex 2 Designated EHV charges'!$D:$P,10,FALSE)),"")</f>
        <v/>
      </c>
      <c r="F161" s="63" t="str">
        <f>IFERROR(IF(VLOOKUP($A161,'Annex 2 Designated EHV charges'!$D:$P,11,FALSE)=0,"",VLOOKUP($A161,'Annex 2 Designated EHV charges'!$D:$P,11,FALSE)),"")</f>
        <v/>
      </c>
      <c r="G161" s="63" t="str">
        <f>IFERROR(IF(VLOOKUP($A161,'Annex 2 Designated EHV charges'!$D:$P,12,FALSE)=0,"",VLOOKUP($A161,'Annex 2 Designated EHV charges'!$D:$P,12,FALSE)),"")</f>
        <v/>
      </c>
      <c r="H161" s="53" t="str">
        <f>IFERROR(IF(VLOOKUP($A161,'Annex 2 Designated EHV charges'!$D:$P,13,FALSE)=0,"",VLOOKUP($A161,'Annex 2 Designated EHV charges'!$D:$P,13,FALSE)),"")</f>
        <v/>
      </c>
    </row>
    <row r="162" spans="1:8" x14ac:dyDescent="0.25">
      <c r="A162" s="53" t="str">
        <f t="array" ref="A162">IFERROR(INDEX('Annex 2 Designated EHV charges'!$D$11:$D$58, MATCH(0, IF(ISBLANK('Annex 2 Designated EHV charges'!$D$11:$D$58),1, COUNTIF(A$4:$A161, 'Annex 2 Designated EHV charges'!$D$11:$D$58)), 0)),"")</f>
        <v/>
      </c>
      <c r="B162" s="53" t="str">
        <f>IF($A162="","",VLOOKUP($A162,'Annex 2 Designated EHV charges'!$D:$O,2,0))</f>
        <v/>
      </c>
      <c r="C162" s="61" t="str">
        <f>IF($A162="","",VLOOKUP($A162,'Annex 2 Designated EHV charges'!$D:$O,3,0))</f>
        <v/>
      </c>
      <c r="D162" s="61" t="str">
        <f>IF($A162="","",VLOOKUP($A162,'Annex 2 Designated EHV charges'!$D:$O,4,0))</f>
        <v/>
      </c>
      <c r="E162" s="62" t="str">
        <f>IFERROR(IF(VLOOKUP($A162,'Annex 2 Designated EHV charges'!$D:$P,10,FALSE)=0,"",VLOOKUP($A162,'Annex 2 Designated EHV charges'!$D:$P,10,FALSE)),"")</f>
        <v/>
      </c>
      <c r="F162" s="63" t="str">
        <f>IFERROR(IF(VLOOKUP($A162,'Annex 2 Designated EHV charges'!$D:$P,11,FALSE)=0,"",VLOOKUP($A162,'Annex 2 Designated EHV charges'!$D:$P,11,FALSE)),"")</f>
        <v/>
      </c>
      <c r="G162" s="63" t="str">
        <f>IFERROR(IF(VLOOKUP($A162,'Annex 2 Designated EHV charges'!$D:$P,12,FALSE)=0,"",VLOOKUP($A162,'Annex 2 Designated EHV charges'!$D:$P,12,FALSE)),"")</f>
        <v/>
      </c>
      <c r="H162" s="53" t="str">
        <f>IFERROR(IF(VLOOKUP($A162,'Annex 2 Designated EHV charges'!$D:$P,13,FALSE)=0,"",VLOOKUP($A162,'Annex 2 Designated EHV charges'!$D:$P,13,FALSE)),"")</f>
        <v/>
      </c>
    </row>
    <row r="163" spans="1:8" x14ac:dyDescent="0.25">
      <c r="A163" s="53" t="str">
        <f t="array" ref="A163">IFERROR(INDEX('Annex 2 Designated EHV charges'!$D$11:$D$58, MATCH(0, IF(ISBLANK('Annex 2 Designated EHV charges'!$D$11:$D$58),1, COUNTIF(A$4:$A162, 'Annex 2 Designated EHV charges'!$D$11:$D$58)), 0)),"")</f>
        <v/>
      </c>
      <c r="B163" s="53" t="str">
        <f>IF($A163="","",VLOOKUP($A163,'Annex 2 Designated EHV charges'!$D:$O,2,0))</f>
        <v/>
      </c>
      <c r="C163" s="61" t="str">
        <f>IF($A163="","",VLOOKUP($A163,'Annex 2 Designated EHV charges'!$D:$O,3,0))</f>
        <v/>
      </c>
      <c r="D163" s="61" t="str">
        <f>IF($A163="","",VLOOKUP($A163,'Annex 2 Designated EHV charges'!$D:$O,4,0))</f>
        <v/>
      </c>
      <c r="E163" s="62" t="str">
        <f>IFERROR(IF(VLOOKUP($A163,'Annex 2 Designated EHV charges'!$D:$P,10,FALSE)=0,"",VLOOKUP($A163,'Annex 2 Designated EHV charges'!$D:$P,10,FALSE)),"")</f>
        <v/>
      </c>
      <c r="F163" s="63" t="str">
        <f>IFERROR(IF(VLOOKUP($A163,'Annex 2 Designated EHV charges'!$D:$P,11,FALSE)=0,"",VLOOKUP($A163,'Annex 2 Designated EHV charges'!$D:$P,11,FALSE)),"")</f>
        <v/>
      </c>
      <c r="G163" s="63" t="str">
        <f>IFERROR(IF(VLOOKUP($A163,'Annex 2 Designated EHV charges'!$D:$P,12,FALSE)=0,"",VLOOKUP($A163,'Annex 2 Designated EHV charges'!$D:$P,12,FALSE)),"")</f>
        <v/>
      </c>
      <c r="H163" s="53" t="str">
        <f>IFERROR(IF(VLOOKUP($A163,'Annex 2 Designated EHV charges'!$D:$P,13,FALSE)=0,"",VLOOKUP($A163,'Annex 2 Designated EHV charges'!$D:$P,13,FALSE)),"")</f>
        <v/>
      </c>
    </row>
    <row r="164" spans="1:8" x14ac:dyDescent="0.25">
      <c r="A164" s="53" t="str">
        <f t="array" ref="A164">IFERROR(INDEX('Annex 2 Designated EHV charges'!$D$11:$D$58, MATCH(0, IF(ISBLANK('Annex 2 Designated EHV charges'!$D$11:$D$58),1, COUNTIF(A$4:$A163, 'Annex 2 Designated EHV charges'!$D$11:$D$58)), 0)),"")</f>
        <v/>
      </c>
      <c r="B164" s="53" t="str">
        <f>IF($A164="","",VLOOKUP($A164,'Annex 2 Designated EHV charges'!$D:$O,2,0))</f>
        <v/>
      </c>
      <c r="C164" s="61" t="str">
        <f>IF($A164="","",VLOOKUP($A164,'Annex 2 Designated EHV charges'!$D:$O,3,0))</f>
        <v/>
      </c>
      <c r="D164" s="61" t="str">
        <f>IF($A164="","",VLOOKUP($A164,'Annex 2 Designated EHV charges'!$D:$O,4,0))</f>
        <v/>
      </c>
      <c r="E164" s="62" t="str">
        <f>IFERROR(IF(VLOOKUP($A164,'Annex 2 Designated EHV charges'!$D:$P,10,FALSE)=0,"",VLOOKUP($A164,'Annex 2 Designated EHV charges'!$D:$P,10,FALSE)),"")</f>
        <v/>
      </c>
      <c r="F164" s="63" t="str">
        <f>IFERROR(IF(VLOOKUP($A164,'Annex 2 Designated EHV charges'!$D:$P,11,FALSE)=0,"",VLOOKUP($A164,'Annex 2 Designated EHV charges'!$D:$P,11,FALSE)),"")</f>
        <v/>
      </c>
      <c r="G164" s="63" t="str">
        <f>IFERROR(IF(VLOOKUP($A164,'Annex 2 Designated EHV charges'!$D:$P,12,FALSE)=0,"",VLOOKUP($A164,'Annex 2 Designated EHV charges'!$D:$P,12,FALSE)),"")</f>
        <v/>
      </c>
      <c r="H164" s="53" t="str">
        <f>IFERROR(IF(VLOOKUP($A164,'Annex 2 Designated EHV charges'!$D:$P,13,FALSE)=0,"",VLOOKUP($A164,'Annex 2 Designated EHV charges'!$D:$P,13,FALSE)),"")</f>
        <v/>
      </c>
    </row>
    <row r="165" spans="1:8" x14ac:dyDescent="0.25">
      <c r="A165" s="53" t="str">
        <f t="array" ref="A165">IFERROR(INDEX('Annex 2 Designated EHV charges'!$D$11:$D$58, MATCH(0, IF(ISBLANK('Annex 2 Designated EHV charges'!$D$11:$D$58),1, COUNTIF(A$4:$A164, 'Annex 2 Designated EHV charges'!$D$11:$D$58)), 0)),"")</f>
        <v/>
      </c>
      <c r="B165" s="53" t="str">
        <f>IF($A165="","",VLOOKUP($A165,'Annex 2 Designated EHV charges'!$D:$O,2,0))</f>
        <v/>
      </c>
      <c r="C165" s="61" t="str">
        <f>IF($A165="","",VLOOKUP($A165,'Annex 2 Designated EHV charges'!$D:$O,3,0))</f>
        <v/>
      </c>
      <c r="D165" s="61" t="str">
        <f>IF($A165="","",VLOOKUP($A165,'Annex 2 Designated EHV charges'!$D:$O,4,0))</f>
        <v/>
      </c>
      <c r="E165" s="62" t="str">
        <f>IFERROR(IF(VLOOKUP($A165,'Annex 2 Designated EHV charges'!$D:$P,10,FALSE)=0,"",VLOOKUP($A165,'Annex 2 Designated EHV charges'!$D:$P,10,FALSE)),"")</f>
        <v/>
      </c>
      <c r="F165" s="63" t="str">
        <f>IFERROR(IF(VLOOKUP($A165,'Annex 2 Designated EHV charges'!$D:$P,11,FALSE)=0,"",VLOOKUP($A165,'Annex 2 Designated EHV charges'!$D:$P,11,FALSE)),"")</f>
        <v/>
      </c>
      <c r="G165" s="63" t="str">
        <f>IFERROR(IF(VLOOKUP($A165,'Annex 2 Designated EHV charges'!$D:$P,12,FALSE)=0,"",VLOOKUP($A165,'Annex 2 Designated EHV charges'!$D:$P,12,FALSE)),"")</f>
        <v/>
      </c>
      <c r="H165" s="53" t="str">
        <f>IFERROR(IF(VLOOKUP($A165,'Annex 2 Designated EHV charges'!$D:$P,13,FALSE)=0,"",VLOOKUP($A165,'Annex 2 Designated EHV charges'!$D:$P,13,FALSE)),"")</f>
        <v/>
      </c>
    </row>
    <row r="166" spans="1:8" x14ac:dyDescent="0.25">
      <c r="A166" s="53" t="str">
        <f t="array" ref="A166">IFERROR(INDEX('Annex 2 Designated EHV charges'!$D$11:$D$58, MATCH(0, IF(ISBLANK('Annex 2 Designated EHV charges'!$D$11:$D$58),1, COUNTIF(A$4:$A165, 'Annex 2 Designated EHV charges'!$D$11:$D$58)), 0)),"")</f>
        <v/>
      </c>
      <c r="B166" s="53" t="str">
        <f>IF($A166="","",VLOOKUP($A166,'Annex 2 Designated EHV charges'!$D:$O,2,0))</f>
        <v/>
      </c>
      <c r="C166" s="61" t="str">
        <f>IF($A166="","",VLOOKUP($A166,'Annex 2 Designated EHV charges'!$D:$O,3,0))</f>
        <v/>
      </c>
      <c r="D166" s="61" t="str">
        <f>IF($A166="","",VLOOKUP($A166,'Annex 2 Designated EHV charges'!$D:$O,4,0))</f>
        <v/>
      </c>
      <c r="E166" s="62" t="str">
        <f>IFERROR(IF(VLOOKUP($A166,'Annex 2 Designated EHV charges'!$D:$P,10,FALSE)=0,"",VLOOKUP($A166,'Annex 2 Designated EHV charges'!$D:$P,10,FALSE)),"")</f>
        <v/>
      </c>
      <c r="F166" s="63" t="str">
        <f>IFERROR(IF(VLOOKUP($A166,'Annex 2 Designated EHV charges'!$D:$P,11,FALSE)=0,"",VLOOKUP($A166,'Annex 2 Designated EHV charges'!$D:$P,11,FALSE)),"")</f>
        <v/>
      </c>
      <c r="G166" s="63" t="str">
        <f>IFERROR(IF(VLOOKUP($A166,'Annex 2 Designated EHV charges'!$D:$P,12,FALSE)=0,"",VLOOKUP($A166,'Annex 2 Designated EHV charges'!$D:$P,12,FALSE)),"")</f>
        <v/>
      </c>
      <c r="H166" s="53" t="str">
        <f>IFERROR(IF(VLOOKUP($A166,'Annex 2 Designated EHV charges'!$D:$P,13,FALSE)=0,"",VLOOKUP($A166,'Annex 2 Designated EHV charges'!$D:$P,13,FALSE)),"")</f>
        <v/>
      </c>
    </row>
    <row r="167" spans="1:8" x14ac:dyDescent="0.25">
      <c r="A167" s="53" t="str">
        <f t="array" ref="A167">IFERROR(INDEX('Annex 2 Designated EHV charges'!$D$11:$D$58, MATCH(0, IF(ISBLANK('Annex 2 Designated EHV charges'!$D$11:$D$58),1, COUNTIF(A$4:$A166, 'Annex 2 Designated EHV charges'!$D$11:$D$58)), 0)),"")</f>
        <v/>
      </c>
      <c r="B167" s="53" t="str">
        <f>IF($A167="","",VLOOKUP($A167,'Annex 2 Designated EHV charges'!$D:$O,2,0))</f>
        <v/>
      </c>
      <c r="C167" s="61" t="str">
        <f>IF($A167="","",VLOOKUP($A167,'Annex 2 Designated EHV charges'!$D:$O,3,0))</f>
        <v/>
      </c>
      <c r="D167" s="61" t="str">
        <f>IF($A167="","",VLOOKUP($A167,'Annex 2 Designated EHV charges'!$D:$O,4,0))</f>
        <v/>
      </c>
      <c r="E167" s="62" t="str">
        <f>IFERROR(IF(VLOOKUP($A167,'Annex 2 Designated EHV charges'!$D:$P,10,FALSE)=0,"",VLOOKUP($A167,'Annex 2 Designated EHV charges'!$D:$P,10,FALSE)),"")</f>
        <v/>
      </c>
      <c r="F167" s="63" t="str">
        <f>IFERROR(IF(VLOOKUP($A167,'Annex 2 Designated EHV charges'!$D:$P,11,FALSE)=0,"",VLOOKUP($A167,'Annex 2 Designated EHV charges'!$D:$P,11,FALSE)),"")</f>
        <v/>
      </c>
      <c r="G167" s="63" t="str">
        <f>IFERROR(IF(VLOOKUP($A167,'Annex 2 Designated EHV charges'!$D:$P,12,FALSE)=0,"",VLOOKUP($A167,'Annex 2 Designated EHV charges'!$D:$P,12,FALSE)),"")</f>
        <v/>
      </c>
      <c r="H167" s="53" t="str">
        <f>IFERROR(IF(VLOOKUP($A167,'Annex 2 Designated EHV charges'!$D:$P,13,FALSE)=0,"",VLOOKUP($A167,'Annex 2 Designated EHV charges'!$D:$P,13,FALSE)),"")</f>
        <v/>
      </c>
    </row>
    <row r="168" spans="1:8" x14ac:dyDescent="0.25">
      <c r="A168" s="53" t="str">
        <f t="array" ref="A168">IFERROR(INDEX('Annex 2 Designated EHV charges'!$D$11:$D$58, MATCH(0, IF(ISBLANK('Annex 2 Designated EHV charges'!$D$11:$D$58),1, COUNTIF(A$4:$A167, 'Annex 2 Designated EHV charges'!$D$11:$D$58)), 0)),"")</f>
        <v/>
      </c>
      <c r="B168" s="53" t="str">
        <f>IF($A168="","",VLOOKUP($A168,'Annex 2 Designated EHV charges'!$D:$O,2,0))</f>
        <v/>
      </c>
      <c r="C168" s="61" t="str">
        <f>IF($A168="","",VLOOKUP($A168,'Annex 2 Designated EHV charges'!$D:$O,3,0))</f>
        <v/>
      </c>
      <c r="D168" s="61" t="str">
        <f>IF($A168="","",VLOOKUP($A168,'Annex 2 Designated EHV charges'!$D:$O,4,0))</f>
        <v/>
      </c>
      <c r="E168" s="62" t="str">
        <f>IFERROR(IF(VLOOKUP($A168,'Annex 2 Designated EHV charges'!$D:$P,10,FALSE)=0,"",VLOOKUP($A168,'Annex 2 Designated EHV charges'!$D:$P,10,FALSE)),"")</f>
        <v/>
      </c>
      <c r="F168" s="63" t="str">
        <f>IFERROR(IF(VLOOKUP($A168,'Annex 2 Designated EHV charges'!$D:$P,11,FALSE)=0,"",VLOOKUP($A168,'Annex 2 Designated EHV charges'!$D:$P,11,FALSE)),"")</f>
        <v/>
      </c>
      <c r="G168" s="63" t="str">
        <f>IFERROR(IF(VLOOKUP($A168,'Annex 2 Designated EHV charges'!$D:$P,12,FALSE)=0,"",VLOOKUP($A168,'Annex 2 Designated EHV charges'!$D:$P,12,FALSE)),"")</f>
        <v/>
      </c>
      <c r="H168" s="53" t="str">
        <f>IFERROR(IF(VLOOKUP($A168,'Annex 2 Designated EHV charges'!$D:$P,13,FALSE)=0,"",VLOOKUP($A168,'Annex 2 Designated EHV charges'!$D:$P,13,FALSE)),"")</f>
        <v/>
      </c>
    </row>
    <row r="169" spans="1:8" x14ac:dyDescent="0.25">
      <c r="A169" s="53" t="str">
        <f t="array" ref="A169">IFERROR(INDEX('Annex 2 Designated EHV charges'!$D$11:$D$58, MATCH(0, IF(ISBLANK('Annex 2 Designated EHV charges'!$D$11:$D$58),1, COUNTIF(A$4:$A168, 'Annex 2 Designated EHV charges'!$D$11:$D$58)), 0)),"")</f>
        <v/>
      </c>
      <c r="B169" s="53" t="str">
        <f>IF($A169="","",VLOOKUP($A169,'Annex 2 Designated EHV charges'!$D:$O,2,0))</f>
        <v/>
      </c>
      <c r="C169" s="61" t="str">
        <f>IF($A169="","",VLOOKUP($A169,'Annex 2 Designated EHV charges'!$D:$O,3,0))</f>
        <v/>
      </c>
      <c r="D169" s="61" t="str">
        <f>IF($A169="","",VLOOKUP($A169,'Annex 2 Designated EHV charges'!$D:$O,4,0))</f>
        <v/>
      </c>
      <c r="E169" s="62" t="str">
        <f>IFERROR(IF(VLOOKUP($A169,'Annex 2 Designated EHV charges'!$D:$P,10,FALSE)=0,"",VLOOKUP($A169,'Annex 2 Designated EHV charges'!$D:$P,10,FALSE)),"")</f>
        <v/>
      </c>
      <c r="F169" s="63" t="str">
        <f>IFERROR(IF(VLOOKUP($A169,'Annex 2 Designated EHV charges'!$D:$P,11,FALSE)=0,"",VLOOKUP($A169,'Annex 2 Designated EHV charges'!$D:$P,11,FALSE)),"")</f>
        <v/>
      </c>
      <c r="G169" s="63" t="str">
        <f>IFERROR(IF(VLOOKUP($A169,'Annex 2 Designated EHV charges'!$D:$P,12,FALSE)=0,"",VLOOKUP($A169,'Annex 2 Designated EHV charges'!$D:$P,12,FALSE)),"")</f>
        <v/>
      </c>
      <c r="H169" s="53" t="str">
        <f>IFERROR(IF(VLOOKUP($A169,'Annex 2 Designated EHV charges'!$D:$P,13,FALSE)=0,"",VLOOKUP($A169,'Annex 2 Designated EHV charges'!$D:$P,13,FALSE)),"")</f>
        <v/>
      </c>
    </row>
    <row r="170" spans="1:8" x14ac:dyDescent="0.25">
      <c r="A170" s="53" t="str">
        <f t="array" ref="A170">IFERROR(INDEX('Annex 2 Designated EHV charges'!$D$11:$D$58, MATCH(0, IF(ISBLANK('Annex 2 Designated EHV charges'!$D$11:$D$58),1, COUNTIF(A$4:$A169, 'Annex 2 Designated EHV charges'!$D$11:$D$58)), 0)),"")</f>
        <v/>
      </c>
      <c r="B170" s="53" t="str">
        <f>IF($A170="","",VLOOKUP($A170,'Annex 2 Designated EHV charges'!$D:$O,2,0))</f>
        <v/>
      </c>
      <c r="C170" s="61" t="str">
        <f>IF($A170="","",VLOOKUP($A170,'Annex 2 Designated EHV charges'!$D:$O,3,0))</f>
        <v/>
      </c>
      <c r="D170" s="61" t="str">
        <f>IF($A170="","",VLOOKUP($A170,'Annex 2 Designated EHV charges'!$D:$O,4,0))</f>
        <v/>
      </c>
      <c r="E170" s="62" t="str">
        <f>IFERROR(IF(VLOOKUP($A170,'Annex 2 Designated EHV charges'!$D:$P,10,FALSE)=0,"",VLOOKUP($A170,'Annex 2 Designated EHV charges'!$D:$P,10,FALSE)),"")</f>
        <v/>
      </c>
      <c r="F170" s="63" t="str">
        <f>IFERROR(IF(VLOOKUP($A170,'Annex 2 Designated EHV charges'!$D:$P,11,FALSE)=0,"",VLOOKUP($A170,'Annex 2 Designated EHV charges'!$D:$P,11,FALSE)),"")</f>
        <v/>
      </c>
      <c r="G170" s="63" t="str">
        <f>IFERROR(IF(VLOOKUP($A170,'Annex 2 Designated EHV charges'!$D:$P,12,FALSE)=0,"",VLOOKUP($A170,'Annex 2 Designated EHV charges'!$D:$P,12,FALSE)),"")</f>
        <v/>
      </c>
      <c r="H170" s="53" t="str">
        <f>IFERROR(IF(VLOOKUP($A170,'Annex 2 Designated EHV charges'!$D:$P,13,FALSE)=0,"",VLOOKUP($A170,'Annex 2 Designated EHV charges'!$D:$P,13,FALSE)),"")</f>
        <v/>
      </c>
    </row>
    <row r="171" spans="1:8" x14ac:dyDescent="0.25">
      <c r="A171" s="53" t="str">
        <f t="array" ref="A171">IFERROR(INDEX('Annex 2 Designated EHV charges'!$D$11:$D$58, MATCH(0, IF(ISBLANK('Annex 2 Designated EHV charges'!$D$11:$D$58),1, COUNTIF(A$4:$A170, 'Annex 2 Designated EHV charges'!$D$11:$D$58)), 0)),"")</f>
        <v/>
      </c>
      <c r="B171" s="53" t="str">
        <f>IF($A171="","",VLOOKUP($A171,'Annex 2 Designated EHV charges'!$D:$O,2,0))</f>
        <v/>
      </c>
      <c r="C171" s="61" t="str">
        <f>IF($A171="","",VLOOKUP($A171,'Annex 2 Designated EHV charges'!$D:$O,3,0))</f>
        <v/>
      </c>
      <c r="D171" s="61" t="str">
        <f>IF($A171="","",VLOOKUP($A171,'Annex 2 Designated EHV charges'!$D:$O,4,0))</f>
        <v/>
      </c>
      <c r="E171" s="62" t="str">
        <f>IFERROR(IF(VLOOKUP($A171,'Annex 2 Designated EHV charges'!$D:$P,10,FALSE)=0,"",VLOOKUP($A171,'Annex 2 Designated EHV charges'!$D:$P,10,FALSE)),"")</f>
        <v/>
      </c>
      <c r="F171" s="63" t="str">
        <f>IFERROR(IF(VLOOKUP($A171,'Annex 2 Designated EHV charges'!$D:$P,11,FALSE)=0,"",VLOOKUP($A171,'Annex 2 Designated EHV charges'!$D:$P,11,FALSE)),"")</f>
        <v/>
      </c>
      <c r="G171" s="63" t="str">
        <f>IFERROR(IF(VLOOKUP($A171,'Annex 2 Designated EHV charges'!$D:$P,12,FALSE)=0,"",VLOOKUP($A171,'Annex 2 Designated EHV charges'!$D:$P,12,FALSE)),"")</f>
        <v/>
      </c>
      <c r="H171" s="53" t="str">
        <f>IFERROR(IF(VLOOKUP($A171,'Annex 2 Designated EHV charges'!$D:$P,13,FALSE)=0,"",VLOOKUP($A171,'Annex 2 Designated EHV charges'!$D:$P,13,FALSE)),"")</f>
        <v/>
      </c>
    </row>
    <row r="172" spans="1:8" x14ac:dyDescent="0.25">
      <c r="A172" s="53" t="str">
        <f t="array" ref="A172">IFERROR(INDEX('Annex 2 Designated EHV charges'!$D$11:$D$58, MATCH(0, IF(ISBLANK('Annex 2 Designated EHV charges'!$D$11:$D$58),1, COUNTIF(A$4:$A171, 'Annex 2 Designated EHV charges'!$D$11:$D$58)), 0)),"")</f>
        <v/>
      </c>
      <c r="B172" s="53" t="str">
        <f>IF($A172="","",VLOOKUP($A172,'Annex 2 Designated EHV charges'!$D:$O,2,0))</f>
        <v/>
      </c>
      <c r="C172" s="61" t="str">
        <f>IF($A172="","",VLOOKUP($A172,'Annex 2 Designated EHV charges'!$D:$O,3,0))</f>
        <v/>
      </c>
      <c r="D172" s="61" t="str">
        <f>IF($A172="","",VLOOKUP($A172,'Annex 2 Designated EHV charges'!$D:$O,4,0))</f>
        <v/>
      </c>
      <c r="E172" s="62" t="str">
        <f>IFERROR(IF(VLOOKUP($A172,'Annex 2 Designated EHV charges'!$D:$P,10,FALSE)=0,"",VLOOKUP($A172,'Annex 2 Designated EHV charges'!$D:$P,10,FALSE)),"")</f>
        <v/>
      </c>
      <c r="F172" s="63" t="str">
        <f>IFERROR(IF(VLOOKUP($A172,'Annex 2 Designated EHV charges'!$D:$P,11,FALSE)=0,"",VLOOKUP($A172,'Annex 2 Designated EHV charges'!$D:$P,11,FALSE)),"")</f>
        <v/>
      </c>
      <c r="G172" s="63" t="str">
        <f>IFERROR(IF(VLOOKUP($A172,'Annex 2 Designated EHV charges'!$D:$P,12,FALSE)=0,"",VLOOKUP($A172,'Annex 2 Designated EHV charges'!$D:$P,12,FALSE)),"")</f>
        <v/>
      </c>
      <c r="H172" s="53" t="str">
        <f>IFERROR(IF(VLOOKUP($A172,'Annex 2 Designated EHV charges'!$D:$P,13,FALSE)=0,"",VLOOKUP($A172,'Annex 2 Designated EHV charges'!$D:$P,13,FALSE)),"")</f>
        <v/>
      </c>
    </row>
    <row r="173" spans="1:8" x14ac:dyDescent="0.25">
      <c r="A173" s="53" t="str">
        <f t="array" ref="A173">IFERROR(INDEX('Annex 2 Designated EHV charges'!$D$11:$D$58, MATCH(0, IF(ISBLANK('Annex 2 Designated EHV charges'!$D$11:$D$58),1, COUNTIF(A$4:$A172, 'Annex 2 Designated EHV charges'!$D$11:$D$58)), 0)),"")</f>
        <v/>
      </c>
      <c r="B173" s="53" t="str">
        <f>IF($A173="","",VLOOKUP($A173,'Annex 2 Designated EHV charges'!$D:$O,2,0))</f>
        <v/>
      </c>
      <c r="C173" s="61" t="str">
        <f>IF($A173="","",VLOOKUP($A173,'Annex 2 Designated EHV charges'!$D:$O,3,0))</f>
        <v/>
      </c>
      <c r="D173" s="61" t="str">
        <f>IF($A173="","",VLOOKUP($A173,'Annex 2 Designated EHV charges'!$D:$O,4,0))</f>
        <v/>
      </c>
      <c r="E173" s="62" t="str">
        <f>IFERROR(IF(VLOOKUP($A173,'Annex 2 Designated EHV charges'!$D:$P,10,FALSE)=0,"",VLOOKUP($A173,'Annex 2 Designated EHV charges'!$D:$P,10,FALSE)),"")</f>
        <v/>
      </c>
      <c r="F173" s="63" t="str">
        <f>IFERROR(IF(VLOOKUP($A173,'Annex 2 Designated EHV charges'!$D:$P,11,FALSE)=0,"",VLOOKUP($A173,'Annex 2 Designated EHV charges'!$D:$P,11,FALSE)),"")</f>
        <v/>
      </c>
      <c r="G173" s="63" t="str">
        <f>IFERROR(IF(VLOOKUP($A173,'Annex 2 Designated EHV charges'!$D:$P,12,FALSE)=0,"",VLOOKUP($A173,'Annex 2 Designated EHV charges'!$D:$P,12,FALSE)),"")</f>
        <v/>
      </c>
      <c r="H173" s="53" t="str">
        <f>IFERROR(IF(VLOOKUP($A173,'Annex 2 Designated EHV charges'!$D:$P,13,FALSE)=0,"",VLOOKUP($A173,'Annex 2 Designated EHV charges'!$D:$P,13,FALSE)),"")</f>
        <v/>
      </c>
    </row>
    <row r="174" spans="1:8" x14ac:dyDescent="0.25">
      <c r="A174" s="53" t="str">
        <f t="array" ref="A174">IFERROR(INDEX('Annex 2 Designated EHV charges'!$D$11:$D$58, MATCH(0, IF(ISBLANK('Annex 2 Designated EHV charges'!$D$11:$D$58),1, COUNTIF(A$4:$A173, 'Annex 2 Designated EHV charges'!$D$11:$D$58)), 0)),"")</f>
        <v/>
      </c>
      <c r="B174" s="53" t="str">
        <f>IF($A174="","",VLOOKUP($A174,'Annex 2 Designated EHV charges'!$D:$O,2,0))</f>
        <v/>
      </c>
      <c r="C174" s="61" t="str">
        <f>IF($A174="","",VLOOKUP($A174,'Annex 2 Designated EHV charges'!$D:$O,3,0))</f>
        <v/>
      </c>
      <c r="D174" s="61" t="str">
        <f>IF($A174="","",VLOOKUP($A174,'Annex 2 Designated EHV charges'!$D:$O,4,0))</f>
        <v/>
      </c>
      <c r="E174" s="62" t="str">
        <f>IFERROR(IF(VLOOKUP($A174,'Annex 2 Designated EHV charges'!$D:$P,10,FALSE)=0,"",VLOOKUP($A174,'Annex 2 Designated EHV charges'!$D:$P,10,FALSE)),"")</f>
        <v/>
      </c>
      <c r="F174" s="63" t="str">
        <f>IFERROR(IF(VLOOKUP($A174,'Annex 2 Designated EHV charges'!$D:$P,11,FALSE)=0,"",VLOOKUP($A174,'Annex 2 Designated EHV charges'!$D:$P,11,FALSE)),"")</f>
        <v/>
      </c>
      <c r="G174" s="63" t="str">
        <f>IFERROR(IF(VLOOKUP($A174,'Annex 2 Designated EHV charges'!$D:$P,12,FALSE)=0,"",VLOOKUP($A174,'Annex 2 Designated EHV charges'!$D:$P,12,FALSE)),"")</f>
        <v/>
      </c>
      <c r="H174" s="53" t="str">
        <f>IFERROR(IF(VLOOKUP($A174,'Annex 2 Designated EHV charges'!$D:$P,13,FALSE)=0,"",VLOOKUP($A174,'Annex 2 Designated EHV charges'!$D:$P,13,FALSE)),"")</f>
        <v/>
      </c>
    </row>
    <row r="175" spans="1:8" x14ac:dyDescent="0.25">
      <c r="A175" s="53" t="str">
        <f t="array" ref="A175">IFERROR(INDEX('Annex 2 Designated EHV charges'!$D$11:$D$58, MATCH(0, IF(ISBLANK('Annex 2 Designated EHV charges'!$D$11:$D$58),1, COUNTIF(A$4:$A174, 'Annex 2 Designated EHV charges'!$D$11:$D$58)), 0)),"")</f>
        <v/>
      </c>
      <c r="B175" s="53" t="str">
        <f>IF($A175="","",VLOOKUP($A175,'Annex 2 Designated EHV charges'!$D:$O,2,0))</f>
        <v/>
      </c>
      <c r="C175" s="61" t="str">
        <f>IF($A175="","",VLOOKUP($A175,'Annex 2 Designated EHV charges'!$D:$O,3,0))</f>
        <v/>
      </c>
      <c r="D175" s="61" t="str">
        <f>IF($A175="","",VLOOKUP($A175,'Annex 2 Designated EHV charges'!$D:$O,4,0))</f>
        <v/>
      </c>
      <c r="E175" s="62" t="str">
        <f>IFERROR(IF(VLOOKUP($A175,'Annex 2 Designated EHV charges'!$D:$P,10,FALSE)=0,"",VLOOKUP($A175,'Annex 2 Designated EHV charges'!$D:$P,10,FALSE)),"")</f>
        <v/>
      </c>
      <c r="F175" s="63" t="str">
        <f>IFERROR(IF(VLOOKUP($A175,'Annex 2 Designated EHV charges'!$D:$P,11,FALSE)=0,"",VLOOKUP($A175,'Annex 2 Designated EHV charges'!$D:$P,11,FALSE)),"")</f>
        <v/>
      </c>
      <c r="G175" s="63" t="str">
        <f>IFERROR(IF(VLOOKUP($A175,'Annex 2 Designated EHV charges'!$D:$P,12,FALSE)=0,"",VLOOKUP($A175,'Annex 2 Designated EHV charges'!$D:$P,12,FALSE)),"")</f>
        <v/>
      </c>
      <c r="H175" s="53" t="str">
        <f>IFERROR(IF(VLOOKUP($A175,'Annex 2 Designated EHV charges'!$D:$P,13,FALSE)=0,"",VLOOKUP($A175,'Annex 2 Designated EHV charges'!$D:$P,13,FALSE)),"")</f>
        <v/>
      </c>
    </row>
    <row r="176" spans="1:8" x14ac:dyDescent="0.25">
      <c r="A176" s="53" t="str">
        <f t="array" ref="A176">IFERROR(INDEX('Annex 2 Designated EHV charges'!$D$11:$D$58, MATCH(0, IF(ISBLANK('Annex 2 Designated EHV charges'!$D$11:$D$58),1, COUNTIF(A$4:$A175, 'Annex 2 Designated EHV charges'!$D$11:$D$58)), 0)),"")</f>
        <v/>
      </c>
      <c r="B176" s="53" t="str">
        <f>IF($A176="","",VLOOKUP($A176,'Annex 2 Designated EHV charges'!$D:$O,2,0))</f>
        <v/>
      </c>
      <c r="C176" s="61" t="str">
        <f>IF($A176="","",VLOOKUP($A176,'Annex 2 Designated EHV charges'!$D:$O,3,0))</f>
        <v/>
      </c>
      <c r="D176" s="61" t="str">
        <f>IF($A176="","",VLOOKUP($A176,'Annex 2 Designated EHV charges'!$D:$O,4,0))</f>
        <v/>
      </c>
      <c r="E176" s="62" t="str">
        <f>IFERROR(IF(VLOOKUP($A176,'Annex 2 Designated EHV charges'!$D:$P,10,FALSE)=0,"",VLOOKUP($A176,'Annex 2 Designated EHV charges'!$D:$P,10,FALSE)),"")</f>
        <v/>
      </c>
      <c r="F176" s="63" t="str">
        <f>IFERROR(IF(VLOOKUP($A176,'Annex 2 Designated EHV charges'!$D:$P,11,FALSE)=0,"",VLOOKUP($A176,'Annex 2 Designated EHV charges'!$D:$P,11,FALSE)),"")</f>
        <v/>
      </c>
      <c r="G176" s="63" t="str">
        <f>IFERROR(IF(VLOOKUP($A176,'Annex 2 Designated EHV charges'!$D:$P,12,FALSE)=0,"",VLOOKUP($A176,'Annex 2 Designated EHV charges'!$D:$P,12,FALSE)),"")</f>
        <v/>
      </c>
      <c r="H176" s="53" t="str">
        <f>IFERROR(IF(VLOOKUP($A176,'Annex 2 Designated EHV charges'!$D:$P,13,FALSE)=0,"",VLOOKUP($A176,'Annex 2 Designated EHV charges'!$D:$P,13,FALSE)),"")</f>
        <v/>
      </c>
    </row>
    <row r="177" spans="1:8" x14ac:dyDescent="0.25">
      <c r="A177" s="53" t="str">
        <f t="array" ref="A177">IFERROR(INDEX('Annex 2 Designated EHV charges'!$D$11:$D$58, MATCH(0, IF(ISBLANK('Annex 2 Designated EHV charges'!$D$11:$D$58),1, COUNTIF(A$4:$A176, 'Annex 2 Designated EHV charges'!$D$11:$D$58)), 0)),"")</f>
        <v/>
      </c>
      <c r="B177" s="53" t="str">
        <f>IF($A177="","",VLOOKUP($A177,'Annex 2 Designated EHV charges'!$D:$O,2,0))</f>
        <v/>
      </c>
      <c r="C177" s="61" t="str">
        <f>IF($A177="","",VLOOKUP($A177,'Annex 2 Designated EHV charges'!$D:$O,3,0))</f>
        <v/>
      </c>
      <c r="D177" s="61" t="str">
        <f>IF($A177="","",VLOOKUP($A177,'Annex 2 Designated EHV charges'!$D:$O,4,0))</f>
        <v/>
      </c>
      <c r="E177" s="62" t="str">
        <f>IFERROR(IF(VLOOKUP($A177,'Annex 2 Designated EHV charges'!$D:$P,10,FALSE)=0,"",VLOOKUP($A177,'Annex 2 Designated EHV charges'!$D:$P,10,FALSE)),"")</f>
        <v/>
      </c>
      <c r="F177" s="63" t="str">
        <f>IFERROR(IF(VLOOKUP($A177,'Annex 2 Designated EHV charges'!$D:$P,11,FALSE)=0,"",VLOOKUP($A177,'Annex 2 Designated EHV charges'!$D:$P,11,FALSE)),"")</f>
        <v/>
      </c>
      <c r="G177" s="63" t="str">
        <f>IFERROR(IF(VLOOKUP($A177,'Annex 2 Designated EHV charges'!$D:$P,12,FALSE)=0,"",VLOOKUP($A177,'Annex 2 Designated EHV charges'!$D:$P,12,FALSE)),"")</f>
        <v/>
      </c>
      <c r="H177" s="53" t="str">
        <f>IFERROR(IF(VLOOKUP($A177,'Annex 2 Designated EHV charges'!$D:$P,13,FALSE)=0,"",VLOOKUP($A177,'Annex 2 Designated EHV charges'!$D:$P,13,FALSE)),"")</f>
        <v/>
      </c>
    </row>
    <row r="178" spans="1:8" x14ac:dyDescent="0.25">
      <c r="A178" s="53" t="str">
        <f t="array" ref="A178">IFERROR(INDEX('Annex 2 Designated EHV charges'!$D$11:$D$58, MATCH(0, IF(ISBLANK('Annex 2 Designated EHV charges'!$D$11:$D$58),1, COUNTIF(A$4:$A177, 'Annex 2 Designated EHV charges'!$D$11:$D$58)), 0)),"")</f>
        <v/>
      </c>
      <c r="B178" s="53" t="str">
        <f>IF($A178="","",VLOOKUP($A178,'Annex 2 Designated EHV charges'!$D:$O,2,0))</f>
        <v/>
      </c>
      <c r="C178" s="61" t="str">
        <f>IF($A178="","",VLOOKUP($A178,'Annex 2 Designated EHV charges'!$D:$O,3,0))</f>
        <v/>
      </c>
      <c r="D178" s="61" t="str">
        <f>IF($A178="","",VLOOKUP($A178,'Annex 2 Designated EHV charges'!$D:$O,4,0))</f>
        <v/>
      </c>
      <c r="E178" s="62" t="str">
        <f>IFERROR(IF(VLOOKUP($A178,'Annex 2 Designated EHV charges'!$D:$P,10,FALSE)=0,"",VLOOKUP($A178,'Annex 2 Designated EHV charges'!$D:$P,10,FALSE)),"")</f>
        <v/>
      </c>
      <c r="F178" s="63" t="str">
        <f>IFERROR(IF(VLOOKUP($A178,'Annex 2 Designated EHV charges'!$D:$P,11,FALSE)=0,"",VLOOKUP($A178,'Annex 2 Designated EHV charges'!$D:$P,11,FALSE)),"")</f>
        <v/>
      </c>
      <c r="G178" s="63" t="str">
        <f>IFERROR(IF(VLOOKUP($A178,'Annex 2 Designated EHV charges'!$D:$P,12,FALSE)=0,"",VLOOKUP($A178,'Annex 2 Designated EHV charges'!$D:$P,12,FALSE)),"")</f>
        <v/>
      </c>
      <c r="H178" s="53" t="str">
        <f>IFERROR(IF(VLOOKUP($A178,'Annex 2 Designated EHV charges'!$D:$P,13,FALSE)=0,"",VLOOKUP($A178,'Annex 2 Designated EHV charges'!$D:$P,13,FALSE)),"")</f>
        <v/>
      </c>
    </row>
    <row r="179" spans="1:8" x14ac:dyDescent="0.25">
      <c r="A179" s="53" t="str">
        <f t="array" ref="A179">IFERROR(INDEX('Annex 2 Designated EHV charges'!$D$11:$D$58, MATCH(0, IF(ISBLANK('Annex 2 Designated EHV charges'!$D$11:$D$58),1, COUNTIF(A$4:$A178, 'Annex 2 Designated EHV charges'!$D$11:$D$58)), 0)),"")</f>
        <v/>
      </c>
      <c r="B179" s="53" t="str">
        <f>IF($A179="","",VLOOKUP($A179,'Annex 2 Designated EHV charges'!$D:$O,2,0))</f>
        <v/>
      </c>
      <c r="C179" s="61" t="str">
        <f>IF($A179="","",VLOOKUP($A179,'Annex 2 Designated EHV charges'!$D:$O,3,0))</f>
        <v/>
      </c>
      <c r="D179" s="61" t="str">
        <f>IF($A179="","",VLOOKUP($A179,'Annex 2 Designated EHV charges'!$D:$O,4,0))</f>
        <v/>
      </c>
      <c r="E179" s="62" t="str">
        <f>IFERROR(IF(VLOOKUP($A179,'Annex 2 Designated EHV charges'!$D:$P,10,FALSE)=0,"",VLOOKUP($A179,'Annex 2 Designated EHV charges'!$D:$P,10,FALSE)),"")</f>
        <v/>
      </c>
      <c r="F179" s="63" t="str">
        <f>IFERROR(IF(VLOOKUP($A179,'Annex 2 Designated EHV charges'!$D:$P,11,FALSE)=0,"",VLOOKUP($A179,'Annex 2 Designated EHV charges'!$D:$P,11,FALSE)),"")</f>
        <v/>
      </c>
      <c r="G179" s="63" t="str">
        <f>IFERROR(IF(VLOOKUP($A179,'Annex 2 Designated EHV charges'!$D:$P,12,FALSE)=0,"",VLOOKUP($A179,'Annex 2 Designated EHV charges'!$D:$P,12,FALSE)),"")</f>
        <v/>
      </c>
      <c r="H179" s="53" t="str">
        <f>IFERROR(IF(VLOOKUP($A179,'Annex 2 Designated EHV charges'!$D:$P,13,FALSE)=0,"",VLOOKUP($A179,'Annex 2 Designated EHV charges'!$D:$P,13,FALSE)),"")</f>
        <v/>
      </c>
    </row>
    <row r="180" spans="1:8" x14ac:dyDescent="0.25">
      <c r="A180" s="53" t="str">
        <f t="array" ref="A180">IFERROR(INDEX('Annex 2 Designated EHV charges'!$D$11:$D$58, MATCH(0, IF(ISBLANK('Annex 2 Designated EHV charges'!$D$11:$D$58),1, COUNTIF(A$4:$A179, 'Annex 2 Designated EHV charges'!$D$11:$D$58)), 0)),"")</f>
        <v/>
      </c>
      <c r="B180" s="53" t="str">
        <f>IF($A180="","",VLOOKUP($A180,'Annex 2 Designated EHV charges'!$D:$O,2,0))</f>
        <v/>
      </c>
      <c r="C180" s="61" t="str">
        <f>IF($A180="","",VLOOKUP($A180,'Annex 2 Designated EHV charges'!$D:$O,3,0))</f>
        <v/>
      </c>
      <c r="D180" s="61" t="str">
        <f>IF($A180="","",VLOOKUP($A180,'Annex 2 Designated EHV charges'!$D:$O,4,0))</f>
        <v/>
      </c>
      <c r="E180" s="62" t="str">
        <f>IFERROR(IF(VLOOKUP($A180,'Annex 2 Designated EHV charges'!$D:$P,10,FALSE)=0,"",VLOOKUP($A180,'Annex 2 Designated EHV charges'!$D:$P,10,FALSE)),"")</f>
        <v/>
      </c>
      <c r="F180" s="63" t="str">
        <f>IFERROR(IF(VLOOKUP($A180,'Annex 2 Designated EHV charges'!$D:$P,11,FALSE)=0,"",VLOOKUP($A180,'Annex 2 Designated EHV charges'!$D:$P,11,FALSE)),"")</f>
        <v/>
      </c>
      <c r="G180" s="63" t="str">
        <f>IFERROR(IF(VLOOKUP($A180,'Annex 2 Designated EHV charges'!$D:$P,12,FALSE)=0,"",VLOOKUP($A180,'Annex 2 Designated EHV charges'!$D:$P,12,FALSE)),"")</f>
        <v/>
      </c>
      <c r="H180" s="53" t="str">
        <f>IFERROR(IF(VLOOKUP($A180,'Annex 2 Designated EHV charges'!$D:$P,13,FALSE)=0,"",VLOOKUP($A180,'Annex 2 Designated EHV charges'!$D:$P,13,FALSE)),"")</f>
        <v/>
      </c>
    </row>
    <row r="181" spans="1:8" x14ac:dyDescent="0.25">
      <c r="A181" s="53" t="str">
        <f t="array" ref="A181">IFERROR(INDEX('Annex 2 Designated EHV charges'!$D$11:$D$58, MATCH(0, IF(ISBLANK('Annex 2 Designated EHV charges'!$D$11:$D$58),1, COUNTIF(A$4:$A180, 'Annex 2 Designated EHV charges'!$D$11:$D$58)), 0)),"")</f>
        <v/>
      </c>
      <c r="B181" s="53" t="str">
        <f>IF($A181="","",VLOOKUP($A181,'Annex 2 Designated EHV charges'!$D:$O,2,0))</f>
        <v/>
      </c>
      <c r="C181" s="61" t="str">
        <f>IF($A181="","",VLOOKUP($A181,'Annex 2 Designated EHV charges'!$D:$O,3,0))</f>
        <v/>
      </c>
      <c r="D181" s="61" t="str">
        <f>IF($A181="","",VLOOKUP($A181,'Annex 2 Designated EHV charges'!$D:$O,4,0))</f>
        <v/>
      </c>
      <c r="E181" s="62" t="str">
        <f>IFERROR(IF(VLOOKUP($A181,'Annex 2 Designated EHV charges'!$D:$P,10,FALSE)=0,"",VLOOKUP($A181,'Annex 2 Designated EHV charges'!$D:$P,10,FALSE)),"")</f>
        <v/>
      </c>
      <c r="F181" s="63" t="str">
        <f>IFERROR(IF(VLOOKUP($A181,'Annex 2 Designated EHV charges'!$D:$P,11,FALSE)=0,"",VLOOKUP($A181,'Annex 2 Designated EHV charges'!$D:$P,11,FALSE)),"")</f>
        <v/>
      </c>
      <c r="G181" s="63" t="str">
        <f>IFERROR(IF(VLOOKUP($A181,'Annex 2 Designated EHV charges'!$D:$P,12,FALSE)=0,"",VLOOKUP($A181,'Annex 2 Designated EHV charges'!$D:$P,12,FALSE)),"")</f>
        <v/>
      </c>
      <c r="H181" s="53" t="str">
        <f>IFERROR(IF(VLOOKUP($A181,'Annex 2 Designated EHV charges'!$D:$P,13,FALSE)=0,"",VLOOKUP($A181,'Annex 2 Designated EHV charges'!$D:$P,13,FALSE)),"")</f>
        <v/>
      </c>
    </row>
    <row r="182" spans="1:8" x14ac:dyDescent="0.25">
      <c r="A182" s="53" t="str">
        <f t="array" ref="A182">IFERROR(INDEX('Annex 2 Designated EHV charges'!$D$11:$D$58, MATCH(0, IF(ISBLANK('Annex 2 Designated EHV charges'!$D$11:$D$58),1, COUNTIF(A$4:$A181, 'Annex 2 Designated EHV charges'!$D$11:$D$58)), 0)),"")</f>
        <v/>
      </c>
      <c r="B182" s="53" t="str">
        <f>IF($A182="","",VLOOKUP($A182,'Annex 2 Designated EHV charges'!$D:$O,2,0))</f>
        <v/>
      </c>
      <c r="C182" s="61" t="str">
        <f>IF($A182="","",VLOOKUP($A182,'Annex 2 Designated EHV charges'!$D:$O,3,0))</f>
        <v/>
      </c>
      <c r="D182" s="61" t="str">
        <f>IF($A182="","",VLOOKUP($A182,'Annex 2 Designated EHV charges'!$D:$O,4,0))</f>
        <v/>
      </c>
      <c r="E182" s="62" t="str">
        <f>IFERROR(IF(VLOOKUP($A182,'Annex 2 Designated EHV charges'!$D:$P,10,FALSE)=0,"",VLOOKUP($A182,'Annex 2 Designated EHV charges'!$D:$P,10,FALSE)),"")</f>
        <v/>
      </c>
      <c r="F182" s="63" t="str">
        <f>IFERROR(IF(VLOOKUP($A182,'Annex 2 Designated EHV charges'!$D:$P,11,FALSE)=0,"",VLOOKUP($A182,'Annex 2 Designated EHV charges'!$D:$P,11,FALSE)),"")</f>
        <v/>
      </c>
      <c r="G182" s="63" t="str">
        <f>IFERROR(IF(VLOOKUP($A182,'Annex 2 Designated EHV charges'!$D:$P,12,FALSE)=0,"",VLOOKUP($A182,'Annex 2 Designated EHV charges'!$D:$P,12,FALSE)),"")</f>
        <v/>
      </c>
      <c r="H182" s="53" t="str">
        <f>IFERROR(IF(VLOOKUP($A182,'Annex 2 Designated EHV charges'!$D:$P,13,FALSE)=0,"",VLOOKUP($A182,'Annex 2 Designated EHV charges'!$D:$P,13,FALSE)),"")</f>
        <v/>
      </c>
    </row>
    <row r="183" spans="1:8" x14ac:dyDescent="0.25">
      <c r="A183" s="53" t="str">
        <f t="array" ref="A183">IFERROR(INDEX('Annex 2 Designated EHV charges'!$D$11:$D$58, MATCH(0, IF(ISBLANK('Annex 2 Designated EHV charges'!$D$11:$D$58),1, COUNTIF(A$4:$A182, 'Annex 2 Designated EHV charges'!$D$11:$D$58)), 0)),"")</f>
        <v/>
      </c>
      <c r="B183" s="53" t="str">
        <f>IF($A183="","",VLOOKUP($A183,'Annex 2 Designated EHV charges'!$D:$O,2,0))</f>
        <v/>
      </c>
      <c r="C183" s="61" t="str">
        <f>IF($A183="","",VLOOKUP($A183,'Annex 2 Designated EHV charges'!$D:$O,3,0))</f>
        <v/>
      </c>
      <c r="D183" s="61" t="str">
        <f>IF($A183="","",VLOOKUP($A183,'Annex 2 Designated EHV charges'!$D:$O,4,0))</f>
        <v/>
      </c>
      <c r="E183" s="62" t="str">
        <f>IFERROR(IF(VLOOKUP($A183,'Annex 2 Designated EHV charges'!$D:$P,10,FALSE)=0,"",VLOOKUP($A183,'Annex 2 Designated EHV charges'!$D:$P,10,FALSE)),"")</f>
        <v/>
      </c>
      <c r="F183" s="63" t="str">
        <f>IFERROR(IF(VLOOKUP($A183,'Annex 2 Designated EHV charges'!$D:$P,11,FALSE)=0,"",VLOOKUP($A183,'Annex 2 Designated EHV charges'!$D:$P,11,FALSE)),"")</f>
        <v/>
      </c>
      <c r="G183" s="63" t="str">
        <f>IFERROR(IF(VLOOKUP($A183,'Annex 2 Designated EHV charges'!$D:$P,12,FALSE)=0,"",VLOOKUP($A183,'Annex 2 Designated EHV charges'!$D:$P,12,FALSE)),"")</f>
        <v/>
      </c>
      <c r="H183" s="53" t="str">
        <f>IFERROR(IF(VLOOKUP($A183,'Annex 2 Designated EHV charges'!$D:$P,13,FALSE)=0,"",VLOOKUP($A183,'Annex 2 Designated EHV charges'!$D:$P,13,FALSE)),"")</f>
        <v/>
      </c>
    </row>
    <row r="184" spans="1:8" x14ac:dyDescent="0.25">
      <c r="A184" s="53" t="str">
        <f t="array" ref="A184">IFERROR(INDEX('Annex 2 Designated EHV charges'!$D$11:$D$58, MATCH(0, IF(ISBLANK('Annex 2 Designated EHV charges'!$D$11:$D$58),1, COUNTIF(A$4:$A183, 'Annex 2 Designated EHV charges'!$D$11:$D$58)), 0)),"")</f>
        <v/>
      </c>
      <c r="B184" s="53" t="str">
        <f>IF($A184="","",VLOOKUP($A184,'Annex 2 Designated EHV charges'!$D:$O,2,0))</f>
        <v/>
      </c>
      <c r="C184" s="61" t="str">
        <f>IF($A184="","",VLOOKUP($A184,'Annex 2 Designated EHV charges'!$D:$O,3,0))</f>
        <v/>
      </c>
      <c r="D184" s="61" t="str">
        <f>IF($A184="","",VLOOKUP($A184,'Annex 2 Designated EHV charges'!$D:$O,4,0))</f>
        <v/>
      </c>
      <c r="E184" s="62" t="str">
        <f>IFERROR(IF(VLOOKUP($A184,'Annex 2 Designated EHV charges'!$D:$P,10,FALSE)=0,"",VLOOKUP($A184,'Annex 2 Designated EHV charges'!$D:$P,10,FALSE)),"")</f>
        <v/>
      </c>
      <c r="F184" s="63" t="str">
        <f>IFERROR(IF(VLOOKUP($A184,'Annex 2 Designated EHV charges'!$D:$P,11,FALSE)=0,"",VLOOKUP($A184,'Annex 2 Designated EHV charges'!$D:$P,11,FALSE)),"")</f>
        <v/>
      </c>
      <c r="G184" s="63" t="str">
        <f>IFERROR(IF(VLOOKUP($A184,'Annex 2 Designated EHV charges'!$D:$P,12,FALSE)=0,"",VLOOKUP($A184,'Annex 2 Designated EHV charges'!$D:$P,12,FALSE)),"")</f>
        <v/>
      </c>
      <c r="H184" s="53" t="str">
        <f>IFERROR(IF(VLOOKUP($A184,'Annex 2 Designated EHV charges'!$D:$P,13,FALSE)=0,"",VLOOKUP($A184,'Annex 2 Designated EHV charges'!$D:$P,13,FALSE)),"")</f>
        <v/>
      </c>
    </row>
    <row r="185" spans="1:8" x14ac:dyDescent="0.25">
      <c r="A185" s="53" t="str">
        <f t="array" ref="A185">IFERROR(INDEX('Annex 2 Designated EHV charges'!$D$11:$D$58, MATCH(0, IF(ISBLANK('Annex 2 Designated EHV charges'!$D$11:$D$58),1, COUNTIF(A$4:$A184, 'Annex 2 Designated EHV charges'!$D$11:$D$58)), 0)),"")</f>
        <v/>
      </c>
      <c r="B185" s="53" t="str">
        <f>IF($A185="","",VLOOKUP($A185,'Annex 2 Designated EHV charges'!$D:$O,2,0))</f>
        <v/>
      </c>
      <c r="C185" s="61" t="str">
        <f>IF($A185="","",VLOOKUP($A185,'Annex 2 Designated EHV charges'!$D:$O,3,0))</f>
        <v/>
      </c>
      <c r="D185" s="61" t="str">
        <f>IF($A185="","",VLOOKUP($A185,'Annex 2 Designated EHV charges'!$D:$O,4,0))</f>
        <v/>
      </c>
      <c r="E185" s="62" t="str">
        <f>IFERROR(IF(VLOOKUP($A185,'Annex 2 Designated EHV charges'!$D:$P,10,FALSE)=0,"",VLOOKUP($A185,'Annex 2 Designated EHV charges'!$D:$P,10,FALSE)),"")</f>
        <v/>
      </c>
      <c r="F185" s="63" t="str">
        <f>IFERROR(IF(VLOOKUP($A185,'Annex 2 Designated EHV charges'!$D:$P,11,FALSE)=0,"",VLOOKUP($A185,'Annex 2 Designated EHV charges'!$D:$P,11,FALSE)),"")</f>
        <v/>
      </c>
      <c r="G185" s="63" t="str">
        <f>IFERROR(IF(VLOOKUP($A185,'Annex 2 Designated EHV charges'!$D:$P,12,FALSE)=0,"",VLOOKUP($A185,'Annex 2 Designated EHV charges'!$D:$P,12,FALSE)),"")</f>
        <v/>
      </c>
      <c r="H185" s="53" t="str">
        <f>IFERROR(IF(VLOOKUP($A185,'Annex 2 Designated EHV charges'!$D:$P,13,FALSE)=0,"",VLOOKUP($A185,'Annex 2 Designated EHV charges'!$D:$P,13,FALSE)),"")</f>
        <v/>
      </c>
    </row>
    <row r="186" spans="1:8" x14ac:dyDescent="0.25">
      <c r="A186" s="53" t="str">
        <f t="array" ref="A186">IFERROR(INDEX('Annex 2 Designated EHV charges'!$D$11:$D$58, MATCH(0, IF(ISBLANK('Annex 2 Designated EHV charges'!$D$11:$D$58),1, COUNTIF(A$4:$A185, 'Annex 2 Designated EHV charges'!$D$11:$D$58)), 0)),"")</f>
        <v/>
      </c>
      <c r="B186" s="53" t="str">
        <f>IF($A186="","",VLOOKUP($A186,'Annex 2 Designated EHV charges'!$D:$O,2,0))</f>
        <v/>
      </c>
      <c r="C186" s="61" t="str">
        <f>IF($A186="","",VLOOKUP($A186,'Annex 2 Designated EHV charges'!$D:$O,3,0))</f>
        <v/>
      </c>
      <c r="D186" s="61" t="str">
        <f>IF($A186="","",VLOOKUP($A186,'Annex 2 Designated EHV charges'!$D:$O,4,0))</f>
        <v/>
      </c>
      <c r="E186" s="62" t="str">
        <f>IFERROR(IF(VLOOKUP($A186,'Annex 2 Designated EHV charges'!$D:$P,10,FALSE)=0,"",VLOOKUP($A186,'Annex 2 Designated EHV charges'!$D:$P,10,FALSE)),"")</f>
        <v/>
      </c>
      <c r="F186" s="63" t="str">
        <f>IFERROR(IF(VLOOKUP($A186,'Annex 2 Designated EHV charges'!$D:$P,11,FALSE)=0,"",VLOOKUP($A186,'Annex 2 Designated EHV charges'!$D:$P,11,FALSE)),"")</f>
        <v/>
      </c>
      <c r="G186" s="63" t="str">
        <f>IFERROR(IF(VLOOKUP($A186,'Annex 2 Designated EHV charges'!$D:$P,12,FALSE)=0,"",VLOOKUP($A186,'Annex 2 Designated EHV charges'!$D:$P,12,FALSE)),"")</f>
        <v/>
      </c>
      <c r="H186" s="53" t="str">
        <f>IFERROR(IF(VLOOKUP($A186,'Annex 2 Designated EHV charges'!$D:$P,13,FALSE)=0,"",VLOOKUP($A186,'Annex 2 Designated EHV charges'!$D:$P,13,FALSE)),"")</f>
        <v/>
      </c>
    </row>
    <row r="187" spans="1:8" x14ac:dyDescent="0.25">
      <c r="A187" s="53" t="str">
        <f t="array" ref="A187">IFERROR(INDEX('Annex 2 Designated EHV charges'!$D$11:$D$58, MATCH(0, IF(ISBLANK('Annex 2 Designated EHV charges'!$D$11:$D$58),1, COUNTIF(A$4:$A186, 'Annex 2 Designated EHV charges'!$D$11:$D$58)), 0)),"")</f>
        <v/>
      </c>
      <c r="B187" s="53" t="str">
        <f>IF($A187="","",VLOOKUP($A187,'Annex 2 Designated EHV charges'!$D:$O,2,0))</f>
        <v/>
      </c>
      <c r="C187" s="61" t="str">
        <f>IF($A187="","",VLOOKUP($A187,'Annex 2 Designated EHV charges'!$D:$O,3,0))</f>
        <v/>
      </c>
      <c r="D187" s="61" t="str">
        <f>IF($A187="","",VLOOKUP($A187,'Annex 2 Designated EHV charges'!$D:$O,4,0))</f>
        <v/>
      </c>
      <c r="E187" s="62" t="str">
        <f>IFERROR(IF(VLOOKUP($A187,'Annex 2 Designated EHV charges'!$D:$P,10,FALSE)=0,"",VLOOKUP($A187,'Annex 2 Designated EHV charges'!$D:$P,10,FALSE)),"")</f>
        <v/>
      </c>
      <c r="F187" s="63" t="str">
        <f>IFERROR(IF(VLOOKUP($A187,'Annex 2 Designated EHV charges'!$D:$P,11,FALSE)=0,"",VLOOKUP($A187,'Annex 2 Designated EHV charges'!$D:$P,11,FALSE)),"")</f>
        <v/>
      </c>
      <c r="G187" s="63" t="str">
        <f>IFERROR(IF(VLOOKUP($A187,'Annex 2 Designated EHV charges'!$D:$P,12,FALSE)=0,"",VLOOKUP($A187,'Annex 2 Designated EHV charges'!$D:$P,12,FALSE)),"")</f>
        <v/>
      </c>
      <c r="H187" s="53" t="str">
        <f>IFERROR(IF(VLOOKUP($A187,'Annex 2 Designated EHV charges'!$D:$P,13,FALSE)=0,"",VLOOKUP($A187,'Annex 2 Designated EHV charges'!$D:$P,13,FALSE)),"")</f>
        <v/>
      </c>
    </row>
    <row r="188" spans="1:8" x14ac:dyDescent="0.25">
      <c r="A188" s="53" t="str">
        <f t="array" ref="A188">IFERROR(INDEX('Annex 2 Designated EHV charges'!$D$11:$D$58, MATCH(0, IF(ISBLANK('Annex 2 Designated EHV charges'!$D$11:$D$58),1, COUNTIF(A$4:$A187, 'Annex 2 Designated EHV charges'!$D$11:$D$58)), 0)),"")</f>
        <v/>
      </c>
      <c r="B188" s="53" t="str">
        <f>IF($A188="","",VLOOKUP($A188,'Annex 2 Designated EHV charges'!$D:$O,2,0))</f>
        <v/>
      </c>
      <c r="C188" s="61" t="str">
        <f>IF($A188="","",VLOOKUP($A188,'Annex 2 Designated EHV charges'!$D:$O,3,0))</f>
        <v/>
      </c>
      <c r="D188" s="61" t="str">
        <f>IF($A188="","",VLOOKUP($A188,'Annex 2 Designated EHV charges'!$D:$O,4,0))</f>
        <v/>
      </c>
      <c r="E188" s="62" t="str">
        <f>IFERROR(IF(VLOOKUP($A188,'Annex 2 Designated EHV charges'!$D:$P,10,FALSE)=0,"",VLOOKUP($A188,'Annex 2 Designated EHV charges'!$D:$P,10,FALSE)),"")</f>
        <v/>
      </c>
      <c r="F188" s="63" t="str">
        <f>IFERROR(IF(VLOOKUP($A188,'Annex 2 Designated EHV charges'!$D:$P,11,FALSE)=0,"",VLOOKUP($A188,'Annex 2 Designated EHV charges'!$D:$P,11,FALSE)),"")</f>
        <v/>
      </c>
      <c r="G188" s="63" t="str">
        <f>IFERROR(IF(VLOOKUP($A188,'Annex 2 Designated EHV charges'!$D:$P,12,FALSE)=0,"",VLOOKUP($A188,'Annex 2 Designated EHV charges'!$D:$P,12,FALSE)),"")</f>
        <v/>
      </c>
      <c r="H188" s="53" t="str">
        <f>IFERROR(IF(VLOOKUP($A188,'Annex 2 Designated EHV charges'!$D:$P,13,FALSE)=0,"",VLOOKUP($A188,'Annex 2 Designated EHV charges'!$D:$P,13,FALSE)),"")</f>
        <v/>
      </c>
    </row>
    <row r="189" spans="1:8" x14ac:dyDescent="0.25">
      <c r="A189" s="53" t="str">
        <f t="array" ref="A189">IFERROR(INDEX('Annex 2 Designated EHV charges'!$D$11:$D$58, MATCH(0, IF(ISBLANK('Annex 2 Designated EHV charges'!$D$11:$D$58),1, COUNTIF(A$4:$A188, 'Annex 2 Designated EHV charges'!$D$11:$D$58)), 0)),"")</f>
        <v/>
      </c>
      <c r="B189" s="53" t="str">
        <f>IF($A189="","",VLOOKUP($A189,'Annex 2 Designated EHV charges'!$D:$O,2,0))</f>
        <v/>
      </c>
      <c r="C189" s="61" t="str">
        <f>IF($A189="","",VLOOKUP($A189,'Annex 2 Designated EHV charges'!$D:$O,3,0))</f>
        <v/>
      </c>
      <c r="D189" s="61" t="str">
        <f>IF($A189="","",VLOOKUP($A189,'Annex 2 Designated EHV charges'!$D:$O,4,0))</f>
        <v/>
      </c>
      <c r="E189" s="62" t="str">
        <f>IFERROR(IF(VLOOKUP($A189,'Annex 2 Designated EHV charges'!$D:$P,10,FALSE)=0,"",VLOOKUP($A189,'Annex 2 Designated EHV charges'!$D:$P,10,FALSE)),"")</f>
        <v/>
      </c>
      <c r="F189" s="63" t="str">
        <f>IFERROR(IF(VLOOKUP($A189,'Annex 2 Designated EHV charges'!$D:$P,11,FALSE)=0,"",VLOOKUP($A189,'Annex 2 Designated EHV charges'!$D:$P,11,FALSE)),"")</f>
        <v/>
      </c>
      <c r="G189" s="63" t="str">
        <f>IFERROR(IF(VLOOKUP($A189,'Annex 2 Designated EHV charges'!$D:$P,12,FALSE)=0,"",VLOOKUP($A189,'Annex 2 Designated EHV charges'!$D:$P,12,FALSE)),"")</f>
        <v/>
      </c>
      <c r="H189" s="53" t="str">
        <f>IFERROR(IF(VLOOKUP($A189,'Annex 2 Designated EHV charges'!$D:$P,13,FALSE)=0,"",VLOOKUP($A189,'Annex 2 Designated EHV charges'!$D:$P,13,FALSE)),"")</f>
        <v/>
      </c>
    </row>
    <row r="190" spans="1:8" x14ac:dyDescent="0.25">
      <c r="A190" s="53" t="str">
        <f t="array" ref="A190">IFERROR(INDEX('Annex 2 Designated EHV charges'!$D$11:$D$58, MATCH(0, IF(ISBLANK('Annex 2 Designated EHV charges'!$D$11:$D$58),1, COUNTIF(A$4:$A189, 'Annex 2 Designated EHV charges'!$D$11:$D$58)), 0)),"")</f>
        <v/>
      </c>
      <c r="B190" s="53" t="str">
        <f>IF($A190="","",VLOOKUP($A190,'Annex 2 Designated EHV charges'!$D:$O,2,0))</f>
        <v/>
      </c>
      <c r="C190" s="61" t="str">
        <f>IF($A190="","",VLOOKUP($A190,'Annex 2 Designated EHV charges'!$D:$O,3,0))</f>
        <v/>
      </c>
      <c r="D190" s="61" t="str">
        <f>IF($A190="","",VLOOKUP($A190,'Annex 2 Designated EHV charges'!$D:$O,4,0))</f>
        <v/>
      </c>
      <c r="E190" s="62" t="str">
        <f>IFERROR(IF(VLOOKUP($A190,'Annex 2 Designated EHV charges'!$D:$P,10,FALSE)=0,"",VLOOKUP($A190,'Annex 2 Designated EHV charges'!$D:$P,10,FALSE)),"")</f>
        <v/>
      </c>
      <c r="F190" s="63" t="str">
        <f>IFERROR(IF(VLOOKUP($A190,'Annex 2 Designated EHV charges'!$D:$P,11,FALSE)=0,"",VLOOKUP($A190,'Annex 2 Designated EHV charges'!$D:$P,11,FALSE)),"")</f>
        <v/>
      </c>
      <c r="G190" s="63" t="str">
        <f>IFERROR(IF(VLOOKUP($A190,'Annex 2 Designated EHV charges'!$D:$P,12,FALSE)=0,"",VLOOKUP($A190,'Annex 2 Designated EHV charges'!$D:$P,12,FALSE)),"")</f>
        <v/>
      </c>
      <c r="H190" s="53" t="str">
        <f>IFERROR(IF(VLOOKUP($A190,'Annex 2 Designated EHV charges'!$D:$P,13,FALSE)=0,"",VLOOKUP($A190,'Annex 2 Designated EHV charges'!$D:$P,13,FALSE)),"")</f>
        <v/>
      </c>
    </row>
    <row r="191" spans="1:8" x14ac:dyDescent="0.25">
      <c r="A191" s="53" t="str">
        <f t="array" ref="A191">IFERROR(INDEX('Annex 2 Designated EHV charges'!$D$11:$D$58, MATCH(0, IF(ISBLANK('Annex 2 Designated EHV charges'!$D$11:$D$58),1, COUNTIF(A$4:$A190, 'Annex 2 Designated EHV charges'!$D$11:$D$58)), 0)),"")</f>
        <v/>
      </c>
      <c r="B191" s="53" t="str">
        <f>IF($A191="","",VLOOKUP($A191,'Annex 2 Designated EHV charges'!$D:$O,2,0))</f>
        <v/>
      </c>
      <c r="C191" s="61" t="str">
        <f>IF($A191="","",VLOOKUP($A191,'Annex 2 Designated EHV charges'!$D:$O,3,0))</f>
        <v/>
      </c>
      <c r="D191" s="61" t="str">
        <f>IF($A191="","",VLOOKUP($A191,'Annex 2 Designated EHV charges'!$D:$O,4,0))</f>
        <v/>
      </c>
      <c r="E191" s="62" t="str">
        <f>IFERROR(IF(VLOOKUP($A191,'Annex 2 Designated EHV charges'!$D:$P,10,FALSE)=0,"",VLOOKUP($A191,'Annex 2 Designated EHV charges'!$D:$P,10,FALSE)),"")</f>
        <v/>
      </c>
      <c r="F191" s="63" t="str">
        <f>IFERROR(IF(VLOOKUP($A191,'Annex 2 Designated EHV charges'!$D:$P,11,FALSE)=0,"",VLOOKUP($A191,'Annex 2 Designated EHV charges'!$D:$P,11,FALSE)),"")</f>
        <v/>
      </c>
      <c r="G191" s="63" t="str">
        <f>IFERROR(IF(VLOOKUP($A191,'Annex 2 Designated EHV charges'!$D:$P,12,FALSE)=0,"",VLOOKUP($A191,'Annex 2 Designated EHV charges'!$D:$P,12,FALSE)),"")</f>
        <v/>
      </c>
      <c r="H191" s="53" t="str">
        <f>IFERROR(IF(VLOOKUP($A191,'Annex 2 Designated EHV charges'!$D:$P,13,FALSE)=0,"",VLOOKUP($A191,'Annex 2 Designated EHV charges'!$D:$P,13,FALSE)),"")</f>
        <v/>
      </c>
    </row>
    <row r="192" spans="1:8" x14ac:dyDescent="0.25">
      <c r="A192" s="53" t="str">
        <f t="array" ref="A192">IFERROR(INDEX('Annex 2 Designated EHV charges'!$D$11:$D$58, MATCH(0, IF(ISBLANK('Annex 2 Designated EHV charges'!$D$11:$D$58),1, COUNTIF(A$4:$A191, 'Annex 2 Designated EHV charges'!$D$11:$D$58)), 0)),"")</f>
        <v/>
      </c>
      <c r="B192" s="53" t="str">
        <f>IF($A192="","",VLOOKUP($A192,'Annex 2 Designated EHV charges'!$D:$O,2,0))</f>
        <v/>
      </c>
      <c r="C192" s="61" t="str">
        <f>IF($A192="","",VLOOKUP($A192,'Annex 2 Designated EHV charges'!$D:$O,3,0))</f>
        <v/>
      </c>
      <c r="D192" s="61" t="str">
        <f>IF($A192="","",VLOOKUP($A192,'Annex 2 Designated EHV charges'!$D:$O,4,0))</f>
        <v/>
      </c>
      <c r="E192" s="62" t="str">
        <f>IFERROR(IF(VLOOKUP($A192,'Annex 2 Designated EHV charges'!$D:$P,10,FALSE)=0,"",VLOOKUP($A192,'Annex 2 Designated EHV charges'!$D:$P,10,FALSE)),"")</f>
        <v/>
      </c>
      <c r="F192" s="63" t="str">
        <f>IFERROR(IF(VLOOKUP($A192,'Annex 2 Designated EHV charges'!$D:$P,11,FALSE)=0,"",VLOOKUP($A192,'Annex 2 Designated EHV charges'!$D:$P,11,FALSE)),"")</f>
        <v/>
      </c>
      <c r="G192" s="63" t="str">
        <f>IFERROR(IF(VLOOKUP($A192,'Annex 2 Designated EHV charges'!$D:$P,12,FALSE)=0,"",VLOOKUP($A192,'Annex 2 Designated EHV charges'!$D:$P,12,FALSE)),"")</f>
        <v/>
      </c>
      <c r="H192" s="53" t="str">
        <f>IFERROR(IF(VLOOKUP($A192,'Annex 2 Designated EHV charges'!$D:$P,13,FALSE)=0,"",VLOOKUP($A192,'Annex 2 Designated EHV charges'!$D:$P,13,FALSE)),"")</f>
        <v/>
      </c>
    </row>
    <row r="193" spans="1:8" x14ac:dyDescent="0.25">
      <c r="A193" s="53" t="str">
        <f t="array" ref="A193">IFERROR(INDEX('Annex 2 Designated EHV charges'!$D$11:$D$58, MATCH(0, IF(ISBLANK('Annex 2 Designated EHV charges'!$D$11:$D$58),1, COUNTIF(A$4:$A192, 'Annex 2 Designated EHV charges'!$D$11:$D$58)), 0)),"")</f>
        <v/>
      </c>
      <c r="B193" s="53" t="str">
        <f>IF($A193="","",VLOOKUP($A193,'Annex 2 Designated EHV charges'!$D:$O,2,0))</f>
        <v/>
      </c>
      <c r="C193" s="61" t="str">
        <f>IF($A193="","",VLOOKUP($A193,'Annex 2 Designated EHV charges'!$D:$O,3,0))</f>
        <v/>
      </c>
      <c r="D193" s="61" t="str">
        <f>IF($A193="","",VLOOKUP($A193,'Annex 2 Designated EHV charges'!$D:$O,4,0))</f>
        <v/>
      </c>
      <c r="E193" s="62" t="str">
        <f>IFERROR(IF(VLOOKUP($A193,'Annex 2 Designated EHV charges'!$D:$P,10,FALSE)=0,"",VLOOKUP($A193,'Annex 2 Designated EHV charges'!$D:$P,10,FALSE)),"")</f>
        <v/>
      </c>
      <c r="F193" s="63" t="str">
        <f>IFERROR(IF(VLOOKUP($A193,'Annex 2 Designated EHV charges'!$D:$P,11,FALSE)=0,"",VLOOKUP($A193,'Annex 2 Designated EHV charges'!$D:$P,11,FALSE)),"")</f>
        <v/>
      </c>
      <c r="G193" s="63" t="str">
        <f>IFERROR(IF(VLOOKUP($A193,'Annex 2 Designated EHV charges'!$D:$P,12,FALSE)=0,"",VLOOKUP($A193,'Annex 2 Designated EHV charges'!$D:$P,12,FALSE)),"")</f>
        <v/>
      </c>
      <c r="H193" s="53" t="str">
        <f>IFERROR(IF(VLOOKUP($A193,'Annex 2 Designated EHV charges'!$D:$P,13,FALSE)=0,"",VLOOKUP($A193,'Annex 2 Designated EHV charges'!$D:$P,13,FALSE)),"")</f>
        <v/>
      </c>
    </row>
    <row r="194" spans="1:8" x14ac:dyDescent="0.25">
      <c r="A194" s="53" t="str">
        <f t="array" ref="A194">IFERROR(INDEX('Annex 2 Designated EHV charges'!$D$11:$D$58, MATCH(0, IF(ISBLANK('Annex 2 Designated EHV charges'!$D$11:$D$58),1, COUNTIF(A$4:$A193, 'Annex 2 Designated EHV charges'!$D$11:$D$58)), 0)),"")</f>
        <v/>
      </c>
      <c r="B194" s="53" t="str">
        <f>IF($A194="","",VLOOKUP($A194,'Annex 2 Designated EHV charges'!$D:$O,2,0))</f>
        <v/>
      </c>
      <c r="C194" s="61" t="str">
        <f>IF($A194="","",VLOOKUP($A194,'Annex 2 Designated EHV charges'!$D:$O,3,0))</f>
        <v/>
      </c>
      <c r="D194" s="61" t="str">
        <f>IF($A194="","",VLOOKUP($A194,'Annex 2 Designated EHV charges'!$D:$O,4,0))</f>
        <v/>
      </c>
      <c r="E194" s="62" t="str">
        <f>IFERROR(IF(VLOOKUP($A194,'Annex 2 Designated EHV charges'!$D:$P,10,FALSE)=0,"",VLOOKUP($A194,'Annex 2 Designated EHV charges'!$D:$P,10,FALSE)),"")</f>
        <v/>
      </c>
      <c r="F194" s="63" t="str">
        <f>IFERROR(IF(VLOOKUP($A194,'Annex 2 Designated EHV charges'!$D:$P,11,FALSE)=0,"",VLOOKUP($A194,'Annex 2 Designated EHV charges'!$D:$P,11,FALSE)),"")</f>
        <v/>
      </c>
      <c r="G194" s="63" t="str">
        <f>IFERROR(IF(VLOOKUP($A194,'Annex 2 Designated EHV charges'!$D:$P,12,FALSE)=0,"",VLOOKUP($A194,'Annex 2 Designated EHV charges'!$D:$P,12,FALSE)),"")</f>
        <v/>
      </c>
      <c r="H194" s="53" t="str">
        <f>IFERROR(IF(VLOOKUP($A194,'Annex 2 Designated EHV charges'!$D:$P,13,FALSE)=0,"",VLOOKUP($A194,'Annex 2 Designated EHV charges'!$D:$P,13,FALSE)),"")</f>
        <v/>
      </c>
    </row>
    <row r="195" spans="1:8" x14ac:dyDescent="0.25">
      <c r="A195" s="53" t="str">
        <f t="array" ref="A195">IFERROR(INDEX('Annex 2 Designated EHV charges'!$D$11:$D$58, MATCH(0, IF(ISBLANK('Annex 2 Designated EHV charges'!$D$11:$D$58),1, COUNTIF(A$4:$A194, 'Annex 2 Designated EHV charges'!$D$11:$D$58)), 0)),"")</f>
        <v/>
      </c>
      <c r="B195" s="53" t="str">
        <f>IF($A195="","",VLOOKUP($A195,'Annex 2 Designated EHV charges'!$D:$O,2,0))</f>
        <v/>
      </c>
      <c r="C195" s="61" t="str">
        <f>IF($A195="","",VLOOKUP($A195,'Annex 2 Designated EHV charges'!$D:$O,3,0))</f>
        <v/>
      </c>
      <c r="D195" s="61" t="str">
        <f>IF($A195="","",VLOOKUP($A195,'Annex 2 Designated EHV charges'!$D:$O,4,0))</f>
        <v/>
      </c>
      <c r="E195" s="62" t="str">
        <f>IFERROR(IF(VLOOKUP($A195,'Annex 2 Designated EHV charges'!$D:$P,10,FALSE)=0,"",VLOOKUP($A195,'Annex 2 Designated EHV charges'!$D:$P,10,FALSE)),"")</f>
        <v/>
      </c>
      <c r="F195" s="63" t="str">
        <f>IFERROR(IF(VLOOKUP($A195,'Annex 2 Designated EHV charges'!$D:$P,11,FALSE)=0,"",VLOOKUP($A195,'Annex 2 Designated EHV charges'!$D:$P,11,FALSE)),"")</f>
        <v/>
      </c>
      <c r="G195" s="63" t="str">
        <f>IFERROR(IF(VLOOKUP($A195,'Annex 2 Designated EHV charges'!$D:$P,12,FALSE)=0,"",VLOOKUP($A195,'Annex 2 Designated EHV charges'!$D:$P,12,FALSE)),"")</f>
        <v/>
      </c>
      <c r="H195" s="53" t="str">
        <f>IFERROR(IF(VLOOKUP($A195,'Annex 2 Designated EHV charges'!$D:$P,13,FALSE)=0,"",VLOOKUP($A195,'Annex 2 Designated EHV charges'!$D:$P,13,FALSE)),"")</f>
        <v/>
      </c>
    </row>
    <row r="196" spans="1:8" x14ac:dyDescent="0.25">
      <c r="A196" s="53" t="str">
        <f t="array" ref="A196">IFERROR(INDEX('Annex 2 Designated EHV charges'!$D$11:$D$58, MATCH(0, IF(ISBLANK('Annex 2 Designated EHV charges'!$D$11:$D$58),1, COUNTIF(A$4:$A195, 'Annex 2 Designated EHV charges'!$D$11:$D$58)), 0)),"")</f>
        <v/>
      </c>
      <c r="B196" s="53" t="str">
        <f>IF($A196="","",VLOOKUP($A196,'Annex 2 Designated EHV charges'!$D:$O,2,0))</f>
        <v/>
      </c>
      <c r="C196" s="61" t="str">
        <f>IF($A196="","",VLOOKUP($A196,'Annex 2 Designated EHV charges'!$D:$O,3,0))</f>
        <v/>
      </c>
      <c r="D196" s="61" t="str">
        <f>IF($A196="","",VLOOKUP($A196,'Annex 2 Designated EHV charges'!$D:$O,4,0))</f>
        <v/>
      </c>
      <c r="E196" s="62" t="str">
        <f>IFERROR(IF(VLOOKUP($A196,'Annex 2 Designated EHV charges'!$D:$P,10,FALSE)=0,"",VLOOKUP($A196,'Annex 2 Designated EHV charges'!$D:$P,10,FALSE)),"")</f>
        <v/>
      </c>
      <c r="F196" s="63" t="str">
        <f>IFERROR(IF(VLOOKUP($A196,'Annex 2 Designated EHV charges'!$D:$P,11,FALSE)=0,"",VLOOKUP($A196,'Annex 2 Designated EHV charges'!$D:$P,11,FALSE)),"")</f>
        <v/>
      </c>
      <c r="G196" s="63" t="str">
        <f>IFERROR(IF(VLOOKUP($A196,'Annex 2 Designated EHV charges'!$D:$P,12,FALSE)=0,"",VLOOKUP($A196,'Annex 2 Designated EHV charges'!$D:$P,12,FALSE)),"")</f>
        <v/>
      </c>
      <c r="H196" s="53" t="str">
        <f>IFERROR(IF(VLOOKUP($A196,'Annex 2 Designated EHV charges'!$D:$P,13,FALSE)=0,"",VLOOKUP($A196,'Annex 2 Designated EHV charges'!$D:$P,13,FALSE)),"")</f>
        <v/>
      </c>
    </row>
    <row r="197" spans="1:8" x14ac:dyDescent="0.25">
      <c r="A197" s="53" t="str">
        <f t="array" ref="A197">IFERROR(INDEX('Annex 2 Designated EHV charges'!$D$11:$D$58, MATCH(0, IF(ISBLANK('Annex 2 Designated EHV charges'!$D$11:$D$58),1, COUNTIF(A$4:$A196, 'Annex 2 Designated EHV charges'!$D$11:$D$58)), 0)),"")</f>
        <v/>
      </c>
      <c r="B197" s="53" t="str">
        <f>IF($A197="","",VLOOKUP($A197,'Annex 2 Designated EHV charges'!$D:$O,2,0))</f>
        <v/>
      </c>
      <c r="C197" s="61" t="str">
        <f>IF($A197="","",VLOOKUP($A197,'Annex 2 Designated EHV charges'!$D:$O,3,0))</f>
        <v/>
      </c>
      <c r="D197" s="61" t="str">
        <f>IF($A197="","",VLOOKUP($A197,'Annex 2 Designated EHV charges'!$D:$O,4,0))</f>
        <v/>
      </c>
      <c r="E197" s="62" t="str">
        <f>IFERROR(IF(VLOOKUP($A197,'Annex 2 Designated EHV charges'!$D:$P,10,FALSE)=0,"",VLOOKUP($A197,'Annex 2 Designated EHV charges'!$D:$P,10,FALSE)),"")</f>
        <v/>
      </c>
      <c r="F197" s="63" t="str">
        <f>IFERROR(IF(VLOOKUP($A197,'Annex 2 Designated EHV charges'!$D:$P,11,FALSE)=0,"",VLOOKUP($A197,'Annex 2 Designated EHV charges'!$D:$P,11,FALSE)),"")</f>
        <v/>
      </c>
      <c r="G197" s="63" t="str">
        <f>IFERROR(IF(VLOOKUP($A197,'Annex 2 Designated EHV charges'!$D:$P,12,FALSE)=0,"",VLOOKUP($A197,'Annex 2 Designated EHV charges'!$D:$P,12,FALSE)),"")</f>
        <v/>
      </c>
      <c r="H197" s="53" t="str">
        <f>IFERROR(IF(VLOOKUP($A197,'Annex 2 Designated EHV charges'!$D:$P,13,FALSE)=0,"",VLOOKUP($A197,'Annex 2 Designated EHV charges'!$D:$P,13,FALSE)),"")</f>
        <v/>
      </c>
    </row>
    <row r="198" spans="1:8" x14ac:dyDescent="0.25">
      <c r="A198" s="53" t="str">
        <f t="array" ref="A198">IFERROR(INDEX('Annex 2 Designated EHV charges'!$D$11:$D$58, MATCH(0, IF(ISBLANK('Annex 2 Designated EHV charges'!$D$11:$D$58),1, COUNTIF(A$4:$A197, 'Annex 2 Designated EHV charges'!$D$11:$D$58)), 0)),"")</f>
        <v/>
      </c>
      <c r="B198" s="53" t="str">
        <f>IF($A198="","",VLOOKUP($A198,'Annex 2 Designated EHV charges'!$D:$O,2,0))</f>
        <v/>
      </c>
      <c r="C198" s="61" t="str">
        <f>IF($A198="","",VLOOKUP($A198,'Annex 2 Designated EHV charges'!$D:$O,3,0))</f>
        <v/>
      </c>
      <c r="D198" s="61" t="str">
        <f>IF($A198="","",VLOOKUP($A198,'Annex 2 Designated EHV charges'!$D:$O,4,0))</f>
        <v/>
      </c>
      <c r="E198" s="62" t="str">
        <f>IFERROR(IF(VLOOKUP($A198,'Annex 2 Designated EHV charges'!$D:$P,10,FALSE)=0,"",VLOOKUP($A198,'Annex 2 Designated EHV charges'!$D:$P,10,FALSE)),"")</f>
        <v/>
      </c>
      <c r="F198" s="63" t="str">
        <f>IFERROR(IF(VLOOKUP($A198,'Annex 2 Designated EHV charges'!$D:$P,11,FALSE)=0,"",VLOOKUP($A198,'Annex 2 Designated EHV charges'!$D:$P,11,FALSE)),"")</f>
        <v/>
      </c>
      <c r="G198" s="63" t="str">
        <f>IFERROR(IF(VLOOKUP($A198,'Annex 2 Designated EHV charges'!$D:$P,12,FALSE)=0,"",VLOOKUP($A198,'Annex 2 Designated EHV charges'!$D:$P,12,FALSE)),"")</f>
        <v/>
      </c>
      <c r="H198" s="53" t="str">
        <f>IFERROR(IF(VLOOKUP($A198,'Annex 2 Designated EHV charges'!$D:$P,13,FALSE)=0,"",VLOOKUP($A198,'Annex 2 Designated EHV charges'!$D:$P,13,FALSE)),"")</f>
        <v/>
      </c>
    </row>
    <row r="199" spans="1:8" x14ac:dyDescent="0.25">
      <c r="A199" s="53" t="str">
        <f t="array" ref="A199">IFERROR(INDEX('Annex 2 Designated EHV charges'!$D$11:$D$58, MATCH(0, IF(ISBLANK('Annex 2 Designated EHV charges'!$D$11:$D$58),1, COUNTIF(A$4:$A198, 'Annex 2 Designated EHV charges'!$D$11:$D$58)), 0)),"")</f>
        <v/>
      </c>
      <c r="B199" s="53" t="str">
        <f>IF($A199="","",VLOOKUP($A199,'Annex 2 Designated EHV charges'!$D:$O,2,0))</f>
        <v/>
      </c>
      <c r="C199" s="61" t="str">
        <f>IF($A199="","",VLOOKUP($A199,'Annex 2 Designated EHV charges'!$D:$O,3,0))</f>
        <v/>
      </c>
      <c r="D199" s="61" t="str">
        <f>IF($A199="","",VLOOKUP($A199,'Annex 2 Designated EHV charges'!$D:$O,4,0))</f>
        <v/>
      </c>
      <c r="E199" s="62" t="str">
        <f>IFERROR(IF(VLOOKUP($A199,'Annex 2 Designated EHV charges'!$D:$P,10,FALSE)=0,"",VLOOKUP($A199,'Annex 2 Designated EHV charges'!$D:$P,10,FALSE)),"")</f>
        <v/>
      </c>
      <c r="F199" s="63" t="str">
        <f>IFERROR(IF(VLOOKUP($A199,'Annex 2 Designated EHV charges'!$D:$P,11,FALSE)=0,"",VLOOKUP($A199,'Annex 2 Designated EHV charges'!$D:$P,11,FALSE)),"")</f>
        <v/>
      </c>
      <c r="G199" s="63" t="str">
        <f>IFERROR(IF(VLOOKUP($A199,'Annex 2 Designated EHV charges'!$D:$P,12,FALSE)=0,"",VLOOKUP($A199,'Annex 2 Designated EHV charges'!$D:$P,12,FALSE)),"")</f>
        <v/>
      </c>
      <c r="H199" s="53" t="str">
        <f>IFERROR(IF(VLOOKUP($A199,'Annex 2 Designated EHV charges'!$D:$P,13,FALSE)=0,"",VLOOKUP($A199,'Annex 2 Designated EHV charges'!$D:$P,13,FALSE)),"")</f>
        <v/>
      </c>
    </row>
    <row r="200" spans="1:8" x14ac:dyDescent="0.25">
      <c r="A200" s="53" t="str">
        <f t="array" ref="A200">IFERROR(INDEX('Annex 2 Designated EHV charges'!$D$11:$D$58, MATCH(0, IF(ISBLANK('Annex 2 Designated EHV charges'!$D$11:$D$58),1, COUNTIF(A$4:$A199, 'Annex 2 Designated EHV charges'!$D$11:$D$58)), 0)),"")</f>
        <v/>
      </c>
      <c r="B200" s="53" t="str">
        <f>IF($A200="","",VLOOKUP($A200,'Annex 2 Designated EHV charges'!$D:$O,2,0))</f>
        <v/>
      </c>
      <c r="C200" s="61" t="str">
        <f>IF($A200="","",VLOOKUP($A200,'Annex 2 Designated EHV charges'!$D:$O,3,0))</f>
        <v/>
      </c>
      <c r="D200" s="61" t="str">
        <f>IF($A200="","",VLOOKUP($A200,'Annex 2 Designated EHV charges'!$D:$O,4,0))</f>
        <v/>
      </c>
      <c r="E200" s="62" t="str">
        <f>IFERROR(IF(VLOOKUP($A200,'Annex 2 Designated EHV charges'!$D:$P,10,FALSE)=0,"",VLOOKUP($A200,'Annex 2 Designated EHV charges'!$D:$P,10,FALSE)),"")</f>
        <v/>
      </c>
      <c r="F200" s="63" t="str">
        <f>IFERROR(IF(VLOOKUP($A200,'Annex 2 Designated EHV charges'!$D:$P,11,FALSE)=0,"",VLOOKUP($A200,'Annex 2 Designated EHV charges'!$D:$P,11,FALSE)),"")</f>
        <v/>
      </c>
      <c r="G200" s="63" t="str">
        <f>IFERROR(IF(VLOOKUP($A200,'Annex 2 Designated EHV charges'!$D:$P,12,FALSE)=0,"",VLOOKUP($A200,'Annex 2 Designated EHV charges'!$D:$P,12,FALSE)),"")</f>
        <v/>
      </c>
      <c r="H200" s="53" t="str">
        <f>IFERROR(IF(VLOOKUP($A200,'Annex 2 Designated EHV charges'!$D:$P,13,FALSE)=0,"",VLOOKUP($A200,'Annex 2 Designated EHV charges'!$D:$P,13,FALSE)),"")</f>
        <v/>
      </c>
    </row>
    <row r="201" spans="1:8" x14ac:dyDescent="0.25">
      <c r="A201" s="53" t="str">
        <f t="array" ref="A201">IFERROR(INDEX('Annex 2 Designated EHV charges'!$D$11:$D$58, MATCH(0, IF(ISBLANK('Annex 2 Designated EHV charges'!$D$11:$D$58),1, COUNTIF(A$4:$A200, 'Annex 2 Designated EHV charges'!$D$11:$D$58)), 0)),"")</f>
        <v/>
      </c>
      <c r="B201" s="53" t="str">
        <f>IF($A201="","",VLOOKUP($A201,'Annex 2 Designated EHV charges'!$D:$O,2,0))</f>
        <v/>
      </c>
      <c r="C201" s="61" t="str">
        <f>IF($A201="","",VLOOKUP($A201,'Annex 2 Designated EHV charges'!$D:$O,3,0))</f>
        <v/>
      </c>
      <c r="D201" s="61" t="str">
        <f>IF($A201="","",VLOOKUP($A201,'Annex 2 Designated EHV charges'!$D:$O,4,0))</f>
        <v/>
      </c>
      <c r="E201" s="62" t="str">
        <f>IFERROR(IF(VLOOKUP($A201,'Annex 2 Designated EHV charges'!$D:$P,10,FALSE)=0,"",VLOOKUP($A201,'Annex 2 Designated EHV charges'!$D:$P,10,FALSE)),"")</f>
        <v/>
      </c>
      <c r="F201" s="63" t="str">
        <f>IFERROR(IF(VLOOKUP($A201,'Annex 2 Designated EHV charges'!$D:$P,11,FALSE)=0,"",VLOOKUP($A201,'Annex 2 Designated EHV charges'!$D:$P,11,FALSE)),"")</f>
        <v/>
      </c>
      <c r="G201" s="63" t="str">
        <f>IFERROR(IF(VLOOKUP($A201,'Annex 2 Designated EHV charges'!$D:$P,12,FALSE)=0,"",VLOOKUP($A201,'Annex 2 Designated EHV charges'!$D:$P,12,FALSE)),"")</f>
        <v/>
      </c>
      <c r="H201" s="53" t="str">
        <f>IFERROR(IF(VLOOKUP($A201,'Annex 2 Designated EHV charges'!$D:$P,13,FALSE)=0,"",VLOOKUP($A201,'Annex 2 Designated EHV charges'!$D:$P,13,FALSE)),"")</f>
        <v/>
      </c>
    </row>
    <row r="202" spans="1:8" x14ac:dyDescent="0.25">
      <c r="A202" s="53" t="str">
        <f t="array" ref="A202">IFERROR(INDEX('Annex 2 Designated EHV charges'!$D$11:$D$58, MATCH(0, IF(ISBLANK('Annex 2 Designated EHV charges'!$D$11:$D$58),1, COUNTIF(A$4:$A201, 'Annex 2 Designated EHV charges'!$D$11:$D$58)), 0)),"")</f>
        <v/>
      </c>
      <c r="B202" s="53" t="str">
        <f>IF($A202="","",VLOOKUP($A202,'Annex 2 Designated EHV charges'!$D:$O,2,0))</f>
        <v/>
      </c>
      <c r="C202" s="61" t="str">
        <f>IF($A202="","",VLOOKUP($A202,'Annex 2 Designated EHV charges'!$D:$O,3,0))</f>
        <v/>
      </c>
      <c r="D202" s="61" t="str">
        <f>IF($A202="","",VLOOKUP($A202,'Annex 2 Designated EHV charges'!$D:$O,4,0))</f>
        <v/>
      </c>
      <c r="E202" s="62" t="str">
        <f>IFERROR(IF(VLOOKUP($A202,'Annex 2 Designated EHV charges'!$D:$P,10,FALSE)=0,"",VLOOKUP($A202,'Annex 2 Designated EHV charges'!$D:$P,10,FALSE)),"")</f>
        <v/>
      </c>
      <c r="F202" s="63" t="str">
        <f>IFERROR(IF(VLOOKUP($A202,'Annex 2 Designated EHV charges'!$D:$P,11,FALSE)=0,"",VLOOKUP($A202,'Annex 2 Designated EHV charges'!$D:$P,11,FALSE)),"")</f>
        <v/>
      </c>
      <c r="G202" s="63" t="str">
        <f>IFERROR(IF(VLOOKUP($A202,'Annex 2 Designated EHV charges'!$D:$P,12,FALSE)=0,"",VLOOKUP($A202,'Annex 2 Designated EHV charges'!$D:$P,12,FALSE)),"")</f>
        <v/>
      </c>
      <c r="H202" s="53" t="str">
        <f>IFERROR(IF(VLOOKUP($A202,'Annex 2 Designated EHV charges'!$D:$P,13,FALSE)=0,"",VLOOKUP($A202,'Annex 2 Designated EHV charges'!$D:$P,13,FALSE)),"")</f>
        <v/>
      </c>
    </row>
    <row r="203" spans="1:8" x14ac:dyDescent="0.25">
      <c r="A203" s="53" t="str">
        <f t="array" ref="A203">IFERROR(INDEX('Annex 2 Designated EHV charges'!$D$11:$D$58, MATCH(0, IF(ISBLANK('Annex 2 Designated EHV charges'!$D$11:$D$58),1, COUNTIF(A$4:$A202, 'Annex 2 Designated EHV charges'!$D$11:$D$58)), 0)),"")</f>
        <v/>
      </c>
      <c r="B203" s="53" t="str">
        <f>IF($A203="","",VLOOKUP($A203,'Annex 2 Designated EHV charges'!$D:$O,2,0))</f>
        <v/>
      </c>
      <c r="C203" s="61" t="str">
        <f>IF($A203="","",VLOOKUP($A203,'Annex 2 Designated EHV charges'!$D:$O,3,0))</f>
        <v/>
      </c>
      <c r="D203" s="61" t="str">
        <f>IF($A203="","",VLOOKUP($A203,'Annex 2 Designated EHV charges'!$D:$O,4,0))</f>
        <v/>
      </c>
      <c r="E203" s="62" t="str">
        <f>IFERROR(IF(VLOOKUP($A203,'Annex 2 Designated EHV charges'!$D:$P,10,FALSE)=0,"",VLOOKUP($A203,'Annex 2 Designated EHV charges'!$D:$P,10,FALSE)),"")</f>
        <v/>
      </c>
      <c r="F203" s="63" t="str">
        <f>IFERROR(IF(VLOOKUP($A203,'Annex 2 Designated EHV charges'!$D:$P,11,FALSE)=0,"",VLOOKUP($A203,'Annex 2 Designated EHV charges'!$D:$P,11,FALSE)),"")</f>
        <v/>
      </c>
      <c r="G203" s="63" t="str">
        <f>IFERROR(IF(VLOOKUP($A203,'Annex 2 Designated EHV charges'!$D:$P,12,FALSE)=0,"",VLOOKUP($A203,'Annex 2 Designated EHV charges'!$D:$P,12,FALSE)),"")</f>
        <v/>
      </c>
      <c r="H203" s="53" t="str">
        <f>IFERROR(IF(VLOOKUP($A203,'Annex 2 Designated EHV charges'!$D:$P,13,FALSE)=0,"",VLOOKUP($A203,'Annex 2 Designated EHV charges'!$D:$P,13,FALSE)),"")</f>
        <v/>
      </c>
    </row>
    <row r="204" spans="1:8" x14ac:dyDescent="0.25">
      <c r="A204" s="53" t="str">
        <f t="array" ref="A204">IFERROR(INDEX('Annex 2 Designated EHV charges'!$D$11:$D$58, MATCH(0, IF(ISBLANK('Annex 2 Designated EHV charges'!$D$11:$D$58),1, COUNTIF(A$4:$A203, 'Annex 2 Designated EHV charges'!$D$11:$D$58)), 0)),"")</f>
        <v/>
      </c>
      <c r="B204" s="53" t="str">
        <f>IF($A204="","",VLOOKUP($A204,'Annex 2 Designated EHV charges'!$D:$O,2,0))</f>
        <v/>
      </c>
      <c r="C204" s="61" t="str">
        <f>IF($A204="","",VLOOKUP($A204,'Annex 2 Designated EHV charges'!$D:$O,3,0))</f>
        <v/>
      </c>
      <c r="D204" s="61" t="str">
        <f>IF($A204="","",VLOOKUP($A204,'Annex 2 Designated EHV charges'!$D:$O,4,0))</f>
        <v/>
      </c>
      <c r="E204" s="62" t="str">
        <f>IFERROR(IF(VLOOKUP($A204,'Annex 2 Designated EHV charges'!$D:$P,10,FALSE)=0,"",VLOOKUP($A204,'Annex 2 Designated EHV charges'!$D:$P,10,FALSE)),"")</f>
        <v/>
      </c>
      <c r="F204" s="63" t="str">
        <f>IFERROR(IF(VLOOKUP($A204,'Annex 2 Designated EHV charges'!$D:$P,11,FALSE)=0,"",VLOOKUP($A204,'Annex 2 Designated EHV charges'!$D:$P,11,FALSE)),"")</f>
        <v/>
      </c>
      <c r="G204" s="63" t="str">
        <f>IFERROR(IF(VLOOKUP($A204,'Annex 2 Designated EHV charges'!$D:$P,12,FALSE)=0,"",VLOOKUP($A204,'Annex 2 Designated EHV charges'!$D:$P,12,FALSE)),"")</f>
        <v/>
      </c>
      <c r="H204" s="53" t="str">
        <f>IFERROR(IF(VLOOKUP($A204,'Annex 2 Designated EHV charges'!$D:$P,13,FALSE)=0,"",VLOOKUP($A204,'Annex 2 Designated EHV charges'!$D:$P,13,FALSE)),"")</f>
        <v/>
      </c>
    </row>
    <row r="205" spans="1:8" x14ac:dyDescent="0.25">
      <c r="A205" s="53" t="str">
        <f t="array" ref="A205">IFERROR(INDEX('Annex 2 Designated EHV charges'!$D$11:$D$58, MATCH(0, IF(ISBLANK('Annex 2 Designated EHV charges'!$D$11:$D$58),1, COUNTIF(A$4:$A204, 'Annex 2 Designated EHV charges'!$D$11:$D$58)), 0)),"")</f>
        <v/>
      </c>
      <c r="B205" s="53" t="str">
        <f>IF($A205="","",VLOOKUP($A205,'Annex 2 Designated EHV charges'!$D:$O,2,0))</f>
        <v/>
      </c>
      <c r="C205" s="61" t="str">
        <f>IF($A205="","",VLOOKUP($A205,'Annex 2 Designated EHV charges'!$D:$O,3,0))</f>
        <v/>
      </c>
      <c r="D205" s="61" t="str">
        <f>IF($A205="","",VLOOKUP($A205,'Annex 2 Designated EHV charges'!$D:$O,4,0))</f>
        <v/>
      </c>
      <c r="E205" s="62" t="str">
        <f>IFERROR(IF(VLOOKUP($A205,'Annex 2 Designated EHV charges'!$D:$P,10,FALSE)=0,"",VLOOKUP($A205,'Annex 2 Designated EHV charges'!$D:$P,10,FALSE)),"")</f>
        <v/>
      </c>
      <c r="F205" s="63" t="str">
        <f>IFERROR(IF(VLOOKUP($A205,'Annex 2 Designated EHV charges'!$D:$P,11,FALSE)=0,"",VLOOKUP($A205,'Annex 2 Designated EHV charges'!$D:$P,11,FALSE)),"")</f>
        <v/>
      </c>
      <c r="G205" s="63" t="str">
        <f>IFERROR(IF(VLOOKUP($A205,'Annex 2 Designated EHV charges'!$D:$P,12,FALSE)=0,"",VLOOKUP($A205,'Annex 2 Designated EHV charges'!$D:$P,12,FALSE)),"")</f>
        <v/>
      </c>
      <c r="H205" s="53" t="str">
        <f>IFERROR(IF(VLOOKUP($A205,'Annex 2 Designated EHV charges'!$D:$P,13,FALSE)=0,"",VLOOKUP($A205,'Annex 2 Designated EHV charges'!$D:$P,13,FALSE)),"")</f>
        <v/>
      </c>
    </row>
    <row r="206" spans="1:8" x14ac:dyDescent="0.25">
      <c r="A206" s="53" t="str">
        <f t="array" ref="A206">IFERROR(INDEX('Annex 2 Designated EHV charges'!$D$11:$D$58, MATCH(0, IF(ISBLANK('Annex 2 Designated EHV charges'!$D$11:$D$58),1, COUNTIF(A$4:$A205, 'Annex 2 Designated EHV charges'!$D$11:$D$58)), 0)),"")</f>
        <v/>
      </c>
      <c r="B206" s="53" t="str">
        <f>IF($A206="","",VLOOKUP($A206,'Annex 2 Designated EHV charges'!$D:$O,2,0))</f>
        <v/>
      </c>
      <c r="C206" s="61" t="str">
        <f>IF($A206="","",VLOOKUP($A206,'Annex 2 Designated EHV charges'!$D:$O,3,0))</f>
        <v/>
      </c>
      <c r="D206" s="61" t="str">
        <f>IF($A206="","",VLOOKUP($A206,'Annex 2 Designated EHV charges'!$D:$O,4,0))</f>
        <v/>
      </c>
      <c r="E206" s="62" t="str">
        <f>IFERROR(IF(VLOOKUP($A206,'Annex 2 Designated EHV charges'!$D:$P,10,FALSE)=0,"",VLOOKUP($A206,'Annex 2 Designated EHV charges'!$D:$P,10,FALSE)),"")</f>
        <v/>
      </c>
      <c r="F206" s="63" t="str">
        <f>IFERROR(IF(VLOOKUP($A206,'Annex 2 Designated EHV charges'!$D:$P,11,FALSE)=0,"",VLOOKUP($A206,'Annex 2 Designated EHV charges'!$D:$P,11,FALSE)),"")</f>
        <v/>
      </c>
      <c r="G206" s="63" t="str">
        <f>IFERROR(IF(VLOOKUP($A206,'Annex 2 Designated EHV charges'!$D:$P,12,FALSE)=0,"",VLOOKUP($A206,'Annex 2 Designated EHV charges'!$D:$P,12,FALSE)),"")</f>
        <v/>
      </c>
      <c r="H206" s="53" t="str">
        <f>IFERROR(IF(VLOOKUP($A206,'Annex 2 Designated EHV charges'!$D:$P,13,FALSE)=0,"",VLOOKUP($A206,'Annex 2 Designated EHV charges'!$D:$P,13,FALSE)),"")</f>
        <v/>
      </c>
    </row>
    <row r="207" spans="1:8" x14ac:dyDescent="0.25">
      <c r="A207" s="53" t="str">
        <f t="array" ref="A207">IFERROR(INDEX('Annex 2 Designated EHV charges'!$D$11:$D$58, MATCH(0, IF(ISBLANK('Annex 2 Designated EHV charges'!$D$11:$D$58),1, COUNTIF(A$4:$A206, 'Annex 2 Designated EHV charges'!$D$11:$D$58)), 0)),"")</f>
        <v/>
      </c>
      <c r="B207" s="53" t="str">
        <f>IF($A207="","",VLOOKUP($A207,'Annex 2 Designated EHV charges'!$D:$O,2,0))</f>
        <v/>
      </c>
      <c r="C207" s="61" t="str">
        <f>IF($A207="","",VLOOKUP($A207,'Annex 2 Designated EHV charges'!$D:$O,3,0))</f>
        <v/>
      </c>
      <c r="D207" s="61" t="str">
        <f>IF($A207="","",VLOOKUP($A207,'Annex 2 Designated EHV charges'!$D:$O,4,0))</f>
        <v/>
      </c>
      <c r="E207" s="62" t="str">
        <f>IFERROR(IF(VLOOKUP($A207,'Annex 2 Designated EHV charges'!$D:$P,10,FALSE)=0,"",VLOOKUP($A207,'Annex 2 Designated EHV charges'!$D:$P,10,FALSE)),"")</f>
        <v/>
      </c>
      <c r="F207" s="63" t="str">
        <f>IFERROR(IF(VLOOKUP($A207,'Annex 2 Designated EHV charges'!$D:$P,11,FALSE)=0,"",VLOOKUP($A207,'Annex 2 Designated EHV charges'!$D:$P,11,FALSE)),"")</f>
        <v/>
      </c>
      <c r="G207" s="63" t="str">
        <f>IFERROR(IF(VLOOKUP($A207,'Annex 2 Designated EHV charges'!$D:$P,12,FALSE)=0,"",VLOOKUP($A207,'Annex 2 Designated EHV charges'!$D:$P,12,FALSE)),"")</f>
        <v/>
      </c>
      <c r="H207" s="53" t="str">
        <f>IFERROR(IF(VLOOKUP($A207,'Annex 2 Designated EHV charges'!$D:$P,13,FALSE)=0,"",VLOOKUP($A207,'Annex 2 Designated EHV charges'!$D:$P,13,FALSE)),"")</f>
        <v/>
      </c>
    </row>
    <row r="208" spans="1:8" x14ac:dyDescent="0.25">
      <c r="A208" s="53" t="str">
        <f t="array" ref="A208">IFERROR(INDEX('Annex 2 Designated EHV charges'!$D$11:$D$58, MATCH(0, IF(ISBLANK('Annex 2 Designated EHV charges'!$D$11:$D$58),1, COUNTIF(A$4:$A207, 'Annex 2 Designated EHV charges'!$D$11:$D$58)), 0)),"")</f>
        <v/>
      </c>
      <c r="B208" s="53" t="str">
        <f>IF($A208="","",VLOOKUP($A208,'Annex 2 Designated EHV charges'!$D:$O,2,0))</f>
        <v/>
      </c>
      <c r="C208" s="61" t="str">
        <f>IF($A208="","",VLOOKUP($A208,'Annex 2 Designated EHV charges'!$D:$O,3,0))</f>
        <v/>
      </c>
      <c r="D208" s="61" t="str">
        <f>IF($A208="","",VLOOKUP($A208,'Annex 2 Designated EHV charges'!$D:$O,4,0))</f>
        <v/>
      </c>
      <c r="E208" s="62" t="str">
        <f>IFERROR(IF(VLOOKUP($A208,'Annex 2 Designated EHV charges'!$D:$P,10,FALSE)=0,"",VLOOKUP($A208,'Annex 2 Designated EHV charges'!$D:$P,10,FALSE)),"")</f>
        <v/>
      </c>
      <c r="F208" s="63" t="str">
        <f>IFERROR(IF(VLOOKUP($A208,'Annex 2 Designated EHV charges'!$D:$P,11,FALSE)=0,"",VLOOKUP($A208,'Annex 2 Designated EHV charges'!$D:$P,11,FALSE)),"")</f>
        <v/>
      </c>
      <c r="G208" s="63" t="str">
        <f>IFERROR(IF(VLOOKUP($A208,'Annex 2 Designated EHV charges'!$D:$P,12,FALSE)=0,"",VLOOKUP($A208,'Annex 2 Designated EHV charges'!$D:$P,12,FALSE)),"")</f>
        <v/>
      </c>
      <c r="H208" s="53" t="str">
        <f>IFERROR(IF(VLOOKUP($A208,'Annex 2 Designated EHV charges'!$D:$P,13,FALSE)=0,"",VLOOKUP($A208,'Annex 2 Designated EHV charges'!$D:$P,13,FALSE)),"")</f>
        <v/>
      </c>
    </row>
    <row r="209" spans="1:8" x14ac:dyDescent="0.25">
      <c r="A209" s="53" t="str">
        <f t="array" ref="A209">IFERROR(INDEX('Annex 2 Designated EHV charges'!$D$11:$D$58, MATCH(0, IF(ISBLANK('Annex 2 Designated EHV charges'!$D$11:$D$58),1, COUNTIF(A$4:$A208, 'Annex 2 Designated EHV charges'!$D$11:$D$58)), 0)),"")</f>
        <v/>
      </c>
      <c r="B209" s="53" t="str">
        <f>IF($A209="","",VLOOKUP($A209,'Annex 2 Designated EHV charges'!$D:$O,2,0))</f>
        <v/>
      </c>
      <c r="C209" s="61" t="str">
        <f>IF($A209="","",VLOOKUP($A209,'Annex 2 Designated EHV charges'!$D:$O,3,0))</f>
        <v/>
      </c>
      <c r="D209" s="61" t="str">
        <f>IF($A209="","",VLOOKUP($A209,'Annex 2 Designated EHV charges'!$D:$O,4,0))</f>
        <v/>
      </c>
      <c r="E209" s="62" t="str">
        <f>IFERROR(IF(VLOOKUP($A209,'Annex 2 Designated EHV charges'!$D:$P,10,FALSE)=0,"",VLOOKUP($A209,'Annex 2 Designated EHV charges'!$D:$P,10,FALSE)),"")</f>
        <v/>
      </c>
      <c r="F209" s="63" t="str">
        <f>IFERROR(IF(VLOOKUP($A209,'Annex 2 Designated EHV charges'!$D:$P,11,FALSE)=0,"",VLOOKUP($A209,'Annex 2 Designated EHV charges'!$D:$P,11,FALSE)),"")</f>
        <v/>
      </c>
      <c r="G209" s="63" t="str">
        <f>IFERROR(IF(VLOOKUP($A209,'Annex 2 Designated EHV charges'!$D:$P,12,FALSE)=0,"",VLOOKUP($A209,'Annex 2 Designated EHV charges'!$D:$P,12,FALSE)),"")</f>
        <v/>
      </c>
      <c r="H209" s="53" t="str">
        <f>IFERROR(IF(VLOOKUP($A209,'Annex 2 Designated EHV charges'!$D:$P,13,FALSE)=0,"",VLOOKUP($A209,'Annex 2 Designated EHV charges'!$D:$P,13,FALSE)),"")</f>
        <v/>
      </c>
    </row>
    <row r="210" spans="1:8" x14ac:dyDescent="0.25">
      <c r="A210" s="53" t="str">
        <f t="array" ref="A210">IFERROR(INDEX('Annex 2 Designated EHV charges'!$D$11:$D$58, MATCH(0, IF(ISBLANK('Annex 2 Designated EHV charges'!$D$11:$D$58),1, COUNTIF(A$4:$A209, 'Annex 2 Designated EHV charges'!$D$11:$D$58)), 0)),"")</f>
        <v/>
      </c>
      <c r="B210" s="53" t="str">
        <f>IF($A210="","",VLOOKUP($A210,'Annex 2 Designated EHV charges'!$D:$O,2,0))</f>
        <v/>
      </c>
      <c r="C210" s="61" t="str">
        <f>IF($A210="","",VLOOKUP($A210,'Annex 2 Designated EHV charges'!$D:$O,3,0))</f>
        <v/>
      </c>
      <c r="D210" s="61" t="str">
        <f>IF($A210="","",VLOOKUP($A210,'Annex 2 Designated EHV charges'!$D:$O,4,0))</f>
        <v/>
      </c>
      <c r="E210" s="62" t="str">
        <f>IFERROR(IF(VLOOKUP($A210,'Annex 2 Designated EHV charges'!$D:$P,10,FALSE)=0,"",VLOOKUP($A210,'Annex 2 Designated EHV charges'!$D:$P,10,FALSE)),"")</f>
        <v/>
      </c>
      <c r="F210" s="63" t="str">
        <f>IFERROR(IF(VLOOKUP($A210,'Annex 2 Designated EHV charges'!$D:$P,11,FALSE)=0,"",VLOOKUP($A210,'Annex 2 Designated EHV charges'!$D:$P,11,FALSE)),"")</f>
        <v/>
      </c>
      <c r="G210" s="63" t="str">
        <f>IFERROR(IF(VLOOKUP($A210,'Annex 2 Designated EHV charges'!$D:$P,12,FALSE)=0,"",VLOOKUP($A210,'Annex 2 Designated EHV charges'!$D:$P,12,FALSE)),"")</f>
        <v/>
      </c>
      <c r="H210" s="53" t="str">
        <f>IFERROR(IF(VLOOKUP($A210,'Annex 2 Designated EHV charges'!$D:$P,13,FALSE)=0,"",VLOOKUP($A210,'Annex 2 Designated EHV charges'!$D:$P,13,FALSE)),"")</f>
        <v/>
      </c>
    </row>
    <row r="211" spans="1:8" x14ac:dyDescent="0.25">
      <c r="A211" s="53" t="str">
        <f t="array" ref="A211">IFERROR(INDEX('Annex 2 Designated EHV charges'!$D$11:$D$58, MATCH(0, IF(ISBLANK('Annex 2 Designated EHV charges'!$D$11:$D$58),1, COUNTIF(A$4:$A210, 'Annex 2 Designated EHV charges'!$D$11:$D$58)), 0)),"")</f>
        <v/>
      </c>
      <c r="B211" s="53" t="str">
        <f>IF($A211="","",VLOOKUP($A211,'Annex 2 Designated EHV charges'!$D:$O,2,0))</f>
        <v/>
      </c>
      <c r="C211" s="61" t="str">
        <f>IF($A211="","",VLOOKUP($A211,'Annex 2 Designated EHV charges'!$D:$O,3,0))</f>
        <v/>
      </c>
      <c r="D211" s="61" t="str">
        <f>IF($A211="","",VLOOKUP($A211,'Annex 2 Designated EHV charges'!$D:$O,4,0))</f>
        <v/>
      </c>
      <c r="E211" s="62" t="str">
        <f>IFERROR(IF(VLOOKUP($A211,'Annex 2 Designated EHV charges'!$D:$P,10,FALSE)=0,"",VLOOKUP($A211,'Annex 2 Designated EHV charges'!$D:$P,10,FALSE)),"")</f>
        <v/>
      </c>
      <c r="F211" s="63" t="str">
        <f>IFERROR(IF(VLOOKUP($A211,'Annex 2 Designated EHV charges'!$D:$P,11,FALSE)=0,"",VLOOKUP($A211,'Annex 2 Designated EHV charges'!$D:$P,11,FALSE)),"")</f>
        <v/>
      </c>
      <c r="G211" s="63" t="str">
        <f>IFERROR(IF(VLOOKUP($A211,'Annex 2 Designated EHV charges'!$D:$P,12,FALSE)=0,"",VLOOKUP($A211,'Annex 2 Designated EHV charges'!$D:$P,12,FALSE)),"")</f>
        <v/>
      </c>
      <c r="H211" s="53" t="str">
        <f>IFERROR(IF(VLOOKUP($A211,'Annex 2 Designated EHV charges'!$D:$P,13,FALSE)=0,"",VLOOKUP($A211,'Annex 2 Designated EHV charges'!$D:$P,13,FALSE)),"")</f>
        <v/>
      </c>
    </row>
    <row r="212" spans="1:8" x14ac:dyDescent="0.25">
      <c r="A212" s="53" t="str">
        <f t="array" ref="A212">IFERROR(INDEX('Annex 2 Designated EHV charges'!$D$11:$D$58, MATCH(0, IF(ISBLANK('Annex 2 Designated EHV charges'!$D$11:$D$58),1, COUNTIF(A$4:$A211, 'Annex 2 Designated EHV charges'!$D$11:$D$58)), 0)),"")</f>
        <v/>
      </c>
      <c r="B212" s="53" t="str">
        <f>IF($A212="","",VLOOKUP($A212,'Annex 2 Designated EHV charges'!$D:$O,2,0))</f>
        <v/>
      </c>
      <c r="C212" s="61" t="str">
        <f>IF($A212="","",VLOOKUP($A212,'Annex 2 Designated EHV charges'!$D:$O,3,0))</f>
        <v/>
      </c>
      <c r="D212" s="61" t="str">
        <f>IF($A212="","",VLOOKUP($A212,'Annex 2 Designated EHV charges'!$D:$O,4,0))</f>
        <v/>
      </c>
      <c r="E212" s="62" t="str">
        <f>IFERROR(IF(VLOOKUP($A212,'Annex 2 Designated EHV charges'!$D:$P,10,FALSE)=0,"",VLOOKUP($A212,'Annex 2 Designated EHV charges'!$D:$P,10,FALSE)),"")</f>
        <v/>
      </c>
      <c r="F212" s="63" t="str">
        <f>IFERROR(IF(VLOOKUP($A212,'Annex 2 Designated EHV charges'!$D:$P,11,FALSE)=0,"",VLOOKUP($A212,'Annex 2 Designated EHV charges'!$D:$P,11,FALSE)),"")</f>
        <v/>
      </c>
      <c r="G212" s="63" t="str">
        <f>IFERROR(IF(VLOOKUP($A212,'Annex 2 Designated EHV charges'!$D:$P,12,FALSE)=0,"",VLOOKUP($A212,'Annex 2 Designated EHV charges'!$D:$P,12,FALSE)),"")</f>
        <v/>
      </c>
      <c r="H212" s="53" t="str">
        <f>IFERROR(IF(VLOOKUP($A212,'Annex 2 Designated EHV charges'!$D:$P,13,FALSE)=0,"",VLOOKUP($A212,'Annex 2 Designated EHV charges'!$D:$P,13,FALSE)),"")</f>
        <v/>
      </c>
    </row>
    <row r="213" spans="1:8" x14ac:dyDescent="0.25">
      <c r="A213" s="53" t="str">
        <f t="array" ref="A213">IFERROR(INDEX('Annex 2 Designated EHV charges'!$D$11:$D$58, MATCH(0, IF(ISBLANK('Annex 2 Designated EHV charges'!$D$11:$D$58),1, COUNTIF(A$4:$A212, 'Annex 2 Designated EHV charges'!$D$11:$D$58)), 0)),"")</f>
        <v/>
      </c>
      <c r="B213" s="53" t="str">
        <f>IF($A213="","",VLOOKUP($A213,'Annex 2 Designated EHV charges'!$D:$O,2,0))</f>
        <v/>
      </c>
      <c r="C213" s="61" t="str">
        <f>IF($A213="","",VLOOKUP($A213,'Annex 2 Designated EHV charges'!$D:$O,3,0))</f>
        <v/>
      </c>
      <c r="D213" s="61" t="str">
        <f>IF($A213="","",VLOOKUP($A213,'Annex 2 Designated EHV charges'!$D:$O,4,0))</f>
        <v/>
      </c>
      <c r="E213" s="62" t="str">
        <f>IFERROR(IF(VLOOKUP($A213,'Annex 2 Designated EHV charges'!$D:$P,10,FALSE)=0,"",VLOOKUP($A213,'Annex 2 Designated EHV charges'!$D:$P,10,FALSE)),"")</f>
        <v/>
      </c>
      <c r="F213" s="63" t="str">
        <f>IFERROR(IF(VLOOKUP($A213,'Annex 2 Designated EHV charges'!$D:$P,11,FALSE)=0,"",VLOOKUP($A213,'Annex 2 Designated EHV charges'!$D:$P,11,FALSE)),"")</f>
        <v/>
      </c>
      <c r="G213" s="63" t="str">
        <f>IFERROR(IF(VLOOKUP($A213,'Annex 2 Designated EHV charges'!$D:$P,12,FALSE)=0,"",VLOOKUP($A213,'Annex 2 Designated EHV charges'!$D:$P,12,FALSE)),"")</f>
        <v/>
      </c>
      <c r="H213" s="53" t="str">
        <f>IFERROR(IF(VLOOKUP($A213,'Annex 2 Designated EHV charges'!$D:$P,13,FALSE)=0,"",VLOOKUP($A213,'Annex 2 Designated EHV charges'!$D:$P,13,FALSE)),"")</f>
        <v/>
      </c>
    </row>
    <row r="214" spans="1:8" x14ac:dyDescent="0.25">
      <c r="A214" s="53" t="str">
        <f t="array" ref="A214">IFERROR(INDEX('Annex 2 Designated EHV charges'!$D$11:$D$58, MATCH(0, IF(ISBLANK('Annex 2 Designated EHV charges'!$D$11:$D$58),1, COUNTIF(A$4:$A213, 'Annex 2 Designated EHV charges'!$D$11:$D$58)), 0)),"")</f>
        <v/>
      </c>
      <c r="B214" s="53" t="str">
        <f>IF($A214="","",VLOOKUP($A214,'Annex 2 Designated EHV charges'!$D:$O,2,0))</f>
        <v/>
      </c>
      <c r="C214" s="61" t="str">
        <f>IF($A214="","",VLOOKUP($A214,'Annex 2 Designated EHV charges'!$D:$O,3,0))</f>
        <v/>
      </c>
      <c r="D214" s="61" t="str">
        <f>IF($A214="","",VLOOKUP($A214,'Annex 2 Designated EHV charges'!$D:$O,4,0))</f>
        <v/>
      </c>
      <c r="E214" s="62" t="str">
        <f>IFERROR(IF(VLOOKUP($A214,'Annex 2 Designated EHV charges'!$D:$P,10,FALSE)=0,"",VLOOKUP($A214,'Annex 2 Designated EHV charges'!$D:$P,10,FALSE)),"")</f>
        <v/>
      </c>
      <c r="F214" s="63" t="str">
        <f>IFERROR(IF(VLOOKUP($A214,'Annex 2 Designated EHV charges'!$D:$P,11,FALSE)=0,"",VLOOKUP($A214,'Annex 2 Designated EHV charges'!$D:$P,11,FALSE)),"")</f>
        <v/>
      </c>
      <c r="G214" s="63" t="str">
        <f>IFERROR(IF(VLOOKUP($A214,'Annex 2 Designated EHV charges'!$D:$P,12,FALSE)=0,"",VLOOKUP($A214,'Annex 2 Designated EHV charges'!$D:$P,12,FALSE)),"")</f>
        <v/>
      </c>
      <c r="H214" s="53" t="str">
        <f>IFERROR(IF(VLOOKUP($A214,'Annex 2 Designated EHV charges'!$D:$P,13,FALSE)=0,"",VLOOKUP($A214,'Annex 2 Designated EHV charges'!$D:$P,13,FALSE)),"")</f>
        <v/>
      </c>
    </row>
    <row r="215" spans="1:8" x14ac:dyDescent="0.25">
      <c r="A215" s="53" t="str">
        <f t="array" ref="A215">IFERROR(INDEX('Annex 2 Designated EHV charges'!$D$11:$D$58, MATCH(0, IF(ISBLANK('Annex 2 Designated EHV charges'!$D$11:$D$58),1, COUNTIF(A$4:$A214, 'Annex 2 Designated EHV charges'!$D$11:$D$58)), 0)),"")</f>
        <v/>
      </c>
      <c r="B215" s="53" t="str">
        <f>IF($A215="","",VLOOKUP($A215,'Annex 2 Designated EHV charges'!$D:$O,2,0))</f>
        <v/>
      </c>
      <c r="C215" s="61" t="str">
        <f>IF($A215="","",VLOOKUP($A215,'Annex 2 Designated EHV charges'!$D:$O,3,0))</f>
        <v/>
      </c>
      <c r="D215" s="61" t="str">
        <f>IF($A215="","",VLOOKUP($A215,'Annex 2 Designated EHV charges'!$D:$O,4,0))</f>
        <v/>
      </c>
      <c r="E215" s="62" t="str">
        <f>IFERROR(IF(VLOOKUP($A215,'Annex 2 Designated EHV charges'!$D:$P,10,FALSE)=0,"",VLOOKUP($A215,'Annex 2 Designated EHV charges'!$D:$P,10,FALSE)),"")</f>
        <v/>
      </c>
      <c r="F215" s="63" t="str">
        <f>IFERROR(IF(VLOOKUP($A215,'Annex 2 Designated EHV charges'!$D:$P,11,FALSE)=0,"",VLOOKUP($A215,'Annex 2 Designated EHV charges'!$D:$P,11,FALSE)),"")</f>
        <v/>
      </c>
      <c r="G215" s="63" t="str">
        <f>IFERROR(IF(VLOOKUP($A215,'Annex 2 Designated EHV charges'!$D:$P,12,FALSE)=0,"",VLOOKUP($A215,'Annex 2 Designated EHV charges'!$D:$P,12,FALSE)),"")</f>
        <v/>
      </c>
      <c r="H215" s="53" t="str">
        <f>IFERROR(IF(VLOOKUP($A215,'Annex 2 Designated EHV charges'!$D:$P,13,FALSE)=0,"",VLOOKUP($A215,'Annex 2 Designated EHV charges'!$D:$P,13,FALSE)),"")</f>
        <v/>
      </c>
    </row>
    <row r="216" spans="1:8" x14ac:dyDescent="0.25">
      <c r="A216" s="53" t="str">
        <f t="array" ref="A216">IFERROR(INDEX('Annex 2 Designated EHV charges'!$D$11:$D$58, MATCH(0, IF(ISBLANK('Annex 2 Designated EHV charges'!$D$11:$D$58),1, COUNTIF(A$4:$A215, 'Annex 2 Designated EHV charges'!$D$11:$D$58)), 0)),"")</f>
        <v/>
      </c>
      <c r="B216" s="53" t="str">
        <f>IF($A216="","",VLOOKUP($A216,'Annex 2 Designated EHV charges'!$D:$O,2,0))</f>
        <v/>
      </c>
      <c r="C216" s="61" t="str">
        <f>IF($A216="","",VLOOKUP($A216,'Annex 2 Designated EHV charges'!$D:$O,3,0))</f>
        <v/>
      </c>
      <c r="D216" s="61" t="str">
        <f>IF($A216="","",VLOOKUP($A216,'Annex 2 Designated EHV charges'!$D:$O,4,0))</f>
        <v/>
      </c>
      <c r="E216" s="62" t="str">
        <f>IFERROR(IF(VLOOKUP($A216,'Annex 2 Designated EHV charges'!$D:$P,10,FALSE)=0,"",VLOOKUP($A216,'Annex 2 Designated EHV charges'!$D:$P,10,FALSE)),"")</f>
        <v/>
      </c>
      <c r="F216" s="63" t="str">
        <f>IFERROR(IF(VLOOKUP($A216,'Annex 2 Designated EHV charges'!$D:$P,11,FALSE)=0,"",VLOOKUP($A216,'Annex 2 Designated EHV charges'!$D:$P,11,FALSE)),"")</f>
        <v/>
      </c>
      <c r="G216" s="63" t="str">
        <f>IFERROR(IF(VLOOKUP($A216,'Annex 2 Designated EHV charges'!$D:$P,12,FALSE)=0,"",VLOOKUP($A216,'Annex 2 Designated EHV charges'!$D:$P,12,FALSE)),"")</f>
        <v/>
      </c>
      <c r="H216" s="53" t="str">
        <f>IFERROR(IF(VLOOKUP($A216,'Annex 2 Designated EHV charges'!$D:$P,13,FALSE)=0,"",VLOOKUP($A216,'Annex 2 Designated EHV charges'!$D:$P,13,FALSE)),"")</f>
        <v/>
      </c>
    </row>
    <row r="217" spans="1:8" x14ac:dyDescent="0.25">
      <c r="A217" s="53" t="str">
        <f t="array" ref="A217">IFERROR(INDEX('Annex 2 Designated EHV charges'!$D$11:$D$58, MATCH(0, IF(ISBLANK('Annex 2 Designated EHV charges'!$D$11:$D$58),1, COUNTIF(A$4:$A216, 'Annex 2 Designated EHV charges'!$D$11:$D$58)), 0)),"")</f>
        <v/>
      </c>
      <c r="B217" s="53" t="str">
        <f>IF($A217="","",VLOOKUP($A217,'Annex 2 Designated EHV charges'!$D:$O,2,0))</f>
        <v/>
      </c>
      <c r="C217" s="61" t="str">
        <f>IF($A217="","",VLOOKUP($A217,'Annex 2 Designated EHV charges'!$D:$O,3,0))</f>
        <v/>
      </c>
      <c r="D217" s="61" t="str">
        <f>IF($A217="","",VLOOKUP($A217,'Annex 2 Designated EHV charges'!$D:$O,4,0))</f>
        <v/>
      </c>
      <c r="E217" s="62" t="str">
        <f>IFERROR(IF(VLOOKUP($A217,'Annex 2 Designated EHV charges'!$D:$P,10,FALSE)=0,"",VLOOKUP($A217,'Annex 2 Designated EHV charges'!$D:$P,10,FALSE)),"")</f>
        <v/>
      </c>
      <c r="F217" s="63" t="str">
        <f>IFERROR(IF(VLOOKUP($A217,'Annex 2 Designated EHV charges'!$D:$P,11,FALSE)=0,"",VLOOKUP($A217,'Annex 2 Designated EHV charges'!$D:$P,11,FALSE)),"")</f>
        <v/>
      </c>
      <c r="G217" s="63" t="str">
        <f>IFERROR(IF(VLOOKUP($A217,'Annex 2 Designated EHV charges'!$D:$P,12,FALSE)=0,"",VLOOKUP($A217,'Annex 2 Designated EHV charges'!$D:$P,12,FALSE)),"")</f>
        <v/>
      </c>
      <c r="H217" s="53" t="str">
        <f>IFERROR(IF(VLOOKUP($A217,'Annex 2 Designated EHV charges'!$D:$P,13,FALSE)=0,"",VLOOKUP($A217,'Annex 2 Designated EHV charges'!$D:$P,13,FALSE)),"")</f>
        <v/>
      </c>
    </row>
    <row r="218" spans="1:8" x14ac:dyDescent="0.25">
      <c r="A218" s="53" t="str">
        <f t="array" ref="A218">IFERROR(INDEX('Annex 2 Designated EHV charges'!$D$11:$D$58, MATCH(0, IF(ISBLANK('Annex 2 Designated EHV charges'!$D$11:$D$58),1, COUNTIF(A$4:$A217, 'Annex 2 Designated EHV charges'!$D$11:$D$58)), 0)),"")</f>
        <v/>
      </c>
      <c r="B218" s="53" t="str">
        <f>IF($A218="","",VLOOKUP($A218,'Annex 2 Designated EHV charges'!$D:$O,2,0))</f>
        <v/>
      </c>
      <c r="C218" s="61" t="str">
        <f>IF($A218="","",VLOOKUP($A218,'Annex 2 Designated EHV charges'!$D:$O,3,0))</f>
        <v/>
      </c>
      <c r="D218" s="61" t="str">
        <f>IF($A218="","",VLOOKUP($A218,'Annex 2 Designated EHV charges'!$D:$O,4,0))</f>
        <v/>
      </c>
      <c r="E218" s="62" t="str">
        <f>IFERROR(IF(VLOOKUP($A218,'Annex 2 Designated EHV charges'!$D:$P,10,FALSE)=0,"",VLOOKUP($A218,'Annex 2 Designated EHV charges'!$D:$P,10,FALSE)),"")</f>
        <v/>
      </c>
      <c r="F218" s="63" t="str">
        <f>IFERROR(IF(VLOOKUP($A218,'Annex 2 Designated EHV charges'!$D:$P,11,FALSE)=0,"",VLOOKUP($A218,'Annex 2 Designated EHV charges'!$D:$P,11,FALSE)),"")</f>
        <v/>
      </c>
      <c r="G218" s="63" t="str">
        <f>IFERROR(IF(VLOOKUP($A218,'Annex 2 Designated EHV charges'!$D:$P,12,FALSE)=0,"",VLOOKUP($A218,'Annex 2 Designated EHV charges'!$D:$P,12,FALSE)),"")</f>
        <v/>
      </c>
      <c r="H218" s="53" t="str">
        <f>IFERROR(IF(VLOOKUP($A218,'Annex 2 Designated EHV charges'!$D:$P,13,FALSE)=0,"",VLOOKUP($A218,'Annex 2 Designated EHV charges'!$D:$P,13,FALSE)),"")</f>
        <v/>
      </c>
    </row>
    <row r="219" spans="1:8" x14ac:dyDescent="0.25">
      <c r="A219" s="53" t="str">
        <f t="array" ref="A219">IFERROR(INDEX('Annex 2 Designated EHV charges'!$D$11:$D$58, MATCH(0, IF(ISBLANK('Annex 2 Designated EHV charges'!$D$11:$D$58),1, COUNTIF(A$4:$A218, 'Annex 2 Designated EHV charges'!$D$11:$D$58)), 0)),"")</f>
        <v/>
      </c>
      <c r="B219" s="53" t="str">
        <f>IF($A219="","",VLOOKUP($A219,'Annex 2 Designated EHV charges'!$D:$O,2,0))</f>
        <v/>
      </c>
      <c r="C219" s="61" t="str">
        <f>IF($A219="","",VLOOKUP($A219,'Annex 2 Designated EHV charges'!$D:$O,3,0))</f>
        <v/>
      </c>
      <c r="D219" s="61" t="str">
        <f>IF($A219="","",VLOOKUP($A219,'Annex 2 Designated EHV charges'!$D:$O,4,0))</f>
        <v/>
      </c>
      <c r="E219" s="62" t="str">
        <f>IFERROR(IF(VLOOKUP($A219,'Annex 2 Designated EHV charges'!$D:$P,10,FALSE)=0,"",VLOOKUP($A219,'Annex 2 Designated EHV charges'!$D:$P,10,FALSE)),"")</f>
        <v/>
      </c>
      <c r="F219" s="63" t="str">
        <f>IFERROR(IF(VLOOKUP($A219,'Annex 2 Designated EHV charges'!$D:$P,11,FALSE)=0,"",VLOOKUP($A219,'Annex 2 Designated EHV charges'!$D:$P,11,FALSE)),"")</f>
        <v/>
      </c>
      <c r="G219" s="63" t="str">
        <f>IFERROR(IF(VLOOKUP($A219,'Annex 2 Designated EHV charges'!$D:$P,12,FALSE)=0,"",VLOOKUP($A219,'Annex 2 Designated EHV charges'!$D:$P,12,FALSE)),"")</f>
        <v/>
      </c>
      <c r="H219" s="53" t="str">
        <f>IFERROR(IF(VLOOKUP($A219,'Annex 2 Designated EHV charges'!$D:$P,13,FALSE)=0,"",VLOOKUP($A219,'Annex 2 Designated EHV charges'!$D:$P,13,FALSE)),"")</f>
        <v/>
      </c>
    </row>
    <row r="220" spans="1:8" x14ac:dyDescent="0.25">
      <c r="A220" s="53" t="str">
        <f t="array" ref="A220">IFERROR(INDEX('Annex 2 Designated EHV charges'!$D$11:$D$58, MATCH(0, IF(ISBLANK('Annex 2 Designated EHV charges'!$D$11:$D$58),1, COUNTIF(A$4:$A219, 'Annex 2 Designated EHV charges'!$D$11:$D$58)), 0)),"")</f>
        <v/>
      </c>
      <c r="B220" s="53" t="str">
        <f>IF($A220="","",VLOOKUP($A220,'Annex 2 Designated EHV charges'!$D:$O,2,0))</f>
        <v/>
      </c>
      <c r="C220" s="61" t="str">
        <f>IF($A220="","",VLOOKUP($A220,'Annex 2 Designated EHV charges'!$D:$O,3,0))</f>
        <v/>
      </c>
      <c r="D220" s="61" t="str">
        <f>IF($A220="","",VLOOKUP($A220,'Annex 2 Designated EHV charges'!$D:$O,4,0))</f>
        <v/>
      </c>
      <c r="E220" s="62" t="str">
        <f>IFERROR(IF(VLOOKUP($A220,'Annex 2 Designated EHV charges'!$D:$P,10,FALSE)=0,"",VLOOKUP($A220,'Annex 2 Designated EHV charges'!$D:$P,10,FALSE)),"")</f>
        <v/>
      </c>
      <c r="F220" s="63" t="str">
        <f>IFERROR(IF(VLOOKUP($A220,'Annex 2 Designated EHV charges'!$D:$P,11,FALSE)=0,"",VLOOKUP($A220,'Annex 2 Designated EHV charges'!$D:$P,11,FALSE)),"")</f>
        <v/>
      </c>
      <c r="G220" s="63" t="str">
        <f>IFERROR(IF(VLOOKUP($A220,'Annex 2 Designated EHV charges'!$D:$P,12,FALSE)=0,"",VLOOKUP($A220,'Annex 2 Designated EHV charges'!$D:$P,12,FALSE)),"")</f>
        <v/>
      </c>
      <c r="H220" s="53" t="str">
        <f>IFERROR(IF(VLOOKUP($A220,'Annex 2 Designated EHV charges'!$D:$P,13,FALSE)=0,"",VLOOKUP($A220,'Annex 2 Designated EHV charges'!$D:$P,13,FALSE)),"")</f>
        <v/>
      </c>
    </row>
    <row r="221" spans="1:8" x14ac:dyDescent="0.25">
      <c r="A221" s="53" t="str">
        <f t="array" ref="A221">IFERROR(INDEX('Annex 2 Designated EHV charges'!$D$11:$D$58, MATCH(0, IF(ISBLANK('Annex 2 Designated EHV charges'!$D$11:$D$58),1, COUNTIF(A$4:$A220, 'Annex 2 Designated EHV charges'!$D$11:$D$58)), 0)),"")</f>
        <v/>
      </c>
      <c r="B221" s="53" t="str">
        <f>IF($A221="","",VLOOKUP($A221,'Annex 2 Designated EHV charges'!$D:$O,2,0))</f>
        <v/>
      </c>
      <c r="C221" s="61" t="str">
        <f>IF($A221="","",VLOOKUP($A221,'Annex 2 Designated EHV charges'!$D:$O,3,0))</f>
        <v/>
      </c>
      <c r="D221" s="61" t="str">
        <f>IF($A221="","",VLOOKUP($A221,'Annex 2 Designated EHV charges'!$D:$O,4,0))</f>
        <v/>
      </c>
      <c r="E221" s="62" t="str">
        <f>IFERROR(IF(VLOOKUP($A221,'Annex 2 Designated EHV charges'!$D:$P,10,FALSE)=0,"",VLOOKUP($A221,'Annex 2 Designated EHV charges'!$D:$P,10,FALSE)),"")</f>
        <v/>
      </c>
      <c r="F221" s="63" t="str">
        <f>IFERROR(IF(VLOOKUP($A221,'Annex 2 Designated EHV charges'!$D:$P,11,FALSE)=0,"",VLOOKUP($A221,'Annex 2 Designated EHV charges'!$D:$P,11,FALSE)),"")</f>
        <v/>
      </c>
      <c r="G221" s="63" t="str">
        <f>IFERROR(IF(VLOOKUP($A221,'Annex 2 Designated EHV charges'!$D:$P,12,FALSE)=0,"",VLOOKUP($A221,'Annex 2 Designated EHV charges'!$D:$P,12,FALSE)),"")</f>
        <v/>
      </c>
      <c r="H221" s="53" t="str">
        <f>IFERROR(IF(VLOOKUP($A221,'Annex 2 Designated EHV charges'!$D:$P,13,FALSE)=0,"",VLOOKUP($A221,'Annex 2 Designated EHV charges'!$D:$P,13,FALSE)),"")</f>
        <v/>
      </c>
    </row>
    <row r="222" spans="1:8" x14ac:dyDescent="0.25">
      <c r="A222" s="53" t="str">
        <f t="array" ref="A222">IFERROR(INDEX('Annex 2 Designated EHV charges'!$D$11:$D$58, MATCH(0, IF(ISBLANK('Annex 2 Designated EHV charges'!$D$11:$D$58),1, COUNTIF(A$4:$A221, 'Annex 2 Designated EHV charges'!$D$11:$D$58)), 0)),"")</f>
        <v/>
      </c>
      <c r="B222" s="53" t="str">
        <f>IF($A222="","",VLOOKUP($A222,'Annex 2 Designated EHV charges'!$D:$O,2,0))</f>
        <v/>
      </c>
      <c r="C222" s="61" t="str">
        <f>IF($A222="","",VLOOKUP($A222,'Annex 2 Designated EHV charges'!$D:$O,3,0))</f>
        <v/>
      </c>
      <c r="D222" s="61" t="str">
        <f>IF($A222="","",VLOOKUP($A222,'Annex 2 Designated EHV charges'!$D:$O,4,0))</f>
        <v/>
      </c>
      <c r="E222" s="62" t="str">
        <f>IFERROR(IF(VLOOKUP($A222,'Annex 2 Designated EHV charges'!$D:$P,10,FALSE)=0,"",VLOOKUP($A222,'Annex 2 Designated EHV charges'!$D:$P,10,FALSE)),"")</f>
        <v/>
      </c>
      <c r="F222" s="63" t="str">
        <f>IFERROR(IF(VLOOKUP($A222,'Annex 2 Designated EHV charges'!$D:$P,11,FALSE)=0,"",VLOOKUP($A222,'Annex 2 Designated EHV charges'!$D:$P,11,FALSE)),"")</f>
        <v/>
      </c>
      <c r="G222" s="63" t="str">
        <f>IFERROR(IF(VLOOKUP($A222,'Annex 2 Designated EHV charges'!$D:$P,12,FALSE)=0,"",VLOOKUP($A222,'Annex 2 Designated EHV charges'!$D:$P,12,FALSE)),"")</f>
        <v/>
      </c>
      <c r="H222" s="53" t="str">
        <f>IFERROR(IF(VLOOKUP($A222,'Annex 2 Designated EHV charges'!$D:$P,13,FALSE)=0,"",VLOOKUP($A222,'Annex 2 Designated EHV charges'!$D:$P,13,FALSE)),"")</f>
        <v/>
      </c>
    </row>
    <row r="223" spans="1:8" x14ac:dyDescent="0.25">
      <c r="A223" s="53" t="str">
        <f t="array" ref="A223">IFERROR(INDEX('Annex 2 Designated EHV charges'!$D$11:$D$58, MATCH(0, IF(ISBLANK('Annex 2 Designated EHV charges'!$D$11:$D$58),1, COUNTIF(A$4:$A222, 'Annex 2 Designated EHV charges'!$D$11:$D$58)), 0)),"")</f>
        <v/>
      </c>
      <c r="B223" s="53" t="str">
        <f>IF($A223="","",VLOOKUP($A223,'Annex 2 Designated EHV charges'!$D:$O,2,0))</f>
        <v/>
      </c>
      <c r="C223" s="61" t="str">
        <f>IF($A223="","",VLOOKUP($A223,'Annex 2 Designated EHV charges'!$D:$O,3,0))</f>
        <v/>
      </c>
      <c r="D223" s="61" t="str">
        <f>IF($A223="","",VLOOKUP($A223,'Annex 2 Designated EHV charges'!$D:$O,4,0))</f>
        <v/>
      </c>
      <c r="E223" s="62" t="str">
        <f>IFERROR(IF(VLOOKUP($A223,'Annex 2 Designated EHV charges'!$D:$P,10,FALSE)=0,"",VLOOKUP($A223,'Annex 2 Designated EHV charges'!$D:$P,10,FALSE)),"")</f>
        <v/>
      </c>
      <c r="F223" s="63" t="str">
        <f>IFERROR(IF(VLOOKUP($A223,'Annex 2 Designated EHV charges'!$D:$P,11,FALSE)=0,"",VLOOKUP($A223,'Annex 2 Designated EHV charges'!$D:$P,11,FALSE)),"")</f>
        <v/>
      </c>
      <c r="G223" s="63" t="str">
        <f>IFERROR(IF(VLOOKUP($A223,'Annex 2 Designated EHV charges'!$D:$P,12,FALSE)=0,"",VLOOKUP($A223,'Annex 2 Designated EHV charges'!$D:$P,12,FALSE)),"")</f>
        <v/>
      </c>
      <c r="H223" s="53" t="str">
        <f>IFERROR(IF(VLOOKUP($A223,'Annex 2 Designated EHV charges'!$D:$P,13,FALSE)=0,"",VLOOKUP($A223,'Annex 2 Designated EHV charges'!$D:$P,13,FALSE)),"")</f>
        <v/>
      </c>
    </row>
    <row r="224" spans="1:8" x14ac:dyDescent="0.25">
      <c r="A224" s="53" t="str">
        <f t="array" ref="A224">IFERROR(INDEX('Annex 2 Designated EHV charges'!$D$11:$D$58, MATCH(0, IF(ISBLANK('Annex 2 Designated EHV charges'!$D$11:$D$58),1, COUNTIF(A$4:$A223, 'Annex 2 Designated EHV charges'!$D$11:$D$58)), 0)),"")</f>
        <v/>
      </c>
      <c r="B224" s="53" t="str">
        <f>IF($A224="","",VLOOKUP($A224,'Annex 2 Designated EHV charges'!$D:$O,2,0))</f>
        <v/>
      </c>
      <c r="C224" s="61" t="str">
        <f>IF($A224="","",VLOOKUP($A224,'Annex 2 Designated EHV charges'!$D:$O,3,0))</f>
        <v/>
      </c>
      <c r="D224" s="61" t="str">
        <f>IF($A224="","",VLOOKUP($A224,'Annex 2 Designated EHV charges'!$D:$O,4,0))</f>
        <v/>
      </c>
      <c r="E224" s="62" t="str">
        <f>IFERROR(IF(VLOOKUP($A224,'Annex 2 Designated EHV charges'!$D:$P,10,FALSE)=0,"",VLOOKUP($A224,'Annex 2 Designated EHV charges'!$D:$P,10,FALSE)),"")</f>
        <v/>
      </c>
      <c r="F224" s="63" t="str">
        <f>IFERROR(IF(VLOOKUP($A224,'Annex 2 Designated EHV charges'!$D:$P,11,FALSE)=0,"",VLOOKUP($A224,'Annex 2 Designated EHV charges'!$D:$P,11,FALSE)),"")</f>
        <v/>
      </c>
      <c r="G224" s="63" t="str">
        <f>IFERROR(IF(VLOOKUP($A224,'Annex 2 Designated EHV charges'!$D:$P,12,FALSE)=0,"",VLOOKUP($A224,'Annex 2 Designated EHV charges'!$D:$P,12,FALSE)),"")</f>
        <v/>
      </c>
      <c r="H224" s="53" t="str">
        <f>IFERROR(IF(VLOOKUP($A224,'Annex 2 Designated EHV charges'!$D:$P,13,FALSE)=0,"",VLOOKUP($A224,'Annex 2 Designated EHV charges'!$D:$P,13,FALSE)),"")</f>
        <v/>
      </c>
    </row>
    <row r="225" spans="1:8" x14ac:dyDescent="0.25">
      <c r="A225" s="53" t="str">
        <f t="array" ref="A225">IFERROR(INDEX('Annex 2 Designated EHV charges'!$D$11:$D$58, MATCH(0, IF(ISBLANK('Annex 2 Designated EHV charges'!$D$11:$D$58),1, COUNTIF(A$4:$A224, 'Annex 2 Designated EHV charges'!$D$11:$D$58)), 0)),"")</f>
        <v/>
      </c>
      <c r="B225" s="53" t="str">
        <f>IF($A225="","",VLOOKUP($A225,'Annex 2 Designated EHV charges'!$D:$O,2,0))</f>
        <v/>
      </c>
      <c r="C225" s="61" t="str">
        <f>IF($A225="","",VLOOKUP($A225,'Annex 2 Designated EHV charges'!$D:$O,3,0))</f>
        <v/>
      </c>
      <c r="D225" s="61" t="str">
        <f>IF($A225="","",VLOOKUP($A225,'Annex 2 Designated EHV charges'!$D:$O,4,0))</f>
        <v/>
      </c>
      <c r="E225" s="62" t="str">
        <f>IFERROR(IF(VLOOKUP($A225,'Annex 2 Designated EHV charges'!$D:$P,10,FALSE)=0,"",VLOOKUP($A225,'Annex 2 Designated EHV charges'!$D:$P,10,FALSE)),"")</f>
        <v/>
      </c>
      <c r="F225" s="63" t="str">
        <f>IFERROR(IF(VLOOKUP($A225,'Annex 2 Designated EHV charges'!$D:$P,11,FALSE)=0,"",VLOOKUP($A225,'Annex 2 Designated EHV charges'!$D:$P,11,FALSE)),"")</f>
        <v/>
      </c>
      <c r="G225" s="63" t="str">
        <f>IFERROR(IF(VLOOKUP($A225,'Annex 2 Designated EHV charges'!$D:$P,12,FALSE)=0,"",VLOOKUP($A225,'Annex 2 Designated EHV charges'!$D:$P,12,FALSE)),"")</f>
        <v/>
      </c>
      <c r="H225" s="53" t="str">
        <f>IFERROR(IF(VLOOKUP($A225,'Annex 2 Designated EHV charges'!$D:$P,13,FALSE)=0,"",VLOOKUP($A225,'Annex 2 Designated EHV charges'!$D:$P,13,FALSE)),"")</f>
        <v/>
      </c>
    </row>
    <row r="226" spans="1:8" x14ac:dyDescent="0.25">
      <c r="A226" s="53" t="str">
        <f t="array" ref="A226">IFERROR(INDEX('Annex 2 Designated EHV charges'!$D$11:$D$58, MATCH(0, IF(ISBLANK('Annex 2 Designated EHV charges'!$D$11:$D$58),1, COUNTIF(A$4:$A225, 'Annex 2 Designated EHV charges'!$D$11:$D$58)), 0)),"")</f>
        <v/>
      </c>
      <c r="B226" s="53" t="str">
        <f>IF($A226="","",VLOOKUP($A226,'Annex 2 Designated EHV charges'!$D:$O,2,0))</f>
        <v/>
      </c>
      <c r="C226" s="61" t="str">
        <f>IF($A226="","",VLOOKUP($A226,'Annex 2 Designated EHV charges'!$D:$O,3,0))</f>
        <v/>
      </c>
      <c r="D226" s="61" t="str">
        <f>IF($A226="","",VLOOKUP($A226,'Annex 2 Designated EHV charges'!$D:$O,4,0))</f>
        <v/>
      </c>
      <c r="E226" s="62" t="str">
        <f>IFERROR(IF(VLOOKUP($A226,'Annex 2 Designated EHV charges'!$D:$P,10,FALSE)=0,"",VLOOKUP($A226,'Annex 2 Designated EHV charges'!$D:$P,10,FALSE)),"")</f>
        <v/>
      </c>
      <c r="F226" s="63" t="str">
        <f>IFERROR(IF(VLOOKUP($A226,'Annex 2 Designated EHV charges'!$D:$P,11,FALSE)=0,"",VLOOKUP($A226,'Annex 2 Designated EHV charges'!$D:$P,11,FALSE)),"")</f>
        <v/>
      </c>
      <c r="G226" s="63" t="str">
        <f>IFERROR(IF(VLOOKUP($A226,'Annex 2 Designated EHV charges'!$D:$P,12,FALSE)=0,"",VLOOKUP($A226,'Annex 2 Designated EHV charges'!$D:$P,12,FALSE)),"")</f>
        <v/>
      </c>
      <c r="H226" s="53" t="str">
        <f>IFERROR(IF(VLOOKUP($A226,'Annex 2 Designated EHV charges'!$D:$P,13,FALSE)=0,"",VLOOKUP($A226,'Annex 2 Designated EHV charges'!$D:$P,13,FALSE)),"")</f>
        <v/>
      </c>
    </row>
    <row r="227" spans="1:8" x14ac:dyDescent="0.25">
      <c r="A227" s="53" t="str">
        <f t="array" ref="A227">IFERROR(INDEX('Annex 2 Designated EHV charges'!$D$11:$D$58, MATCH(0, IF(ISBLANK('Annex 2 Designated EHV charges'!$D$11:$D$58),1, COUNTIF(A$4:$A226, 'Annex 2 Designated EHV charges'!$D$11:$D$58)), 0)),"")</f>
        <v/>
      </c>
      <c r="B227" s="53" t="str">
        <f>IF($A227="","",VLOOKUP($A227,'Annex 2 Designated EHV charges'!$D:$O,2,0))</f>
        <v/>
      </c>
      <c r="C227" s="61" t="str">
        <f>IF($A227="","",VLOOKUP($A227,'Annex 2 Designated EHV charges'!$D:$O,3,0))</f>
        <v/>
      </c>
      <c r="D227" s="61" t="str">
        <f>IF($A227="","",VLOOKUP($A227,'Annex 2 Designated EHV charges'!$D:$O,4,0))</f>
        <v/>
      </c>
      <c r="E227" s="62" t="str">
        <f>IFERROR(IF(VLOOKUP($A227,'Annex 2 Designated EHV charges'!$D:$P,10,FALSE)=0,"",VLOOKUP($A227,'Annex 2 Designated EHV charges'!$D:$P,10,FALSE)),"")</f>
        <v/>
      </c>
      <c r="F227" s="63" t="str">
        <f>IFERROR(IF(VLOOKUP($A227,'Annex 2 Designated EHV charges'!$D:$P,11,FALSE)=0,"",VLOOKUP($A227,'Annex 2 Designated EHV charges'!$D:$P,11,FALSE)),"")</f>
        <v/>
      </c>
      <c r="G227" s="63" t="str">
        <f>IFERROR(IF(VLOOKUP($A227,'Annex 2 Designated EHV charges'!$D:$P,12,FALSE)=0,"",VLOOKUP($A227,'Annex 2 Designated EHV charges'!$D:$P,12,FALSE)),"")</f>
        <v/>
      </c>
      <c r="H227" s="53" t="str">
        <f>IFERROR(IF(VLOOKUP($A227,'Annex 2 Designated EHV charges'!$D:$P,13,FALSE)=0,"",VLOOKUP($A227,'Annex 2 Designated EHV charges'!$D:$P,13,FALSE)),"")</f>
        <v/>
      </c>
    </row>
    <row r="228" spans="1:8" x14ac:dyDescent="0.25">
      <c r="A228" s="53" t="str">
        <f t="array" ref="A228">IFERROR(INDEX('Annex 2 Designated EHV charges'!$D$11:$D$58, MATCH(0, IF(ISBLANK('Annex 2 Designated EHV charges'!$D$11:$D$58),1, COUNTIF(A$4:$A227, 'Annex 2 Designated EHV charges'!$D$11:$D$58)), 0)),"")</f>
        <v/>
      </c>
      <c r="B228" s="53" t="str">
        <f>IF($A228="","",VLOOKUP($A228,'Annex 2 Designated EHV charges'!$D:$O,2,0))</f>
        <v/>
      </c>
      <c r="C228" s="61" t="str">
        <f>IF($A228="","",VLOOKUP($A228,'Annex 2 Designated EHV charges'!$D:$O,3,0))</f>
        <v/>
      </c>
      <c r="D228" s="61" t="str">
        <f>IF($A228="","",VLOOKUP($A228,'Annex 2 Designated EHV charges'!$D:$O,4,0))</f>
        <v/>
      </c>
      <c r="E228" s="62" t="str">
        <f>IFERROR(IF(VLOOKUP($A228,'Annex 2 Designated EHV charges'!$D:$P,10,FALSE)=0,"",VLOOKUP($A228,'Annex 2 Designated EHV charges'!$D:$P,10,FALSE)),"")</f>
        <v/>
      </c>
      <c r="F228" s="63" t="str">
        <f>IFERROR(IF(VLOOKUP($A228,'Annex 2 Designated EHV charges'!$D:$P,11,FALSE)=0,"",VLOOKUP($A228,'Annex 2 Designated EHV charges'!$D:$P,11,FALSE)),"")</f>
        <v/>
      </c>
      <c r="G228" s="63" t="str">
        <f>IFERROR(IF(VLOOKUP($A228,'Annex 2 Designated EHV charges'!$D:$P,12,FALSE)=0,"",VLOOKUP($A228,'Annex 2 Designated EHV charges'!$D:$P,12,FALSE)),"")</f>
        <v/>
      </c>
      <c r="H228" s="53" t="str">
        <f>IFERROR(IF(VLOOKUP($A228,'Annex 2 Designated EHV charges'!$D:$P,13,FALSE)=0,"",VLOOKUP($A228,'Annex 2 Designated EHV charges'!$D:$P,13,FALSE)),"")</f>
        <v/>
      </c>
    </row>
    <row r="229" spans="1:8" x14ac:dyDescent="0.25">
      <c r="A229" s="53" t="str">
        <f t="array" ref="A229">IFERROR(INDEX('Annex 2 Designated EHV charges'!$D$11:$D$58, MATCH(0, IF(ISBLANK('Annex 2 Designated EHV charges'!$D$11:$D$58),1, COUNTIF(A$4:$A228, 'Annex 2 Designated EHV charges'!$D$11:$D$58)), 0)),"")</f>
        <v/>
      </c>
      <c r="B229" s="53" t="str">
        <f>IF($A229="","",VLOOKUP($A229,'Annex 2 Designated EHV charges'!$D:$O,2,0))</f>
        <v/>
      </c>
      <c r="C229" s="61" t="str">
        <f>IF($A229="","",VLOOKUP($A229,'Annex 2 Designated EHV charges'!$D:$O,3,0))</f>
        <v/>
      </c>
      <c r="D229" s="61" t="str">
        <f>IF($A229="","",VLOOKUP($A229,'Annex 2 Designated EHV charges'!$D:$O,4,0))</f>
        <v/>
      </c>
      <c r="E229" s="62" t="str">
        <f>IFERROR(IF(VLOOKUP($A229,'Annex 2 Designated EHV charges'!$D:$P,10,FALSE)=0,"",VLOOKUP($A229,'Annex 2 Designated EHV charges'!$D:$P,10,FALSE)),"")</f>
        <v/>
      </c>
      <c r="F229" s="63" t="str">
        <f>IFERROR(IF(VLOOKUP($A229,'Annex 2 Designated EHV charges'!$D:$P,11,FALSE)=0,"",VLOOKUP($A229,'Annex 2 Designated EHV charges'!$D:$P,11,FALSE)),"")</f>
        <v/>
      </c>
      <c r="G229" s="63" t="str">
        <f>IFERROR(IF(VLOOKUP($A229,'Annex 2 Designated EHV charges'!$D:$P,12,FALSE)=0,"",VLOOKUP($A229,'Annex 2 Designated EHV charges'!$D:$P,12,FALSE)),"")</f>
        <v/>
      </c>
      <c r="H229" s="53" t="str">
        <f>IFERROR(IF(VLOOKUP($A229,'Annex 2 Designated EHV charges'!$D:$P,13,FALSE)=0,"",VLOOKUP($A229,'Annex 2 Designated EHV charges'!$D:$P,13,FALSE)),"")</f>
        <v/>
      </c>
    </row>
    <row r="230" spans="1:8" x14ac:dyDescent="0.25">
      <c r="A230" s="53" t="str">
        <f t="array" ref="A230">IFERROR(INDEX('Annex 2 Designated EHV charges'!$D$11:$D$58, MATCH(0, IF(ISBLANK('Annex 2 Designated EHV charges'!$D$11:$D$58),1, COUNTIF(A$4:$A229, 'Annex 2 Designated EHV charges'!$D$11:$D$58)), 0)),"")</f>
        <v/>
      </c>
      <c r="B230" s="53" t="str">
        <f>IF($A230="","",VLOOKUP($A230,'Annex 2 Designated EHV charges'!$D:$O,2,0))</f>
        <v/>
      </c>
      <c r="C230" s="61" t="str">
        <f>IF($A230="","",VLOOKUP($A230,'Annex 2 Designated EHV charges'!$D:$O,3,0))</f>
        <v/>
      </c>
      <c r="D230" s="61" t="str">
        <f>IF($A230="","",VLOOKUP($A230,'Annex 2 Designated EHV charges'!$D:$O,4,0))</f>
        <v/>
      </c>
      <c r="E230" s="62" t="str">
        <f>IFERROR(IF(VLOOKUP($A230,'Annex 2 Designated EHV charges'!$D:$P,10,FALSE)=0,"",VLOOKUP($A230,'Annex 2 Designated EHV charges'!$D:$P,10,FALSE)),"")</f>
        <v/>
      </c>
      <c r="F230" s="63" t="str">
        <f>IFERROR(IF(VLOOKUP($A230,'Annex 2 Designated EHV charges'!$D:$P,11,FALSE)=0,"",VLOOKUP($A230,'Annex 2 Designated EHV charges'!$D:$P,11,FALSE)),"")</f>
        <v/>
      </c>
      <c r="G230" s="63" t="str">
        <f>IFERROR(IF(VLOOKUP($A230,'Annex 2 Designated EHV charges'!$D:$P,12,FALSE)=0,"",VLOOKUP($A230,'Annex 2 Designated EHV charges'!$D:$P,12,FALSE)),"")</f>
        <v/>
      </c>
      <c r="H230" s="53" t="str">
        <f>IFERROR(IF(VLOOKUP($A230,'Annex 2 Designated EHV charges'!$D:$P,13,FALSE)=0,"",VLOOKUP($A230,'Annex 2 Designated EHV charges'!$D:$P,13,FALSE)),"")</f>
        <v/>
      </c>
    </row>
    <row r="231" spans="1:8" x14ac:dyDescent="0.25">
      <c r="A231" s="53" t="str">
        <f t="array" ref="A231">IFERROR(INDEX('Annex 2 Designated EHV charges'!$D$11:$D$58, MATCH(0, IF(ISBLANK('Annex 2 Designated EHV charges'!$D$11:$D$58),1, COUNTIF(A$4:$A230, 'Annex 2 Designated EHV charges'!$D$11:$D$58)), 0)),"")</f>
        <v/>
      </c>
      <c r="B231" s="53" t="str">
        <f>IF($A231="","",VLOOKUP($A231,'Annex 2 Designated EHV charges'!$D:$O,2,0))</f>
        <v/>
      </c>
      <c r="C231" s="61" t="str">
        <f>IF($A231="","",VLOOKUP($A231,'Annex 2 Designated EHV charges'!$D:$O,3,0))</f>
        <v/>
      </c>
      <c r="D231" s="61" t="str">
        <f>IF($A231="","",VLOOKUP($A231,'Annex 2 Designated EHV charges'!$D:$O,4,0))</f>
        <v/>
      </c>
      <c r="E231" s="62" t="str">
        <f>IFERROR(IF(VLOOKUP($A231,'Annex 2 Designated EHV charges'!$D:$P,10,FALSE)=0,"",VLOOKUP($A231,'Annex 2 Designated EHV charges'!$D:$P,10,FALSE)),"")</f>
        <v/>
      </c>
      <c r="F231" s="63" t="str">
        <f>IFERROR(IF(VLOOKUP($A231,'Annex 2 Designated EHV charges'!$D:$P,11,FALSE)=0,"",VLOOKUP($A231,'Annex 2 Designated EHV charges'!$D:$P,11,FALSE)),"")</f>
        <v/>
      </c>
      <c r="G231" s="63" t="str">
        <f>IFERROR(IF(VLOOKUP($A231,'Annex 2 Designated EHV charges'!$D:$P,12,FALSE)=0,"",VLOOKUP($A231,'Annex 2 Designated EHV charges'!$D:$P,12,FALSE)),"")</f>
        <v/>
      </c>
      <c r="H231" s="53" t="str">
        <f>IFERROR(IF(VLOOKUP($A231,'Annex 2 Designated EHV charges'!$D:$P,13,FALSE)=0,"",VLOOKUP($A231,'Annex 2 Designated EHV charges'!$D:$P,13,FALSE)),"")</f>
        <v/>
      </c>
    </row>
    <row r="232" spans="1:8" x14ac:dyDescent="0.25">
      <c r="A232" s="53" t="str">
        <f t="array" ref="A232">IFERROR(INDEX('Annex 2 Designated EHV charges'!$D$11:$D$58, MATCH(0, IF(ISBLANK('Annex 2 Designated EHV charges'!$D$11:$D$58),1, COUNTIF(A$4:$A231, 'Annex 2 Designated EHV charges'!$D$11:$D$58)), 0)),"")</f>
        <v/>
      </c>
      <c r="B232" s="53" t="str">
        <f>IF($A232="","",VLOOKUP($A232,'Annex 2 Designated EHV charges'!$D:$O,2,0))</f>
        <v/>
      </c>
      <c r="C232" s="61" t="str">
        <f>IF($A232="","",VLOOKUP($A232,'Annex 2 Designated EHV charges'!$D:$O,3,0))</f>
        <v/>
      </c>
      <c r="D232" s="61" t="str">
        <f>IF($A232="","",VLOOKUP($A232,'Annex 2 Designated EHV charges'!$D:$O,4,0))</f>
        <v/>
      </c>
      <c r="E232" s="62" t="str">
        <f>IFERROR(IF(VLOOKUP($A232,'Annex 2 Designated EHV charges'!$D:$P,10,FALSE)=0,"",VLOOKUP($A232,'Annex 2 Designated EHV charges'!$D:$P,10,FALSE)),"")</f>
        <v/>
      </c>
      <c r="F232" s="63" t="str">
        <f>IFERROR(IF(VLOOKUP($A232,'Annex 2 Designated EHV charges'!$D:$P,11,FALSE)=0,"",VLOOKUP($A232,'Annex 2 Designated EHV charges'!$D:$P,11,FALSE)),"")</f>
        <v/>
      </c>
      <c r="G232" s="63" t="str">
        <f>IFERROR(IF(VLOOKUP($A232,'Annex 2 Designated EHV charges'!$D:$P,12,FALSE)=0,"",VLOOKUP($A232,'Annex 2 Designated EHV charges'!$D:$P,12,FALSE)),"")</f>
        <v/>
      </c>
      <c r="H232" s="53" t="str">
        <f>IFERROR(IF(VLOOKUP($A232,'Annex 2 Designated EHV charges'!$D:$P,13,FALSE)=0,"",VLOOKUP($A232,'Annex 2 Designated EHV charges'!$D:$P,13,FALSE)),"")</f>
        <v/>
      </c>
    </row>
    <row r="233" spans="1:8" x14ac:dyDescent="0.25">
      <c r="A233" s="53" t="str">
        <f t="array" ref="A233">IFERROR(INDEX('Annex 2 Designated EHV charges'!$D$11:$D$58, MATCH(0, IF(ISBLANK('Annex 2 Designated EHV charges'!$D$11:$D$58),1, COUNTIF(A$4:$A232, 'Annex 2 Designated EHV charges'!$D$11:$D$58)), 0)),"")</f>
        <v/>
      </c>
      <c r="B233" s="53" t="str">
        <f>IF($A233="","",VLOOKUP($A233,'Annex 2 Designated EHV charges'!$D:$O,2,0))</f>
        <v/>
      </c>
      <c r="C233" s="61" t="str">
        <f>IF($A233="","",VLOOKUP($A233,'Annex 2 Designated EHV charges'!$D:$O,3,0))</f>
        <v/>
      </c>
      <c r="D233" s="61" t="str">
        <f>IF($A233="","",VLOOKUP($A233,'Annex 2 Designated EHV charges'!$D:$O,4,0))</f>
        <v/>
      </c>
      <c r="E233" s="62" t="str">
        <f>IFERROR(IF(VLOOKUP($A233,'Annex 2 Designated EHV charges'!$D:$P,10,FALSE)=0,"",VLOOKUP($A233,'Annex 2 Designated EHV charges'!$D:$P,10,FALSE)),"")</f>
        <v/>
      </c>
      <c r="F233" s="63" t="str">
        <f>IFERROR(IF(VLOOKUP($A233,'Annex 2 Designated EHV charges'!$D:$P,11,FALSE)=0,"",VLOOKUP($A233,'Annex 2 Designated EHV charges'!$D:$P,11,FALSE)),"")</f>
        <v/>
      </c>
      <c r="G233" s="63" t="str">
        <f>IFERROR(IF(VLOOKUP($A233,'Annex 2 Designated EHV charges'!$D:$P,12,FALSE)=0,"",VLOOKUP($A233,'Annex 2 Designated EHV charges'!$D:$P,12,FALSE)),"")</f>
        <v/>
      </c>
      <c r="H233" s="53" t="str">
        <f>IFERROR(IF(VLOOKUP($A233,'Annex 2 Designated EHV charges'!$D:$P,13,FALSE)=0,"",VLOOKUP($A233,'Annex 2 Designated EHV charges'!$D:$P,13,FALSE)),"")</f>
        <v/>
      </c>
    </row>
    <row r="234" spans="1:8" x14ac:dyDescent="0.25">
      <c r="A234" s="53" t="str">
        <f t="array" ref="A234">IFERROR(INDEX('Annex 2 Designated EHV charges'!$D$11:$D$58, MATCH(0, IF(ISBLANK('Annex 2 Designated EHV charges'!$D$11:$D$58),1, COUNTIF(A$4:$A233, 'Annex 2 Designated EHV charges'!$D$11:$D$58)), 0)),"")</f>
        <v/>
      </c>
      <c r="B234" s="53" t="str">
        <f>IF($A234="","",VLOOKUP($A234,'Annex 2 Designated EHV charges'!$D:$O,2,0))</f>
        <v/>
      </c>
      <c r="C234" s="61" t="str">
        <f>IF($A234="","",VLOOKUP($A234,'Annex 2 Designated EHV charges'!$D:$O,3,0))</f>
        <v/>
      </c>
      <c r="D234" s="61" t="str">
        <f>IF($A234="","",VLOOKUP($A234,'Annex 2 Designated EHV charges'!$D:$O,4,0))</f>
        <v/>
      </c>
      <c r="E234" s="62" t="str">
        <f>IFERROR(IF(VLOOKUP($A234,'Annex 2 Designated EHV charges'!$D:$P,10,FALSE)=0,"",VLOOKUP($A234,'Annex 2 Designated EHV charges'!$D:$P,10,FALSE)),"")</f>
        <v/>
      </c>
      <c r="F234" s="63" t="str">
        <f>IFERROR(IF(VLOOKUP($A234,'Annex 2 Designated EHV charges'!$D:$P,11,FALSE)=0,"",VLOOKUP($A234,'Annex 2 Designated EHV charges'!$D:$P,11,FALSE)),"")</f>
        <v/>
      </c>
      <c r="G234" s="63" t="str">
        <f>IFERROR(IF(VLOOKUP($A234,'Annex 2 Designated EHV charges'!$D:$P,12,FALSE)=0,"",VLOOKUP($A234,'Annex 2 Designated EHV charges'!$D:$P,12,FALSE)),"")</f>
        <v/>
      </c>
      <c r="H234" s="53" t="str">
        <f>IFERROR(IF(VLOOKUP($A234,'Annex 2 Designated EHV charges'!$D:$P,13,FALSE)=0,"",VLOOKUP($A234,'Annex 2 Designated EHV charges'!$D:$P,13,FALSE)),"")</f>
        <v/>
      </c>
    </row>
    <row r="235" spans="1:8" x14ac:dyDescent="0.25">
      <c r="A235" s="53" t="str">
        <f t="array" ref="A235">IFERROR(INDEX('Annex 2 Designated EHV charges'!$D$11:$D$58, MATCH(0, IF(ISBLANK('Annex 2 Designated EHV charges'!$D$11:$D$58),1, COUNTIF(A$4:$A234, 'Annex 2 Designated EHV charges'!$D$11:$D$58)), 0)),"")</f>
        <v/>
      </c>
      <c r="B235" s="53" t="str">
        <f>IF($A235="","",VLOOKUP($A235,'Annex 2 Designated EHV charges'!$D:$O,2,0))</f>
        <v/>
      </c>
      <c r="C235" s="61" t="str">
        <f>IF($A235="","",VLOOKUP($A235,'Annex 2 Designated EHV charges'!$D:$O,3,0))</f>
        <v/>
      </c>
      <c r="D235" s="61" t="str">
        <f>IF($A235="","",VLOOKUP($A235,'Annex 2 Designated EHV charges'!$D:$O,4,0))</f>
        <v/>
      </c>
      <c r="E235" s="62" t="str">
        <f>IFERROR(IF(VLOOKUP($A235,'Annex 2 Designated EHV charges'!$D:$P,10,FALSE)=0,"",VLOOKUP($A235,'Annex 2 Designated EHV charges'!$D:$P,10,FALSE)),"")</f>
        <v/>
      </c>
      <c r="F235" s="63" t="str">
        <f>IFERROR(IF(VLOOKUP($A235,'Annex 2 Designated EHV charges'!$D:$P,11,FALSE)=0,"",VLOOKUP($A235,'Annex 2 Designated EHV charges'!$D:$P,11,FALSE)),"")</f>
        <v/>
      </c>
      <c r="G235" s="63" t="str">
        <f>IFERROR(IF(VLOOKUP($A235,'Annex 2 Designated EHV charges'!$D:$P,12,FALSE)=0,"",VLOOKUP($A235,'Annex 2 Designated EHV charges'!$D:$P,12,FALSE)),"")</f>
        <v/>
      </c>
      <c r="H235" s="53" t="str">
        <f>IFERROR(IF(VLOOKUP($A235,'Annex 2 Designated EHV charges'!$D:$P,13,FALSE)=0,"",VLOOKUP($A235,'Annex 2 Designated EHV charges'!$D:$P,13,FALSE)),"")</f>
        <v/>
      </c>
    </row>
    <row r="236" spans="1:8" x14ac:dyDescent="0.25">
      <c r="A236" s="53" t="str">
        <f t="array" ref="A236">IFERROR(INDEX('Annex 2 Designated EHV charges'!$D$11:$D$58, MATCH(0, IF(ISBLANK('Annex 2 Designated EHV charges'!$D$11:$D$58),1, COUNTIF(A$4:$A235, 'Annex 2 Designated EHV charges'!$D$11:$D$58)), 0)),"")</f>
        <v/>
      </c>
      <c r="B236" s="53" t="str">
        <f>IF($A236="","",VLOOKUP($A236,'Annex 2 Designated EHV charges'!$D:$O,2,0))</f>
        <v/>
      </c>
      <c r="C236" s="61" t="str">
        <f>IF($A236="","",VLOOKUP($A236,'Annex 2 Designated EHV charges'!$D:$O,3,0))</f>
        <v/>
      </c>
      <c r="D236" s="61" t="str">
        <f>IF($A236="","",VLOOKUP($A236,'Annex 2 Designated EHV charges'!$D:$O,4,0))</f>
        <v/>
      </c>
      <c r="E236" s="62" t="str">
        <f>IFERROR(IF(VLOOKUP($A236,'Annex 2 Designated EHV charges'!$D:$P,10,FALSE)=0,"",VLOOKUP($A236,'Annex 2 Designated EHV charges'!$D:$P,10,FALSE)),"")</f>
        <v/>
      </c>
      <c r="F236" s="63" t="str">
        <f>IFERROR(IF(VLOOKUP($A236,'Annex 2 Designated EHV charges'!$D:$P,11,FALSE)=0,"",VLOOKUP($A236,'Annex 2 Designated EHV charges'!$D:$P,11,FALSE)),"")</f>
        <v/>
      </c>
      <c r="G236" s="63" t="str">
        <f>IFERROR(IF(VLOOKUP($A236,'Annex 2 Designated EHV charges'!$D:$P,12,FALSE)=0,"",VLOOKUP($A236,'Annex 2 Designated EHV charges'!$D:$P,12,FALSE)),"")</f>
        <v/>
      </c>
      <c r="H236" s="53" t="str">
        <f>IFERROR(IF(VLOOKUP($A236,'Annex 2 Designated EHV charges'!$D:$P,13,FALSE)=0,"",VLOOKUP($A236,'Annex 2 Designated EHV charges'!$D:$P,13,FALSE)),"")</f>
        <v/>
      </c>
    </row>
    <row r="237" spans="1:8" x14ac:dyDescent="0.25">
      <c r="A237" s="53" t="str">
        <f t="array" ref="A237">IFERROR(INDEX('Annex 2 Designated EHV charges'!$D$11:$D$58, MATCH(0, IF(ISBLANK('Annex 2 Designated EHV charges'!$D$11:$D$58),1, COUNTIF(A$4:$A236, 'Annex 2 Designated EHV charges'!$D$11:$D$58)), 0)),"")</f>
        <v/>
      </c>
      <c r="B237" s="53" t="str">
        <f>IF($A237="","",VLOOKUP($A237,'Annex 2 Designated EHV charges'!$D:$O,2,0))</f>
        <v/>
      </c>
      <c r="C237" s="61" t="str">
        <f>IF($A237="","",VLOOKUP($A237,'Annex 2 Designated EHV charges'!$D:$O,3,0))</f>
        <v/>
      </c>
      <c r="D237" s="61" t="str">
        <f>IF($A237="","",VLOOKUP($A237,'Annex 2 Designated EHV charges'!$D:$O,4,0))</f>
        <v/>
      </c>
      <c r="E237" s="62" t="str">
        <f>IFERROR(IF(VLOOKUP($A237,'Annex 2 Designated EHV charges'!$D:$P,10,FALSE)=0,"",VLOOKUP($A237,'Annex 2 Designated EHV charges'!$D:$P,10,FALSE)),"")</f>
        <v/>
      </c>
      <c r="F237" s="63" t="str">
        <f>IFERROR(IF(VLOOKUP($A237,'Annex 2 Designated EHV charges'!$D:$P,11,FALSE)=0,"",VLOOKUP($A237,'Annex 2 Designated EHV charges'!$D:$P,11,FALSE)),"")</f>
        <v/>
      </c>
      <c r="G237" s="63" t="str">
        <f>IFERROR(IF(VLOOKUP($A237,'Annex 2 Designated EHV charges'!$D:$P,12,FALSE)=0,"",VLOOKUP($A237,'Annex 2 Designated EHV charges'!$D:$P,12,FALSE)),"")</f>
        <v/>
      </c>
      <c r="H237" s="53" t="str">
        <f>IFERROR(IF(VLOOKUP($A237,'Annex 2 Designated EHV charges'!$D:$P,13,FALSE)=0,"",VLOOKUP($A237,'Annex 2 Designated EHV charges'!$D:$P,13,FALSE)),"")</f>
        <v/>
      </c>
    </row>
    <row r="238" spans="1:8" x14ac:dyDescent="0.25">
      <c r="A238" s="53" t="str">
        <f t="array" ref="A238">IFERROR(INDEX('Annex 2 Designated EHV charges'!$D$11:$D$58, MATCH(0, IF(ISBLANK('Annex 2 Designated EHV charges'!$D$11:$D$58),1, COUNTIF(A$4:$A237, 'Annex 2 Designated EHV charges'!$D$11:$D$58)), 0)),"")</f>
        <v/>
      </c>
      <c r="B238" s="53" t="str">
        <f>IF($A238="","",VLOOKUP($A238,'Annex 2 Designated EHV charges'!$D:$O,2,0))</f>
        <v/>
      </c>
      <c r="C238" s="61" t="str">
        <f>IF($A238="","",VLOOKUP($A238,'Annex 2 Designated EHV charges'!$D:$O,3,0))</f>
        <v/>
      </c>
      <c r="D238" s="61" t="str">
        <f>IF($A238="","",VLOOKUP($A238,'Annex 2 Designated EHV charges'!$D:$O,4,0))</f>
        <v/>
      </c>
      <c r="E238" s="62" t="str">
        <f>IFERROR(IF(VLOOKUP($A238,'Annex 2 Designated EHV charges'!$D:$P,10,FALSE)=0,"",VLOOKUP($A238,'Annex 2 Designated EHV charges'!$D:$P,10,FALSE)),"")</f>
        <v/>
      </c>
      <c r="F238" s="63" t="str">
        <f>IFERROR(IF(VLOOKUP($A238,'Annex 2 Designated EHV charges'!$D:$P,11,FALSE)=0,"",VLOOKUP($A238,'Annex 2 Designated EHV charges'!$D:$P,11,FALSE)),"")</f>
        <v/>
      </c>
      <c r="G238" s="63" t="str">
        <f>IFERROR(IF(VLOOKUP($A238,'Annex 2 Designated EHV charges'!$D:$P,12,FALSE)=0,"",VLOOKUP($A238,'Annex 2 Designated EHV charges'!$D:$P,12,FALSE)),"")</f>
        <v/>
      </c>
      <c r="H238" s="53" t="str">
        <f>IFERROR(IF(VLOOKUP($A238,'Annex 2 Designated EHV charges'!$D:$P,13,FALSE)=0,"",VLOOKUP($A238,'Annex 2 Designated EHV charges'!$D:$P,13,FALSE)),"")</f>
        <v/>
      </c>
    </row>
    <row r="239" spans="1:8" x14ac:dyDescent="0.25">
      <c r="A239" s="53" t="str">
        <f t="array" ref="A239">IFERROR(INDEX('Annex 2 Designated EHV charges'!$D$11:$D$58, MATCH(0, IF(ISBLANK('Annex 2 Designated EHV charges'!$D$11:$D$58),1, COUNTIF(A$4:$A238, 'Annex 2 Designated EHV charges'!$D$11:$D$58)), 0)),"")</f>
        <v/>
      </c>
      <c r="B239" s="53" t="str">
        <f>IF($A239="","",VLOOKUP($A239,'Annex 2 Designated EHV charges'!$D:$O,2,0))</f>
        <v/>
      </c>
      <c r="C239" s="61" t="str">
        <f>IF($A239="","",VLOOKUP($A239,'Annex 2 Designated EHV charges'!$D:$O,3,0))</f>
        <v/>
      </c>
      <c r="D239" s="61" t="str">
        <f>IF($A239="","",VLOOKUP($A239,'Annex 2 Designated EHV charges'!$D:$O,4,0))</f>
        <v/>
      </c>
      <c r="E239" s="62" t="str">
        <f>IFERROR(IF(VLOOKUP($A239,'Annex 2 Designated EHV charges'!$D:$P,10,FALSE)=0,"",VLOOKUP($A239,'Annex 2 Designated EHV charges'!$D:$P,10,FALSE)),"")</f>
        <v/>
      </c>
      <c r="F239" s="63" t="str">
        <f>IFERROR(IF(VLOOKUP($A239,'Annex 2 Designated EHV charges'!$D:$P,11,FALSE)=0,"",VLOOKUP($A239,'Annex 2 Designated EHV charges'!$D:$P,11,FALSE)),"")</f>
        <v/>
      </c>
      <c r="G239" s="63" t="str">
        <f>IFERROR(IF(VLOOKUP($A239,'Annex 2 Designated EHV charges'!$D:$P,12,FALSE)=0,"",VLOOKUP($A239,'Annex 2 Designated EHV charges'!$D:$P,12,FALSE)),"")</f>
        <v/>
      </c>
      <c r="H239" s="53" t="str">
        <f>IFERROR(IF(VLOOKUP($A239,'Annex 2 Designated EHV charges'!$D:$P,13,FALSE)=0,"",VLOOKUP($A239,'Annex 2 Designated EHV charges'!$D:$P,13,FALSE)),"")</f>
        <v/>
      </c>
    </row>
    <row r="240" spans="1:8" x14ac:dyDescent="0.25">
      <c r="A240" s="53" t="str">
        <f t="array" ref="A240">IFERROR(INDEX('Annex 2 Designated EHV charges'!$D$11:$D$58, MATCH(0, IF(ISBLANK('Annex 2 Designated EHV charges'!$D$11:$D$58),1, COUNTIF(A$4:$A239, 'Annex 2 Designated EHV charges'!$D$11:$D$58)), 0)),"")</f>
        <v/>
      </c>
      <c r="B240" s="53" t="str">
        <f>IF($A240="","",VLOOKUP($A240,'Annex 2 Designated EHV charges'!$D:$O,2,0))</f>
        <v/>
      </c>
      <c r="C240" s="61" t="str">
        <f>IF($A240="","",VLOOKUP($A240,'Annex 2 Designated EHV charges'!$D:$O,3,0))</f>
        <v/>
      </c>
      <c r="D240" s="61" t="str">
        <f>IF($A240="","",VLOOKUP($A240,'Annex 2 Designated EHV charges'!$D:$O,4,0))</f>
        <v/>
      </c>
      <c r="E240" s="62" t="str">
        <f>IFERROR(IF(VLOOKUP($A240,'Annex 2 Designated EHV charges'!$D:$P,10,FALSE)=0,"",VLOOKUP($A240,'Annex 2 Designated EHV charges'!$D:$P,10,FALSE)),"")</f>
        <v/>
      </c>
      <c r="F240" s="63" t="str">
        <f>IFERROR(IF(VLOOKUP($A240,'Annex 2 Designated EHV charges'!$D:$P,11,FALSE)=0,"",VLOOKUP($A240,'Annex 2 Designated EHV charges'!$D:$P,11,FALSE)),"")</f>
        <v/>
      </c>
      <c r="G240" s="63" t="str">
        <f>IFERROR(IF(VLOOKUP($A240,'Annex 2 Designated EHV charges'!$D:$P,12,FALSE)=0,"",VLOOKUP($A240,'Annex 2 Designated EHV charges'!$D:$P,12,FALSE)),"")</f>
        <v/>
      </c>
      <c r="H240" s="53" t="str">
        <f>IFERROR(IF(VLOOKUP($A240,'Annex 2 Designated EHV charges'!$D:$P,13,FALSE)=0,"",VLOOKUP($A240,'Annex 2 Designated EHV charges'!$D:$P,13,FALSE)),"")</f>
        <v/>
      </c>
    </row>
    <row r="241" spans="1:8" x14ac:dyDescent="0.25">
      <c r="A241" s="53" t="str">
        <f t="array" ref="A241">IFERROR(INDEX('Annex 2 Designated EHV charges'!$D$11:$D$58, MATCH(0, IF(ISBLANK('Annex 2 Designated EHV charges'!$D$11:$D$58),1, COUNTIF(A$4:$A240, 'Annex 2 Designated EHV charges'!$D$11:$D$58)), 0)),"")</f>
        <v/>
      </c>
      <c r="B241" s="53" t="str">
        <f>IF($A241="","",VLOOKUP($A241,'Annex 2 Designated EHV charges'!$D:$O,2,0))</f>
        <v/>
      </c>
      <c r="C241" s="61" t="str">
        <f>IF($A241="","",VLOOKUP($A241,'Annex 2 Designated EHV charges'!$D:$O,3,0))</f>
        <v/>
      </c>
      <c r="D241" s="61" t="str">
        <f>IF($A241="","",VLOOKUP($A241,'Annex 2 Designated EHV charges'!$D:$O,4,0))</f>
        <v/>
      </c>
      <c r="E241" s="62" t="str">
        <f>IFERROR(IF(VLOOKUP($A241,'Annex 2 Designated EHV charges'!$D:$P,10,FALSE)=0,"",VLOOKUP($A241,'Annex 2 Designated EHV charges'!$D:$P,10,FALSE)),"")</f>
        <v/>
      </c>
      <c r="F241" s="63" t="str">
        <f>IFERROR(IF(VLOOKUP($A241,'Annex 2 Designated EHV charges'!$D:$P,11,FALSE)=0,"",VLOOKUP($A241,'Annex 2 Designated EHV charges'!$D:$P,11,FALSE)),"")</f>
        <v/>
      </c>
      <c r="G241" s="63" t="str">
        <f>IFERROR(IF(VLOOKUP($A241,'Annex 2 Designated EHV charges'!$D:$P,12,FALSE)=0,"",VLOOKUP($A241,'Annex 2 Designated EHV charges'!$D:$P,12,FALSE)),"")</f>
        <v/>
      </c>
      <c r="H241" s="53" t="str">
        <f>IFERROR(IF(VLOOKUP($A241,'Annex 2 Designated EHV charges'!$D:$P,13,FALSE)=0,"",VLOOKUP($A241,'Annex 2 Designated EHV charges'!$D:$P,13,FALSE)),"")</f>
        <v/>
      </c>
    </row>
    <row r="242" spans="1:8" x14ac:dyDescent="0.25">
      <c r="A242" s="53" t="str">
        <f t="array" ref="A242">IFERROR(INDEX('Annex 2 Designated EHV charges'!$D$11:$D$58, MATCH(0, IF(ISBLANK('Annex 2 Designated EHV charges'!$D$11:$D$58),1, COUNTIF(A$4:$A241, 'Annex 2 Designated EHV charges'!$D$11:$D$58)), 0)),"")</f>
        <v/>
      </c>
      <c r="B242" s="53" t="str">
        <f>IF($A242="","",VLOOKUP($A242,'Annex 2 Designated EHV charges'!$D:$O,2,0))</f>
        <v/>
      </c>
      <c r="C242" s="61" t="str">
        <f>IF($A242="","",VLOOKUP($A242,'Annex 2 Designated EHV charges'!$D:$O,3,0))</f>
        <v/>
      </c>
      <c r="D242" s="61" t="str">
        <f>IF($A242="","",VLOOKUP($A242,'Annex 2 Designated EHV charges'!$D:$O,4,0))</f>
        <v/>
      </c>
      <c r="E242" s="62" t="str">
        <f>IFERROR(IF(VLOOKUP($A242,'Annex 2 Designated EHV charges'!$D:$P,10,FALSE)=0,"",VLOOKUP($A242,'Annex 2 Designated EHV charges'!$D:$P,10,FALSE)),"")</f>
        <v/>
      </c>
      <c r="F242" s="63" t="str">
        <f>IFERROR(IF(VLOOKUP($A242,'Annex 2 Designated EHV charges'!$D:$P,11,FALSE)=0,"",VLOOKUP($A242,'Annex 2 Designated EHV charges'!$D:$P,11,FALSE)),"")</f>
        <v/>
      </c>
      <c r="G242" s="63" t="str">
        <f>IFERROR(IF(VLOOKUP($A242,'Annex 2 Designated EHV charges'!$D:$P,12,FALSE)=0,"",VLOOKUP($A242,'Annex 2 Designated EHV charges'!$D:$P,12,FALSE)),"")</f>
        <v/>
      </c>
      <c r="H242" s="53" t="str">
        <f>IFERROR(IF(VLOOKUP($A242,'Annex 2 Designated EHV charges'!$D:$P,13,FALSE)=0,"",VLOOKUP($A242,'Annex 2 Designated EHV charges'!$D:$P,13,FALSE)),"")</f>
        <v/>
      </c>
    </row>
    <row r="243" spans="1:8" x14ac:dyDescent="0.25">
      <c r="A243" s="53" t="str">
        <f t="array" ref="A243">IFERROR(INDEX('Annex 2 Designated EHV charges'!$D$11:$D$58, MATCH(0, IF(ISBLANK('Annex 2 Designated EHV charges'!$D$11:$D$58),1, COUNTIF(A$4:$A242, 'Annex 2 Designated EHV charges'!$D$11:$D$58)), 0)),"")</f>
        <v/>
      </c>
      <c r="B243" s="53" t="str">
        <f>IF($A243="","",VLOOKUP($A243,'Annex 2 Designated EHV charges'!$D:$O,2,0))</f>
        <v/>
      </c>
      <c r="C243" s="61" t="str">
        <f>IF($A243="","",VLOOKUP($A243,'Annex 2 Designated EHV charges'!$D:$O,3,0))</f>
        <v/>
      </c>
      <c r="D243" s="61" t="str">
        <f>IF($A243="","",VLOOKUP($A243,'Annex 2 Designated EHV charges'!$D:$O,4,0))</f>
        <v/>
      </c>
      <c r="E243" s="62" t="str">
        <f>IFERROR(IF(VLOOKUP($A243,'Annex 2 Designated EHV charges'!$D:$P,10,FALSE)=0,"",VLOOKUP($A243,'Annex 2 Designated EHV charges'!$D:$P,10,FALSE)),"")</f>
        <v/>
      </c>
      <c r="F243" s="63" t="str">
        <f>IFERROR(IF(VLOOKUP($A243,'Annex 2 Designated EHV charges'!$D:$P,11,FALSE)=0,"",VLOOKUP($A243,'Annex 2 Designated EHV charges'!$D:$P,11,FALSE)),"")</f>
        <v/>
      </c>
      <c r="G243" s="63" t="str">
        <f>IFERROR(IF(VLOOKUP($A243,'Annex 2 Designated EHV charges'!$D:$P,12,FALSE)=0,"",VLOOKUP($A243,'Annex 2 Designated EHV charges'!$D:$P,12,FALSE)),"")</f>
        <v/>
      </c>
      <c r="H243" s="53" t="str">
        <f>IFERROR(IF(VLOOKUP($A243,'Annex 2 Designated EHV charges'!$D:$P,13,FALSE)=0,"",VLOOKUP($A243,'Annex 2 Designated EHV charges'!$D:$P,13,FALSE)),"")</f>
        <v/>
      </c>
    </row>
    <row r="244" spans="1:8" x14ac:dyDescent="0.25">
      <c r="A244" s="53" t="str">
        <f t="array" ref="A244">IFERROR(INDEX('Annex 2 Designated EHV charges'!$D$11:$D$58, MATCH(0, IF(ISBLANK('Annex 2 Designated EHV charges'!$D$11:$D$58),1, COUNTIF(A$4:$A243, 'Annex 2 Designated EHV charges'!$D$11:$D$58)), 0)),"")</f>
        <v/>
      </c>
      <c r="B244" s="53" t="str">
        <f>IF($A244="","",VLOOKUP($A244,'Annex 2 Designated EHV charges'!$D:$O,2,0))</f>
        <v/>
      </c>
      <c r="C244" s="61" t="str">
        <f>IF($A244="","",VLOOKUP($A244,'Annex 2 Designated EHV charges'!$D:$O,3,0))</f>
        <v/>
      </c>
      <c r="D244" s="61" t="str">
        <f>IF($A244="","",VLOOKUP($A244,'Annex 2 Designated EHV charges'!$D:$O,4,0))</f>
        <v/>
      </c>
      <c r="E244" s="62" t="str">
        <f>IFERROR(IF(VLOOKUP($A244,'Annex 2 Designated EHV charges'!$D:$P,10,FALSE)=0,"",VLOOKUP($A244,'Annex 2 Designated EHV charges'!$D:$P,10,FALSE)),"")</f>
        <v/>
      </c>
      <c r="F244" s="63" t="str">
        <f>IFERROR(IF(VLOOKUP($A244,'Annex 2 Designated EHV charges'!$D:$P,11,FALSE)=0,"",VLOOKUP($A244,'Annex 2 Designated EHV charges'!$D:$P,11,FALSE)),"")</f>
        <v/>
      </c>
      <c r="G244" s="63" t="str">
        <f>IFERROR(IF(VLOOKUP($A244,'Annex 2 Designated EHV charges'!$D:$P,12,FALSE)=0,"",VLOOKUP($A244,'Annex 2 Designated EHV charges'!$D:$P,12,FALSE)),"")</f>
        <v/>
      </c>
      <c r="H244" s="53" t="str">
        <f>IFERROR(IF(VLOOKUP($A244,'Annex 2 Designated EHV charges'!$D:$P,13,FALSE)=0,"",VLOOKUP($A244,'Annex 2 Designated EHV charges'!$D:$P,13,FALSE)),"")</f>
        <v/>
      </c>
    </row>
    <row r="245" spans="1:8" x14ac:dyDescent="0.25">
      <c r="A245" s="53" t="str">
        <f t="array" ref="A245">IFERROR(INDEX('Annex 2 Designated EHV charges'!$D$11:$D$58, MATCH(0, IF(ISBLANK('Annex 2 Designated EHV charges'!$D$11:$D$58),1, COUNTIF(A$4:$A244, 'Annex 2 Designated EHV charges'!$D$11:$D$58)), 0)),"")</f>
        <v/>
      </c>
      <c r="B245" s="53" t="str">
        <f>IF($A245="","",VLOOKUP($A245,'Annex 2 Designated EHV charges'!$D:$O,2,0))</f>
        <v/>
      </c>
      <c r="C245" s="61" t="str">
        <f>IF($A245="","",VLOOKUP($A245,'Annex 2 Designated EHV charges'!$D:$O,3,0))</f>
        <v/>
      </c>
      <c r="D245" s="61" t="str">
        <f>IF($A245="","",VLOOKUP($A245,'Annex 2 Designated EHV charges'!$D:$O,4,0))</f>
        <v/>
      </c>
      <c r="E245" s="62" t="str">
        <f>IFERROR(IF(VLOOKUP($A245,'Annex 2 Designated EHV charges'!$D:$P,10,FALSE)=0,"",VLOOKUP($A245,'Annex 2 Designated EHV charges'!$D:$P,10,FALSE)),"")</f>
        <v/>
      </c>
      <c r="F245" s="63" t="str">
        <f>IFERROR(IF(VLOOKUP($A245,'Annex 2 Designated EHV charges'!$D:$P,11,FALSE)=0,"",VLOOKUP($A245,'Annex 2 Designated EHV charges'!$D:$P,11,FALSE)),"")</f>
        <v/>
      </c>
      <c r="G245" s="63" t="str">
        <f>IFERROR(IF(VLOOKUP($A245,'Annex 2 Designated EHV charges'!$D:$P,12,FALSE)=0,"",VLOOKUP($A245,'Annex 2 Designated EHV charges'!$D:$P,12,FALSE)),"")</f>
        <v/>
      </c>
      <c r="H245" s="53" t="str">
        <f>IFERROR(IF(VLOOKUP($A245,'Annex 2 Designated EHV charges'!$D:$P,13,FALSE)=0,"",VLOOKUP($A245,'Annex 2 Designated EHV charges'!$D:$P,13,FALSE)),"")</f>
        <v/>
      </c>
    </row>
    <row r="246" spans="1:8" x14ac:dyDescent="0.25">
      <c r="A246" s="53" t="str">
        <f t="array" ref="A246">IFERROR(INDEX('Annex 2 Designated EHV charges'!$D$11:$D$58, MATCH(0, IF(ISBLANK('Annex 2 Designated EHV charges'!$D$11:$D$58),1, COUNTIF(A$4:$A245, 'Annex 2 Designated EHV charges'!$D$11:$D$58)), 0)),"")</f>
        <v/>
      </c>
      <c r="B246" s="53" t="str">
        <f>IF($A246="","",VLOOKUP($A246,'Annex 2 Designated EHV charges'!$D:$O,2,0))</f>
        <v/>
      </c>
      <c r="C246" s="61" t="str">
        <f>IF($A246="","",VLOOKUP($A246,'Annex 2 Designated EHV charges'!$D:$O,3,0))</f>
        <v/>
      </c>
      <c r="D246" s="61" t="str">
        <f>IF($A246="","",VLOOKUP($A246,'Annex 2 Designated EHV charges'!$D:$O,4,0))</f>
        <v/>
      </c>
      <c r="E246" s="62" t="str">
        <f>IFERROR(IF(VLOOKUP($A246,'Annex 2 Designated EHV charges'!$D:$P,10,FALSE)=0,"",VLOOKUP($A246,'Annex 2 Designated EHV charges'!$D:$P,10,FALSE)),"")</f>
        <v/>
      </c>
      <c r="F246" s="63" t="str">
        <f>IFERROR(IF(VLOOKUP($A246,'Annex 2 Designated EHV charges'!$D:$P,11,FALSE)=0,"",VLOOKUP($A246,'Annex 2 Designated EHV charges'!$D:$P,11,FALSE)),"")</f>
        <v/>
      </c>
      <c r="G246" s="63" t="str">
        <f>IFERROR(IF(VLOOKUP($A246,'Annex 2 Designated EHV charges'!$D:$P,12,FALSE)=0,"",VLOOKUP($A246,'Annex 2 Designated EHV charges'!$D:$P,12,FALSE)),"")</f>
        <v/>
      </c>
      <c r="H246" s="53" t="str">
        <f>IFERROR(IF(VLOOKUP($A246,'Annex 2 Designated EHV charges'!$D:$P,13,FALSE)=0,"",VLOOKUP($A246,'Annex 2 Designated EHV charges'!$D:$P,13,FALSE)),"")</f>
        <v/>
      </c>
    </row>
    <row r="247" spans="1:8" x14ac:dyDescent="0.25">
      <c r="A247" s="53" t="str">
        <f t="array" ref="A247">IFERROR(INDEX('Annex 2 Designated EHV charges'!$D$11:$D$58, MATCH(0, IF(ISBLANK('Annex 2 Designated EHV charges'!$D$11:$D$58),1, COUNTIF(A$4:$A246, 'Annex 2 Designated EHV charges'!$D$11:$D$58)), 0)),"")</f>
        <v/>
      </c>
      <c r="B247" s="53" t="str">
        <f>IF($A247="","",VLOOKUP($A247,'Annex 2 Designated EHV charges'!$D:$O,2,0))</f>
        <v/>
      </c>
      <c r="C247" s="61" t="str">
        <f>IF($A247="","",VLOOKUP($A247,'Annex 2 Designated EHV charges'!$D:$O,3,0))</f>
        <v/>
      </c>
      <c r="D247" s="61" t="str">
        <f>IF($A247="","",VLOOKUP($A247,'Annex 2 Designated EHV charges'!$D:$O,4,0))</f>
        <v/>
      </c>
      <c r="E247" s="62" t="str">
        <f>IFERROR(IF(VLOOKUP($A247,'Annex 2 Designated EHV charges'!$D:$P,10,FALSE)=0,"",VLOOKUP($A247,'Annex 2 Designated EHV charges'!$D:$P,10,FALSE)),"")</f>
        <v/>
      </c>
      <c r="F247" s="63" t="str">
        <f>IFERROR(IF(VLOOKUP($A247,'Annex 2 Designated EHV charges'!$D:$P,11,FALSE)=0,"",VLOOKUP($A247,'Annex 2 Designated EHV charges'!$D:$P,11,FALSE)),"")</f>
        <v/>
      </c>
      <c r="G247" s="63" t="str">
        <f>IFERROR(IF(VLOOKUP($A247,'Annex 2 Designated EHV charges'!$D:$P,12,FALSE)=0,"",VLOOKUP($A247,'Annex 2 Designated EHV charges'!$D:$P,12,FALSE)),"")</f>
        <v/>
      </c>
      <c r="H247" s="53" t="str">
        <f>IFERROR(IF(VLOOKUP($A247,'Annex 2 Designated EHV charges'!$D:$P,13,FALSE)=0,"",VLOOKUP($A247,'Annex 2 Designated EHV charges'!$D:$P,13,FALSE)),"")</f>
        <v/>
      </c>
    </row>
    <row r="248" spans="1:8" x14ac:dyDescent="0.25">
      <c r="A248" s="53" t="str">
        <f t="array" ref="A248">IFERROR(INDEX('Annex 2 Designated EHV charges'!$D$11:$D$58, MATCH(0, IF(ISBLANK('Annex 2 Designated EHV charges'!$D$11:$D$58),1, COUNTIF(A$4:$A247, 'Annex 2 Designated EHV charges'!$D$11:$D$58)), 0)),"")</f>
        <v/>
      </c>
      <c r="B248" s="53" t="str">
        <f>IF($A248="","",VLOOKUP($A248,'Annex 2 Designated EHV charges'!$D:$O,2,0))</f>
        <v/>
      </c>
      <c r="C248" s="61" t="str">
        <f>IF($A248="","",VLOOKUP($A248,'Annex 2 Designated EHV charges'!$D:$O,3,0))</f>
        <v/>
      </c>
      <c r="D248" s="61" t="str">
        <f>IF($A248="","",VLOOKUP($A248,'Annex 2 Designated EHV charges'!$D:$O,4,0))</f>
        <v/>
      </c>
      <c r="E248" s="62" t="str">
        <f>IFERROR(IF(VLOOKUP($A248,'Annex 2 Designated EHV charges'!$D:$P,10,FALSE)=0,"",VLOOKUP($A248,'Annex 2 Designated EHV charges'!$D:$P,10,FALSE)),"")</f>
        <v/>
      </c>
      <c r="F248" s="63" t="str">
        <f>IFERROR(IF(VLOOKUP($A248,'Annex 2 Designated EHV charges'!$D:$P,11,FALSE)=0,"",VLOOKUP($A248,'Annex 2 Designated EHV charges'!$D:$P,11,FALSE)),"")</f>
        <v/>
      </c>
      <c r="G248" s="63" t="str">
        <f>IFERROR(IF(VLOOKUP($A248,'Annex 2 Designated EHV charges'!$D:$P,12,FALSE)=0,"",VLOOKUP($A248,'Annex 2 Designated EHV charges'!$D:$P,12,FALSE)),"")</f>
        <v/>
      </c>
      <c r="H248" s="53" t="str">
        <f>IFERROR(IF(VLOOKUP($A248,'Annex 2 Designated EHV charges'!$D:$P,13,FALSE)=0,"",VLOOKUP($A248,'Annex 2 Designated EHV charges'!$D:$P,13,FALSE)),"")</f>
        <v/>
      </c>
    </row>
    <row r="249" spans="1:8" x14ac:dyDescent="0.25">
      <c r="A249" s="53" t="str">
        <f t="array" ref="A249">IFERROR(INDEX('Annex 2 Designated EHV charges'!$D$11:$D$58, MATCH(0, IF(ISBLANK('Annex 2 Designated EHV charges'!$D$11:$D$58),1, COUNTIF(A$4:$A248, 'Annex 2 Designated EHV charges'!$D$11:$D$58)), 0)),"")</f>
        <v/>
      </c>
      <c r="B249" s="53" t="str">
        <f>IF($A249="","",VLOOKUP($A249,'Annex 2 Designated EHV charges'!$D:$O,2,0))</f>
        <v/>
      </c>
      <c r="C249" s="61" t="str">
        <f>IF($A249="","",VLOOKUP($A249,'Annex 2 Designated EHV charges'!$D:$O,3,0))</f>
        <v/>
      </c>
      <c r="D249" s="61" t="str">
        <f>IF($A249="","",VLOOKUP($A249,'Annex 2 Designated EHV charges'!$D:$O,4,0))</f>
        <v/>
      </c>
      <c r="E249" s="62" t="str">
        <f>IFERROR(IF(VLOOKUP($A249,'Annex 2 Designated EHV charges'!$D:$P,10,FALSE)=0,"",VLOOKUP($A249,'Annex 2 Designated EHV charges'!$D:$P,10,FALSE)),"")</f>
        <v/>
      </c>
      <c r="F249" s="63" t="str">
        <f>IFERROR(IF(VLOOKUP($A249,'Annex 2 Designated EHV charges'!$D:$P,11,FALSE)=0,"",VLOOKUP($A249,'Annex 2 Designated EHV charges'!$D:$P,11,FALSE)),"")</f>
        <v/>
      </c>
      <c r="G249" s="63" t="str">
        <f>IFERROR(IF(VLOOKUP($A249,'Annex 2 Designated EHV charges'!$D:$P,12,FALSE)=0,"",VLOOKUP($A249,'Annex 2 Designated EHV charges'!$D:$P,12,FALSE)),"")</f>
        <v/>
      </c>
      <c r="H249" s="53" t="str">
        <f>IFERROR(IF(VLOOKUP($A249,'Annex 2 Designated EHV charges'!$D:$P,13,FALSE)=0,"",VLOOKUP($A249,'Annex 2 Designated EHV charges'!$D:$P,13,FALSE)),"")</f>
        <v/>
      </c>
    </row>
    <row r="250" spans="1:8" x14ac:dyDescent="0.25">
      <c r="A250" s="53" t="str">
        <f t="array" ref="A250">IFERROR(INDEX('Annex 2 Designated EHV charges'!$D$11:$D$58, MATCH(0, IF(ISBLANK('Annex 2 Designated EHV charges'!$D$11:$D$58),1, COUNTIF(A$4:$A249, 'Annex 2 Designated EHV charges'!$D$11:$D$58)), 0)),"")</f>
        <v/>
      </c>
      <c r="B250" s="53" t="str">
        <f>IF($A250="","",VLOOKUP($A250,'Annex 2 Designated EHV charges'!$D:$O,2,0))</f>
        <v/>
      </c>
      <c r="C250" s="61" t="str">
        <f>IF($A250="","",VLOOKUP($A250,'Annex 2 Designated EHV charges'!$D:$O,3,0))</f>
        <v/>
      </c>
      <c r="D250" s="61" t="str">
        <f>IF($A250="","",VLOOKUP($A250,'Annex 2 Designated EHV charges'!$D:$O,4,0))</f>
        <v/>
      </c>
      <c r="E250" s="62" t="str">
        <f>IFERROR(IF(VLOOKUP($A250,'Annex 2 Designated EHV charges'!$D:$P,10,FALSE)=0,"",VLOOKUP($A250,'Annex 2 Designated EHV charges'!$D:$P,10,FALSE)),"")</f>
        <v/>
      </c>
      <c r="F250" s="63" t="str">
        <f>IFERROR(IF(VLOOKUP($A250,'Annex 2 Designated EHV charges'!$D:$P,11,FALSE)=0,"",VLOOKUP($A250,'Annex 2 Designated EHV charges'!$D:$P,11,FALSE)),"")</f>
        <v/>
      </c>
      <c r="G250" s="63" t="str">
        <f>IFERROR(IF(VLOOKUP($A250,'Annex 2 Designated EHV charges'!$D:$P,12,FALSE)=0,"",VLOOKUP($A250,'Annex 2 Designated EHV charges'!$D:$P,12,FALSE)),"")</f>
        <v/>
      </c>
      <c r="H250" s="53" t="str">
        <f>IFERROR(IF(VLOOKUP($A250,'Annex 2 Designated EHV charges'!$D:$P,13,FALSE)=0,"",VLOOKUP($A250,'Annex 2 Designated EHV charges'!$D:$P,13,FALSE)),"")</f>
        <v/>
      </c>
    </row>
    <row r="251" spans="1:8" x14ac:dyDescent="0.25">
      <c r="A251" s="53" t="str">
        <f t="array" ref="A251">IFERROR(INDEX('Annex 2 Designated EHV charges'!$D$11:$D$58, MATCH(0, IF(ISBLANK('Annex 2 Designated EHV charges'!$D$11:$D$58),1, COUNTIF(A$4:$A250, 'Annex 2 Designated EHV charges'!$D$11:$D$58)), 0)),"")</f>
        <v/>
      </c>
      <c r="B251" s="53" t="str">
        <f>IF($A251="","",VLOOKUP($A251,'Annex 2 Designated EHV charges'!$D:$O,2,0))</f>
        <v/>
      </c>
      <c r="C251" s="61" t="str">
        <f>IF($A251="","",VLOOKUP($A251,'Annex 2 Designated EHV charges'!$D:$O,3,0))</f>
        <v/>
      </c>
      <c r="D251" s="61" t="str">
        <f>IF($A251="","",VLOOKUP($A251,'Annex 2 Designated EHV charges'!$D:$O,4,0))</f>
        <v/>
      </c>
      <c r="E251" s="62" t="str">
        <f>IFERROR(IF(VLOOKUP($A251,'Annex 2 Designated EHV charges'!$D:$P,10,FALSE)=0,"",VLOOKUP($A251,'Annex 2 Designated EHV charges'!$D:$P,10,FALSE)),"")</f>
        <v/>
      </c>
      <c r="F251" s="63" t="str">
        <f>IFERROR(IF(VLOOKUP($A251,'Annex 2 Designated EHV charges'!$D:$P,11,FALSE)=0,"",VLOOKUP($A251,'Annex 2 Designated EHV charges'!$D:$P,11,FALSE)),"")</f>
        <v/>
      </c>
      <c r="G251" s="63" t="str">
        <f>IFERROR(IF(VLOOKUP($A251,'Annex 2 Designated EHV charges'!$D:$P,12,FALSE)=0,"",VLOOKUP($A251,'Annex 2 Designated EHV charges'!$D:$P,12,FALSE)),"")</f>
        <v/>
      </c>
      <c r="H251" s="53" t="str">
        <f>IFERROR(IF(VLOOKUP($A251,'Annex 2 Designated EHV charges'!$D:$P,13,FALSE)=0,"",VLOOKUP($A251,'Annex 2 Designated EHV charges'!$D:$P,13,FALSE)),"")</f>
        <v/>
      </c>
    </row>
    <row r="252" spans="1:8" x14ac:dyDescent="0.25">
      <c r="A252" s="53" t="str">
        <f t="array" ref="A252">IFERROR(INDEX('Annex 2 Designated EHV charges'!$D$11:$D$58, MATCH(0, IF(ISBLANK('Annex 2 Designated EHV charges'!$D$11:$D$58),1, COUNTIF(A$4:$A251, 'Annex 2 Designated EHV charges'!$D$11:$D$58)), 0)),"")</f>
        <v/>
      </c>
      <c r="B252" s="53" t="str">
        <f>IF($A252="","",VLOOKUP($A252,'Annex 2 Designated EHV charges'!$D:$O,2,0))</f>
        <v/>
      </c>
      <c r="C252" s="61" t="str">
        <f>IF($A252="","",VLOOKUP($A252,'Annex 2 Designated EHV charges'!$D:$O,3,0))</f>
        <v/>
      </c>
      <c r="D252" s="61" t="str">
        <f>IF($A252="","",VLOOKUP($A252,'Annex 2 Designated EHV charges'!$D:$O,4,0))</f>
        <v/>
      </c>
      <c r="E252" s="62" t="str">
        <f>IFERROR(IF(VLOOKUP($A252,'Annex 2 Designated EHV charges'!$D:$P,10,FALSE)=0,"",VLOOKUP($A252,'Annex 2 Designated EHV charges'!$D:$P,10,FALSE)),"")</f>
        <v/>
      </c>
      <c r="F252" s="63" t="str">
        <f>IFERROR(IF(VLOOKUP($A252,'Annex 2 Designated EHV charges'!$D:$P,11,FALSE)=0,"",VLOOKUP($A252,'Annex 2 Designated EHV charges'!$D:$P,11,FALSE)),"")</f>
        <v/>
      </c>
      <c r="G252" s="63" t="str">
        <f>IFERROR(IF(VLOOKUP($A252,'Annex 2 Designated EHV charges'!$D:$P,12,FALSE)=0,"",VLOOKUP($A252,'Annex 2 Designated EHV charges'!$D:$P,12,FALSE)),"")</f>
        <v/>
      </c>
      <c r="H252" s="53" t="str">
        <f>IFERROR(IF(VLOOKUP($A252,'Annex 2 Designated EHV charges'!$D:$P,13,FALSE)=0,"",VLOOKUP($A252,'Annex 2 Designated EHV charges'!$D:$P,13,FALSE)),"")</f>
        <v/>
      </c>
    </row>
    <row r="253" spans="1:8" x14ac:dyDescent="0.25">
      <c r="A253" s="53" t="str">
        <f t="array" ref="A253">IFERROR(INDEX('Annex 2 Designated EHV charges'!$D$11:$D$58, MATCH(0, IF(ISBLANK('Annex 2 Designated EHV charges'!$D$11:$D$58),1, COUNTIF(A$4:$A252, 'Annex 2 Designated EHV charges'!$D$11:$D$58)), 0)),"")</f>
        <v/>
      </c>
      <c r="B253" s="53" t="str">
        <f>IF($A253="","",VLOOKUP($A253,'Annex 2 Designated EHV charges'!$D:$O,2,0))</f>
        <v/>
      </c>
      <c r="C253" s="61" t="str">
        <f>IF($A253="","",VLOOKUP($A253,'Annex 2 Designated EHV charges'!$D:$O,3,0))</f>
        <v/>
      </c>
      <c r="D253" s="61" t="str">
        <f>IF($A253="","",VLOOKUP($A253,'Annex 2 Designated EHV charges'!$D:$O,4,0))</f>
        <v/>
      </c>
      <c r="E253" s="62" t="str">
        <f>IFERROR(IF(VLOOKUP($A253,'Annex 2 Designated EHV charges'!$D:$P,10,FALSE)=0,"",VLOOKUP($A253,'Annex 2 Designated EHV charges'!$D:$P,10,FALSE)),"")</f>
        <v/>
      </c>
      <c r="F253" s="63" t="str">
        <f>IFERROR(IF(VLOOKUP($A253,'Annex 2 Designated EHV charges'!$D:$P,11,FALSE)=0,"",VLOOKUP($A253,'Annex 2 Designated EHV charges'!$D:$P,11,FALSE)),"")</f>
        <v/>
      </c>
      <c r="G253" s="63" t="str">
        <f>IFERROR(IF(VLOOKUP($A253,'Annex 2 Designated EHV charges'!$D:$P,12,FALSE)=0,"",VLOOKUP($A253,'Annex 2 Designated EHV charges'!$D:$P,12,FALSE)),"")</f>
        <v/>
      </c>
      <c r="H253" s="53" t="str">
        <f>IFERROR(IF(VLOOKUP($A253,'Annex 2 Designated EHV charges'!$D:$P,13,FALSE)=0,"",VLOOKUP($A253,'Annex 2 Designated EHV charges'!$D:$P,13,FALSE)),"")</f>
        <v/>
      </c>
    </row>
    <row r="254" spans="1:8" x14ac:dyDescent="0.25">
      <c r="A254" s="53" t="str">
        <f t="array" ref="A254">IFERROR(INDEX('Annex 2 Designated EHV charges'!$D$11:$D$58, MATCH(0, IF(ISBLANK('Annex 2 Designated EHV charges'!$D$11:$D$58),1, COUNTIF(A$4:$A253, 'Annex 2 Designated EHV charges'!$D$11:$D$58)), 0)),"")</f>
        <v/>
      </c>
      <c r="B254" s="53" t="str">
        <f>IF($A254="","",VLOOKUP($A254,'Annex 2 Designated EHV charges'!$D:$O,2,0))</f>
        <v/>
      </c>
      <c r="C254" s="61" t="str">
        <f>IF($A254="","",VLOOKUP($A254,'Annex 2 Designated EHV charges'!$D:$O,3,0))</f>
        <v/>
      </c>
      <c r="D254" s="61" t="str">
        <f>IF($A254="","",VLOOKUP($A254,'Annex 2 Designated EHV charges'!$D:$O,4,0))</f>
        <v/>
      </c>
      <c r="E254" s="62" t="str">
        <f>IFERROR(IF(VLOOKUP($A254,'Annex 2 Designated EHV charges'!$D:$P,10,FALSE)=0,"",VLOOKUP($A254,'Annex 2 Designated EHV charges'!$D:$P,10,FALSE)),"")</f>
        <v/>
      </c>
      <c r="F254" s="63" t="str">
        <f>IFERROR(IF(VLOOKUP($A254,'Annex 2 Designated EHV charges'!$D:$P,11,FALSE)=0,"",VLOOKUP($A254,'Annex 2 Designated EHV charges'!$D:$P,11,FALSE)),"")</f>
        <v/>
      </c>
      <c r="G254" s="63" t="str">
        <f>IFERROR(IF(VLOOKUP($A254,'Annex 2 Designated EHV charges'!$D:$P,12,FALSE)=0,"",VLOOKUP($A254,'Annex 2 Designated EHV charges'!$D:$P,12,FALSE)),"")</f>
        <v/>
      </c>
      <c r="H254" s="53" t="str">
        <f>IFERROR(IF(VLOOKUP($A254,'Annex 2 Designated EHV charges'!$D:$P,13,FALSE)=0,"",VLOOKUP($A254,'Annex 2 Designated EHV charges'!$D:$P,13,FALSE)),"")</f>
        <v/>
      </c>
    </row>
  </sheetData>
  <mergeCells count="2">
    <mergeCell ref="A2:H2"/>
    <mergeCell ref="A1:H1"/>
  </mergeCells>
  <pageMargins left="0.70866141732283472" right="0.70866141732283472" top="0.94488188976377963" bottom="0.74803149606299213" header="0.31496062992125984" footer="0.31496062992125984"/>
  <pageSetup paperSize="9" scale="89" fitToHeight="0" orientation="landscape" r:id="rId1"/>
  <headerFooter differentFirst="1" scaleWithDoc="0">
    <oddFooter>&amp;L&amp;8Note: The list of MPANs / MSIDs provided may be incomplete; the DNO reserves the right to apply the listed charges to any other MPANs / MSIDs associated with the site.&amp;R&amp;P of &amp;N</oddFooter>
    <firstHeader>&amp;L
Annex 2b - Schedule of Export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site.&amp;R&amp;P of &amp;N</first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L17"/>
  <sheetViews>
    <sheetView showGridLines="0" zoomScale="80" zoomScaleNormal="80" zoomScaleSheetLayoutView="100" workbookViewId="0"/>
  </sheetViews>
  <sheetFormatPr defaultRowHeight="13.2" x14ac:dyDescent="0.25"/>
  <cols>
    <col min="1" max="1" width="27.44140625" customWidth="1"/>
    <col min="2" max="2" width="11" customWidth="1"/>
    <col min="4" max="10" width="16.5546875" customWidth="1"/>
  </cols>
  <sheetData>
    <row r="1" spans="1:12" s="2" customFormat="1" ht="27.75" customHeight="1" x14ac:dyDescent="0.25">
      <c r="A1" s="13" t="s">
        <v>16</v>
      </c>
      <c r="B1" s="3"/>
      <c r="D1" s="3"/>
      <c r="E1" s="3"/>
      <c r="F1" s="3"/>
      <c r="G1" s="10"/>
      <c r="H1" s="4"/>
      <c r="I1" s="4"/>
    </row>
    <row r="2" spans="1:12" s="2" customFormat="1" ht="27.75" customHeight="1" x14ac:dyDescent="0.25">
      <c r="A2" s="228" t="str">
        <f>Overview!B4&amp; " - Effective from "&amp;Overview!D4&amp;" - "&amp;Overview!E4&amp;" LV and HV tariffs"</f>
        <v>Fulcrum Electricity Assets Ltd - GSP_C - Effective from 1 April 2027 - Final LV and HV tariffs</v>
      </c>
      <c r="B2" s="228"/>
      <c r="C2" s="228"/>
      <c r="D2" s="228"/>
      <c r="E2" s="228"/>
      <c r="F2" s="228"/>
      <c r="G2" s="228"/>
      <c r="H2" s="228"/>
      <c r="I2" s="228"/>
      <c r="J2" s="228"/>
      <c r="K2" s="4"/>
      <c r="L2" s="4"/>
    </row>
    <row r="3" spans="1:12" s="2" customFormat="1" ht="9" customHeight="1" x14ac:dyDescent="0.25">
      <c r="A3" s="4"/>
      <c r="B3" s="4"/>
      <c r="C3" s="4"/>
      <c r="D3" s="4"/>
      <c r="E3" s="4"/>
      <c r="F3" s="4"/>
      <c r="G3" s="4"/>
      <c r="H3" s="4"/>
      <c r="I3" s="4"/>
      <c r="J3" s="4"/>
      <c r="K3" s="4"/>
      <c r="L3" s="4"/>
    </row>
    <row r="4" spans="1:12" s="2" customFormat="1" ht="27" customHeight="1" x14ac:dyDescent="0.25">
      <c r="A4" s="254" t="s">
        <v>652</v>
      </c>
      <c r="B4" s="254"/>
      <c r="C4" s="254"/>
      <c r="D4" s="254"/>
      <c r="E4" s="254"/>
      <c r="F4" s="254"/>
      <c r="G4" s="254"/>
      <c r="H4" s="254"/>
      <c r="I4" s="254"/>
      <c r="J4" s="254"/>
      <c r="K4" s="4"/>
      <c r="L4" s="4"/>
    </row>
    <row r="5" spans="1:12" s="2" customFormat="1" ht="71.25" customHeight="1" x14ac:dyDescent="0.25">
      <c r="A5" s="15"/>
      <c r="B5" s="27" t="s">
        <v>650</v>
      </c>
      <c r="C5" s="14" t="s">
        <v>20</v>
      </c>
      <c r="D5" s="55" t="s">
        <v>142</v>
      </c>
      <c r="E5" s="55" t="s">
        <v>144</v>
      </c>
      <c r="F5" s="55" t="s">
        <v>143</v>
      </c>
      <c r="G5" s="14" t="s">
        <v>21</v>
      </c>
      <c r="H5" s="14"/>
      <c r="I5" s="14"/>
      <c r="J5" s="14"/>
      <c r="K5" s="4"/>
      <c r="L5" s="4"/>
    </row>
    <row r="6" spans="1:12" s="2" customFormat="1" ht="32.25" customHeight="1" x14ac:dyDescent="0.25">
      <c r="A6" s="16"/>
      <c r="B6" s="26"/>
      <c r="C6" s="17"/>
      <c r="D6" s="18"/>
      <c r="E6" s="18"/>
      <c r="F6" s="18"/>
      <c r="G6" s="19"/>
      <c r="H6" s="25"/>
      <c r="I6" s="25"/>
      <c r="J6" s="25"/>
      <c r="K6" s="4"/>
      <c r="L6" s="4"/>
    </row>
    <row r="7" spans="1:12" ht="12.75" customHeight="1" x14ac:dyDescent="0.25">
      <c r="A7" s="255" t="s">
        <v>1</v>
      </c>
      <c r="B7" s="242" t="s">
        <v>655</v>
      </c>
      <c r="C7" s="243"/>
      <c r="D7" s="243"/>
      <c r="E7" s="243"/>
      <c r="F7" s="243"/>
      <c r="G7" s="243"/>
      <c r="H7" s="243"/>
      <c r="I7" s="243"/>
      <c r="J7" s="244"/>
    </row>
    <row r="8" spans="1:12" x14ac:dyDescent="0.25">
      <c r="A8" s="255"/>
      <c r="B8" s="245"/>
      <c r="C8" s="246"/>
      <c r="D8" s="246"/>
      <c r="E8" s="246"/>
      <c r="F8" s="246"/>
      <c r="G8" s="246"/>
      <c r="H8" s="246"/>
      <c r="I8" s="246"/>
      <c r="J8" s="247"/>
    </row>
    <row r="9" spans="1:12" x14ac:dyDescent="0.25">
      <c r="A9" s="255"/>
      <c r="B9" s="248"/>
      <c r="C9" s="249"/>
      <c r="D9" s="249"/>
      <c r="E9" s="249"/>
      <c r="F9" s="249"/>
      <c r="G9" s="249"/>
      <c r="H9" s="249"/>
      <c r="I9" s="249"/>
      <c r="J9" s="250"/>
    </row>
    <row r="10" spans="1:12" ht="9" customHeight="1" x14ac:dyDescent="0.25">
      <c r="A10" s="51"/>
      <c r="B10" s="51"/>
      <c r="C10" s="51"/>
      <c r="D10" s="51"/>
      <c r="E10" s="51"/>
      <c r="F10" s="51"/>
      <c r="G10" s="51"/>
      <c r="H10" s="51"/>
      <c r="I10" s="51"/>
      <c r="J10" s="51"/>
    </row>
    <row r="11" spans="1:12" ht="9" customHeight="1" x14ac:dyDescent="0.25">
      <c r="A11" s="51"/>
      <c r="B11" s="51"/>
      <c r="C11" s="51"/>
      <c r="D11" s="51"/>
      <c r="E11" s="51"/>
      <c r="F11" s="51"/>
      <c r="G11" s="51"/>
      <c r="H11" s="51"/>
      <c r="I11" s="51"/>
      <c r="J11" s="51"/>
    </row>
    <row r="12" spans="1:12" s="2" customFormat="1" ht="27" customHeight="1" x14ac:dyDescent="0.25">
      <c r="A12" s="254" t="s">
        <v>653</v>
      </c>
      <c r="B12" s="254"/>
      <c r="C12" s="254"/>
      <c r="D12" s="254"/>
      <c r="E12" s="254"/>
      <c r="F12" s="254"/>
      <c r="G12" s="254"/>
      <c r="H12" s="254"/>
      <c r="I12" s="254"/>
      <c r="J12" s="254"/>
      <c r="K12" s="4"/>
      <c r="L12" s="4"/>
    </row>
    <row r="13" spans="1:12" s="2" customFormat="1" ht="58.5" customHeight="1" x14ac:dyDescent="0.25">
      <c r="A13" s="15"/>
      <c r="B13" s="27" t="s">
        <v>650</v>
      </c>
      <c r="C13" s="14" t="s">
        <v>20</v>
      </c>
      <c r="D13" s="55" t="s">
        <v>142</v>
      </c>
      <c r="E13" s="55" t="s">
        <v>144</v>
      </c>
      <c r="F13" s="55" t="s">
        <v>143</v>
      </c>
      <c r="G13" s="14" t="s">
        <v>21</v>
      </c>
      <c r="H13" s="14" t="s">
        <v>22</v>
      </c>
      <c r="I13" s="27" t="s">
        <v>118</v>
      </c>
      <c r="J13" s="14" t="s">
        <v>28</v>
      </c>
      <c r="K13" s="4"/>
      <c r="L13" s="4"/>
    </row>
    <row r="14" spans="1:12" s="2" customFormat="1" ht="32.25" customHeight="1" x14ac:dyDescent="0.25">
      <c r="A14" s="16"/>
      <c r="B14" s="26"/>
      <c r="C14" s="17"/>
      <c r="D14" s="18"/>
      <c r="E14" s="18"/>
      <c r="F14" s="18"/>
      <c r="G14" s="19"/>
      <c r="H14" s="19"/>
      <c r="I14" s="19"/>
      <c r="J14" s="18"/>
      <c r="K14" s="4"/>
      <c r="L14" s="4"/>
    </row>
    <row r="15" spans="1:12" ht="12.75" customHeight="1" x14ac:dyDescent="0.25">
      <c r="A15" s="255" t="s">
        <v>1</v>
      </c>
      <c r="B15" s="242" t="s">
        <v>656</v>
      </c>
      <c r="C15" s="243"/>
      <c r="D15" s="243"/>
      <c r="E15" s="243"/>
      <c r="F15" s="243"/>
      <c r="G15" s="243"/>
      <c r="H15" s="243"/>
      <c r="I15" s="243"/>
      <c r="J15" s="251"/>
    </row>
    <row r="16" spans="1:12" ht="12.75" customHeight="1" x14ac:dyDescent="0.25">
      <c r="A16" s="255"/>
      <c r="B16" s="245"/>
      <c r="C16" s="246"/>
      <c r="D16" s="246"/>
      <c r="E16" s="246"/>
      <c r="F16" s="246"/>
      <c r="G16" s="246"/>
      <c r="H16" s="246"/>
      <c r="I16" s="246"/>
      <c r="J16" s="252"/>
    </row>
    <row r="17" spans="1:10" ht="12.75" customHeight="1" x14ac:dyDescent="0.25">
      <c r="A17" s="255"/>
      <c r="B17" s="248"/>
      <c r="C17" s="249"/>
      <c r="D17" s="249"/>
      <c r="E17" s="249"/>
      <c r="F17" s="249"/>
      <c r="G17" s="249"/>
      <c r="H17" s="249"/>
      <c r="I17" s="249"/>
      <c r="J17" s="253"/>
    </row>
  </sheetData>
  <customSheetViews>
    <customSheetView guid="{5032A364-B81A-48DA-88DA-AB3B86B47EE9}" scale="80" fitToPage="1">
      <selection activeCell="A2" sqref="A2:J2"/>
      <pageMargins left="0.70866141732283472" right="0.70866141732283472" top="1.0236220472440944" bottom="0.74803149606299213" header="0.31496062992125984" footer="0.31496062992125984"/>
      <pageSetup paperSize="9" scale="57" fitToHeight="0" orientation="portrait" r:id="rId1"/>
      <headerFooter scaleWithDoc="0">
        <oddHeader>&amp;L
&amp;"Arial,Bold"Annex 3&amp;"Arial,Regular" - Schedule of Chargesfor use of the Distribution System to Preserved/Additional LLFC Classes</oddHeader>
        <oddFooter>&amp;C&amp;P of &amp;N</oddFooter>
      </headerFooter>
    </customSheetView>
  </customSheetViews>
  <mergeCells count="7">
    <mergeCell ref="B7:J9"/>
    <mergeCell ref="B15:J17"/>
    <mergeCell ref="A2:J2"/>
    <mergeCell ref="A4:J4"/>
    <mergeCell ref="A7:A9"/>
    <mergeCell ref="A12:J12"/>
    <mergeCell ref="A15:A17"/>
  </mergeCells>
  <phoneticPr fontId="10" type="noConversion"/>
  <hyperlinks>
    <hyperlink ref="A1" location="Overview!A1" display="Back to Overview" xr:uid="{00000000-0004-0000-0500-000000000000}"/>
  </hyperlinks>
  <pageMargins left="0.70866141732283472" right="0.70866141732283472" top="1.0236220472440944" bottom="0.74803149606299213" header="0.31496062992125984" footer="0.31496062992125984"/>
  <pageSetup paperSize="9" scale="54" fitToHeight="0" orientation="portrait" r:id="rId2"/>
  <headerFooter scaleWithDoc="0">
    <oddHeader>&amp;L
Annex 3 - Schedule of Charges for use of the Distribution System to Preserved/Additional LLFC Classes</oddHeader>
    <oddFooter>&amp;C&amp;P of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2">
    <pageSetUpPr fitToPage="1"/>
  </sheetPr>
  <dimension ref="A1:M203"/>
  <sheetViews>
    <sheetView topLeftCell="A15" zoomScale="80" zoomScaleNormal="80" zoomScaleSheetLayoutView="85" workbookViewId="0">
      <selection activeCell="B14" sqref="B14:B58"/>
    </sheetView>
  </sheetViews>
  <sheetFormatPr defaultColWidth="9.109375" defaultRowHeight="27.75" customHeight="1" x14ac:dyDescent="0.25"/>
  <cols>
    <col min="1" max="1" width="58" style="2" bestFit="1" customWidth="1"/>
    <col min="2" max="2" width="17.6640625" style="3" customWidth="1"/>
    <col min="3" max="4" width="17.6640625" style="2" customWidth="1"/>
    <col min="5" max="7" width="17.6640625" style="3" customWidth="1"/>
    <col min="8" max="9" width="17.6640625" style="9" customWidth="1"/>
    <col min="10" max="10" width="17.6640625" style="4" customWidth="1"/>
    <col min="11" max="11" width="15.5546875" style="4" customWidth="1"/>
    <col min="12" max="17" width="15.5546875" style="2" customWidth="1"/>
    <col min="18" max="16384" width="9.109375" style="2"/>
  </cols>
  <sheetData>
    <row r="1" spans="1:13" ht="27.75" customHeight="1" x14ac:dyDescent="0.25">
      <c r="A1" s="13" t="s">
        <v>16</v>
      </c>
      <c r="B1" s="4"/>
      <c r="C1" s="4"/>
      <c r="D1" s="4"/>
      <c r="E1" s="4"/>
      <c r="F1" s="4"/>
      <c r="G1" s="4"/>
      <c r="H1" s="4"/>
      <c r="I1" s="4"/>
      <c r="J1" s="2"/>
      <c r="K1" s="2"/>
    </row>
    <row r="2" spans="1:13" ht="27.75" customHeight="1" x14ac:dyDescent="0.25">
      <c r="A2" s="256" t="str">
        <f>Overview!B4&amp; " - Effective from "&amp;Overview!D4&amp;" - "&amp;Overview!E4&amp;" LDNO tariffs"</f>
        <v>Fulcrum Electricity Assets Ltd - GSP_C - Effective from 1 April 2027 - Final LDNO tariffs</v>
      </c>
      <c r="B2" s="256"/>
      <c r="C2" s="256"/>
      <c r="D2" s="256"/>
      <c r="E2" s="256"/>
      <c r="F2" s="256"/>
      <c r="G2" s="256"/>
      <c r="H2" s="256"/>
      <c r="I2" s="256"/>
      <c r="J2" s="256"/>
    </row>
    <row r="3" spans="1:13" ht="8.25" customHeight="1" x14ac:dyDescent="0.25">
      <c r="A3" s="86"/>
      <c r="B3" s="86"/>
      <c r="C3" s="86"/>
      <c r="D3" s="86"/>
      <c r="E3" s="86"/>
      <c r="F3" s="86"/>
      <c r="G3" s="86"/>
      <c r="H3" s="86"/>
      <c r="I3" s="86"/>
      <c r="J3" s="86"/>
    </row>
    <row r="4" spans="1:13" ht="27" customHeight="1" x14ac:dyDescent="0.25">
      <c r="A4" s="228" t="s">
        <v>140</v>
      </c>
      <c r="B4" s="228"/>
      <c r="C4" s="228"/>
      <c r="D4" s="228"/>
      <c r="E4" s="88"/>
      <c r="F4" s="228" t="s">
        <v>141</v>
      </c>
      <c r="G4" s="228"/>
      <c r="H4" s="228"/>
      <c r="I4" s="228"/>
      <c r="J4" s="228"/>
      <c r="L4" s="4"/>
    </row>
    <row r="5" spans="1:13" ht="32.25" customHeight="1" x14ac:dyDescent="0.25">
      <c r="A5" s="77" t="s">
        <v>9</v>
      </c>
      <c r="B5" s="80" t="s">
        <v>51</v>
      </c>
      <c r="C5" s="93" t="s">
        <v>52</v>
      </c>
      <c r="D5" s="79" t="s">
        <v>53</v>
      </c>
      <c r="E5" s="84"/>
      <c r="F5" s="232"/>
      <c r="G5" s="233"/>
      <c r="H5" s="81" t="s">
        <v>58</v>
      </c>
      <c r="I5" s="82" t="s">
        <v>59</v>
      </c>
      <c r="J5" s="79" t="s">
        <v>53</v>
      </c>
      <c r="K5" s="84"/>
      <c r="L5" s="4"/>
      <c r="M5" s="4"/>
    </row>
    <row r="6" spans="1:13" ht="56.25" customHeight="1" x14ac:dyDescent="0.25">
      <c r="A6" s="186" t="s">
        <v>54</v>
      </c>
      <c r="B6" s="22" t="s">
        <v>613</v>
      </c>
      <c r="C6" s="185" t="s">
        <v>614</v>
      </c>
      <c r="D6" s="187" t="s">
        <v>615</v>
      </c>
      <c r="E6" s="84"/>
      <c r="F6" s="236" t="s">
        <v>55</v>
      </c>
      <c r="G6" s="236"/>
      <c r="H6" s="22" t="s">
        <v>617</v>
      </c>
      <c r="I6" s="83" t="s">
        <v>618</v>
      </c>
      <c r="J6" s="187" t="s">
        <v>615</v>
      </c>
      <c r="K6" s="84"/>
      <c r="L6" s="4"/>
      <c r="M6" s="4"/>
    </row>
    <row r="7" spans="1:13" ht="56.25" customHeight="1" x14ac:dyDescent="0.25">
      <c r="A7" s="186" t="s">
        <v>12</v>
      </c>
      <c r="B7" s="21"/>
      <c r="C7" s="188"/>
      <c r="D7" s="83" t="s">
        <v>616</v>
      </c>
      <c r="E7" s="84"/>
      <c r="F7" s="236" t="s">
        <v>56</v>
      </c>
      <c r="G7" s="236"/>
      <c r="H7" s="83" t="s">
        <v>619</v>
      </c>
      <c r="I7" s="83" t="s">
        <v>620</v>
      </c>
      <c r="J7" s="187" t="s">
        <v>615</v>
      </c>
      <c r="K7" s="84"/>
      <c r="L7" s="4"/>
      <c r="M7" s="4"/>
    </row>
    <row r="8" spans="1:13" ht="55.5" customHeight="1" x14ac:dyDescent="0.25">
      <c r="A8" s="184" t="s">
        <v>10</v>
      </c>
      <c r="B8" s="223" t="s">
        <v>11</v>
      </c>
      <c r="C8" s="224"/>
      <c r="D8" s="225"/>
      <c r="E8" s="84"/>
      <c r="F8" s="236" t="s">
        <v>621</v>
      </c>
      <c r="G8" s="236"/>
      <c r="H8" s="21"/>
      <c r="I8" s="83" t="s">
        <v>622</v>
      </c>
      <c r="J8" s="187" t="s">
        <v>615</v>
      </c>
      <c r="K8" s="84"/>
      <c r="L8" s="4"/>
      <c r="M8" s="4"/>
    </row>
    <row r="9" spans="1:13" s="78" customFormat="1" ht="55.5" customHeight="1" x14ac:dyDescent="0.25">
      <c r="E9" s="87"/>
      <c r="F9" s="236" t="s">
        <v>62</v>
      </c>
      <c r="G9" s="236"/>
      <c r="H9" s="21"/>
      <c r="I9" s="21"/>
      <c r="J9" s="83" t="s">
        <v>616</v>
      </c>
      <c r="K9" s="84"/>
      <c r="L9" s="51"/>
      <c r="M9" s="51"/>
    </row>
    <row r="10" spans="1:13" ht="30" customHeight="1" x14ac:dyDescent="0.25">
      <c r="F10" s="236" t="s">
        <v>10</v>
      </c>
      <c r="G10" s="236"/>
      <c r="H10" s="257" t="s">
        <v>11</v>
      </c>
      <c r="I10" s="258"/>
      <c r="J10" s="259"/>
    </row>
    <row r="11" spans="1:13" ht="12" customHeight="1" x14ac:dyDescent="0.25"/>
    <row r="12" spans="1:13" ht="12" customHeight="1" x14ac:dyDescent="0.25"/>
    <row r="13" spans="1:13" ht="49.5" customHeight="1" x14ac:dyDescent="0.25">
      <c r="A13" s="27" t="s">
        <v>117</v>
      </c>
      <c r="B13" s="27" t="s">
        <v>399</v>
      </c>
      <c r="C13" s="14" t="s">
        <v>20</v>
      </c>
      <c r="D13" s="55" t="s">
        <v>142</v>
      </c>
      <c r="E13" s="55" t="s">
        <v>144</v>
      </c>
      <c r="F13" s="55" t="s">
        <v>143</v>
      </c>
      <c r="G13" s="14" t="s">
        <v>21</v>
      </c>
      <c r="H13" s="14" t="s">
        <v>22</v>
      </c>
      <c r="I13" s="14" t="s">
        <v>118</v>
      </c>
      <c r="J13" s="14" t="s">
        <v>28</v>
      </c>
    </row>
    <row r="14" spans="1:13" ht="27.75" customHeight="1" x14ac:dyDescent="0.25">
      <c r="A14" s="165" t="s">
        <v>537</v>
      </c>
      <c r="B14" s="41" t="s">
        <v>1255</v>
      </c>
      <c r="C14" s="166" t="s">
        <v>672</v>
      </c>
      <c r="D14" s="138">
        <v>8.4540000000000006</v>
      </c>
      <c r="E14" s="139">
        <v>0.86099999999999999</v>
      </c>
      <c r="F14" s="140">
        <v>0</v>
      </c>
      <c r="G14" s="167">
        <v>0</v>
      </c>
      <c r="H14" s="168"/>
      <c r="I14" s="170"/>
      <c r="J14" s="43"/>
    </row>
    <row r="15" spans="1:13" ht="27.75" customHeight="1" x14ac:dyDescent="0.25">
      <c r="A15" s="165" t="s">
        <v>720</v>
      </c>
      <c r="B15" s="41" t="s">
        <v>733</v>
      </c>
      <c r="C15" s="166">
        <v>2</v>
      </c>
      <c r="D15" s="138">
        <v>8.6039999999999992</v>
      </c>
      <c r="E15" s="139">
        <v>1.012</v>
      </c>
      <c r="F15" s="140">
        <v>7.4999999999999997E-2</v>
      </c>
      <c r="G15" s="168"/>
      <c r="H15" s="168"/>
      <c r="I15" s="170"/>
      <c r="J15" s="43"/>
    </row>
    <row r="16" spans="1:13" ht="27.75" customHeight="1" x14ac:dyDescent="0.25">
      <c r="A16" s="165" t="s">
        <v>538</v>
      </c>
      <c r="B16" s="41" t="s">
        <v>1256</v>
      </c>
      <c r="C16" s="166" t="s">
        <v>673</v>
      </c>
      <c r="D16" s="138">
        <v>6.6609999999999996</v>
      </c>
      <c r="E16" s="139">
        <v>0.78400000000000003</v>
      </c>
      <c r="F16" s="140">
        <v>5.8000000000000003E-2</v>
      </c>
      <c r="G16" s="167">
        <v>4.0999999999999996</v>
      </c>
      <c r="H16" s="168"/>
      <c r="I16" s="170"/>
      <c r="J16" s="43"/>
    </row>
    <row r="17" spans="1:10" ht="27.75" customHeight="1" x14ac:dyDescent="0.25">
      <c r="A17" s="165" t="s">
        <v>539</v>
      </c>
      <c r="B17" s="41" t="s">
        <v>1257</v>
      </c>
      <c r="C17" s="166" t="s">
        <v>673</v>
      </c>
      <c r="D17" s="138">
        <v>6.5780000000000003</v>
      </c>
      <c r="E17" s="139">
        <v>0.7</v>
      </c>
      <c r="F17" s="140">
        <v>0</v>
      </c>
      <c r="G17" s="167">
        <v>0</v>
      </c>
      <c r="H17" s="168"/>
      <c r="I17" s="170"/>
      <c r="J17" s="43"/>
    </row>
    <row r="18" spans="1:10" ht="27.75" customHeight="1" x14ac:dyDescent="0.25">
      <c r="A18" s="165" t="s">
        <v>540</v>
      </c>
      <c r="B18" s="41" t="s">
        <v>1258</v>
      </c>
      <c r="C18" s="166" t="s">
        <v>673</v>
      </c>
      <c r="D18" s="138">
        <v>5.9909999999999997</v>
      </c>
      <c r="E18" s="139">
        <v>0.114</v>
      </c>
      <c r="F18" s="140">
        <v>0</v>
      </c>
      <c r="G18" s="167">
        <v>0</v>
      </c>
      <c r="H18" s="168"/>
      <c r="I18" s="170"/>
      <c r="J18" s="43"/>
    </row>
    <row r="19" spans="1:10" ht="27.75" customHeight="1" x14ac:dyDescent="0.25">
      <c r="A19" s="165" t="s">
        <v>541</v>
      </c>
      <c r="B19" s="41" t="s">
        <v>1259</v>
      </c>
      <c r="C19" s="166" t="s">
        <v>673</v>
      </c>
      <c r="D19" s="138">
        <v>5.7759999999999998</v>
      </c>
      <c r="E19" s="139">
        <v>0</v>
      </c>
      <c r="F19" s="140">
        <v>0</v>
      </c>
      <c r="G19" s="167">
        <v>0</v>
      </c>
      <c r="H19" s="168"/>
      <c r="I19" s="170"/>
      <c r="J19" s="43"/>
    </row>
    <row r="20" spans="1:10" ht="27.75" customHeight="1" x14ac:dyDescent="0.25">
      <c r="A20" s="165" t="s">
        <v>542</v>
      </c>
      <c r="B20" s="41" t="s">
        <v>1260</v>
      </c>
      <c r="C20" s="166" t="s">
        <v>673</v>
      </c>
      <c r="D20" s="138">
        <v>5.4980000000000002</v>
      </c>
      <c r="E20" s="139">
        <v>0</v>
      </c>
      <c r="F20" s="140">
        <v>0</v>
      </c>
      <c r="G20" s="167">
        <v>0</v>
      </c>
      <c r="H20" s="168"/>
      <c r="I20" s="170"/>
      <c r="J20" s="43"/>
    </row>
    <row r="21" spans="1:10" ht="27.75" customHeight="1" x14ac:dyDescent="0.25">
      <c r="A21" s="165" t="s">
        <v>721</v>
      </c>
      <c r="B21" s="41" t="s">
        <v>1261</v>
      </c>
      <c r="C21" s="166">
        <v>4</v>
      </c>
      <c r="D21" s="138">
        <v>6.6609999999999996</v>
      </c>
      <c r="E21" s="139">
        <v>0.78400000000000003</v>
      </c>
      <c r="F21" s="140">
        <v>5.8000000000000003E-2</v>
      </c>
      <c r="G21" s="168"/>
      <c r="H21" s="168"/>
      <c r="I21" s="170"/>
      <c r="J21" s="43"/>
    </row>
    <row r="22" spans="1:10" ht="27.75" customHeight="1" x14ac:dyDescent="0.25">
      <c r="A22" s="165" t="s">
        <v>419</v>
      </c>
      <c r="B22" s="41" t="s">
        <v>1262</v>
      </c>
      <c r="C22" s="166">
        <v>0</v>
      </c>
      <c r="D22" s="138">
        <v>5.2949999999999999</v>
      </c>
      <c r="E22" s="139">
        <v>0.63900000000000001</v>
      </c>
      <c r="F22" s="140">
        <v>4.2999999999999997E-2</v>
      </c>
      <c r="G22" s="167">
        <v>10.050000000000001</v>
      </c>
      <c r="H22" s="167">
        <v>5.73</v>
      </c>
      <c r="I22" s="171">
        <v>5.73</v>
      </c>
      <c r="J22" s="42">
        <v>0.40699999999999997</v>
      </c>
    </row>
    <row r="23" spans="1:10" ht="27.75" customHeight="1" x14ac:dyDescent="0.25">
      <c r="A23" s="165" t="s">
        <v>420</v>
      </c>
      <c r="B23" s="41" t="s">
        <v>1263</v>
      </c>
      <c r="C23" s="166">
        <v>0</v>
      </c>
      <c r="D23" s="138">
        <v>3.387</v>
      </c>
      <c r="E23" s="139">
        <v>0.223</v>
      </c>
      <c r="F23" s="140">
        <v>2.1000000000000001E-2</v>
      </c>
      <c r="G23" s="167">
        <v>1.59</v>
      </c>
      <c r="H23" s="167">
        <v>5.73</v>
      </c>
      <c r="I23" s="171">
        <v>5.73</v>
      </c>
      <c r="J23" s="42">
        <v>0.40699999999999997</v>
      </c>
    </row>
    <row r="24" spans="1:10" ht="27.75" customHeight="1" x14ac:dyDescent="0.25">
      <c r="A24" s="165" t="s">
        <v>421</v>
      </c>
      <c r="B24" s="41" t="s">
        <v>1264</v>
      </c>
      <c r="C24" s="166">
        <v>0</v>
      </c>
      <c r="D24" s="138">
        <v>3.3420000000000001</v>
      </c>
      <c r="E24" s="139">
        <v>0.223</v>
      </c>
      <c r="F24" s="140">
        <v>2.1000000000000001E-2</v>
      </c>
      <c r="G24" s="167">
        <v>1.59</v>
      </c>
      <c r="H24" s="167">
        <v>5.73</v>
      </c>
      <c r="I24" s="171">
        <v>5.73</v>
      </c>
      <c r="J24" s="42">
        <v>0.40699999999999997</v>
      </c>
    </row>
    <row r="25" spans="1:10" ht="27.75" customHeight="1" x14ac:dyDescent="0.25">
      <c r="A25" s="165" t="s">
        <v>422</v>
      </c>
      <c r="B25" s="41" t="s">
        <v>1265</v>
      </c>
      <c r="C25" s="166">
        <v>0</v>
      </c>
      <c r="D25" s="138">
        <v>3.3010000000000002</v>
      </c>
      <c r="E25" s="139">
        <v>0.223</v>
      </c>
      <c r="F25" s="140">
        <v>2.1000000000000001E-2</v>
      </c>
      <c r="G25" s="167">
        <v>1.59</v>
      </c>
      <c r="H25" s="167">
        <v>5.73</v>
      </c>
      <c r="I25" s="171">
        <v>5.73</v>
      </c>
      <c r="J25" s="42">
        <v>0.40699999999999997</v>
      </c>
    </row>
    <row r="26" spans="1:10" ht="27.75" customHeight="1" x14ac:dyDescent="0.25">
      <c r="A26" s="165" t="s">
        <v>423</v>
      </c>
      <c r="B26" s="41" t="s">
        <v>1266</v>
      </c>
      <c r="C26" s="166">
        <v>0</v>
      </c>
      <c r="D26" s="138">
        <v>3.2519999999999998</v>
      </c>
      <c r="E26" s="139">
        <v>0.223</v>
      </c>
      <c r="F26" s="140">
        <v>2.1000000000000001E-2</v>
      </c>
      <c r="G26" s="167">
        <v>1.59</v>
      </c>
      <c r="H26" s="167">
        <v>5.73</v>
      </c>
      <c r="I26" s="171">
        <v>5.73</v>
      </c>
      <c r="J26" s="42">
        <v>0.40699999999999997</v>
      </c>
    </row>
    <row r="27" spans="1:10" ht="27.75" customHeight="1" x14ac:dyDescent="0.25">
      <c r="A27" s="165" t="s">
        <v>722</v>
      </c>
      <c r="B27" s="41" t="s">
        <v>1267</v>
      </c>
      <c r="C27" s="172" t="s">
        <v>674</v>
      </c>
      <c r="D27" s="141">
        <v>28.398</v>
      </c>
      <c r="E27" s="142">
        <v>2.319</v>
      </c>
      <c r="F27" s="140">
        <v>0.32600000000000001</v>
      </c>
      <c r="G27" s="168"/>
      <c r="H27" s="168"/>
      <c r="I27" s="170"/>
      <c r="J27" s="43"/>
    </row>
    <row r="28" spans="1:10" ht="27.75" customHeight="1" x14ac:dyDescent="0.25">
      <c r="A28" s="165" t="s">
        <v>723</v>
      </c>
      <c r="B28" s="41" t="s">
        <v>735</v>
      </c>
      <c r="C28" s="172" t="s">
        <v>675</v>
      </c>
      <c r="D28" s="138">
        <v>-7.8280000000000003</v>
      </c>
      <c r="E28" s="139">
        <v>-0.92100000000000004</v>
      </c>
      <c r="F28" s="140">
        <v>-6.8000000000000005E-2</v>
      </c>
      <c r="G28" s="167">
        <v>0</v>
      </c>
      <c r="H28" s="168"/>
      <c r="I28" s="170"/>
      <c r="J28" s="43"/>
    </row>
    <row r="29" spans="1:10" ht="27.75" customHeight="1" x14ac:dyDescent="0.25">
      <c r="A29" s="165" t="s">
        <v>724</v>
      </c>
      <c r="B29" s="41" t="s">
        <v>1268</v>
      </c>
      <c r="C29" s="172">
        <v>0</v>
      </c>
      <c r="D29" s="138">
        <v>-7.8280000000000003</v>
      </c>
      <c r="E29" s="139">
        <v>-0.92100000000000004</v>
      </c>
      <c r="F29" s="140">
        <v>-6.8000000000000005E-2</v>
      </c>
      <c r="G29" s="167">
        <v>0</v>
      </c>
      <c r="H29" s="168"/>
      <c r="I29" s="170"/>
      <c r="J29" s="42">
        <v>0.55000000000000004</v>
      </c>
    </row>
    <row r="30" spans="1:10" ht="27.75" customHeight="1" x14ac:dyDescent="0.25">
      <c r="A30" s="169" t="s">
        <v>543</v>
      </c>
      <c r="B30" s="41" t="s">
        <v>1269</v>
      </c>
      <c r="C30" s="172" t="s">
        <v>672</v>
      </c>
      <c r="D30" s="138">
        <v>6.5330000000000004</v>
      </c>
      <c r="E30" s="139">
        <v>0.66600000000000004</v>
      </c>
      <c r="F30" s="140">
        <v>0</v>
      </c>
      <c r="G30" s="167">
        <v>0</v>
      </c>
      <c r="H30" s="168"/>
      <c r="I30" s="170"/>
      <c r="J30" s="43"/>
    </row>
    <row r="31" spans="1:10" ht="27.75" customHeight="1" x14ac:dyDescent="0.25">
      <c r="A31" s="169" t="s">
        <v>725</v>
      </c>
      <c r="B31" s="41" t="s">
        <v>734</v>
      </c>
      <c r="C31" s="172">
        <v>2</v>
      </c>
      <c r="D31" s="138">
        <v>6.65</v>
      </c>
      <c r="E31" s="139">
        <v>0.78200000000000003</v>
      </c>
      <c r="F31" s="140">
        <v>5.8000000000000003E-2</v>
      </c>
      <c r="G31" s="168"/>
      <c r="H31" s="168"/>
      <c r="I31" s="170"/>
      <c r="J31" s="43"/>
    </row>
    <row r="32" spans="1:10" ht="27.75" customHeight="1" x14ac:dyDescent="0.25">
      <c r="A32" s="169" t="s">
        <v>544</v>
      </c>
      <c r="B32" s="41" t="s">
        <v>1270</v>
      </c>
      <c r="C32" s="172" t="s">
        <v>673</v>
      </c>
      <c r="D32" s="138">
        <v>5.1479999999999997</v>
      </c>
      <c r="E32" s="139">
        <v>0.60599999999999998</v>
      </c>
      <c r="F32" s="140">
        <v>4.4999999999999998E-2</v>
      </c>
      <c r="G32" s="167">
        <v>3.17</v>
      </c>
      <c r="H32" s="168"/>
      <c r="I32" s="170"/>
      <c r="J32" s="43"/>
    </row>
    <row r="33" spans="1:10" ht="27.75" customHeight="1" x14ac:dyDescent="0.25">
      <c r="A33" s="169" t="s">
        <v>545</v>
      </c>
      <c r="B33" s="41" t="s">
        <v>1271</v>
      </c>
      <c r="C33" s="172" t="s">
        <v>673</v>
      </c>
      <c r="D33" s="138">
        <v>5.0839999999999996</v>
      </c>
      <c r="E33" s="139">
        <v>0.54100000000000004</v>
      </c>
      <c r="F33" s="140">
        <v>0</v>
      </c>
      <c r="G33" s="167">
        <v>0</v>
      </c>
      <c r="H33" s="168"/>
      <c r="I33" s="170"/>
      <c r="J33" s="43"/>
    </row>
    <row r="34" spans="1:10" ht="27.75" customHeight="1" x14ac:dyDescent="0.25">
      <c r="A34" s="169" t="s">
        <v>546</v>
      </c>
      <c r="B34" s="41" t="s">
        <v>1272</v>
      </c>
      <c r="C34" s="172" t="s">
        <v>673</v>
      </c>
      <c r="D34" s="138">
        <v>4.63</v>
      </c>
      <c r="E34" s="139">
        <v>8.7999999999999995E-2</v>
      </c>
      <c r="F34" s="140">
        <v>0</v>
      </c>
      <c r="G34" s="167">
        <v>0</v>
      </c>
      <c r="H34" s="168"/>
      <c r="I34" s="170"/>
      <c r="J34" s="43"/>
    </row>
    <row r="35" spans="1:10" ht="27.75" customHeight="1" x14ac:dyDescent="0.25">
      <c r="A35" s="169" t="s">
        <v>547</v>
      </c>
      <c r="B35" s="41" t="s">
        <v>1273</v>
      </c>
      <c r="C35" s="172" t="s">
        <v>673</v>
      </c>
      <c r="D35" s="138">
        <v>4.4640000000000004</v>
      </c>
      <c r="E35" s="139">
        <v>0</v>
      </c>
      <c r="F35" s="140">
        <v>0</v>
      </c>
      <c r="G35" s="167">
        <v>0</v>
      </c>
      <c r="H35" s="168"/>
      <c r="I35" s="170"/>
      <c r="J35" s="43"/>
    </row>
    <row r="36" spans="1:10" ht="27.75" customHeight="1" x14ac:dyDescent="0.25">
      <c r="A36" s="169" t="s">
        <v>548</v>
      </c>
      <c r="B36" s="41" t="s">
        <v>1274</v>
      </c>
      <c r="C36" s="172" t="s">
        <v>673</v>
      </c>
      <c r="D36" s="138">
        <v>4.2489999999999997</v>
      </c>
      <c r="E36" s="139">
        <v>0</v>
      </c>
      <c r="F36" s="140">
        <v>0</v>
      </c>
      <c r="G36" s="167">
        <v>0</v>
      </c>
      <c r="H36" s="168"/>
      <c r="I36" s="170"/>
      <c r="J36" s="43"/>
    </row>
    <row r="37" spans="1:10" ht="27.75" customHeight="1" x14ac:dyDescent="0.25">
      <c r="A37" s="169" t="s">
        <v>726</v>
      </c>
      <c r="B37" s="41" t="s">
        <v>1275</v>
      </c>
      <c r="C37" s="172">
        <v>4</v>
      </c>
      <c r="D37" s="138">
        <v>5.1479999999999997</v>
      </c>
      <c r="E37" s="139">
        <v>0.60599999999999998</v>
      </c>
      <c r="F37" s="140">
        <v>4.4999999999999998E-2</v>
      </c>
      <c r="G37" s="168"/>
      <c r="H37" s="168"/>
      <c r="I37" s="170"/>
      <c r="J37" s="43"/>
    </row>
    <row r="38" spans="1:10" ht="27.75" customHeight="1" x14ac:dyDescent="0.25">
      <c r="A38" s="169" t="s">
        <v>424</v>
      </c>
      <c r="B38" s="41" t="s">
        <v>1276</v>
      </c>
      <c r="C38" s="172">
        <v>0</v>
      </c>
      <c r="D38" s="138">
        <v>4.0919999999999996</v>
      </c>
      <c r="E38" s="139">
        <v>0.49399999999999999</v>
      </c>
      <c r="F38" s="140">
        <v>3.3000000000000002E-2</v>
      </c>
      <c r="G38" s="167">
        <v>7.77</v>
      </c>
      <c r="H38" s="167">
        <v>4.43</v>
      </c>
      <c r="I38" s="171">
        <v>4.43</v>
      </c>
      <c r="J38" s="42">
        <v>0.315</v>
      </c>
    </row>
    <row r="39" spans="1:10" ht="27.75" customHeight="1" x14ac:dyDescent="0.25">
      <c r="A39" s="169" t="s">
        <v>425</v>
      </c>
      <c r="B39" s="41" t="s">
        <v>1277</v>
      </c>
      <c r="C39" s="172">
        <v>0</v>
      </c>
      <c r="D39" s="138">
        <v>2.617</v>
      </c>
      <c r="E39" s="139">
        <v>0.17299999999999999</v>
      </c>
      <c r="F39" s="140">
        <v>1.6E-2</v>
      </c>
      <c r="G39" s="167">
        <v>1.23</v>
      </c>
      <c r="H39" s="167">
        <v>4.43</v>
      </c>
      <c r="I39" s="171">
        <v>4.43</v>
      </c>
      <c r="J39" s="42">
        <v>0.315</v>
      </c>
    </row>
    <row r="40" spans="1:10" ht="27.75" customHeight="1" x14ac:dyDescent="0.25">
      <c r="A40" s="169" t="s">
        <v>426</v>
      </c>
      <c r="B40" s="41" t="s">
        <v>1278</v>
      </c>
      <c r="C40" s="172">
        <v>0</v>
      </c>
      <c r="D40" s="138">
        <v>2.5830000000000002</v>
      </c>
      <c r="E40" s="139">
        <v>0.17299999999999999</v>
      </c>
      <c r="F40" s="140">
        <v>1.6E-2</v>
      </c>
      <c r="G40" s="167">
        <v>1.23</v>
      </c>
      <c r="H40" s="167">
        <v>4.43</v>
      </c>
      <c r="I40" s="171">
        <v>4.43</v>
      </c>
      <c r="J40" s="42">
        <v>0.315</v>
      </c>
    </row>
    <row r="41" spans="1:10" ht="27.75" customHeight="1" x14ac:dyDescent="0.25">
      <c r="A41" s="169" t="s">
        <v>427</v>
      </c>
      <c r="B41" s="41" t="s">
        <v>1279</v>
      </c>
      <c r="C41" s="172">
        <v>0</v>
      </c>
      <c r="D41" s="138">
        <v>2.5510000000000002</v>
      </c>
      <c r="E41" s="139">
        <v>0.17299999999999999</v>
      </c>
      <c r="F41" s="140">
        <v>1.6E-2</v>
      </c>
      <c r="G41" s="167">
        <v>1.23</v>
      </c>
      <c r="H41" s="167">
        <v>4.43</v>
      </c>
      <c r="I41" s="171">
        <v>4.43</v>
      </c>
      <c r="J41" s="42">
        <v>0.315</v>
      </c>
    </row>
    <row r="42" spans="1:10" ht="27.75" customHeight="1" x14ac:dyDescent="0.25">
      <c r="A42" s="169" t="s">
        <v>428</v>
      </c>
      <c r="B42" s="41" t="s">
        <v>1280</v>
      </c>
      <c r="C42" s="172">
        <v>0</v>
      </c>
      <c r="D42" s="138">
        <v>2.5129999999999999</v>
      </c>
      <c r="E42" s="139">
        <v>0.17299999999999999</v>
      </c>
      <c r="F42" s="140">
        <v>1.6E-2</v>
      </c>
      <c r="G42" s="167">
        <v>1.23</v>
      </c>
      <c r="H42" s="167">
        <v>4.43</v>
      </c>
      <c r="I42" s="171">
        <v>4.43</v>
      </c>
      <c r="J42" s="42">
        <v>0.315</v>
      </c>
    </row>
    <row r="43" spans="1:10" ht="27.75" customHeight="1" x14ac:dyDescent="0.25">
      <c r="A43" s="169" t="s">
        <v>429</v>
      </c>
      <c r="B43" s="41" t="s">
        <v>1241</v>
      </c>
      <c r="C43" s="172">
        <v>0</v>
      </c>
      <c r="D43" s="138">
        <v>3.6680000000000001</v>
      </c>
      <c r="E43" s="139">
        <v>0.46899999999999997</v>
      </c>
      <c r="F43" s="140">
        <v>2.5000000000000001E-2</v>
      </c>
      <c r="G43" s="167">
        <v>9.5500000000000007</v>
      </c>
      <c r="H43" s="167">
        <v>8.1199999999999992</v>
      </c>
      <c r="I43" s="171">
        <v>8.1199999999999992</v>
      </c>
      <c r="J43" s="42">
        <v>0.27200000000000002</v>
      </c>
    </row>
    <row r="44" spans="1:10" ht="27.75" customHeight="1" x14ac:dyDescent="0.25">
      <c r="A44" s="169" t="s">
        <v>430</v>
      </c>
      <c r="B44" s="41" t="s">
        <v>1242</v>
      </c>
      <c r="C44" s="172">
        <v>0</v>
      </c>
      <c r="D44" s="138">
        <v>1.5149999999999999</v>
      </c>
      <c r="E44" s="139">
        <v>0</v>
      </c>
      <c r="F44" s="140">
        <v>0</v>
      </c>
      <c r="G44" s="167">
        <v>0</v>
      </c>
      <c r="H44" s="167">
        <v>8.1199999999999992</v>
      </c>
      <c r="I44" s="171">
        <v>8.1199999999999992</v>
      </c>
      <c r="J44" s="42">
        <v>0.27200000000000002</v>
      </c>
    </row>
    <row r="45" spans="1:10" ht="27.75" customHeight="1" x14ac:dyDescent="0.25">
      <c r="A45" s="169" t="s">
        <v>431</v>
      </c>
      <c r="B45" s="41" t="s">
        <v>1243</v>
      </c>
      <c r="C45" s="172">
        <v>0</v>
      </c>
      <c r="D45" s="138">
        <v>1.4650000000000001</v>
      </c>
      <c r="E45" s="139">
        <v>0</v>
      </c>
      <c r="F45" s="140">
        <v>0</v>
      </c>
      <c r="G45" s="167">
        <v>0</v>
      </c>
      <c r="H45" s="167">
        <v>8.1199999999999992</v>
      </c>
      <c r="I45" s="171">
        <v>8.1199999999999992</v>
      </c>
      <c r="J45" s="42">
        <v>0.27200000000000002</v>
      </c>
    </row>
    <row r="46" spans="1:10" ht="27.75" customHeight="1" x14ac:dyDescent="0.25">
      <c r="A46" s="169" t="s">
        <v>432</v>
      </c>
      <c r="B46" s="41" t="s">
        <v>1244</v>
      </c>
      <c r="C46" s="172">
        <v>0</v>
      </c>
      <c r="D46" s="138">
        <v>1.419</v>
      </c>
      <c r="E46" s="139">
        <v>0</v>
      </c>
      <c r="F46" s="140">
        <v>0</v>
      </c>
      <c r="G46" s="167">
        <v>0</v>
      </c>
      <c r="H46" s="167">
        <v>8.1199999999999992</v>
      </c>
      <c r="I46" s="171">
        <v>8.1199999999999992</v>
      </c>
      <c r="J46" s="42">
        <v>0.27200000000000002</v>
      </c>
    </row>
    <row r="47" spans="1:10" ht="27.75" customHeight="1" x14ac:dyDescent="0.25">
      <c r="A47" s="169" t="s">
        <v>433</v>
      </c>
      <c r="B47" s="41" t="s">
        <v>1245</v>
      </c>
      <c r="C47" s="172">
        <v>0</v>
      </c>
      <c r="D47" s="138">
        <v>1.363</v>
      </c>
      <c r="E47" s="139">
        <v>0</v>
      </c>
      <c r="F47" s="140">
        <v>0</v>
      </c>
      <c r="G47" s="167">
        <v>0</v>
      </c>
      <c r="H47" s="167">
        <v>8.1199999999999992</v>
      </c>
      <c r="I47" s="171">
        <v>8.1199999999999992</v>
      </c>
      <c r="J47" s="42">
        <v>0.27200000000000002</v>
      </c>
    </row>
    <row r="48" spans="1:10" ht="27.75" customHeight="1" x14ac:dyDescent="0.25">
      <c r="A48" s="169" t="s">
        <v>434</v>
      </c>
      <c r="B48" s="41" t="s">
        <v>1246</v>
      </c>
      <c r="C48" s="172">
        <v>0</v>
      </c>
      <c r="D48" s="138">
        <v>3.0310000000000001</v>
      </c>
      <c r="E48" s="139">
        <v>0.38700000000000001</v>
      </c>
      <c r="F48" s="140">
        <v>2.1999999999999999E-2</v>
      </c>
      <c r="G48" s="167">
        <v>112.49</v>
      </c>
      <c r="H48" s="167">
        <v>9.25</v>
      </c>
      <c r="I48" s="171">
        <v>9.25</v>
      </c>
      <c r="J48" s="42">
        <v>0.23599999999999999</v>
      </c>
    </row>
    <row r="49" spans="1:10" ht="27.75" customHeight="1" x14ac:dyDescent="0.25">
      <c r="A49" s="169" t="s">
        <v>435</v>
      </c>
      <c r="B49" s="41" t="s">
        <v>1247</v>
      </c>
      <c r="C49" s="172">
        <v>0</v>
      </c>
      <c r="D49" s="138">
        <v>0.36499999999999999</v>
      </c>
      <c r="E49" s="139">
        <v>0</v>
      </c>
      <c r="F49" s="140">
        <v>0</v>
      </c>
      <c r="G49" s="167">
        <v>0</v>
      </c>
      <c r="H49" s="167">
        <v>9.25</v>
      </c>
      <c r="I49" s="171">
        <v>9.25</v>
      </c>
      <c r="J49" s="42">
        <v>0.23599999999999999</v>
      </c>
    </row>
    <row r="50" spans="1:10" ht="27.75" customHeight="1" x14ac:dyDescent="0.25">
      <c r="A50" s="169" t="s">
        <v>436</v>
      </c>
      <c r="B50" s="41" t="s">
        <v>1248</v>
      </c>
      <c r="C50" s="172">
        <v>0</v>
      </c>
      <c r="D50" s="138">
        <v>0.19400000000000001</v>
      </c>
      <c r="E50" s="139">
        <v>0</v>
      </c>
      <c r="F50" s="140">
        <v>0</v>
      </c>
      <c r="G50" s="167">
        <v>0</v>
      </c>
      <c r="H50" s="167">
        <v>9.25</v>
      </c>
      <c r="I50" s="171">
        <v>9.25</v>
      </c>
      <c r="J50" s="42">
        <v>0.23599999999999999</v>
      </c>
    </row>
    <row r="51" spans="1:10" ht="27.75" customHeight="1" x14ac:dyDescent="0.25">
      <c r="A51" s="169" t="s">
        <v>437</v>
      </c>
      <c r="B51" s="41" t="s">
        <v>1249</v>
      </c>
      <c r="C51" s="172">
        <v>0</v>
      </c>
      <c r="D51" s="138">
        <v>0.26500000000000001</v>
      </c>
      <c r="E51" s="139">
        <v>0</v>
      </c>
      <c r="F51" s="140">
        <v>0</v>
      </c>
      <c r="G51" s="167">
        <v>0</v>
      </c>
      <c r="H51" s="167">
        <v>9.25</v>
      </c>
      <c r="I51" s="171">
        <v>9.25</v>
      </c>
      <c r="J51" s="42">
        <v>0.23599999999999999</v>
      </c>
    </row>
    <row r="52" spans="1:10" ht="27.75" customHeight="1" x14ac:dyDescent="0.25">
      <c r="A52" s="169" t="s">
        <v>438</v>
      </c>
      <c r="B52" s="41" t="s">
        <v>1250</v>
      </c>
      <c r="C52" s="172">
        <v>0</v>
      </c>
      <c r="D52" s="138">
        <v>0.20899999999999999</v>
      </c>
      <c r="E52" s="139">
        <v>0</v>
      </c>
      <c r="F52" s="140">
        <v>0</v>
      </c>
      <c r="G52" s="167">
        <v>0</v>
      </c>
      <c r="H52" s="167">
        <v>9.25</v>
      </c>
      <c r="I52" s="171">
        <v>9.25</v>
      </c>
      <c r="J52" s="42">
        <v>0.23599999999999999</v>
      </c>
    </row>
    <row r="53" spans="1:10" ht="27.75" customHeight="1" x14ac:dyDescent="0.25">
      <c r="A53" s="169" t="s">
        <v>727</v>
      </c>
      <c r="B53" s="41" t="s">
        <v>1281</v>
      </c>
      <c r="C53" s="172" t="s">
        <v>674</v>
      </c>
      <c r="D53" s="141">
        <v>21.946000000000002</v>
      </c>
      <c r="E53" s="142">
        <v>1.7929999999999999</v>
      </c>
      <c r="F53" s="140">
        <v>0.252</v>
      </c>
      <c r="G53" s="168"/>
      <c r="H53" s="168"/>
      <c r="I53" s="170"/>
      <c r="J53" s="43"/>
    </row>
    <row r="54" spans="1:10" ht="27.75" customHeight="1" x14ac:dyDescent="0.25">
      <c r="A54" s="169" t="s">
        <v>728</v>
      </c>
      <c r="B54" s="41" t="s">
        <v>736</v>
      </c>
      <c r="C54" s="172" t="s">
        <v>675</v>
      </c>
      <c r="D54" s="138">
        <v>-7.8280000000000003</v>
      </c>
      <c r="E54" s="139">
        <v>-0.92100000000000004</v>
      </c>
      <c r="F54" s="140">
        <v>-6.8000000000000005E-2</v>
      </c>
      <c r="G54" s="167">
        <v>0</v>
      </c>
      <c r="H54" s="168"/>
      <c r="I54" s="170"/>
      <c r="J54" s="43"/>
    </row>
    <row r="55" spans="1:10" ht="27.75" customHeight="1" x14ac:dyDescent="0.25">
      <c r="A55" s="169" t="s">
        <v>729</v>
      </c>
      <c r="B55" s="41" t="s">
        <v>737</v>
      </c>
      <c r="C55" s="172">
        <v>0</v>
      </c>
      <c r="D55" s="138">
        <v>-6.4329999999999998</v>
      </c>
      <c r="E55" s="139">
        <v>-0.76900000000000002</v>
      </c>
      <c r="F55" s="140">
        <v>-5.3999999999999999E-2</v>
      </c>
      <c r="G55" s="167">
        <v>0</v>
      </c>
      <c r="H55" s="168"/>
      <c r="I55" s="170"/>
      <c r="J55" s="43"/>
    </row>
    <row r="56" spans="1:10" ht="27.75" customHeight="1" x14ac:dyDescent="0.25">
      <c r="A56" s="169" t="s">
        <v>730</v>
      </c>
      <c r="B56" s="41" t="s">
        <v>1282</v>
      </c>
      <c r="C56" s="172">
        <v>0</v>
      </c>
      <c r="D56" s="138">
        <v>-7.8280000000000003</v>
      </c>
      <c r="E56" s="139">
        <v>-0.92100000000000004</v>
      </c>
      <c r="F56" s="140">
        <v>-6.8000000000000005E-2</v>
      </c>
      <c r="G56" s="167">
        <v>0</v>
      </c>
      <c r="H56" s="168"/>
      <c r="I56" s="170"/>
      <c r="J56" s="42">
        <v>0.55000000000000004</v>
      </c>
    </row>
    <row r="57" spans="1:10" ht="27.75" customHeight="1" x14ac:dyDescent="0.25">
      <c r="A57" s="169" t="s">
        <v>731</v>
      </c>
      <c r="B57" s="41" t="s">
        <v>1283</v>
      </c>
      <c r="C57" s="172">
        <v>0</v>
      </c>
      <c r="D57" s="138">
        <v>-6.4329999999999998</v>
      </c>
      <c r="E57" s="139">
        <v>-0.76900000000000002</v>
      </c>
      <c r="F57" s="140">
        <v>-5.3999999999999999E-2</v>
      </c>
      <c r="G57" s="167">
        <v>0</v>
      </c>
      <c r="H57" s="168"/>
      <c r="I57" s="170"/>
      <c r="J57" s="42">
        <v>0.433</v>
      </c>
    </row>
    <row r="58" spans="1:10" ht="27.75" customHeight="1" x14ac:dyDescent="0.25">
      <c r="A58" s="169" t="s">
        <v>732</v>
      </c>
      <c r="B58" s="41" t="s">
        <v>1284</v>
      </c>
      <c r="C58" s="172">
        <v>0</v>
      </c>
      <c r="D58" s="138">
        <v>-4.1790000000000003</v>
      </c>
      <c r="E58" s="139">
        <v>-0.53400000000000003</v>
      </c>
      <c r="F58" s="140">
        <v>-2.9000000000000001E-2</v>
      </c>
      <c r="G58" s="167">
        <v>0</v>
      </c>
      <c r="H58" s="168"/>
      <c r="I58" s="170"/>
      <c r="J58" s="42">
        <v>0.38200000000000001</v>
      </c>
    </row>
    <row r="59" spans="1:10" ht="27.75" customHeight="1" x14ac:dyDescent="0.25">
      <c r="A59" s="165" t="s">
        <v>549</v>
      </c>
      <c r="B59" s="26"/>
      <c r="C59" s="172" t="s">
        <v>672</v>
      </c>
      <c r="D59" s="138">
        <v>5.8259999999999996</v>
      </c>
      <c r="E59" s="139">
        <v>0.59399999999999997</v>
      </c>
      <c r="F59" s="140">
        <v>0</v>
      </c>
      <c r="G59" s="167">
        <v>0</v>
      </c>
      <c r="H59" s="168"/>
      <c r="I59" s="170"/>
      <c r="J59" s="43"/>
    </row>
    <row r="60" spans="1:10" ht="27.75" customHeight="1" x14ac:dyDescent="0.25">
      <c r="A60" s="165" t="s">
        <v>680</v>
      </c>
      <c r="B60" s="26"/>
      <c r="C60" s="172">
        <v>2</v>
      </c>
      <c r="D60" s="138">
        <v>5.93</v>
      </c>
      <c r="E60" s="139">
        <v>0.69799999999999995</v>
      </c>
      <c r="F60" s="140">
        <v>5.0999999999999997E-2</v>
      </c>
      <c r="G60" s="168"/>
      <c r="H60" s="168"/>
      <c r="I60" s="170"/>
      <c r="J60" s="43"/>
    </row>
    <row r="61" spans="1:10" ht="27.75" customHeight="1" x14ac:dyDescent="0.25">
      <c r="A61" s="165" t="s">
        <v>550</v>
      </c>
      <c r="B61" s="26"/>
      <c r="C61" s="172" t="s">
        <v>673</v>
      </c>
      <c r="D61" s="138">
        <v>4.5910000000000002</v>
      </c>
      <c r="E61" s="139">
        <v>0.54</v>
      </c>
      <c r="F61" s="140">
        <v>0.04</v>
      </c>
      <c r="G61" s="167">
        <v>2.82</v>
      </c>
      <c r="H61" s="168"/>
      <c r="I61" s="170"/>
      <c r="J61" s="43"/>
    </row>
    <row r="62" spans="1:10" ht="27.75" customHeight="1" x14ac:dyDescent="0.25">
      <c r="A62" s="165" t="s">
        <v>551</v>
      </c>
      <c r="B62" s="26"/>
      <c r="C62" s="172" t="s">
        <v>673</v>
      </c>
      <c r="D62" s="138">
        <v>4.5330000000000004</v>
      </c>
      <c r="E62" s="139">
        <v>0.48299999999999998</v>
      </c>
      <c r="F62" s="140">
        <v>0</v>
      </c>
      <c r="G62" s="167">
        <v>0</v>
      </c>
      <c r="H62" s="168"/>
      <c r="I62" s="170"/>
      <c r="J62" s="43"/>
    </row>
    <row r="63" spans="1:10" ht="27.75" customHeight="1" x14ac:dyDescent="0.25">
      <c r="A63" s="165" t="s">
        <v>552</v>
      </c>
      <c r="B63" s="26"/>
      <c r="C63" s="172" t="s">
        <v>673</v>
      </c>
      <c r="D63" s="138">
        <v>4.1289999999999996</v>
      </c>
      <c r="E63" s="139">
        <v>7.8E-2</v>
      </c>
      <c r="F63" s="140">
        <v>0</v>
      </c>
      <c r="G63" s="167">
        <v>0</v>
      </c>
      <c r="H63" s="168"/>
      <c r="I63" s="170"/>
      <c r="J63" s="43"/>
    </row>
    <row r="64" spans="1:10" ht="27.75" customHeight="1" x14ac:dyDescent="0.25">
      <c r="A64" s="165" t="s">
        <v>553</v>
      </c>
      <c r="B64" s="26"/>
      <c r="C64" s="172" t="s">
        <v>673</v>
      </c>
      <c r="D64" s="138">
        <v>3.9809999999999999</v>
      </c>
      <c r="E64" s="139">
        <v>0</v>
      </c>
      <c r="F64" s="140">
        <v>0</v>
      </c>
      <c r="G64" s="167">
        <v>0</v>
      </c>
      <c r="H64" s="168"/>
      <c r="I64" s="170"/>
      <c r="J64" s="43"/>
    </row>
    <row r="65" spans="1:10" ht="27.75" customHeight="1" x14ac:dyDescent="0.25">
      <c r="A65" s="165" t="s">
        <v>554</v>
      </c>
      <c r="B65" s="26"/>
      <c r="C65" s="172" t="s">
        <v>673</v>
      </c>
      <c r="D65" s="138">
        <v>3.7890000000000001</v>
      </c>
      <c r="E65" s="139">
        <v>0</v>
      </c>
      <c r="F65" s="140">
        <v>0</v>
      </c>
      <c r="G65" s="167">
        <v>0</v>
      </c>
      <c r="H65" s="168"/>
      <c r="I65" s="170"/>
      <c r="J65" s="43"/>
    </row>
    <row r="66" spans="1:10" ht="27.75" customHeight="1" x14ac:dyDescent="0.25">
      <c r="A66" s="165" t="s">
        <v>681</v>
      </c>
      <c r="B66" s="26"/>
      <c r="C66" s="172">
        <v>4</v>
      </c>
      <c r="D66" s="138">
        <v>4.5910000000000002</v>
      </c>
      <c r="E66" s="139">
        <v>0.54</v>
      </c>
      <c r="F66" s="140">
        <v>0.04</v>
      </c>
      <c r="G66" s="168"/>
      <c r="H66" s="168"/>
      <c r="I66" s="170"/>
      <c r="J66" s="43"/>
    </row>
    <row r="67" spans="1:10" ht="27.75" customHeight="1" x14ac:dyDescent="0.25">
      <c r="A67" s="165" t="s">
        <v>499</v>
      </c>
      <c r="B67" s="26"/>
      <c r="C67" s="172">
        <v>0</v>
      </c>
      <c r="D67" s="138">
        <v>3.649</v>
      </c>
      <c r="E67" s="139">
        <v>0.44</v>
      </c>
      <c r="F67" s="140">
        <v>0.03</v>
      </c>
      <c r="G67" s="167">
        <v>6.93</v>
      </c>
      <c r="H67" s="167">
        <v>3.95</v>
      </c>
      <c r="I67" s="171">
        <v>3.95</v>
      </c>
      <c r="J67" s="42">
        <v>0.28100000000000003</v>
      </c>
    </row>
    <row r="68" spans="1:10" ht="27.75" customHeight="1" x14ac:dyDescent="0.25">
      <c r="A68" s="165" t="s">
        <v>500</v>
      </c>
      <c r="B68" s="26"/>
      <c r="C68" s="172">
        <v>0</v>
      </c>
      <c r="D68" s="138">
        <v>2.3340000000000001</v>
      </c>
      <c r="E68" s="139">
        <v>0.154</v>
      </c>
      <c r="F68" s="140">
        <v>1.4E-2</v>
      </c>
      <c r="G68" s="167">
        <v>1.1000000000000001</v>
      </c>
      <c r="H68" s="167">
        <v>3.95</v>
      </c>
      <c r="I68" s="171">
        <v>3.95</v>
      </c>
      <c r="J68" s="42">
        <v>0.28100000000000003</v>
      </c>
    </row>
    <row r="69" spans="1:10" ht="27.75" customHeight="1" x14ac:dyDescent="0.25">
      <c r="A69" s="165" t="s">
        <v>501</v>
      </c>
      <c r="B69" s="26"/>
      <c r="C69" s="172">
        <v>0</v>
      </c>
      <c r="D69" s="138">
        <v>2.3029999999999999</v>
      </c>
      <c r="E69" s="139">
        <v>0.154</v>
      </c>
      <c r="F69" s="140">
        <v>1.4E-2</v>
      </c>
      <c r="G69" s="167">
        <v>1.1000000000000001</v>
      </c>
      <c r="H69" s="167">
        <v>3.95</v>
      </c>
      <c r="I69" s="171">
        <v>3.95</v>
      </c>
      <c r="J69" s="42">
        <v>0.28100000000000003</v>
      </c>
    </row>
    <row r="70" spans="1:10" ht="27.75" customHeight="1" x14ac:dyDescent="0.25">
      <c r="A70" s="165" t="s">
        <v>502</v>
      </c>
      <c r="B70" s="26"/>
      <c r="C70" s="172">
        <v>0</v>
      </c>
      <c r="D70" s="138">
        <v>2.2749999999999999</v>
      </c>
      <c r="E70" s="139">
        <v>0.154</v>
      </c>
      <c r="F70" s="140">
        <v>1.4E-2</v>
      </c>
      <c r="G70" s="167">
        <v>1.1000000000000001</v>
      </c>
      <c r="H70" s="167">
        <v>3.95</v>
      </c>
      <c r="I70" s="171">
        <v>3.95</v>
      </c>
      <c r="J70" s="42">
        <v>0.28100000000000003</v>
      </c>
    </row>
    <row r="71" spans="1:10" ht="27.75" customHeight="1" x14ac:dyDescent="0.25">
      <c r="A71" s="165" t="s">
        <v>503</v>
      </c>
      <c r="B71" s="26"/>
      <c r="C71" s="172">
        <v>0</v>
      </c>
      <c r="D71" s="138">
        <v>2.2410000000000001</v>
      </c>
      <c r="E71" s="139">
        <v>0.154</v>
      </c>
      <c r="F71" s="140">
        <v>1.4E-2</v>
      </c>
      <c r="G71" s="167">
        <v>1.1000000000000001</v>
      </c>
      <c r="H71" s="167">
        <v>3.95</v>
      </c>
      <c r="I71" s="171">
        <v>3.95</v>
      </c>
      <c r="J71" s="42">
        <v>0.28100000000000003</v>
      </c>
    </row>
    <row r="72" spans="1:10" ht="27.75" customHeight="1" x14ac:dyDescent="0.25">
      <c r="A72" s="165" t="s">
        <v>504</v>
      </c>
      <c r="B72" s="26"/>
      <c r="C72" s="172">
        <v>0</v>
      </c>
      <c r="D72" s="138">
        <v>3.2440000000000002</v>
      </c>
      <c r="E72" s="139">
        <v>0.41399999999999998</v>
      </c>
      <c r="F72" s="140">
        <v>2.3E-2</v>
      </c>
      <c r="G72" s="167">
        <v>8.44</v>
      </c>
      <c r="H72" s="167">
        <v>7.18</v>
      </c>
      <c r="I72" s="171">
        <v>7.18</v>
      </c>
      <c r="J72" s="42">
        <v>0.24099999999999999</v>
      </c>
    </row>
    <row r="73" spans="1:10" ht="27.75" customHeight="1" x14ac:dyDescent="0.25">
      <c r="A73" s="165" t="s">
        <v>505</v>
      </c>
      <c r="B73" s="26"/>
      <c r="C73" s="172">
        <v>0</v>
      </c>
      <c r="D73" s="138">
        <v>1.34</v>
      </c>
      <c r="E73" s="139">
        <v>0</v>
      </c>
      <c r="F73" s="140">
        <v>0</v>
      </c>
      <c r="G73" s="167">
        <v>0</v>
      </c>
      <c r="H73" s="167">
        <v>7.18</v>
      </c>
      <c r="I73" s="171">
        <v>7.18</v>
      </c>
      <c r="J73" s="42">
        <v>0.24099999999999999</v>
      </c>
    </row>
    <row r="74" spans="1:10" ht="27.75" customHeight="1" x14ac:dyDescent="0.25">
      <c r="A74" s="165" t="s">
        <v>506</v>
      </c>
      <c r="B74" s="26"/>
      <c r="C74" s="172">
        <v>0</v>
      </c>
      <c r="D74" s="138">
        <v>1.2949999999999999</v>
      </c>
      <c r="E74" s="139">
        <v>0</v>
      </c>
      <c r="F74" s="140">
        <v>0</v>
      </c>
      <c r="G74" s="167">
        <v>0</v>
      </c>
      <c r="H74" s="167">
        <v>7.18</v>
      </c>
      <c r="I74" s="171">
        <v>7.18</v>
      </c>
      <c r="J74" s="42">
        <v>0.24099999999999999</v>
      </c>
    </row>
    <row r="75" spans="1:10" ht="27.75" customHeight="1" x14ac:dyDescent="0.25">
      <c r="A75" s="165" t="s">
        <v>507</v>
      </c>
      <c r="B75" s="26"/>
      <c r="C75" s="172">
        <v>0</v>
      </c>
      <c r="D75" s="138">
        <v>1.2549999999999999</v>
      </c>
      <c r="E75" s="139">
        <v>0</v>
      </c>
      <c r="F75" s="140">
        <v>0</v>
      </c>
      <c r="G75" s="167">
        <v>0</v>
      </c>
      <c r="H75" s="167">
        <v>7.18</v>
      </c>
      <c r="I75" s="171">
        <v>7.18</v>
      </c>
      <c r="J75" s="42">
        <v>0.24099999999999999</v>
      </c>
    </row>
    <row r="76" spans="1:10" ht="27.75" customHeight="1" x14ac:dyDescent="0.25">
      <c r="A76" s="165" t="s">
        <v>508</v>
      </c>
      <c r="B76" s="26"/>
      <c r="C76" s="172">
        <v>0</v>
      </c>
      <c r="D76" s="138">
        <v>1.2050000000000001</v>
      </c>
      <c r="E76" s="139">
        <v>0</v>
      </c>
      <c r="F76" s="140">
        <v>0</v>
      </c>
      <c r="G76" s="167">
        <v>0</v>
      </c>
      <c r="H76" s="167">
        <v>7.18</v>
      </c>
      <c r="I76" s="171">
        <v>7.18</v>
      </c>
      <c r="J76" s="42">
        <v>0.24099999999999999</v>
      </c>
    </row>
    <row r="77" spans="1:10" ht="27.75" customHeight="1" x14ac:dyDescent="0.25">
      <c r="A77" s="165" t="s">
        <v>509</v>
      </c>
      <c r="B77" s="26"/>
      <c r="C77" s="172">
        <v>0</v>
      </c>
      <c r="D77" s="138">
        <v>2.6680000000000001</v>
      </c>
      <c r="E77" s="139">
        <v>0.34100000000000003</v>
      </c>
      <c r="F77" s="140">
        <v>0.02</v>
      </c>
      <c r="G77" s="167">
        <v>99</v>
      </c>
      <c r="H77" s="167">
        <v>8.14</v>
      </c>
      <c r="I77" s="171">
        <v>8.14</v>
      </c>
      <c r="J77" s="42">
        <v>0.20799999999999999</v>
      </c>
    </row>
    <row r="78" spans="1:10" ht="27.75" customHeight="1" x14ac:dyDescent="0.25">
      <c r="A78" s="165" t="s">
        <v>510</v>
      </c>
      <c r="B78" s="26"/>
      <c r="C78" s="172">
        <v>0</v>
      </c>
      <c r="D78" s="138">
        <v>0.32200000000000001</v>
      </c>
      <c r="E78" s="139">
        <v>0</v>
      </c>
      <c r="F78" s="140">
        <v>0</v>
      </c>
      <c r="G78" s="167">
        <v>0</v>
      </c>
      <c r="H78" s="167">
        <v>8.14</v>
      </c>
      <c r="I78" s="171">
        <v>8.14</v>
      </c>
      <c r="J78" s="42">
        <v>0.20799999999999999</v>
      </c>
    </row>
    <row r="79" spans="1:10" ht="27.75" customHeight="1" x14ac:dyDescent="0.25">
      <c r="A79" s="165" t="s">
        <v>511</v>
      </c>
      <c r="B79" s="26"/>
      <c r="C79" s="172">
        <v>0</v>
      </c>
      <c r="D79" s="138">
        <v>0.17100000000000001</v>
      </c>
      <c r="E79" s="139">
        <v>0</v>
      </c>
      <c r="F79" s="140">
        <v>0</v>
      </c>
      <c r="G79" s="167">
        <v>0</v>
      </c>
      <c r="H79" s="167">
        <v>8.14</v>
      </c>
      <c r="I79" s="171">
        <v>8.14</v>
      </c>
      <c r="J79" s="42">
        <v>0.20799999999999999</v>
      </c>
    </row>
    <row r="80" spans="1:10" ht="27.75" customHeight="1" x14ac:dyDescent="0.25">
      <c r="A80" s="165" t="s">
        <v>512</v>
      </c>
      <c r="B80" s="26"/>
      <c r="C80" s="172">
        <v>0</v>
      </c>
      <c r="D80" s="138">
        <v>0.23300000000000001</v>
      </c>
      <c r="E80" s="139">
        <v>0</v>
      </c>
      <c r="F80" s="140">
        <v>0</v>
      </c>
      <c r="G80" s="167">
        <v>0</v>
      </c>
      <c r="H80" s="167">
        <v>8.14</v>
      </c>
      <c r="I80" s="171">
        <v>8.14</v>
      </c>
      <c r="J80" s="42">
        <v>0.20799999999999999</v>
      </c>
    </row>
    <row r="81" spans="1:10" ht="27.75" customHeight="1" x14ac:dyDescent="0.25">
      <c r="A81" s="165" t="s">
        <v>513</v>
      </c>
      <c r="B81" s="26"/>
      <c r="C81" s="172">
        <v>0</v>
      </c>
      <c r="D81" s="138">
        <v>0.184</v>
      </c>
      <c r="E81" s="139">
        <v>0</v>
      </c>
      <c r="F81" s="140">
        <v>0</v>
      </c>
      <c r="G81" s="167">
        <v>0</v>
      </c>
      <c r="H81" s="167">
        <v>8.14</v>
      </c>
      <c r="I81" s="171">
        <v>8.14</v>
      </c>
      <c r="J81" s="42">
        <v>0.20799999999999999</v>
      </c>
    </row>
    <row r="82" spans="1:10" ht="27.75" customHeight="1" x14ac:dyDescent="0.25">
      <c r="A82" s="165" t="s">
        <v>682</v>
      </c>
      <c r="B82" s="26"/>
      <c r="C82" s="172" t="s">
        <v>674</v>
      </c>
      <c r="D82" s="141">
        <v>19.571000000000002</v>
      </c>
      <c r="E82" s="142">
        <v>1.599</v>
      </c>
      <c r="F82" s="140">
        <v>0.22500000000000001</v>
      </c>
      <c r="G82" s="168"/>
      <c r="H82" s="168"/>
      <c r="I82" s="170"/>
      <c r="J82" s="43"/>
    </row>
    <row r="83" spans="1:10" ht="27.75" customHeight="1" x14ac:dyDescent="0.25">
      <c r="A83" s="165" t="s">
        <v>683</v>
      </c>
      <c r="B83" s="26"/>
      <c r="C83" s="172" t="s">
        <v>675</v>
      </c>
      <c r="D83" s="138">
        <v>-5.4139999999999997</v>
      </c>
      <c r="E83" s="139">
        <v>-0.63700000000000001</v>
      </c>
      <c r="F83" s="140">
        <v>-4.7E-2</v>
      </c>
      <c r="G83" s="167">
        <v>0</v>
      </c>
      <c r="H83" s="168"/>
      <c r="I83" s="170"/>
      <c r="J83" s="43"/>
    </row>
    <row r="84" spans="1:10" ht="27.75" customHeight="1" x14ac:dyDescent="0.25">
      <c r="A84" s="165" t="s">
        <v>684</v>
      </c>
      <c r="B84" s="26"/>
      <c r="C84" s="172">
        <v>0</v>
      </c>
      <c r="D84" s="138">
        <v>-4.9210000000000003</v>
      </c>
      <c r="E84" s="139">
        <v>-0.58799999999999997</v>
      </c>
      <c r="F84" s="140">
        <v>-4.1000000000000002E-2</v>
      </c>
      <c r="G84" s="167">
        <v>0</v>
      </c>
      <c r="H84" s="168"/>
      <c r="I84" s="170"/>
      <c r="J84" s="43"/>
    </row>
    <row r="85" spans="1:10" ht="27.75" customHeight="1" x14ac:dyDescent="0.25">
      <c r="A85" s="165" t="s">
        <v>685</v>
      </c>
      <c r="B85" s="26"/>
      <c r="C85" s="172">
        <v>0</v>
      </c>
      <c r="D85" s="138">
        <v>-5.4139999999999997</v>
      </c>
      <c r="E85" s="139">
        <v>-0.63700000000000001</v>
      </c>
      <c r="F85" s="140">
        <v>-4.7E-2</v>
      </c>
      <c r="G85" s="167">
        <v>0</v>
      </c>
      <c r="H85" s="168"/>
      <c r="I85" s="170"/>
      <c r="J85" s="42">
        <v>0.38</v>
      </c>
    </row>
    <row r="86" spans="1:10" ht="27.75" customHeight="1" x14ac:dyDescent="0.25">
      <c r="A86" s="165" t="s">
        <v>686</v>
      </c>
      <c r="B86" s="26"/>
      <c r="C86" s="172">
        <v>0</v>
      </c>
      <c r="D86" s="138">
        <v>-4.9210000000000003</v>
      </c>
      <c r="E86" s="139">
        <v>-0.58799999999999997</v>
      </c>
      <c r="F86" s="140">
        <v>-4.1000000000000002E-2</v>
      </c>
      <c r="G86" s="167">
        <v>0</v>
      </c>
      <c r="H86" s="168"/>
      <c r="I86" s="170"/>
      <c r="J86" s="42">
        <v>0.33100000000000002</v>
      </c>
    </row>
    <row r="87" spans="1:10" ht="27.75" customHeight="1" x14ac:dyDescent="0.25">
      <c r="A87" s="165" t="s">
        <v>687</v>
      </c>
      <c r="B87" s="26"/>
      <c r="C87" s="172">
        <v>0</v>
      </c>
      <c r="D87" s="138">
        <v>-4.1790000000000003</v>
      </c>
      <c r="E87" s="139">
        <v>-0.53400000000000003</v>
      </c>
      <c r="F87" s="140">
        <v>-2.9000000000000001E-2</v>
      </c>
      <c r="G87" s="167">
        <v>9.08</v>
      </c>
      <c r="H87" s="168"/>
      <c r="I87" s="170"/>
      <c r="J87" s="42">
        <v>0.38200000000000001</v>
      </c>
    </row>
    <row r="88" spans="1:10" ht="27.75" customHeight="1" x14ac:dyDescent="0.25">
      <c r="A88" s="165" t="s">
        <v>555</v>
      </c>
      <c r="B88" s="26"/>
      <c r="C88" s="172" t="s">
        <v>672</v>
      </c>
      <c r="D88" s="138">
        <v>4.4729999999999999</v>
      </c>
      <c r="E88" s="139">
        <v>0.45600000000000002</v>
      </c>
      <c r="F88" s="140">
        <v>0</v>
      </c>
      <c r="G88" s="167">
        <v>0</v>
      </c>
      <c r="H88" s="168"/>
      <c r="I88" s="170"/>
      <c r="J88" s="43"/>
    </row>
    <row r="89" spans="1:10" ht="27.75" customHeight="1" x14ac:dyDescent="0.25">
      <c r="A89" s="165" t="s">
        <v>688</v>
      </c>
      <c r="B89" s="26"/>
      <c r="C89" s="172">
        <v>2</v>
      </c>
      <c r="D89" s="138">
        <v>4.5519999999999996</v>
      </c>
      <c r="E89" s="139">
        <v>0.53500000000000003</v>
      </c>
      <c r="F89" s="140">
        <v>0.04</v>
      </c>
      <c r="G89" s="168"/>
      <c r="H89" s="168"/>
      <c r="I89" s="170"/>
      <c r="J89" s="43"/>
    </row>
    <row r="90" spans="1:10" ht="27.75" customHeight="1" x14ac:dyDescent="0.25">
      <c r="A90" s="165" t="s">
        <v>556</v>
      </c>
      <c r="B90" s="26"/>
      <c r="C90" s="172" t="s">
        <v>673</v>
      </c>
      <c r="D90" s="138">
        <v>3.524</v>
      </c>
      <c r="E90" s="139">
        <v>0.41499999999999998</v>
      </c>
      <c r="F90" s="140">
        <v>3.1E-2</v>
      </c>
      <c r="G90" s="167">
        <v>2.17</v>
      </c>
      <c r="H90" s="168"/>
      <c r="I90" s="170"/>
      <c r="J90" s="43"/>
    </row>
    <row r="91" spans="1:10" ht="27.75" customHeight="1" x14ac:dyDescent="0.25">
      <c r="A91" s="165" t="s">
        <v>557</v>
      </c>
      <c r="B91" s="26"/>
      <c r="C91" s="172" t="s">
        <v>673</v>
      </c>
      <c r="D91" s="138">
        <v>3.48</v>
      </c>
      <c r="E91" s="139">
        <v>0.371</v>
      </c>
      <c r="F91" s="140">
        <v>0</v>
      </c>
      <c r="G91" s="167">
        <v>0</v>
      </c>
      <c r="H91" s="168"/>
      <c r="I91" s="170"/>
      <c r="J91" s="43"/>
    </row>
    <row r="92" spans="1:10" ht="27.75" customHeight="1" x14ac:dyDescent="0.25">
      <c r="A92" s="165" t="s">
        <v>558</v>
      </c>
      <c r="B92" s="26"/>
      <c r="C92" s="172" t="s">
        <v>673</v>
      </c>
      <c r="D92" s="138">
        <v>3.17</v>
      </c>
      <c r="E92" s="139">
        <v>0.06</v>
      </c>
      <c r="F92" s="140">
        <v>0</v>
      </c>
      <c r="G92" s="167">
        <v>0</v>
      </c>
      <c r="H92" s="168"/>
      <c r="I92" s="170"/>
      <c r="J92" s="43"/>
    </row>
    <row r="93" spans="1:10" ht="27.75" customHeight="1" x14ac:dyDescent="0.25">
      <c r="A93" s="165" t="s">
        <v>559</v>
      </c>
      <c r="B93" s="26"/>
      <c r="C93" s="172" t="s">
        <v>673</v>
      </c>
      <c r="D93" s="138">
        <v>3.056</v>
      </c>
      <c r="E93" s="139">
        <v>0</v>
      </c>
      <c r="F93" s="140">
        <v>0</v>
      </c>
      <c r="G93" s="167">
        <v>0</v>
      </c>
      <c r="H93" s="168"/>
      <c r="I93" s="170"/>
      <c r="J93" s="43"/>
    </row>
    <row r="94" spans="1:10" ht="27.75" customHeight="1" x14ac:dyDescent="0.25">
      <c r="A94" s="165" t="s">
        <v>560</v>
      </c>
      <c r="B94" s="26"/>
      <c r="C94" s="172" t="s">
        <v>673</v>
      </c>
      <c r="D94" s="138">
        <v>2.9089999999999998</v>
      </c>
      <c r="E94" s="139">
        <v>0</v>
      </c>
      <c r="F94" s="140">
        <v>0</v>
      </c>
      <c r="G94" s="167">
        <v>0</v>
      </c>
      <c r="H94" s="168"/>
      <c r="I94" s="170"/>
      <c r="J94" s="43"/>
    </row>
    <row r="95" spans="1:10" ht="27.75" customHeight="1" x14ac:dyDescent="0.25">
      <c r="A95" s="165" t="s">
        <v>689</v>
      </c>
      <c r="B95" s="26"/>
      <c r="C95" s="172">
        <v>4</v>
      </c>
      <c r="D95" s="138">
        <v>3.524</v>
      </c>
      <c r="E95" s="139">
        <v>0.41499999999999998</v>
      </c>
      <c r="F95" s="140">
        <v>3.1E-2</v>
      </c>
      <c r="G95" s="168"/>
      <c r="H95" s="168"/>
      <c r="I95" s="170"/>
      <c r="J95" s="43"/>
    </row>
    <row r="96" spans="1:10" ht="27.75" customHeight="1" x14ac:dyDescent="0.25">
      <c r="A96" s="165" t="s">
        <v>484</v>
      </c>
      <c r="B96" s="26"/>
      <c r="C96" s="172">
        <v>0</v>
      </c>
      <c r="D96" s="138">
        <v>2.8010000000000002</v>
      </c>
      <c r="E96" s="139">
        <v>0.33800000000000002</v>
      </c>
      <c r="F96" s="140">
        <v>2.3E-2</v>
      </c>
      <c r="G96" s="167">
        <v>5.32</v>
      </c>
      <c r="H96" s="167">
        <v>3.03</v>
      </c>
      <c r="I96" s="171">
        <v>3.03</v>
      </c>
      <c r="J96" s="42">
        <v>0.215</v>
      </c>
    </row>
    <row r="97" spans="1:10" ht="27.75" customHeight="1" x14ac:dyDescent="0.25">
      <c r="A97" s="165" t="s">
        <v>485</v>
      </c>
      <c r="B97" s="26"/>
      <c r="C97" s="172">
        <v>0</v>
      </c>
      <c r="D97" s="138">
        <v>1.792</v>
      </c>
      <c r="E97" s="139">
        <v>0.11799999999999999</v>
      </c>
      <c r="F97" s="140">
        <v>1.0999999999999999E-2</v>
      </c>
      <c r="G97" s="167">
        <v>0.84</v>
      </c>
      <c r="H97" s="167">
        <v>3.03</v>
      </c>
      <c r="I97" s="171">
        <v>3.03</v>
      </c>
      <c r="J97" s="42">
        <v>0.215</v>
      </c>
    </row>
    <row r="98" spans="1:10" ht="27.75" customHeight="1" x14ac:dyDescent="0.25">
      <c r="A98" s="165" t="s">
        <v>486</v>
      </c>
      <c r="B98" s="26"/>
      <c r="C98" s="172">
        <v>0</v>
      </c>
      <c r="D98" s="138">
        <v>1.768</v>
      </c>
      <c r="E98" s="139">
        <v>0.11799999999999999</v>
      </c>
      <c r="F98" s="140">
        <v>1.0999999999999999E-2</v>
      </c>
      <c r="G98" s="167">
        <v>0.84</v>
      </c>
      <c r="H98" s="167">
        <v>3.03</v>
      </c>
      <c r="I98" s="171">
        <v>3.03</v>
      </c>
      <c r="J98" s="42">
        <v>0.215</v>
      </c>
    </row>
    <row r="99" spans="1:10" ht="27.75" customHeight="1" x14ac:dyDescent="0.25">
      <c r="A99" s="165" t="s">
        <v>487</v>
      </c>
      <c r="B99" s="26"/>
      <c r="C99" s="172">
        <v>0</v>
      </c>
      <c r="D99" s="138">
        <v>1.7470000000000001</v>
      </c>
      <c r="E99" s="139">
        <v>0.11799999999999999</v>
      </c>
      <c r="F99" s="140">
        <v>1.0999999999999999E-2</v>
      </c>
      <c r="G99" s="167">
        <v>0.84</v>
      </c>
      <c r="H99" s="167">
        <v>3.03</v>
      </c>
      <c r="I99" s="171">
        <v>3.03</v>
      </c>
      <c r="J99" s="42">
        <v>0.215</v>
      </c>
    </row>
    <row r="100" spans="1:10" ht="27.75" customHeight="1" x14ac:dyDescent="0.25">
      <c r="A100" s="165" t="s">
        <v>488</v>
      </c>
      <c r="B100" s="26"/>
      <c r="C100" s="172">
        <v>0</v>
      </c>
      <c r="D100" s="138">
        <v>1.72</v>
      </c>
      <c r="E100" s="139">
        <v>0.11799999999999999</v>
      </c>
      <c r="F100" s="140">
        <v>1.0999999999999999E-2</v>
      </c>
      <c r="G100" s="167">
        <v>0.84</v>
      </c>
      <c r="H100" s="167">
        <v>3.03</v>
      </c>
      <c r="I100" s="171">
        <v>3.03</v>
      </c>
      <c r="J100" s="42">
        <v>0.215</v>
      </c>
    </row>
    <row r="101" spans="1:10" ht="27.75" customHeight="1" x14ac:dyDescent="0.25">
      <c r="A101" s="165" t="s">
        <v>489</v>
      </c>
      <c r="B101" s="26"/>
      <c r="C101" s="172">
        <v>0</v>
      </c>
      <c r="D101" s="138">
        <v>2.4900000000000002</v>
      </c>
      <c r="E101" s="139">
        <v>0.318</v>
      </c>
      <c r="F101" s="140">
        <v>1.7000000000000001E-2</v>
      </c>
      <c r="G101" s="167">
        <v>6.48</v>
      </c>
      <c r="H101" s="167">
        <v>5.51</v>
      </c>
      <c r="I101" s="171">
        <v>5.51</v>
      </c>
      <c r="J101" s="42">
        <v>0.185</v>
      </c>
    </row>
    <row r="102" spans="1:10" ht="27.75" customHeight="1" x14ac:dyDescent="0.25">
      <c r="A102" s="165" t="s">
        <v>490</v>
      </c>
      <c r="B102" s="26"/>
      <c r="C102" s="172">
        <v>0</v>
      </c>
      <c r="D102" s="138">
        <v>1.0289999999999999</v>
      </c>
      <c r="E102" s="139">
        <v>0</v>
      </c>
      <c r="F102" s="140">
        <v>0</v>
      </c>
      <c r="G102" s="167">
        <v>0</v>
      </c>
      <c r="H102" s="167">
        <v>5.51</v>
      </c>
      <c r="I102" s="171">
        <v>5.51</v>
      </c>
      <c r="J102" s="42">
        <v>0.185</v>
      </c>
    </row>
    <row r="103" spans="1:10" ht="27.75" customHeight="1" x14ac:dyDescent="0.25">
      <c r="A103" s="165" t="s">
        <v>491</v>
      </c>
      <c r="B103" s="26"/>
      <c r="C103" s="172">
        <v>0</v>
      </c>
      <c r="D103" s="138">
        <v>0.99399999999999999</v>
      </c>
      <c r="E103" s="139">
        <v>0</v>
      </c>
      <c r="F103" s="140">
        <v>0</v>
      </c>
      <c r="G103" s="167">
        <v>0</v>
      </c>
      <c r="H103" s="167">
        <v>5.51</v>
      </c>
      <c r="I103" s="171">
        <v>5.51</v>
      </c>
      <c r="J103" s="42">
        <v>0.185</v>
      </c>
    </row>
    <row r="104" spans="1:10" ht="27.75" customHeight="1" x14ac:dyDescent="0.25">
      <c r="A104" s="165" t="s">
        <v>492</v>
      </c>
      <c r="B104" s="26"/>
      <c r="C104" s="172">
        <v>0</v>
      </c>
      <c r="D104" s="138">
        <v>0.96399999999999997</v>
      </c>
      <c r="E104" s="139">
        <v>0</v>
      </c>
      <c r="F104" s="140">
        <v>0</v>
      </c>
      <c r="G104" s="167">
        <v>0</v>
      </c>
      <c r="H104" s="167">
        <v>5.51</v>
      </c>
      <c r="I104" s="171">
        <v>5.51</v>
      </c>
      <c r="J104" s="42">
        <v>0.185</v>
      </c>
    </row>
    <row r="105" spans="1:10" ht="27.75" customHeight="1" x14ac:dyDescent="0.25">
      <c r="A105" s="165" t="s">
        <v>493</v>
      </c>
      <c r="B105" s="26"/>
      <c r="C105" s="172">
        <v>0</v>
      </c>
      <c r="D105" s="138">
        <v>0.92500000000000004</v>
      </c>
      <c r="E105" s="139">
        <v>0</v>
      </c>
      <c r="F105" s="140">
        <v>0</v>
      </c>
      <c r="G105" s="167">
        <v>0</v>
      </c>
      <c r="H105" s="167">
        <v>5.51</v>
      </c>
      <c r="I105" s="171">
        <v>5.51</v>
      </c>
      <c r="J105" s="42">
        <v>0.185</v>
      </c>
    </row>
    <row r="106" spans="1:10" ht="27.75" customHeight="1" x14ac:dyDescent="0.25">
      <c r="A106" s="165" t="s">
        <v>494</v>
      </c>
      <c r="B106" s="26"/>
      <c r="C106" s="172">
        <v>0</v>
      </c>
      <c r="D106" s="138">
        <v>2.048</v>
      </c>
      <c r="E106" s="139">
        <v>0.26200000000000001</v>
      </c>
      <c r="F106" s="140">
        <v>1.4999999999999999E-2</v>
      </c>
      <c r="G106" s="167">
        <v>76</v>
      </c>
      <c r="H106" s="167">
        <v>6.25</v>
      </c>
      <c r="I106" s="171">
        <v>6.25</v>
      </c>
      <c r="J106" s="42">
        <v>0.159</v>
      </c>
    </row>
    <row r="107" spans="1:10" ht="27.75" customHeight="1" x14ac:dyDescent="0.25">
      <c r="A107" s="165" t="s">
        <v>495</v>
      </c>
      <c r="B107" s="26"/>
      <c r="C107" s="172">
        <v>0</v>
      </c>
      <c r="D107" s="138">
        <v>0.247</v>
      </c>
      <c r="E107" s="139">
        <v>0</v>
      </c>
      <c r="F107" s="140">
        <v>0</v>
      </c>
      <c r="G107" s="167">
        <v>0</v>
      </c>
      <c r="H107" s="167">
        <v>6.25</v>
      </c>
      <c r="I107" s="171">
        <v>6.25</v>
      </c>
      <c r="J107" s="42">
        <v>0.159</v>
      </c>
    </row>
    <row r="108" spans="1:10" ht="27.75" customHeight="1" x14ac:dyDescent="0.25">
      <c r="A108" s="165" t="s">
        <v>496</v>
      </c>
      <c r="B108" s="26"/>
      <c r="C108" s="172">
        <v>0</v>
      </c>
      <c r="D108" s="138">
        <v>0.13100000000000001</v>
      </c>
      <c r="E108" s="139">
        <v>0</v>
      </c>
      <c r="F108" s="140">
        <v>0</v>
      </c>
      <c r="G108" s="167">
        <v>0</v>
      </c>
      <c r="H108" s="167">
        <v>6.25</v>
      </c>
      <c r="I108" s="171">
        <v>6.25</v>
      </c>
      <c r="J108" s="42">
        <v>0.159</v>
      </c>
    </row>
    <row r="109" spans="1:10" ht="27.75" customHeight="1" x14ac:dyDescent="0.25">
      <c r="A109" s="165" t="s">
        <v>497</v>
      </c>
      <c r="B109" s="26"/>
      <c r="C109" s="172">
        <v>0</v>
      </c>
      <c r="D109" s="138">
        <v>0.17899999999999999</v>
      </c>
      <c r="E109" s="139">
        <v>0</v>
      </c>
      <c r="F109" s="140">
        <v>0</v>
      </c>
      <c r="G109" s="167">
        <v>0</v>
      </c>
      <c r="H109" s="167">
        <v>6.25</v>
      </c>
      <c r="I109" s="171">
        <v>6.25</v>
      </c>
      <c r="J109" s="42">
        <v>0.159</v>
      </c>
    </row>
    <row r="110" spans="1:10" ht="27.75" customHeight="1" x14ac:dyDescent="0.25">
      <c r="A110" s="165" t="s">
        <v>498</v>
      </c>
      <c r="B110" s="26"/>
      <c r="C110" s="172">
        <v>0</v>
      </c>
      <c r="D110" s="138">
        <v>0.14099999999999999</v>
      </c>
      <c r="E110" s="139">
        <v>0</v>
      </c>
      <c r="F110" s="140">
        <v>0</v>
      </c>
      <c r="G110" s="167">
        <v>0</v>
      </c>
      <c r="H110" s="167">
        <v>6.25</v>
      </c>
      <c r="I110" s="171">
        <v>6.25</v>
      </c>
      <c r="J110" s="42">
        <v>0.159</v>
      </c>
    </row>
    <row r="111" spans="1:10" ht="27.75" customHeight="1" x14ac:dyDescent="0.25">
      <c r="A111" s="165" t="s">
        <v>690</v>
      </c>
      <c r="B111" s="26"/>
      <c r="C111" s="172" t="s">
        <v>674</v>
      </c>
      <c r="D111" s="141">
        <v>15.025</v>
      </c>
      <c r="E111" s="142">
        <v>1.2270000000000001</v>
      </c>
      <c r="F111" s="140">
        <v>0.17299999999999999</v>
      </c>
      <c r="G111" s="168"/>
      <c r="H111" s="168"/>
      <c r="I111" s="170"/>
      <c r="J111" s="43"/>
    </row>
    <row r="112" spans="1:10" ht="27.75" customHeight="1" x14ac:dyDescent="0.25">
      <c r="A112" s="165" t="s">
        <v>691</v>
      </c>
      <c r="B112" s="26"/>
      <c r="C112" s="172" t="s">
        <v>675</v>
      </c>
      <c r="D112" s="138">
        <v>-4.1559999999999997</v>
      </c>
      <c r="E112" s="139">
        <v>-0.48899999999999999</v>
      </c>
      <c r="F112" s="140">
        <v>-3.5999999999999997E-2</v>
      </c>
      <c r="G112" s="167">
        <v>0</v>
      </c>
      <c r="H112" s="168"/>
      <c r="I112" s="170"/>
      <c r="J112" s="43"/>
    </row>
    <row r="113" spans="1:10" ht="27.75" customHeight="1" x14ac:dyDescent="0.25">
      <c r="A113" s="165" t="s">
        <v>692</v>
      </c>
      <c r="B113" s="26"/>
      <c r="C113" s="172">
        <v>0</v>
      </c>
      <c r="D113" s="138">
        <v>-3.778</v>
      </c>
      <c r="E113" s="139">
        <v>-0.45100000000000001</v>
      </c>
      <c r="F113" s="140">
        <v>-3.2000000000000001E-2</v>
      </c>
      <c r="G113" s="167">
        <v>0</v>
      </c>
      <c r="H113" s="168"/>
      <c r="I113" s="170"/>
      <c r="J113" s="43"/>
    </row>
    <row r="114" spans="1:10" ht="27.75" customHeight="1" x14ac:dyDescent="0.25">
      <c r="A114" s="165" t="s">
        <v>693</v>
      </c>
      <c r="B114" s="26"/>
      <c r="C114" s="172">
        <v>0</v>
      </c>
      <c r="D114" s="138">
        <v>-4.1559999999999997</v>
      </c>
      <c r="E114" s="139">
        <v>-0.48899999999999999</v>
      </c>
      <c r="F114" s="140">
        <v>-3.5999999999999997E-2</v>
      </c>
      <c r="G114" s="167">
        <v>0</v>
      </c>
      <c r="H114" s="168"/>
      <c r="I114" s="170"/>
      <c r="J114" s="42">
        <v>0.29199999999999998</v>
      </c>
    </row>
    <row r="115" spans="1:10" ht="27.75" customHeight="1" x14ac:dyDescent="0.25">
      <c r="A115" s="165" t="s">
        <v>694</v>
      </c>
      <c r="B115" s="26"/>
      <c r="C115" s="172">
        <v>0</v>
      </c>
      <c r="D115" s="138">
        <v>-3.778</v>
      </c>
      <c r="E115" s="139">
        <v>-0.45100000000000001</v>
      </c>
      <c r="F115" s="140">
        <v>-3.2000000000000001E-2</v>
      </c>
      <c r="G115" s="167">
        <v>0</v>
      </c>
      <c r="H115" s="168"/>
      <c r="I115" s="170"/>
      <c r="J115" s="42">
        <v>0.254</v>
      </c>
    </row>
    <row r="116" spans="1:10" ht="27.75" customHeight="1" x14ac:dyDescent="0.25">
      <c r="A116" s="165" t="s">
        <v>695</v>
      </c>
      <c r="B116" s="26"/>
      <c r="C116" s="172">
        <v>0</v>
      </c>
      <c r="D116" s="138">
        <v>-3.2080000000000002</v>
      </c>
      <c r="E116" s="139">
        <v>-0.41</v>
      </c>
      <c r="F116" s="140">
        <v>-2.1999999999999999E-2</v>
      </c>
      <c r="G116" s="167">
        <v>6.97</v>
      </c>
      <c r="H116" s="168"/>
      <c r="I116" s="170"/>
      <c r="J116" s="42">
        <v>0.29299999999999998</v>
      </c>
    </row>
    <row r="117" spans="1:10" ht="27.75" customHeight="1" x14ac:dyDescent="0.25">
      <c r="A117" s="165" t="s">
        <v>561</v>
      </c>
      <c r="B117" s="26"/>
      <c r="C117" s="172" t="s">
        <v>672</v>
      </c>
      <c r="D117" s="138">
        <v>2.7749999999999999</v>
      </c>
      <c r="E117" s="139">
        <v>0.28299999999999997</v>
      </c>
      <c r="F117" s="140">
        <v>0</v>
      </c>
      <c r="G117" s="167">
        <v>0</v>
      </c>
      <c r="H117" s="168"/>
      <c r="I117" s="170"/>
      <c r="J117" s="43"/>
    </row>
    <row r="118" spans="1:10" ht="27.75" customHeight="1" x14ac:dyDescent="0.25">
      <c r="A118" s="165" t="s">
        <v>696</v>
      </c>
      <c r="B118" s="26"/>
      <c r="C118" s="172">
        <v>2</v>
      </c>
      <c r="D118" s="138">
        <v>2.8250000000000002</v>
      </c>
      <c r="E118" s="139">
        <v>0.33200000000000002</v>
      </c>
      <c r="F118" s="140">
        <v>2.5000000000000001E-2</v>
      </c>
      <c r="G118" s="168"/>
      <c r="H118" s="168"/>
      <c r="I118" s="170"/>
      <c r="J118" s="43"/>
    </row>
    <row r="119" spans="1:10" ht="27.75" customHeight="1" x14ac:dyDescent="0.25">
      <c r="A119" s="165" t="s">
        <v>562</v>
      </c>
      <c r="B119" s="26"/>
      <c r="C119" s="172" t="s">
        <v>673</v>
      </c>
      <c r="D119" s="138">
        <v>2.1869999999999998</v>
      </c>
      <c r="E119" s="139">
        <v>0.25700000000000001</v>
      </c>
      <c r="F119" s="140">
        <v>1.9E-2</v>
      </c>
      <c r="G119" s="167">
        <v>1.34</v>
      </c>
      <c r="H119" s="168"/>
      <c r="I119" s="170"/>
      <c r="J119" s="43"/>
    </row>
    <row r="120" spans="1:10" ht="27.75" customHeight="1" x14ac:dyDescent="0.25">
      <c r="A120" s="165" t="s">
        <v>563</v>
      </c>
      <c r="B120" s="26"/>
      <c r="C120" s="172" t="s">
        <v>673</v>
      </c>
      <c r="D120" s="138">
        <v>2.1589999999999998</v>
      </c>
      <c r="E120" s="139">
        <v>0.23</v>
      </c>
      <c r="F120" s="140">
        <v>0</v>
      </c>
      <c r="G120" s="167">
        <v>0</v>
      </c>
      <c r="H120" s="168"/>
      <c r="I120" s="170"/>
      <c r="J120" s="43"/>
    </row>
    <row r="121" spans="1:10" ht="27.75" customHeight="1" x14ac:dyDescent="0.25">
      <c r="A121" s="165" t="s">
        <v>564</v>
      </c>
      <c r="B121" s="26"/>
      <c r="C121" s="172" t="s">
        <v>673</v>
      </c>
      <c r="D121" s="138">
        <v>1.9670000000000001</v>
      </c>
      <c r="E121" s="139">
        <v>3.6999999999999998E-2</v>
      </c>
      <c r="F121" s="140">
        <v>0</v>
      </c>
      <c r="G121" s="167">
        <v>0</v>
      </c>
      <c r="H121" s="168"/>
      <c r="I121" s="170"/>
      <c r="J121" s="43"/>
    </row>
    <row r="122" spans="1:10" ht="27.75" customHeight="1" x14ac:dyDescent="0.25">
      <c r="A122" s="165" t="s">
        <v>565</v>
      </c>
      <c r="B122" s="26"/>
      <c r="C122" s="172" t="s">
        <v>673</v>
      </c>
      <c r="D122" s="138">
        <v>1.8959999999999999</v>
      </c>
      <c r="E122" s="139">
        <v>0</v>
      </c>
      <c r="F122" s="140">
        <v>0</v>
      </c>
      <c r="G122" s="167">
        <v>0</v>
      </c>
      <c r="H122" s="168"/>
      <c r="I122" s="170"/>
      <c r="J122" s="43"/>
    </row>
    <row r="123" spans="1:10" ht="27.75" customHeight="1" x14ac:dyDescent="0.25">
      <c r="A123" s="165" t="s">
        <v>566</v>
      </c>
      <c r="B123" s="26"/>
      <c r="C123" s="172" t="s">
        <v>673</v>
      </c>
      <c r="D123" s="138">
        <v>1.8049999999999999</v>
      </c>
      <c r="E123" s="139">
        <v>0</v>
      </c>
      <c r="F123" s="140">
        <v>0</v>
      </c>
      <c r="G123" s="167">
        <v>0</v>
      </c>
      <c r="H123" s="168"/>
      <c r="I123" s="170"/>
      <c r="J123" s="43"/>
    </row>
    <row r="124" spans="1:10" ht="27.75" customHeight="1" x14ac:dyDescent="0.25">
      <c r="A124" s="165" t="s">
        <v>697</v>
      </c>
      <c r="B124" s="26"/>
      <c r="C124" s="172">
        <v>4</v>
      </c>
      <c r="D124" s="138">
        <v>2.1869999999999998</v>
      </c>
      <c r="E124" s="139">
        <v>0.25700000000000001</v>
      </c>
      <c r="F124" s="140">
        <v>1.9E-2</v>
      </c>
      <c r="G124" s="168"/>
      <c r="H124" s="168"/>
      <c r="I124" s="170"/>
      <c r="J124" s="43"/>
    </row>
    <row r="125" spans="1:10" ht="27.75" customHeight="1" x14ac:dyDescent="0.25">
      <c r="A125" s="165" t="s">
        <v>469</v>
      </c>
      <c r="B125" s="26"/>
      <c r="C125" s="172">
        <v>0</v>
      </c>
      <c r="D125" s="138">
        <v>1.738</v>
      </c>
      <c r="E125" s="139">
        <v>0.21</v>
      </c>
      <c r="F125" s="140">
        <v>1.4E-2</v>
      </c>
      <c r="G125" s="167">
        <v>3.3</v>
      </c>
      <c r="H125" s="167">
        <v>1.88</v>
      </c>
      <c r="I125" s="171">
        <v>1.88</v>
      </c>
      <c r="J125" s="42">
        <v>0.13400000000000001</v>
      </c>
    </row>
    <row r="126" spans="1:10" ht="27.75" customHeight="1" x14ac:dyDescent="0.25">
      <c r="A126" s="165" t="s">
        <v>470</v>
      </c>
      <c r="B126" s="26"/>
      <c r="C126" s="172">
        <v>0</v>
      </c>
      <c r="D126" s="138">
        <v>1.1120000000000001</v>
      </c>
      <c r="E126" s="139">
        <v>7.2999999999999995E-2</v>
      </c>
      <c r="F126" s="140">
        <v>7.0000000000000001E-3</v>
      </c>
      <c r="G126" s="167">
        <v>0.52</v>
      </c>
      <c r="H126" s="167">
        <v>1.88</v>
      </c>
      <c r="I126" s="171">
        <v>1.88</v>
      </c>
      <c r="J126" s="42">
        <v>0.13400000000000001</v>
      </c>
    </row>
    <row r="127" spans="1:10" ht="27.75" customHeight="1" x14ac:dyDescent="0.25">
      <c r="A127" s="165" t="s">
        <v>471</v>
      </c>
      <c r="B127" s="26"/>
      <c r="C127" s="172">
        <v>0</v>
      </c>
      <c r="D127" s="138">
        <v>1.097</v>
      </c>
      <c r="E127" s="139">
        <v>7.2999999999999995E-2</v>
      </c>
      <c r="F127" s="140">
        <v>7.0000000000000001E-3</v>
      </c>
      <c r="G127" s="167">
        <v>0.52</v>
      </c>
      <c r="H127" s="167">
        <v>1.88</v>
      </c>
      <c r="I127" s="171">
        <v>1.88</v>
      </c>
      <c r="J127" s="42">
        <v>0.13400000000000001</v>
      </c>
    </row>
    <row r="128" spans="1:10" ht="27.75" customHeight="1" x14ac:dyDescent="0.25">
      <c r="A128" s="165" t="s">
        <v>472</v>
      </c>
      <c r="B128" s="26"/>
      <c r="C128" s="172">
        <v>0</v>
      </c>
      <c r="D128" s="138">
        <v>1.0840000000000001</v>
      </c>
      <c r="E128" s="139">
        <v>7.2999999999999995E-2</v>
      </c>
      <c r="F128" s="140">
        <v>7.0000000000000001E-3</v>
      </c>
      <c r="G128" s="167">
        <v>0.52</v>
      </c>
      <c r="H128" s="167">
        <v>1.88</v>
      </c>
      <c r="I128" s="171">
        <v>1.88</v>
      </c>
      <c r="J128" s="42">
        <v>0.13400000000000001</v>
      </c>
    </row>
    <row r="129" spans="1:10" ht="27.75" customHeight="1" x14ac:dyDescent="0.25">
      <c r="A129" s="165" t="s">
        <v>473</v>
      </c>
      <c r="B129" s="26"/>
      <c r="C129" s="172">
        <v>0</v>
      </c>
      <c r="D129" s="138">
        <v>1.0680000000000001</v>
      </c>
      <c r="E129" s="139">
        <v>7.2999999999999995E-2</v>
      </c>
      <c r="F129" s="140">
        <v>7.0000000000000001E-3</v>
      </c>
      <c r="G129" s="167">
        <v>0.52</v>
      </c>
      <c r="H129" s="167">
        <v>1.88</v>
      </c>
      <c r="I129" s="171">
        <v>1.88</v>
      </c>
      <c r="J129" s="42">
        <v>0.13400000000000001</v>
      </c>
    </row>
    <row r="130" spans="1:10" ht="27.75" customHeight="1" x14ac:dyDescent="0.25">
      <c r="A130" s="165" t="s">
        <v>474</v>
      </c>
      <c r="B130" s="26"/>
      <c r="C130" s="172">
        <v>0</v>
      </c>
      <c r="D130" s="138">
        <v>1.5449999999999999</v>
      </c>
      <c r="E130" s="139">
        <v>0.19700000000000001</v>
      </c>
      <c r="F130" s="140">
        <v>1.0999999999999999E-2</v>
      </c>
      <c r="G130" s="167">
        <v>4.0199999999999996</v>
      </c>
      <c r="H130" s="167">
        <v>3.42</v>
      </c>
      <c r="I130" s="171">
        <v>3.42</v>
      </c>
      <c r="J130" s="42">
        <v>0.115</v>
      </c>
    </row>
    <row r="131" spans="1:10" ht="27.75" customHeight="1" x14ac:dyDescent="0.25">
      <c r="A131" s="165" t="s">
        <v>475</v>
      </c>
      <c r="B131" s="26"/>
      <c r="C131" s="172">
        <v>0</v>
      </c>
      <c r="D131" s="138">
        <v>0.63800000000000001</v>
      </c>
      <c r="E131" s="139">
        <v>0</v>
      </c>
      <c r="F131" s="140">
        <v>0</v>
      </c>
      <c r="G131" s="167">
        <v>0</v>
      </c>
      <c r="H131" s="167">
        <v>3.42</v>
      </c>
      <c r="I131" s="171">
        <v>3.42</v>
      </c>
      <c r="J131" s="42">
        <v>0.115</v>
      </c>
    </row>
    <row r="132" spans="1:10" ht="27.75" customHeight="1" x14ac:dyDescent="0.25">
      <c r="A132" s="165" t="s">
        <v>476</v>
      </c>
      <c r="B132" s="26"/>
      <c r="C132" s="172">
        <v>0</v>
      </c>
      <c r="D132" s="138">
        <v>0.61699999999999999</v>
      </c>
      <c r="E132" s="139">
        <v>0</v>
      </c>
      <c r="F132" s="140">
        <v>0</v>
      </c>
      <c r="G132" s="167">
        <v>0</v>
      </c>
      <c r="H132" s="167">
        <v>3.42</v>
      </c>
      <c r="I132" s="171">
        <v>3.42</v>
      </c>
      <c r="J132" s="42">
        <v>0.115</v>
      </c>
    </row>
    <row r="133" spans="1:10" ht="27.75" customHeight="1" x14ac:dyDescent="0.25">
      <c r="A133" s="165" t="s">
        <v>477</v>
      </c>
      <c r="B133" s="26"/>
      <c r="C133" s="172">
        <v>0</v>
      </c>
      <c r="D133" s="138">
        <v>0.59799999999999998</v>
      </c>
      <c r="E133" s="139">
        <v>0</v>
      </c>
      <c r="F133" s="140">
        <v>0</v>
      </c>
      <c r="G133" s="167">
        <v>0</v>
      </c>
      <c r="H133" s="167">
        <v>3.42</v>
      </c>
      <c r="I133" s="171">
        <v>3.42</v>
      </c>
      <c r="J133" s="42">
        <v>0.115</v>
      </c>
    </row>
    <row r="134" spans="1:10" ht="27.75" customHeight="1" x14ac:dyDescent="0.25">
      <c r="A134" s="165" t="s">
        <v>478</v>
      </c>
      <c r="B134" s="26"/>
      <c r="C134" s="172">
        <v>0</v>
      </c>
      <c r="D134" s="138">
        <v>0.57399999999999995</v>
      </c>
      <c r="E134" s="139">
        <v>0</v>
      </c>
      <c r="F134" s="140">
        <v>0</v>
      </c>
      <c r="G134" s="167">
        <v>0</v>
      </c>
      <c r="H134" s="167">
        <v>3.42</v>
      </c>
      <c r="I134" s="171">
        <v>3.42</v>
      </c>
      <c r="J134" s="42">
        <v>0.115</v>
      </c>
    </row>
    <row r="135" spans="1:10" ht="27.75" customHeight="1" x14ac:dyDescent="0.25">
      <c r="A135" s="165" t="s">
        <v>479</v>
      </c>
      <c r="B135" s="26"/>
      <c r="C135" s="172">
        <v>0</v>
      </c>
      <c r="D135" s="138">
        <v>1.2709999999999999</v>
      </c>
      <c r="E135" s="139">
        <v>0.16200000000000001</v>
      </c>
      <c r="F135" s="140">
        <v>8.9999999999999993E-3</v>
      </c>
      <c r="G135" s="167">
        <v>47.16</v>
      </c>
      <c r="H135" s="167">
        <v>3.88</v>
      </c>
      <c r="I135" s="171">
        <v>3.88</v>
      </c>
      <c r="J135" s="42">
        <v>9.9000000000000005E-2</v>
      </c>
    </row>
    <row r="136" spans="1:10" ht="27.75" customHeight="1" x14ac:dyDescent="0.25">
      <c r="A136" s="165" t="s">
        <v>480</v>
      </c>
      <c r="B136" s="26"/>
      <c r="C136" s="172">
        <v>0</v>
      </c>
      <c r="D136" s="138">
        <v>0.153</v>
      </c>
      <c r="E136" s="139">
        <v>0</v>
      </c>
      <c r="F136" s="140">
        <v>0</v>
      </c>
      <c r="G136" s="167">
        <v>0</v>
      </c>
      <c r="H136" s="167">
        <v>3.88</v>
      </c>
      <c r="I136" s="171">
        <v>3.88</v>
      </c>
      <c r="J136" s="42">
        <v>9.9000000000000005E-2</v>
      </c>
    </row>
    <row r="137" spans="1:10" ht="27.75" customHeight="1" x14ac:dyDescent="0.25">
      <c r="A137" s="165" t="s">
        <v>481</v>
      </c>
      <c r="B137" s="26"/>
      <c r="C137" s="172">
        <v>0</v>
      </c>
      <c r="D137" s="138">
        <v>8.1000000000000003E-2</v>
      </c>
      <c r="E137" s="139">
        <v>0</v>
      </c>
      <c r="F137" s="140">
        <v>0</v>
      </c>
      <c r="G137" s="167">
        <v>0</v>
      </c>
      <c r="H137" s="167">
        <v>3.88</v>
      </c>
      <c r="I137" s="171">
        <v>3.88</v>
      </c>
      <c r="J137" s="42">
        <v>9.9000000000000005E-2</v>
      </c>
    </row>
    <row r="138" spans="1:10" ht="27.75" customHeight="1" x14ac:dyDescent="0.25">
      <c r="A138" s="165" t="s">
        <v>482</v>
      </c>
      <c r="B138" s="26"/>
      <c r="C138" s="172">
        <v>0</v>
      </c>
      <c r="D138" s="138">
        <v>0.111</v>
      </c>
      <c r="E138" s="139">
        <v>0</v>
      </c>
      <c r="F138" s="140">
        <v>0</v>
      </c>
      <c r="G138" s="167">
        <v>0</v>
      </c>
      <c r="H138" s="167">
        <v>3.88</v>
      </c>
      <c r="I138" s="171">
        <v>3.88</v>
      </c>
      <c r="J138" s="42">
        <v>9.9000000000000005E-2</v>
      </c>
    </row>
    <row r="139" spans="1:10" ht="27.75" customHeight="1" x14ac:dyDescent="0.25">
      <c r="A139" s="165" t="s">
        <v>483</v>
      </c>
      <c r="B139" s="26"/>
      <c r="C139" s="172">
        <v>0</v>
      </c>
      <c r="D139" s="138">
        <v>8.6999999999999994E-2</v>
      </c>
      <c r="E139" s="139">
        <v>0</v>
      </c>
      <c r="F139" s="140">
        <v>0</v>
      </c>
      <c r="G139" s="167">
        <v>0</v>
      </c>
      <c r="H139" s="167">
        <v>3.88</v>
      </c>
      <c r="I139" s="171">
        <v>3.88</v>
      </c>
      <c r="J139" s="42">
        <v>9.9000000000000005E-2</v>
      </c>
    </row>
    <row r="140" spans="1:10" ht="27.75" customHeight="1" x14ac:dyDescent="0.25">
      <c r="A140" s="165" t="s">
        <v>698</v>
      </c>
      <c r="B140" s="26"/>
      <c r="C140" s="172" t="s">
        <v>674</v>
      </c>
      <c r="D140" s="141">
        <v>9.3230000000000004</v>
      </c>
      <c r="E140" s="142">
        <v>0.76100000000000001</v>
      </c>
      <c r="F140" s="140">
        <v>0.107</v>
      </c>
      <c r="G140" s="168"/>
      <c r="H140" s="168"/>
      <c r="I140" s="170"/>
      <c r="J140" s="43"/>
    </row>
    <row r="141" spans="1:10" ht="27.75" customHeight="1" x14ac:dyDescent="0.25">
      <c r="A141" s="165" t="s">
        <v>699</v>
      </c>
      <c r="B141" s="26"/>
      <c r="C141" s="172" t="s">
        <v>675</v>
      </c>
      <c r="D141" s="138">
        <v>-2.5790000000000002</v>
      </c>
      <c r="E141" s="139">
        <v>-0.30299999999999999</v>
      </c>
      <c r="F141" s="140">
        <v>-2.1999999999999999E-2</v>
      </c>
      <c r="G141" s="167">
        <v>0</v>
      </c>
      <c r="H141" s="168"/>
      <c r="I141" s="170"/>
      <c r="J141" s="43"/>
    </row>
    <row r="142" spans="1:10" ht="27.75" customHeight="1" x14ac:dyDescent="0.25">
      <c r="A142" s="165" t="s">
        <v>700</v>
      </c>
      <c r="B142" s="26"/>
      <c r="C142" s="172">
        <v>0</v>
      </c>
      <c r="D142" s="138">
        <v>-2.3439999999999999</v>
      </c>
      <c r="E142" s="139">
        <v>-0.28000000000000003</v>
      </c>
      <c r="F142" s="140">
        <v>-0.02</v>
      </c>
      <c r="G142" s="167">
        <v>0</v>
      </c>
      <c r="H142" s="168"/>
      <c r="I142" s="170"/>
      <c r="J142" s="43"/>
    </row>
    <row r="143" spans="1:10" ht="27.75" customHeight="1" x14ac:dyDescent="0.25">
      <c r="A143" s="165" t="s">
        <v>701</v>
      </c>
      <c r="B143" s="26"/>
      <c r="C143" s="172">
        <v>0</v>
      </c>
      <c r="D143" s="138">
        <v>-2.5790000000000002</v>
      </c>
      <c r="E143" s="139">
        <v>-0.30299999999999999</v>
      </c>
      <c r="F143" s="140">
        <v>-2.1999999999999999E-2</v>
      </c>
      <c r="G143" s="167">
        <v>0</v>
      </c>
      <c r="H143" s="168"/>
      <c r="I143" s="170"/>
      <c r="J143" s="42">
        <v>0.18099999999999999</v>
      </c>
    </row>
    <row r="144" spans="1:10" ht="27.75" customHeight="1" x14ac:dyDescent="0.25">
      <c r="A144" s="165" t="s">
        <v>702</v>
      </c>
      <c r="B144" s="26"/>
      <c r="C144" s="172">
        <v>0</v>
      </c>
      <c r="D144" s="138">
        <v>-2.3439999999999999</v>
      </c>
      <c r="E144" s="139">
        <v>-0.28000000000000003</v>
      </c>
      <c r="F144" s="140">
        <v>-0.02</v>
      </c>
      <c r="G144" s="167">
        <v>0</v>
      </c>
      <c r="H144" s="168"/>
      <c r="I144" s="170"/>
      <c r="J144" s="42">
        <v>0.158</v>
      </c>
    </row>
    <row r="145" spans="1:10" ht="27.75" customHeight="1" x14ac:dyDescent="0.25">
      <c r="A145" s="165" t="s">
        <v>703</v>
      </c>
      <c r="B145" s="26"/>
      <c r="C145" s="172">
        <v>0</v>
      </c>
      <c r="D145" s="138">
        <v>-1.9910000000000001</v>
      </c>
      <c r="E145" s="139">
        <v>-0.254</v>
      </c>
      <c r="F145" s="140">
        <v>-1.4E-2</v>
      </c>
      <c r="G145" s="167">
        <v>4.33</v>
      </c>
      <c r="H145" s="168"/>
      <c r="I145" s="170"/>
      <c r="J145" s="42">
        <v>0.182</v>
      </c>
    </row>
    <row r="146" spans="1:10" ht="27.75" customHeight="1" x14ac:dyDescent="0.25">
      <c r="A146" s="165" t="s">
        <v>567</v>
      </c>
      <c r="B146" s="26"/>
      <c r="C146" s="172" t="s">
        <v>672</v>
      </c>
      <c r="D146" s="138">
        <v>1.9550000000000001</v>
      </c>
      <c r="E146" s="139">
        <v>0.19900000000000001</v>
      </c>
      <c r="F146" s="140">
        <v>0</v>
      </c>
      <c r="G146" s="167">
        <v>0</v>
      </c>
      <c r="H146" s="168"/>
      <c r="I146" s="170"/>
      <c r="J146" s="43"/>
    </row>
    <row r="147" spans="1:10" ht="27.75" customHeight="1" x14ac:dyDescent="0.25">
      <c r="A147" s="165" t="s">
        <v>704</v>
      </c>
      <c r="B147" s="26"/>
      <c r="C147" s="172">
        <v>2</v>
      </c>
      <c r="D147" s="138">
        <v>1.99</v>
      </c>
      <c r="E147" s="139">
        <v>0.23400000000000001</v>
      </c>
      <c r="F147" s="140">
        <v>1.7000000000000001E-2</v>
      </c>
      <c r="G147" s="168"/>
      <c r="H147" s="168"/>
      <c r="I147" s="170"/>
      <c r="J147" s="43"/>
    </row>
    <row r="148" spans="1:10" ht="27.75" customHeight="1" x14ac:dyDescent="0.25">
      <c r="A148" s="165" t="s">
        <v>568</v>
      </c>
      <c r="B148" s="26"/>
      <c r="C148" s="172" t="s">
        <v>673</v>
      </c>
      <c r="D148" s="138">
        <v>1.54</v>
      </c>
      <c r="E148" s="139">
        <v>0.18099999999999999</v>
      </c>
      <c r="F148" s="140">
        <v>1.2999999999999999E-2</v>
      </c>
      <c r="G148" s="167">
        <v>0.95</v>
      </c>
      <c r="H148" s="168"/>
      <c r="I148" s="170"/>
      <c r="J148" s="43"/>
    </row>
    <row r="149" spans="1:10" ht="27.75" customHeight="1" x14ac:dyDescent="0.25">
      <c r="A149" s="165" t="s">
        <v>569</v>
      </c>
      <c r="B149" s="26"/>
      <c r="C149" s="172" t="s">
        <v>673</v>
      </c>
      <c r="D149" s="138">
        <v>1.5209999999999999</v>
      </c>
      <c r="E149" s="139">
        <v>0.16200000000000001</v>
      </c>
      <c r="F149" s="140">
        <v>0</v>
      </c>
      <c r="G149" s="167">
        <v>0</v>
      </c>
      <c r="H149" s="168"/>
      <c r="I149" s="170"/>
      <c r="J149" s="43"/>
    </row>
    <row r="150" spans="1:10" ht="27.75" customHeight="1" x14ac:dyDescent="0.25">
      <c r="A150" s="165" t="s">
        <v>570</v>
      </c>
      <c r="B150" s="26"/>
      <c r="C150" s="172" t="s">
        <v>673</v>
      </c>
      <c r="D150" s="138">
        <v>1.3859999999999999</v>
      </c>
      <c r="E150" s="139">
        <v>2.5999999999999999E-2</v>
      </c>
      <c r="F150" s="140">
        <v>0</v>
      </c>
      <c r="G150" s="167">
        <v>0</v>
      </c>
      <c r="H150" s="168"/>
      <c r="I150" s="170"/>
      <c r="J150" s="43"/>
    </row>
    <row r="151" spans="1:10" ht="27.75" customHeight="1" x14ac:dyDescent="0.25">
      <c r="A151" s="165" t="s">
        <v>571</v>
      </c>
      <c r="B151" s="26"/>
      <c r="C151" s="172" t="s">
        <v>673</v>
      </c>
      <c r="D151" s="138">
        <v>1.3360000000000001</v>
      </c>
      <c r="E151" s="139">
        <v>0</v>
      </c>
      <c r="F151" s="140">
        <v>0</v>
      </c>
      <c r="G151" s="167">
        <v>0</v>
      </c>
      <c r="H151" s="168"/>
      <c r="I151" s="170"/>
      <c r="J151" s="43"/>
    </row>
    <row r="152" spans="1:10" ht="27.75" customHeight="1" x14ac:dyDescent="0.25">
      <c r="A152" s="165" t="s">
        <v>572</v>
      </c>
      <c r="B152" s="26"/>
      <c r="C152" s="172" t="s">
        <v>673</v>
      </c>
      <c r="D152" s="138">
        <v>1.2709999999999999</v>
      </c>
      <c r="E152" s="139">
        <v>0</v>
      </c>
      <c r="F152" s="140">
        <v>0</v>
      </c>
      <c r="G152" s="167">
        <v>0</v>
      </c>
      <c r="H152" s="168"/>
      <c r="I152" s="170"/>
      <c r="J152" s="43"/>
    </row>
    <row r="153" spans="1:10" ht="27.75" customHeight="1" x14ac:dyDescent="0.25">
      <c r="A153" s="165" t="s">
        <v>705</v>
      </c>
      <c r="B153" s="26"/>
      <c r="C153" s="172">
        <v>4</v>
      </c>
      <c r="D153" s="138">
        <v>1.54</v>
      </c>
      <c r="E153" s="139">
        <v>0.18099999999999999</v>
      </c>
      <c r="F153" s="140">
        <v>1.2999999999999999E-2</v>
      </c>
      <c r="G153" s="168"/>
      <c r="H153" s="168"/>
      <c r="I153" s="170"/>
      <c r="J153" s="43"/>
    </row>
    <row r="154" spans="1:10" ht="27.75" customHeight="1" x14ac:dyDescent="0.25">
      <c r="A154" s="165" t="s">
        <v>454</v>
      </c>
      <c r="B154" s="26"/>
      <c r="C154" s="172">
        <v>0</v>
      </c>
      <c r="D154" s="138">
        <v>1.224</v>
      </c>
      <c r="E154" s="139">
        <v>0.14799999999999999</v>
      </c>
      <c r="F154" s="140">
        <v>0.01</v>
      </c>
      <c r="G154" s="167">
        <v>2.33</v>
      </c>
      <c r="H154" s="167">
        <v>1.32</v>
      </c>
      <c r="I154" s="171">
        <v>1.32</v>
      </c>
      <c r="J154" s="42">
        <v>9.4E-2</v>
      </c>
    </row>
    <row r="155" spans="1:10" ht="27.75" customHeight="1" x14ac:dyDescent="0.25">
      <c r="A155" s="165" t="s">
        <v>455</v>
      </c>
      <c r="B155" s="26"/>
      <c r="C155" s="172">
        <v>0</v>
      </c>
      <c r="D155" s="138">
        <v>0.78300000000000003</v>
      </c>
      <c r="E155" s="139">
        <v>5.1999999999999998E-2</v>
      </c>
      <c r="F155" s="140">
        <v>5.0000000000000001E-3</v>
      </c>
      <c r="G155" s="167">
        <v>0.37</v>
      </c>
      <c r="H155" s="167">
        <v>1.32</v>
      </c>
      <c r="I155" s="171">
        <v>1.32</v>
      </c>
      <c r="J155" s="42">
        <v>9.4E-2</v>
      </c>
    </row>
    <row r="156" spans="1:10" ht="27.75" customHeight="1" x14ac:dyDescent="0.25">
      <c r="A156" s="165" t="s">
        <v>456</v>
      </c>
      <c r="B156" s="26"/>
      <c r="C156" s="172">
        <v>0</v>
      </c>
      <c r="D156" s="138">
        <v>0.77300000000000002</v>
      </c>
      <c r="E156" s="139">
        <v>5.1999999999999998E-2</v>
      </c>
      <c r="F156" s="140">
        <v>5.0000000000000001E-3</v>
      </c>
      <c r="G156" s="167">
        <v>0.37</v>
      </c>
      <c r="H156" s="167">
        <v>1.32</v>
      </c>
      <c r="I156" s="171">
        <v>1.32</v>
      </c>
      <c r="J156" s="42">
        <v>9.4E-2</v>
      </c>
    </row>
    <row r="157" spans="1:10" ht="27.75" customHeight="1" x14ac:dyDescent="0.25">
      <c r="A157" s="165" t="s">
        <v>457</v>
      </c>
      <c r="B157" s="26"/>
      <c r="C157" s="172">
        <v>0</v>
      </c>
      <c r="D157" s="138">
        <v>0.76300000000000001</v>
      </c>
      <c r="E157" s="139">
        <v>5.1999999999999998E-2</v>
      </c>
      <c r="F157" s="140">
        <v>5.0000000000000001E-3</v>
      </c>
      <c r="G157" s="167">
        <v>0.37</v>
      </c>
      <c r="H157" s="167">
        <v>1.32</v>
      </c>
      <c r="I157" s="171">
        <v>1.32</v>
      </c>
      <c r="J157" s="42">
        <v>9.4E-2</v>
      </c>
    </row>
    <row r="158" spans="1:10" ht="27.75" customHeight="1" x14ac:dyDescent="0.25">
      <c r="A158" s="165" t="s">
        <v>458</v>
      </c>
      <c r="B158" s="26"/>
      <c r="C158" s="172">
        <v>0</v>
      </c>
      <c r="D158" s="138">
        <v>0.752</v>
      </c>
      <c r="E158" s="139">
        <v>5.1999999999999998E-2</v>
      </c>
      <c r="F158" s="140">
        <v>5.0000000000000001E-3</v>
      </c>
      <c r="G158" s="167">
        <v>0.37</v>
      </c>
      <c r="H158" s="167">
        <v>1.32</v>
      </c>
      <c r="I158" s="171">
        <v>1.32</v>
      </c>
      <c r="J158" s="42">
        <v>9.4E-2</v>
      </c>
    </row>
    <row r="159" spans="1:10" ht="27.75" customHeight="1" x14ac:dyDescent="0.25">
      <c r="A159" s="165" t="s">
        <v>459</v>
      </c>
      <c r="B159" s="26"/>
      <c r="C159" s="172">
        <v>0</v>
      </c>
      <c r="D159" s="138">
        <v>1.0880000000000001</v>
      </c>
      <c r="E159" s="139">
        <v>0.13900000000000001</v>
      </c>
      <c r="F159" s="140">
        <v>8.0000000000000002E-3</v>
      </c>
      <c r="G159" s="167">
        <v>2.83</v>
      </c>
      <c r="H159" s="167">
        <v>2.41</v>
      </c>
      <c r="I159" s="171">
        <v>2.41</v>
      </c>
      <c r="J159" s="42">
        <v>8.1000000000000003E-2</v>
      </c>
    </row>
    <row r="160" spans="1:10" ht="27.75" customHeight="1" x14ac:dyDescent="0.25">
      <c r="A160" s="165" t="s">
        <v>460</v>
      </c>
      <c r="B160" s="26"/>
      <c r="C160" s="172">
        <v>0</v>
      </c>
      <c r="D160" s="138">
        <v>0.45</v>
      </c>
      <c r="E160" s="139">
        <v>0</v>
      </c>
      <c r="F160" s="140">
        <v>0</v>
      </c>
      <c r="G160" s="167">
        <v>0</v>
      </c>
      <c r="H160" s="167">
        <v>2.41</v>
      </c>
      <c r="I160" s="171">
        <v>2.41</v>
      </c>
      <c r="J160" s="42">
        <v>8.1000000000000003E-2</v>
      </c>
    </row>
    <row r="161" spans="1:10" ht="27.75" customHeight="1" x14ac:dyDescent="0.25">
      <c r="A161" s="165" t="s">
        <v>461</v>
      </c>
      <c r="B161" s="26"/>
      <c r="C161" s="172">
        <v>0</v>
      </c>
      <c r="D161" s="138">
        <v>0.435</v>
      </c>
      <c r="E161" s="139">
        <v>0</v>
      </c>
      <c r="F161" s="140">
        <v>0</v>
      </c>
      <c r="G161" s="167">
        <v>0</v>
      </c>
      <c r="H161" s="167">
        <v>2.41</v>
      </c>
      <c r="I161" s="171">
        <v>2.41</v>
      </c>
      <c r="J161" s="42">
        <v>8.1000000000000003E-2</v>
      </c>
    </row>
    <row r="162" spans="1:10" ht="27.75" customHeight="1" x14ac:dyDescent="0.25">
      <c r="A162" s="165" t="s">
        <v>462</v>
      </c>
      <c r="B162" s="26"/>
      <c r="C162" s="172">
        <v>0</v>
      </c>
      <c r="D162" s="138">
        <v>0.42099999999999999</v>
      </c>
      <c r="E162" s="139">
        <v>0</v>
      </c>
      <c r="F162" s="140">
        <v>0</v>
      </c>
      <c r="G162" s="167">
        <v>0</v>
      </c>
      <c r="H162" s="167">
        <v>2.41</v>
      </c>
      <c r="I162" s="171">
        <v>2.41</v>
      </c>
      <c r="J162" s="42">
        <v>8.1000000000000003E-2</v>
      </c>
    </row>
    <row r="163" spans="1:10" ht="27.75" customHeight="1" x14ac:dyDescent="0.25">
      <c r="A163" s="165" t="s">
        <v>463</v>
      </c>
      <c r="B163" s="26"/>
      <c r="C163" s="172">
        <v>0</v>
      </c>
      <c r="D163" s="138">
        <v>0.40400000000000003</v>
      </c>
      <c r="E163" s="139">
        <v>0</v>
      </c>
      <c r="F163" s="140">
        <v>0</v>
      </c>
      <c r="G163" s="167">
        <v>0</v>
      </c>
      <c r="H163" s="167">
        <v>2.41</v>
      </c>
      <c r="I163" s="171">
        <v>2.41</v>
      </c>
      <c r="J163" s="42">
        <v>8.1000000000000003E-2</v>
      </c>
    </row>
    <row r="164" spans="1:10" ht="27.75" customHeight="1" x14ac:dyDescent="0.25">
      <c r="A164" s="165" t="s">
        <v>464</v>
      </c>
      <c r="B164" s="26"/>
      <c r="C164" s="172">
        <v>0</v>
      </c>
      <c r="D164" s="138">
        <v>0.89500000000000002</v>
      </c>
      <c r="E164" s="139">
        <v>0.114</v>
      </c>
      <c r="F164" s="140">
        <v>7.0000000000000001E-3</v>
      </c>
      <c r="G164" s="167">
        <v>33.22</v>
      </c>
      <c r="H164" s="167">
        <v>2.73</v>
      </c>
      <c r="I164" s="171">
        <v>2.73</v>
      </c>
      <c r="J164" s="42">
        <v>7.0000000000000007E-2</v>
      </c>
    </row>
    <row r="165" spans="1:10" ht="27.75" customHeight="1" x14ac:dyDescent="0.25">
      <c r="A165" s="165" t="s">
        <v>465</v>
      </c>
      <c r="B165" s="26"/>
      <c r="C165" s="172">
        <v>0</v>
      </c>
      <c r="D165" s="138">
        <v>0.108</v>
      </c>
      <c r="E165" s="139">
        <v>0</v>
      </c>
      <c r="F165" s="140">
        <v>0</v>
      </c>
      <c r="G165" s="167">
        <v>0</v>
      </c>
      <c r="H165" s="167">
        <v>2.73</v>
      </c>
      <c r="I165" s="171">
        <v>2.73</v>
      </c>
      <c r="J165" s="42">
        <v>7.0000000000000007E-2</v>
      </c>
    </row>
    <row r="166" spans="1:10" ht="27.75" customHeight="1" x14ac:dyDescent="0.25">
      <c r="A166" s="165" t="s">
        <v>466</v>
      </c>
      <c r="B166" s="26"/>
      <c r="C166" s="172">
        <v>0</v>
      </c>
      <c r="D166" s="138">
        <v>5.7000000000000002E-2</v>
      </c>
      <c r="E166" s="139">
        <v>0</v>
      </c>
      <c r="F166" s="140">
        <v>0</v>
      </c>
      <c r="G166" s="167">
        <v>0</v>
      </c>
      <c r="H166" s="167">
        <v>2.73</v>
      </c>
      <c r="I166" s="171">
        <v>2.73</v>
      </c>
      <c r="J166" s="42">
        <v>7.0000000000000007E-2</v>
      </c>
    </row>
    <row r="167" spans="1:10" ht="27.75" customHeight="1" x14ac:dyDescent="0.25">
      <c r="A167" s="165" t="s">
        <v>467</v>
      </c>
      <c r="B167" s="26"/>
      <c r="C167" s="172">
        <v>0</v>
      </c>
      <c r="D167" s="138">
        <v>7.8E-2</v>
      </c>
      <c r="E167" s="139">
        <v>0</v>
      </c>
      <c r="F167" s="140">
        <v>0</v>
      </c>
      <c r="G167" s="167">
        <v>0</v>
      </c>
      <c r="H167" s="167">
        <v>2.73</v>
      </c>
      <c r="I167" s="171">
        <v>2.73</v>
      </c>
      <c r="J167" s="42">
        <v>7.0000000000000007E-2</v>
      </c>
    </row>
    <row r="168" spans="1:10" ht="27.75" customHeight="1" x14ac:dyDescent="0.25">
      <c r="A168" s="165" t="s">
        <v>468</v>
      </c>
      <c r="B168" s="26"/>
      <c r="C168" s="172">
        <v>0</v>
      </c>
      <c r="D168" s="138">
        <v>6.2E-2</v>
      </c>
      <c r="E168" s="139">
        <v>0</v>
      </c>
      <c r="F168" s="140">
        <v>0</v>
      </c>
      <c r="G168" s="167">
        <v>0</v>
      </c>
      <c r="H168" s="167">
        <v>2.73</v>
      </c>
      <c r="I168" s="171">
        <v>2.73</v>
      </c>
      <c r="J168" s="42">
        <v>7.0000000000000007E-2</v>
      </c>
    </row>
    <row r="169" spans="1:10" ht="27.75" customHeight="1" x14ac:dyDescent="0.25">
      <c r="A169" s="165" t="s">
        <v>706</v>
      </c>
      <c r="B169" s="26"/>
      <c r="C169" s="172" t="s">
        <v>674</v>
      </c>
      <c r="D169" s="141">
        <v>6.5670000000000002</v>
      </c>
      <c r="E169" s="142">
        <v>0.53600000000000003</v>
      </c>
      <c r="F169" s="140">
        <v>7.4999999999999997E-2</v>
      </c>
      <c r="G169" s="168"/>
      <c r="H169" s="168"/>
      <c r="I169" s="170"/>
      <c r="J169" s="43"/>
    </row>
    <row r="170" spans="1:10" ht="27.75" customHeight="1" x14ac:dyDescent="0.25">
      <c r="A170" s="165" t="s">
        <v>707</v>
      </c>
      <c r="B170" s="26"/>
      <c r="C170" s="172" t="s">
        <v>675</v>
      </c>
      <c r="D170" s="138">
        <v>-1.8160000000000001</v>
      </c>
      <c r="E170" s="139">
        <v>-0.214</v>
      </c>
      <c r="F170" s="140">
        <v>-1.6E-2</v>
      </c>
      <c r="G170" s="167">
        <v>0</v>
      </c>
      <c r="H170" s="168"/>
      <c r="I170" s="170"/>
      <c r="J170" s="43"/>
    </row>
    <row r="171" spans="1:10" ht="27.75" customHeight="1" x14ac:dyDescent="0.25">
      <c r="A171" s="165" t="s">
        <v>708</v>
      </c>
      <c r="B171" s="26"/>
      <c r="C171" s="172">
        <v>0</v>
      </c>
      <c r="D171" s="138">
        <v>-1.651</v>
      </c>
      <c r="E171" s="139">
        <v>-0.19700000000000001</v>
      </c>
      <c r="F171" s="140">
        <v>-1.4E-2</v>
      </c>
      <c r="G171" s="167">
        <v>0</v>
      </c>
      <c r="H171" s="168"/>
      <c r="I171" s="170"/>
      <c r="J171" s="43"/>
    </row>
    <row r="172" spans="1:10" ht="27.75" customHeight="1" x14ac:dyDescent="0.25">
      <c r="A172" s="165" t="s">
        <v>709</v>
      </c>
      <c r="B172" s="26"/>
      <c r="C172" s="172">
        <v>0</v>
      </c>
      <c r="D172" s="138">
        <v>-1.8160000000000001</v>
      </c>
      <c r="E172" s="139">
        <v>-0.214</v>
      </c>
      <c r="F172" s="140">
        <v>-1.6E-2</v>
      </c>
      <c r="G172" s="167">
        <v>0</v>
      </c>
      <c r="H172" s="168"/>
      <c r="I172" s="170"/>
      <c r="J172" s="42">
        <v>0.128</v>
      </c>
    </row>
    <row r="173" spans="1:10" ht="27.75" customHeight="1" x14ac:dyDescent="0.25">
      <c r="A173" s="165" t="s">
        <v>710</v>
      </c>
      <c r="B173" s="26"/>
      <c r="C173" s="172">
        <v>0</v>
      </c>
      <c r="D173" s="138">
        <v>-1.651</v>
      </c>
      <c r="E173" s="139">
        <v>-0.19700000000000001</v>
      </c>
      <c r="F173" s="140">
        <v>-1.4E-2</v>
      </c>
      <c r="G173" s="167">
        <v>0</v>
      </c>
      <c r="H173" s="168"/>
      <c r="I173" s="170"/>
      <c r="J173" s="42">
        <v>0.111</v>
      </c>
    </row>
    <row r="174" spans="1:10" ht="27.75" customHeight="1" x14ac:dyDescent="0.25">
      <c r="A174" s="165" t="s">
        <v>711</v>
      </c>
      <c r="B174" s="26"/>
      <c r="C174" s="172">
        <v>0</v>
      </c>
      <c r="D174" s="138">
        <v>-1.4019999999999999</v>
      </c>
      <c r="E174" s="139">
        <v>-0.17899999999999999</v>
      </c>
      <c r="F174" s="140">
        <v>-0.01</v>
      </c>
      <c r="G174" s="167">
        <v>3.05</v>
      </c>
      <c r="H174" s="168"/>
      <c r="I174" s="170"/>
      <c r="J174" s="42">
        <v>0.128</v>
      </c>
    </row>
    <row r="175" spans="1:10" ht="27.75" customHeight="1" x14ac:dyDescent="0.25">
      <c r="A175" s="165" t="s">
        <v>573</v>
      </c>
      <c r="B175" s="26"/>
      <c r="C175" s="172" t="s">
        <v>672</v>
      </c>
      <c r="D175" s="138">
        <v>0.80900000000000005</v>
      </c>
      <c r="E175" s="139">
        <v>8.2000000000000003E-2</v>
      </c>
      <c r="F175" s="140">
        <v>0</v>
      </c>
      <c r="G175" s="167">
        <v>0</v>
      </c>
      <c r="H175" s="168"/>
      <c r="I175" s="170"/>
      <c r="J175" s="43"/>
    </row>
    <row r="176" spans="1:10" ht="27.75" customHeight="1" x14ac:dyDescent="0.25">
      <c r="A176" s="165" t="s">
        <v>712</v>
      </c>
      <c r="B176" s="26"/>
      <c r="C176" s="172">
        <v>2</v>
      </c>
      <c r="D176" s="138">
        <v>0.82399999999999995</v>
      </c>
      <c r="E176" s="139">
        <v>9.7000000000000003E-2</v>
      </c>
      <c r="F176" s="140">
        <v>7.0000000000000001E-3</v>
      </c>
      <c r="G176" s="168"/>
      <c r="H176" s="168"/>
      <c r="I176" s="170"/>
      <c r="J176" s="43"/>
    </row>
    <row r="177" spans="1:10" ht="27.75" customHeight="1" x14ac:dyDescent="0.25">
      <c r="A177" s="165" t="s">
        <v>574</v>
      </c>
      <c r="B177" s="26"/>
      <c r="C177" s="172" t="s">
        <v>673</v>
      </c>
      <c r="D177" s="138">
        <v>0.63800000000000001</v>
      </c>
      <c r="E177" s="139">
        <v>7.4999999999999997E-2</v>
      </c>
      <c r="F177" s="140">
        <v>6.0000000000000001E-3</v>
      </c>
      <c r="G177" s="167">
        <v>0.39</v>
      </c>
      <c r="H177" s="168"/>
      <c r="I177" s="170"/>
      <c r="J177" s="43"/>
    </row>
    <row r="178" spans="1:10" ht="27.75" customHeight="1" x14ac:dyDescent="0.25">
      <c r="A178" s="165" t="s">
        <v>575</v>
      </c>
      <c r="B178" s="26"/>
      <c r="C178" s="172" t="s">
        <v>673</v>
      </c>
      <c r="D178" s="138">
        <v>0.63</v>
      </c>
      <c r="E178" s="139">
        <v>6.7000000000000004E-2</v>
      </c>
      <c r="F178" s="140">
        <v>0</v>
      </c>
      <c r="G178" s="167">
        <v>0</v>
      </c>
      <c r="H178" s="168"/>
      <c r="I178" s="170"/>
      <c r="J178" s="43"/>
    </row>
    <row r="179" spans="1:10" ht="27.75" customHeight="1" x14ac:dyDescent="0.25">
      <c r="A179" s="165" t="s">
        <v>576</v>
      </c>
      <c r="B179" s="26"/>
      <c r="C179" s="172" t="s">
        <v>673</v>
      </c>
      <c r="D179" s="138">
        <v>0.57399999999999995</v>
      </c>
      <c r="E179" s="139">
        <v>1.0999999999999999E-2</v>
      </c>
      <c r="F179" s="140">
        <v>0</v>
      </c>
      <c r="G179" s="167">
        <v>0</v>
      </c>
      <c r="H179" s="168"/>
      <c r="I179" s="170"/>
      <c r="J179" s="43"/>
    </row>
    <row r="180" spans="1:10" ht="27.75" customHeight="1" x14ac:dyDescent="0.25">
      <c r="A180" s="165" t="s">
        <v>577</v>
      </c>
      <c r="B180" s="26"/>
      <c r="C180" s="172" t="s">
        <v>673</v>
      </c>
      <c r="D180" s="138">
        <v>0.55300000000000005</v>
      </c>
      <c r="E180" s="139">
        <v>0</v>
      </c>
      <c r="F180" s="140">
        <v>0</v>
      </c>
      <c r="G180" s="167">
        <v>0</v>
      </c>
      <c r="H180" s="168"/>
      <c r="I180" s="170"/>
      <c r="J180" s="43"/>
    </row>
    <row r="181" spans="1:10" ht="27.75" customHeight="1" x14ac:dyDescent="0.25">
      <c r="A181" s="165" t="s">
        <v>578</v>
      </c>
      <c r="B181" s="26"/>
      <c r="C181" s="172" t="s">
        <v>673</v>
      </c>
      <c r="D181" s="138">
        <v>0.52600000000000002</v>
      </c>
      <c r="E181" s="139">
        <v>0</v>
      </c>
      <c r="F181" s="140">
        <v>0</v>
      </c>
      <c r="G181" s="167">
        <v>0</v>
      </c>
      <c r="H181" s="168"/>
      <c r="I181" s="170"/>
      <c r="J181" s="43"/>
    </row>
    <row r="182" spans="1:10" ht="27.75" customHeight="1" x14ac:dyDescent="0.25">
      <c r="A182" s="165" t="s">
        <v>713</v>
      </c>
      <c r="B182" s="26"/>
      <c r="C182" s="172">
        <v>4</v>
      </c>
      <c r="D182" s="138">
        <v>0.63800000000000001</v>
      </c>
      <c r="E182" s="139">
        <v>7.4999999999999997E-2</v>
      </c>
      <c r="F182" s="140">
        <v>6.0000000000000001E-3</v>
      </c>
      <c r="G182" s="168"/>
      <c r="H182" s="168"/>
      <c r="I182" s="170"/>
      <c r="J182" s="43"/>
    </row>
    <row r="183" spans="1:10" ht="27.75" customHeight="1" x14ac:dyDescent="0.25">
      <c r="A183" s="165" t="s">
        <v>439</v>
      </c>
      <c r="B183" s="26"/>
      <c r="C183" s="172">
        <v>0</v>
      </c>
      <c r="D183" s="138">
        <v>0.50700000000000001</v>
      </c>
      <c r="E183" s="139">
        <v>6.0999999999999999E-2</v>
      </c>
      <c r="F183" s="140">
        <v>4.0000000000000001E-3</v>
      </c>
      <c r="G183" s="167">
        <v>0.96</v>
      </c>
      <c r="H183" s="167">
        <v>0.55000000000000004</v>
      </c>
      <c r="I183" s="171">
        <v>0.55000000000000004</v>
      </c>
      <c r="J183" s="42">
        <v>3.9E-2</v>
      </c>
    </row>
    <row r="184" spans="1:10" ht="27.75" customHeight="1" x14ac:dyDescent="0.25">
      <c r="A184" s="165" t="s">
        <v>440</v>
      </c>
      <c r="B184" s="26"/>
      <c r="C184" s="172">
        <v>0</v>
      </c>
      <c r="D184" s="138">
        <v>0.32400000000000001</v>
      </c>
      <c r="E184" s="139">
        <v>2.1000000000000001E-2</v>
      </c>
      <c r="F184" s="140">
        <v>2E-3</v>
      </c>
      <c r="G184" s="167">
        <v>0.15</v>
      </c>
      <c r="H184" s="167">
        <v>0.55000000000000004</v>
      </c>
      <c r="I184" s="171">
        <v>0.55000000000000004</v>
      </c>
      <c r="J184" s="42">
        <v>3.9E-2</v>
      </c>
    </row>
    <row r="185" spans="1:10" ht="27.75" customHeight="1" x14ac:dyDescent="0.25">
      <c r="A185" s="165" t="s">
        <v>441</v>
      </c>
      <c r="B185" s="26"/>
      <c r="C185" s="172">
        <v>0</v>
      </c>
      <c r="D185" s="138">
        <v>0.32</v>
      </c>
      <c r="E185" s="139">
        <v>2.1000000000000001E-2</v>
      </c>
      <c r="F185" s="140">
        <v>2E-3</v>
      </c>
      <c r="G185" s="167">
        <v>0.15</v>
      </c>
      <c r="H185" s="167">
        <v>0.55000000000000004</v>
      </c>
      <c r="I185" s="171">
        <v>0.55000000000000004</v>
      </c>
      <c r="J185" s="42">
        <v>3.9E-2</v>
      </c>
    </row>
    <row r="186" spans="1:10" ht="27.75" customHeight="1" x14ac:dyDescent="0.25">
      <c r="A186" s="165" t="s">
        <v>442</v>
      </c>
      <c r="B186" s="26"/>
      <c r="C186" s="172">
        <v>0</v>
      </c>
      <c r="D186" s="138">
        <v>0.316</v>
      </c>
      <c r="E186" s="139">
        <v>2.1000000000000001E-2</v>
      </c>
      <c r="F186" s="140">
        <v>2E-3</v>
      </c>
      <c r="G186" s="167">
        <v>0.15</v>
      </c>
      <c r="H186" s="167">
        <v>0.55000000000000004</v>
      </c>
      <c r="I186" s="171">
        <v>0.55000000000000004</v>
      </c>
      <c r="J186" s="42">
        <v>3.9E-2</v>
      </c>
    </row>
    <row r="187" spans="1:10" ht="27.75" customHeight="1" x14ac:dyDescent="0.25">
      <c r="A187" s="165" t="s">
        <v>443</v>
      </c>
      <c r="B187" s="26"/>
      <c r="C187" s="172">
        <v>0</v>
      </c>
      <c r="D187" s="138">
        <v>0.311</v>
      </c>
      <c r="E187" s="139">
        <v>2.1000000000000001E-2</v>
      </c>
      <c r="F187" s="140">
        <v>2E-3</v>
      </c>
      <c r="G187" s="167">
        <v>0.15</v>
      </c>
      <c r="H187" s="167">
        <v>0.55000000000000004</v>
      </c>
      <c r="I187" s="171">
        <v>0.55000000000000004</v>
      </c>
      <c r="J187" s="42">
        <v>3.9E-2</v>
      </c>
    </row>
    <row r="188" spans="1:10" ht="27.75" customHeight="1" x14ac:dyDescent="0.25">
      <c r="A188" s="165" t="s">
        <v>444</v>
      </c>
      <c r="B188" s="26"/>
      <c r="C188" s="172">
        <v>0</v>
      </c>
      <c r="D188" s="138">
        <v>0.45100000000000001</v>
      </c>
      <c r="E188" s="139">
        <v>5.8000000000000003E-2</v>
      </c>
      <c r="F188" s="140">
        <v>3.0000000000000001E-3</v>
      </c>
      <c r="G188" s="167">
        <v>1.17</v>
      </c>
      <c r="H188" s="167">
        <v>1</v>
      </c>
      <c r="I188" s="171">
        <v>1</v>
      </c>
      <c r="J188" s="42">
        <v>3.3000000000000002E-2</v>
      </c>
    </row>
    <row r="189" spans="1:10" ht="27.75" customHeight="1" x14ac:dyDescent="0.25">
      <c r="A189" s="165" t="s">
        <v>445</v>
      </c>
      <c r="B189" s="26"/>
      <c r="C189" s="172">
        <v>0</v>
      </c>
      <c r="D189" s="138">
        <v>0.186</v>
      </c>
      <c r="E189" s="139">
        <v>0</v>
      </c>
      <c r="F189" s="140">
        <v>0</v>
      </c>
      <c r="G189" s="167">
        <v>0</v>
      </c>
      <c r="H189" s="167">
        <v>1</v>
      </c>
      <c r="I189" s="171">
        <v>1</v>
      </c>
      <c r="J189" s="42">
        <v>3.3000000000000002E-2</v>
      </c>
    </row>
    <row r="190" spans="1:10" ht="27.75" customHeight="1" x14ac:dyDescent="0.25">
      <c r="A190" s="165" t="s">
        <v>446</v>
      </c>
      <c r="B190" s="26"/>
      <c r="C190" s="172">
        <v>0</v>
      </c>
      <c r="D190" s="138">
        <v>0.18</v>
      </c>
      <c r="E190" s="139">
        <v>0</v>
      </c>
      <c r="F190" s="140">
        <v>0</v>
      </c>
      <c r="G190" s="167">
        <v>0</v>
      </c>
      <c r="H190" s="167">
        <v>1</v>
      </c>
      <c r="I190" s="171">
        <v>1</v>
      </c>
      <c r="J190" s="42">
        <v>3.3000000000000002E-2</v>
      </c>
    </row>
    <row r="191" spans="1:10" ht="27.75" customHeight="1" x14ac:dyDescent="0.25">
      <c r="A191" s="165" t="s">
        <v>447</v>
      </c>
      <c r="B191" s="26"/>
      <c r="C191" s="172">
        <v>0</v>
      </c>
      <c r="D191" s="138">
        <v>0.17399999999999999</v>
      </c>
      <c r="E191" s="139">
        <v>0</v>
      </c>
      <c r="F191" s="140">
        <v>0</v>
      </c>
      <c r="G191" s="167">
        <v>0</v>
      </c>
      <c r="H191" s="167">
        <v>1</v>
      </c>
      <c r="I191" s="171">
        <v>1</v>
      </c>
      <c r="J191" s="42">
        <v>3.3000000000000002E-2</v>
      </c>
    </row>
    <row r="192" spans="1:10" ht="27.75" customHeight="1" x14ac:dyDescent="0.25">
      <c r="A192" s="165" t="s">
        <v>448</v>
      </c>
      <c r="B192" s="26"/>
      <c r="C192" s="172">
        <v>0</v>
      </c>
      <c r="D192" s="138">
        <v>0.16700000000000001</v>
      </c>
      <c r="E192" s="139">
        <v>0</v>
      </c>
      <c r="F192" s="140">
        <v>0</v>
      </c>
      <c r="G192" s="167">
        <v>0</v>
      </c>
      <c r="H192" s="167">
        <v>1</v>
      </c>
      <c r="I192" s="171">
        <v>1</v>
      </c>
      <c r="J192" s="42">
        <v>3.3000000000000002E-2</v>
      </c>
    </row>
    <row r="193" spans="1:10" ht="27.75" customHeight="1" x14ac:dyDescent="0.25">
      <c r="A193" s="165" t="s">
        <v>449</v>
      </c>
      <c r="B193" s="26"/>
      <c r="C193" s="172">
        <v>0</v>
      </c>
      <c r="D193" s="138">
        <v>0.371</v>
      </c>
      <c r="E193" s="139">
        <v>4.7E-2</v>
      </c>
      <c r="F193" s="140">
        <v>3.0000000000000001E-3</v>
      </c>
      <c r="G193" s="167">
        <v>13.75</v>
      </c>
      <c r="H193" s="167">
        <v>1.1299999999999999</v>
      </c>
      <c r="I193" s="171">
        <v>1.1299999999999999</v>
      </c>
      <c r="J193" s="42">
        <v>2.9000000000000001E-2</v>
      </c>
    </row>
    <row r="194" spans="1:10" ht="27.75" customHeight="1" x14ac:dyDescent="0.25">
      <c r="A194" s="165" t="s">
        <v>450</v>
      </c>
      <c r="B194" s="26"/>
      <c r="C194" s="172">
        <v>0</v>
      </c>
      <c r="D194" s="138">
        <v>4.4999999999999998E-2</v>
      </c>
      <c r="E194" s="139">
        <v>0</v>
      </c>
      <c r="F194" s="140">
        <v>0</v>
      </c>
      <c r="G194" s="167">
        <v>0</v>
      </c>
      <c r="H194" s="167">
        <v>1.1299999999999999</v>
      </c>
      <c r="I194" s="171">
        <v>1.1299999999999999</v>
      </c>
      <c r="J194" s="42">
        <v>2.9000000000000001E-2</v>
      </c>
    </row>
    <row r="195" spans="1:10" ht="27.75" customHeight="1" x14ac:dyDescent="0.25">
      <c r="A195" s="165" t="s">
        <v>451</v>
      </c>
      <c r="B195" s="26"/>
      <c r="C195" s="172">
        <v>0</v>
      </c>
      <c r="D195" s="138">
        <v>2.4E-2</v>
      </c>
      <c r="E195" s="139">
        <v>0</v>
      </c>
      <c r="F195" s="140">
        <v>0</v>
      </c>
      <c r="G195" s="167">
        <v>0</v>
      </c>
      <c r="H195" s="167">
        <v>1.1299999999999999</v>
      </c>
      <c r="I195" s="171">
        <v>1.1299999999999999</v>
      </c>
      <c r="J195" s="42">
        <v>2.9000000000000001E-2</v>
      </c>
    </row>
    <row r="196" spans="1:10" ht="27.75" customHeight="1" x14ac:dyDescent="0.25">
      <c r="A196" s="165" t="s">
        <v>452</v>
      </c>
      <c r="B196" s="26"/>
      <c r="C196" s="172">
        <v>0</v>
      </c>
      <c r="D196" s="138">
        <v>3.2000000000000001E-2</v>
      </c>
      <c r="E196" s="139">
        <v>0</v>
      </c>
      <c r="F196" s="140">
        <v>0</v>
      </c>
      <c r="G196" s="167">
        <v>0</v>
      </c>
      <c r="H196" s="167">
        <v>1.1299999999999999</v>
      </c>
      <c r="I196" s="171">
        <v>1.1299999999999999</v>
      </c>
      <c r="J196" s="42">
        <v>2.9000000000000001E-2</v>
      </c>
    </row>
    <row r="197" spans="1:10" ht="27.75" customHeight="1" x14ac:dyDescent="0.25">
      <c r="A197" s="165" t="s">
        <v>453</v>
      </c>
      <c r="B197" s="26"/>
      <c r="C197" s="172">
        <v>0</v>
      </c>
      <c r="D197" s="138">
        <v>2.5000000000000001E-2</v>
      </c>
      <c r="E197" s="139">
        <v>0</v>
      </c>
      <c r="F197" s="140">
        <v>0</v>
      </c>
      <c r="G197" s="167">
        <v>0</v>
      </c>
      <c r="H197" s="167">
        <v>1.1299999999999999</v>
      </c>
      <c r="I197" s="171">
        <v>1.1299999999999999</v>
      </c>
      <c r="J197" s="42">
        <v>2.9000000000000001E-2</v>
      </c>
    </row>
    <row r="198" spans="1:10" ht="27.75" customHeight="1" x14ac:dyDescent="0.25">
      <c r="A198" s="165" t="s">
        <v>714</v>
      </c>
      <c r="B198" s="26"/>
      <c r="C198" s="172" t="s">
        <v>674</v>
      </c>
      <c r="D198" s="141">
        <v>2.7189999999999999</v>
      </c>
      <c r="E198" s="142">
        <v>0.222</v>
      </c>
      <c r="F198" s="140">
        <v>3.1E-2</v>
      </c>
      <c r="G198" s="168"/>
      <c r="H198" s="168"/>
      <c r="I198" s="170"/>
      <c r="J198" s="43"/>
    </row>
    <row r="199" spans="1:10" ht="27.75" customHeight="1" x14ac:dyDescent="0.25">
      <c r="A199" s="165" t="s">
        <v>715</v>
      </c>
      <c r="B199" s="26"/>
      <c r="C199" s="172" t="s">
        <v>675</v>
      </c>
      <c r="D199" s="138">
        <v>-0.752</v>
      </c>
      <c r="E199" s="139">
        <v>-8.7999999999999995E-2</v>
      </c>
      <c r="F199" s="140">
        <v>-7.0000000000000001E-3</v>
      </c>
      <c r="G199" s="167">
        <v>0</v>
      </c>
      <c r="H199" s="168"/>
      <c r="I199" s="170"/>
      <c r="J199" s="43"/>
    </row>
    <row r="200" spans="1:10" ht="27.75" customHeight="1" x14ac:dyDescent="0.25">
      <c r="A200" s="165" t="s">
        <v>716</v>
      </c>
      <c r="B200" s="26"/>
      <c r="C200" s="172">
        <v>0</v>
      </c>
      <c r="D200" s="138">
        <v>-0.68400000000000005</v>
      </c>
      <c r="E200" s="139">
        <v>-8.2000000000000003E-2</v>
      </c>
      <c r="F200" s="140">
        <v>-6.0000000000000001E-3</v>
      </c>
      <c r="G200" s="167">
        <v>0</v>
      </c>
      <c r="H200" s="168"/>
      <c r="I200" s="170"/>
      <c r="J200" s="43"/>
    </row>
    <row r="201" spans="1:10" ht="27.75" customHeight="1" x14ac:dyDescent="0.25">
      <c r="A201" s="165" t="s">
        <v>717</v>
      </c>
      <c r="B201" s="26"/>
      <c r="C201" s="172">
        <v>0</v>
      </c>
      <c r="D201" s="138">
        <v>-0.752</v>
      </c>
      <c r="E201" s="139">
        <v>-8.7999999999999995E-2</v>
      </c>
      <c r="F201" s="140">
        <v>-7.0000000000000001E-3</v>
      </c>
      <c r="G201" s="167">
        <v>0</v>
      </c>
      <c r="H201" s="168"/>
      <c r="I201" s="170"/>
      <c r="J201" s="42">
        <v>5.2999999999999999E-2</v>
      </c>
    </row>
    <row r="202" spans="1:10" ht="27.75" customHeight="1" x14ac:dyDescent="0.25">
      <c r="A202" s="165" t="s">
        <v>718</v>
      </c>
      <c r="B202" s="26"/>
      <c r="C202" s="172">
        <v>0</v>
      </c>
      <c r="D202" s="138">
        <v>-0.68400000000000005</v>
      </c>
      <c r="E202" s="139">
        <v>-8.2000000000000003E-2</v>
      </c>
      <c r="F202" s="140">
        <v>-6.0000000000000001E-3</v>
      </c>
      <c r="G202" s="167">
        <v>0</v>
      </c>
      <c r="H202" s="168"/>
      <c r="I202" s="170"/>
      <c r="J202" s="42">
        <v>4.5999999999999999E-2</v>
      </c>
    </row>
    <row r="203" spans="1:10" ht="27.75" customHeight="1" x14ac:dyDescent="0.25">
      <c r="A203" s="165" t="s">
        <v>719</v>
      </c>
      <c r="B203" s="26"/>
      <c r="C203" s="172">
        <v>0</v>
      </c>
      <c r="D203" s="138">
        <v>-0.58099999999999996</v>
      </c>
      <c r="E203" s="139">
        <v>-7.3999999999999996E-2</v>
      </c>
      <c r="F203" s="140">
        <v>-4.0000000000000001E-3</v>
      </c>
      <c r="G203" s="167">
        <v>1.26</v>
      </c>
      <c r="H203" s="168"/>
      <c r="I203" s="170"/>
      <c r="J203" s="42">
        <v>5.2999999999999999E-2</v>
      </c>
    </row>
  </sheetData>
  <customSheetViews>
    <customSheetView guid="{5032A364-B81A-48DA-88DA-AB3B86B47EE9}" scale="70" fitToPage="1">
      <selection activeCell="D11" sqref="D11"/>
      <pageMargins left="0.39370078740157483" right="0.35433070866141736" top="0.9055118110236221" bottom="0.74803149606299213" header="0.51181102362204722" footer="0.51181102362204722"/>
      <pageSetup paperSize="9" scale="44" fitToHeight="0" orientation="portrait" r:id="rId1"/>
      <headerFooter differentFirst="1" scaleWithDoc="0">
        <oddFooter>&amp;C&amp;P of &amp;N</oddFooter>
        <firstHeader>&amp;L
Annex 4 - Charges applied to LDNOs with HV/LV end users</firstHeader>
        <firstFooter>&amp;C&amp;P of &amp;N</firstFooter>
      </headerFooter>
    </customSheetView>
  </customSheetViews>
  <mergeCells count="11">
    <mergeCell ref="A2:J2"/>
    <mergeCell ref="F4:J4"/>
    <mergeCell ref="F5:G5"/>
    <mergeCell ref="F10:G10"/>
    <mergeCell ref="H10:J10"/>
    <mergeCell ref="F9:G9"/>
    <mergeCell ref="B8:D8"/>
    <mergeCell ref="A4:D4"/>
    <mergeCell ref="F6:G6"/>
    <mergeCell ref="F7:G7"/>
    <mergeCell ref="F8:G8"/>
  </mergeCells>
  <phoneticPr fontId="5" type="noConversion"/>
  <hyperlinks>
    <hyperlink ref="A1" location="Overview!A1" display="Back to Overview" xr:uid="{00000000-0004-0000-0600-000000000000}"/>
  </hyperlinks>
  <pageMargins left="0.39370078740157483" right="0.35433070866141736" top="0.9055118110236221" bottom="0.74803149606299213" header="0.51181102362204722" footer="0.51181102362204722"/>
  <pageSetup paperSize="9" scale="44" fitToHeight="0" orientation="portrait" r:id="rId2"/>
  <headerFooter scaleWithDoc="0">
    <oddHeader>&amp;L
Annex 4 - Charges applied to LDNOs with HV/LV end users</oddHeader>
    <oddFooter>&amp;C&amp;P of &amp;N</oddFooter>
    <firstHeader>&amp;L
Annex 4 - Charges applied to LDNOs with HV/LV end users</firstHeader>
    <firstFooter>&amp;LNote: Where a tariff only has a p/kWh unit rate in Unit Charge 1 then this unit rate applies at all times.&amp;R&amp;P of &amp;N</first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pageSetUpPr fitToPage="1"/>
  </sheetPr>
  <dimension ref="A1:G47"/>
  <sheetViews>
    <sheetView showGridLines="0" zoomScale="80" zoomScaleNormal="80" zoomScaleSheetLayoutView="100" workbookViewId="0"/>
  </sheetViews>
  <sheetFormatPr defaultRowHeight="13.2" x14ac:dyDescent="0.25"/>
  <cols>
    <col min="1" max="1" width="28.88671875" customWidth="1"/>
    <col min="2" max="7" width="24" customWidth="1"/>
  </cols>
  <sheetData>
    <row r="1" spans="1:7" ht="27.75" customHeight="1" x14ac:dyDescent="0.25">
      <c r="A1" s="135" t="s">
        <v>16</v>
      </c>
    </row>
    <row r="2" spans="1:7" ht="44.25" customHeight="1" x14ac:dyDescent="0.25">
      <c r="A2" s="261" t="s">
        <v>659</v>
      </c>
      <c r="B2" s="261"/>
      <c r="C2" s="261"/>
      <c r="D2" s="261"/>
      <c r="E2" s="261"/>
      <c r="F2" s="261"/>
      <c r="G2" s="261"/>
    </row>
    <row r="3" spans="1:7" ht="33" customHeight="1" x14ac:dyDescent="0.25">
      <c r="A3" s="238" t="str">
        <f>Overview!B4&amp; " - Illustrative LLFs for year beginning "&amp;Overview!D4</f>
        <v>Fulcrum Electricity Assets Ltd - GSP_C - Illustrative LLFs for year beginning 1 April 2027</v>
      </c>
      <c r="B3" s="239"/>
      <c r="C3" s="239"/>
      <c r="D3" s="239"/>
      <c r="E3" s="239"/>
      <c r="F3" s="239"/>
      <c r="G3" s="240"/>
    </row>
    <row r="4" spans="1:7" ht="9.75" customHeight="1" x14ac:dyDescent="0.25"/>
    <row r="5" spans="1:7" ht="19.5" customHeight="1" x14ac:dyDescent="0.25">
      <c r="A5" s="263" t="s">
        <v>9</v>
      </c>
      <c r="B5" s="263"/>
      <c r="C5" s="20" t="s">
        <v>2</v>
      </c>
      <c r="D5" s="20" t="s">
        <v>3</v>
      </c>
      <c r="E5" s="20" t="s">
        <v>4</v>
      </c>
      <c r="F5" s="20" t="s">
        <v>5</v>
      </c>
      <c r="G5" s="20" t="s">
        <v>623</v>
      </c>
    </row>
    <row r="6" spans="1:7" ht="19.5" customHeight="1" x14ac:dyDescent="0.25">
      <c r="A6" s="263"/>
      <c r="B6" s="263"/>
      <c r="C6" s="20" t="s">
        <v>624</v>
      </c>
      <c r="D6" s="20" t="s">
        <v>625</v>
      </c>
      <c r="E6" s="20" t="s">
        <v>626</v>
      </c>
      <c r="F6" s="20" t="s">
        <v>627</v>
      </c>
      <c r="G6" s="20" t="s">
        <v>628</v>
      </c>
    </row>
    <row r="7" spans="1:7" ht="39.9" customHeight="1" x14ac:dyDescent="0.25">
      <c r="A7" s="226" t="s">
        <v>629</v>
      </c>
      <c r="B7" s="227"/>
      <c r="C7" s="22" t="s">
        <v>630</v>
      </c>
      <c r="D7" s="21"/>
      <c r="E7" s="83" t="s">
        <v>631</v>
      </c>
      <c r="F7" s="21"/>
      <c r="G7" s="21"/>
    </row>
    <row r="8" spans="1:7" ht="39.9" customHeight="1" x14ac:dyDescent="0.25">
      <c r="A8" s="226" t="s">
        <v>632</v>
      </c>
      <c r="B8" s="227"/>
      <c r="C8" s="21"/>
      <c r="D8" s="22" t="s">
        <v>633</v>
      </c>
      <c r="E8" s="21"/>
      <c r="F8" s="21"/>
      <c r="G8" s="21"/>
    </row>
    <row r="9" spans="1:7" ht="39.9" customHeight="1" x14ac:dyDescent="0.25">
      <c r="A9" s="226" t="s">
        <v>634</v>
      </c>
      <c r="B9" s="227"/>
      <c r="C9" s="21"/>
      <c r="D9" s="21"/>
      <c r="E9" s="22" t="s">
        <v>633</v>
      </c>
      <c r="F9" s="21"/>
      <c r="G9" s="21"/>
    </row>
    <row r="10" spans="1:7" ht="39.9" customHeight="1" x14ac:dyDescent="0.25">
      <c r="A10" s="226" t="s">
        <v>635</v>
      </c>
      <c r="B10" s="227"/>
      <c r="C10" s="21"/>
      <c r="D10" s="21"/>
      <c r="E10" s="21"/>
      <c r="F10" s="83" t="s">
        <v>636</v>
      </c>
      <c r="G10" s="83" t="s">
        <v>637</v>
      </c>
    </row>
    <row r="11" spans="1:7" ht="20.100000000000001" customHeight="1" x14ac:dyDescent="0.25">
      <c r="A11" s="236" t="s">
        <v>10</v>
      </c>
      <c r="B11" s="236"/>
      <c r="C11" s="262" t="s">
        <v>11</v>
      </c>
      <c r="D11" s="262"/>
      <c r="E11" s="262"/>
      <c r="F11" s="262"/>
      <c r="G11" s="262"/>
    </row>
    <row r="12" spans="1:7" x14ac:dyDescent="0.25">
      <c r="B12" s="12"/>
      <c r="C12" s="12"/>
      <c r="D12" s="12"/>
      <c r="E12" s="12"/>
    </row>
    <row r="13" spans="1:7" ht="22.5" customHeight="1" x14ac:dyDescent="0.25">
      <c r="A13" s="263" t="s">
        <v>36</v>
      </c>
      <c r="B13" s="263"/>
      <c r="C13" s="263"/>
      <c r="D13" s="263"/>
      <c r="E13" s="263"/>
      <c r="F13" s="263"/>
      <c r="G13" s="263"/>
    </row>
    <row r="14" spans="1:7" ht="22.5" customHeight="1" x14ac:dyDescent="0.25">
      <c r="A14" s="263" t="s">
        <v>657</v>
      </c>
      <c r="B14" s="263"/>
      <c r="C14" s="263"/>
      <c r="D14" s="263"/>
      <c r="E14" s="263"/>
      <c r="F14" s="263"/>
      <c r="G14" s="263"/>
    </row>
    <row r="15" spans="1:7" ht="33" customHeight="1" x14ac:dyDescent="0.25">
      <c r="A15" s="20" t="s">
        <v>37</v>
      </c>
      <c r="B15" s="20" t="s">
        <v>2</v>
      </c>
      <c r="C15" s="20" t="s">
        <v>3</v>
      </c>
      <c r="D15" s="20" t="s">
        <v>4</v>
      </c>
      <c r="E15" s="20" t="s">
        <v>5</v>
      </c>
      <c r="F15" s="20" t="s">
        <v>623</v>
      </c>
      <c r="G15" s="20" t="s">
        <v>658</v>
      </c>
    </row>
    <row r="16" spans="1:7" ht="22.5" customHeight="1" x14ac:dyDescent="0.25">
      <c r="A16" s="1" t="s">
        <v>38</v>
      </c>
      <c r="B16" s="200"/>
      <c r="C16" s="200"/>
      <c r="D16" s="200"/>
      <c r="E16" s="200"/>
      <c r="F16" s="200"/>
      <c r="G16" s="199"/>
    </row>
    <row r="17" spans="1:7" ht="22.5" customHeight="1" x14ac:dyDescent="0.25">
      <c r="A17" s="1" t="s">
        <v>39</v>
      </c>
      <c r="B17" s="200"/>
      <c r="C17" s="200"/>
      <c r="D17" s="200"/>
      <c r="E17" s="200"/>
      <c r="F17" s="200"/>
      <c r="G17" s="199"/>
    </row>
    <row r="18" spans="1:7" ht="22.5" customHeight="1" x14ac:dyDescent="0.25">
      <c r="A18" s="1" t="s">
        <v>40</v>
      </c>
      <c r="B18" s="200"/>
      <c r="C18" s="200"/>
      <c r="D18" s="200"/>
      <c r="E18" s="200"/>
      <c r="F18" s="200"/>
      <c r="G18" s="199"/>
    </row>
    <row r="19" spans="1:7" ht="22.5" customHeight="1" x14ac:dyDescent="0.25">
      <c r="A19" s="1" t="s">
        <v>41</v>
      </c>
      <c r="B19" s="200"/>
      <c r="C19" s="200"/>
      <c r="D19" s="200"/>
      <c r="E19" s="200"/>
      <c r="F19" s="200"/>
      <c r="G19" s="199"/>
    </row>
    <row r="20" spans="1:7" ht="22.5" customHeight="1" x14ac:dyDescent="0.25">
      <c r="A20" s="1" t="s">
        <v>42</v>
      </c>
      <c r="B20" s="200"/>
      <c r="C20" s="200"/>
      <c r="D20" s="200"/>
      <c r="E20" s="200"/>
      <c r="F20" s="200"/>
      <c r="G20" s="199"/>
    </row>
    <row r="21" spans="1:7" ht="22.5" customHeight="1" x14ac:dyDescent="0.25">
      <c r="A21" s="1" t="s">
        <v>43</v>
      </c>
      <c r="B21" s="200"/>
      <c r="C21" s="200"/>
      <c r="D21" s="200"/>
      <c r="E21" s="200"/>
      <c r="F21" s="200"/>
      <c r="G21" s="199"/>
    </row>
    <row r="23" spans="1:7" ht="22.5" customHeight="1" x14ac:dyDescent="0.25">
      <c r="A23" s="263" t="s">
        <v>44</v>
      </c>
      <c r="B23" s="263"/>
      <c r="C23" s="263"/>
      <c r="D23" s="263"/>
      <c r="E23" s="263"/>
      <c r="F23" s="263"/>
      <c r="G23" s="263"/>
    </row>
    <row r="24" spans="1:7" ht="22.5" customHeight="1" x14ac:dyDescent="0.25">
      <c r="A24" s="263" t="s">
        <v>7</v>
      </c>
      <c r="B24" s="263"/>
      <c r="C24" s="263"/>
      <c r="D24" s="263"/>
      <c r="E24" s="263"/>
      <c r="F24" s="263"/>
      <c r="G24" s="263"/>
    </row>
    <row r="25" spans="1:7" ht="33" customHeight="1" x14ac:dyDescent="0.25">
      <c r="A25" s="20" t="s">
        <v>6</v>
      </c>
      <c r="B25" s="20" t="s">
        <v>2</v>
      </c>
      <c r="C25" s="20" t="s">
        <v>3</v>
      </c>
      <c r="D25" s="20" t="s">
        <v>4</v>
      </c>
      <c r="E25" s="20" t="s">
        <v>5</v>
      </c>
      <c r="F25" s="20" t="s">
        <v>623</v>
      </c>
      <c r="G25" s="20" t="s">
        <v>658</v>
      </c>
    </row>
    <row r="26" spans="1:7" ht="22.5" customHeight="1" x14ac:dyDescent="0.25">
      <c r="A26" s="203" t="s">
        <v>660</v>
      </c>
      <c r="B26" s="201"/>
      <c r="C26" s="201"/>
      <c r="D26" s="201"/>
      <c r="E26" s="201"/>
      <c r="F26" s="201"/>
      <c r="G26" s="202"/>
    </row>
    <row r="27" spans="1:7" ht="22.5" customHeight="1" x14ac:dyDescent="0.25">
      <c r="A27" s="203" t="s">
        <v>661</v>
      </c>
      <c r="B27" s="201"/>
      <c r="C27" s="201"/>
      <c r="D27" s="201"/>
      <c r="E27" s="201"/>
      <c r="F27" s="201"/>
      <c r="G27" s="202"/>
    </row>
    <row r="28" spans="1:7" ht="22.5" customHeight="1" x14ac:dyDescent="0.25">
      <c r="A28" s="203" t="s">
        <v>662</v>
      </c>
      <c r="B28" s="201"/>
      <c r="C28" s="201"/>
      <c r="D28" s="201"/>
      <c r="E28" s="201"/>
      <c r="F28" s="201"/>
      <c r="G28" s="202"/>
    </row>
    <row r="29" spans="1:7" ht="22.5" customHeight="1" x14ac:dyDescent="0.25">
      <c r="A29" s="203" t="s">
        <v>663</v>
      </c>
      <c r="B29" s="201"/>
      <c r="C29" s="201"/>
      <c r="D29" s="201"/>
      <c r="E29" s="201"/>
      <c r="F29" s="201"/>
      <c r="G29" s="202"/>
    </row>
    <row r="30" spans="1:7" ht="22.5" customHeight="1" x14ac:dyDescent="0.25">
      <c r="A30" s="203" t="s">
        <v>664</v>
      </c>
      <c r="B30" s="201"/>
      <c r="C30" s="201"/>
      <c r="D30" s="201"/>
      <c r="E30" s="201"/>
      <c r="F30" s="201"/>
      <c r="G30" s="202"/>
    </row>
    <row r="31" spans="1:7" ht="12.75" customHeight="1" x14ac:dyDescent="0.25"/>
    <row r="32" spans="1:7" ht="22.5" customHeight="1" x14ac:dyDescent="0.25">
      <c r="A32" s="263" t="s">
        <v>44</v>
      </c>
      <c r="B32" s="263"/>
      <c r="C32" s="263"/>
      <c r="D32" s="263"/>
      <c r="E32" s="263"/>
      <c r="F32" s="263"/>
      <c r="G32" s="263"/>
    </row>
    <row r="33" spans="1:7" ht="22.5" customHeight="1" x14ac:dyDescent="0.25">
      <c r="A33" s="263" t="s">
        <v>8</v>
      </c>
      <c r="B33" s="263"/>
      <c r="C33" s="263"/>
      <c r="D33" s="263"/>
      <c r="E33" s="263"/>
      <c r="F33" s="263"/>
      <c r="G33" s="263"/>
    </row>
    <row r="34" spans="1:7" ht="33" customHeight="1" x14ac:dyDescent="0.25">
      <c r="A34" s="20" t="s">
        <v>6</v>
      </c>
      <c r="B34" s="20" t="s">
        <v>2</v>
      </c>
      <c r="C34" s="20" t="s">
        <v>3</v>
      </c>
      <c r="D34" s="20" t="s">
        <v>4</v>
      </c>
      <c r="E34" s="20" t="s">
        <v>5</v>
      </c>
      <c r="F34" s="20" t="s">
        <v>623</v>
      </c>
      <c r="G34" s="20" t="s">
        <v>658</v>
      </c>
    </row>
    <row r="35" spans="1:7" ht="22.5" customHeight="1" x14ac:dyDescent="0.25">
      <c r="A35" s="1" t="s">
        <v>660</v>
      </c>
      <c r="B35" s="201"/>
      <c r="C35" s="201"/>
      <c r="D35" s="201"/>
      <c r="E35" s="201"/>
      <c r="F35" s="201"/>
      <c r="G35" s="202"/>
    </row>
    <row r="36" spans="1:7" ht="22.5" customHeight="1" x14ac:dyDescent="0.25">
      <c r="A36" s="1" t="s">
        <v>661</v>
      </c>
      <c r="B36" s="201"/>
      <c r="C36" s="201"/>
      <c r="D36" s="201"/>
      <c r="E36" s="201"/>
      <c r="F36" s="201"/>
      <c r="G36" s="202"/>
    </row>
    <row r="37" spans="1:7" ht="22.5" customHeight="1" x14ac:dyDescent="0.25">
      <c r="A37" s="1" t="s">
        <v>662</v>
      </c>
      <c r="B37" s="201"/>
      <c r="C37" s="201"/>
      <c r="D37" s="201"/>
      <c r="E37" s="201"/>
      <c r="F37" s="201"/>
      <c r="G37" s="202"/>
    </row>
    <row r="38" spans="1:7" ht="22.5" customHeight="1" x14ac:dyDescent="0.25">
      <c r="A38" s="1" t="s">
        <v>663</v>
      </c>
      <c r="B38" s="201"/>
      <c r="C38" s="201"/>
      <c r="D38" s="201"/>
      <c r="E38" s="201"/>
      <c r="F38" s="201"/>
      <c r="G38" s="202"/>
    </row>
    <row r="39" spans="1:7" ht="22.5" customHeight="1" x14ac:dyDescent="0.25">
      <c r="A39" s="1" t="s">
        <v>664</v>
      </c>
      <c r="B39" s="201"/>
      <c r="C39" s="201"/>
      <c r="D39" s="201"/>
      <c r="E39" s="201"/>
      <c r="F39" s="201"/>
      <c r="G39" s="202"/>
    </row>
    <row r="40" spans="1:7" ht="12.75" customHeight="1" x14ac:dyDescent="0.25"/>
    <row r="41" spans="1:7" ht="22.5" customHeight="1" x14ac:dyDescent="0.25">
      <c r="A41" s="260" t="s">
        <v>647</v>
      </c>
      <c r="B41" s="260"/>
      <c r="C41" s="260"/>
      <c r="D41" s="260"/>
      <c r="E41" s="260"/>
      <c r="F41" s="260"/>
      <c r="G41" s="260"/>
    </row>
    <row r="42" spans="1:7" ht="22.5" customHeight="1" x14ac:dyDescent="0.25">
      <c r="A42" s="20" t="s">
        <v>6</v>
      </c>
      <c r="B42" s="20" t="s">
        <v>2</v>
      </c>
      <c r="C42" s="20" t="s">
        <v>3</v>
      </c>
      <c r="D42" s="20" t="s">
        <v>4</v>
      </c>
      <c r="E42" s="20" t="s">
        <v>5</v>
      </c>
      <c r="F42" s="20" t="s">
        <v>623</v>
      </c>
      <c r="G42" s="20" t="s">
        <v>648</v>
      </c>
    </row>
    <row r="43" spans="1:7" ht="22.5" customHeight="1" x14ac:dyDescent="0.25">
      <c r="A43" s="1" t="s">
        <v>660</v>
      </c>
      <c r="B43" s="201"/>
      <c r="C43" s="201"/>
      <c r="D43" s="201"/>
      <c r="E43" s="201"/>
      <c r="F43" s="201"/>
      <c r="G43" s="202"/>
    </row>
    <row r="44" spans="1:7" ht="22.5" customHeight="1" x14ac:dyDescent="0.25">
      <c r="A44" s="1" t="s">
        <v>661</v>
      </c>
      <c r="B44" s="201"/>
      <c r="C44" s="201"/>
      <c r="D44" s="201"/>
      <c r="E44" s="201"/>
      <c r="F44" s="201"/>
      <c r="G44" s="202"/>
    </row>
    <row r="45" spans="1:7" ht="22.5" customHeight="1" x14ac:dyDescent="0.25">
      <c r="A45" s="1" t="s">
        <v>662</v>
      </c>
      <c r="B45" s="201"/>
      <c r="C45" s="201"/>
      <c r="D45" s="201"/>
      <c r="E45" s="201"/>
      <c r="F45" s="201"/>
      <c r="G45" s="202"/>
    </row>
    <row r="46" spans="1:7" ht="22.5" customHeight="1" x14ac:dyDescent="0.25">
      <c r="A46" s="1" t="s">
        <v>663</v>
      </c>
      <c r="B46" s="201"/>
      <c r="C46" s="201"/>
      <c r="D46" s="201"/>
      <c r="E46" s="201"/>
      <c r="F46" s="201"/>
      <c r="G46" s="202"/>
    </row>
    <row r="47" spans="1:7" ht="22.5" customHeight="1" x14ac:dyDescent="0.25">
      <c r="A47" s="1" t="s">
        <v>664</v>
      </c>
      <c r="B47" s="201"/>
      <c r="C47" s="201"/>
      <c r="D47" s="201"/>
      <c r="E47" s="201"/>
      <c r="F47" s="201"/>
      <c r="G47" s="202"/>
    </row>
  </sheetData>
  <customSheetViews>
    <customSheetView guid="{5032A364-B81A-48DA-88DA-AB3B86B47EE9}" scale="80" fitToPage="1">
      <pageMargins left="0.70866141732283472" right="0.70866141732283472" top="0.74803149606299213" bottom="0.74803149606299213" header="0.31496062992125984" footer="0.31496062992125984"/>
      <pageSetup paperSize="9" scale="61" fitToHeight="0" orientation="portrait" r:id="rId1"/>
      <headerFooter differentFirst="1" scaleWithDoc="0">
        <oddFooter>&amp;C&amp;P of &amp;N</oddFooter>
        <firstHeader>&amp;L
Annex 5 – Schedule of Line Loss Factors</firstHeader>
        <firstFooter>&amp;C&amp;P of &amp;N</firstFooter>
      </headerFooter>
    </customSheetView>
  </customSheetViews>
  <mergeCells count="16">
    <mergeCell ref="A41:G41"/>
    <mergeCell ref="A3:G3"/>
    <mergeCell ref="A2:G2"/>
    <mergeCell ref="C11:G11"/>
    <mergeCell ref="A9:B9"/>
    <mergeCell ref="A10:B10"/>
    <mergeCell ref="A11:B11"/>
    <mergeCell ref="A5:B6"/>
    <mergeCell ref="A7:B7"/>
    <mergeCell ref="A8:B8"/>
    <mergeCell ref="A33:G33"/>
    <mergeCell ref="A13:G13"/>
    <mergeCell ref="A14:G14"/>
    <mergeCell ref="A23:G23"/>
    <mergeCell ref="A24:G24"/>
    <mergeCell ref="A32:G32"/>
  </mergeCells>
  <phoneticPr fontId="10" type="noConversion"/>
  <hyperlinks>
    <hyperlink ref="A1" location="Overview!A1" display="Back to Overview" xr:uid="{00000000-0004-0000-0700-000000000000}"/>
  </hyperlinks>
  <pageMargins left="0.70866141732283472" right="0.70866141732283472" top="0.74803149606299213" bottom="0.74803149606299213" header="0.31496062992125984" footer="0.31496062992125984"/>
  <pageSetup paperSize="9" scale="51" fitToHeight="0" orientation="portrait" r:id="rId2"/>
  <headerFooter scaleWithDoc="0">
    <oddHeader>&amp;L
Annex 5 – Schedule of Line Loss Factors</oddHeader>
    <oddFooter>&amp;C&amp;P of &amp;N</oddFooter>
    <firstHeader>&amp;L
Annex 5 – Schedule of Line Loss Factors</firstHeader>
    <firstFooter>&amp;C&amp;P of &amp;N</first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pageSetUpPr fitToPage="1"/>
  </sheetPr>
  <dimension ref="A1:S28"/>
  <sheetViews>
    <sheetView zoomScale="85" zoomScaleNormal="85" zoomScaleSheetLayoutView="100" workbookViewId="0"/>
  </sheetViews>
  <sheetFormatPr defaultColWidth="9.109375" defaultRowHeight="27.75" customHeight="1" x14ac:dyDescent="0.25"/>
  <cols>
    <col min="1" max="2" width="14.6640625" style="2" customWidth="1"/>
    <col min="3" max="3" width="7.88671875" style="2" customWidth="1"/>
    <col min="4" max="4" width="14.6640625" style="2" customWidth="1"/>
    <col min="5" max="5" width="14.6640625" style="3" customWidth="1"/>
    <col min="6" max="6" width="7.88671875" style="3" customWidth="1"/>
    <col min="7" max="7" width="14.6640625" style="2" customWidth="1"/>
    <col min="8" max="8" width="30.6640625" style="3" customWidth="1"/>
    <col min="9" max="10" width="14.6640625" style="3" customWidth="1"/>
    <col min="11" max="11" width="14.6640625" style="10" customWidth="1"/>
    <col min="12" max="13" width="14.6640625" style="4" customWidth="1"/>
    <col min="14" max="19" width="14.6640625" style="2" customWidth="1"/>
    <col min="20" max="16384" width="9.109375" style="2"/>
  </cols>
  <sheetData>
    <row r="1" spans="1:17" ht="63" customHeight="1" x14ac:dyDescent="0.25">
      <c r="A1" s="13" t="s">
        <v>16</v>
      </c>
      <c r="B1" s="13"/>
      <c r="C1" s="13"/>
      <c r="D1" s="264" t="s">
        <v>642</v>
      </c>
      <c r="E1" s="264"/>
      <c r="F1" s="264"/>
      <c r="G1" s="264"/>
      <c r="H1" s="264"/>
      <c r="I1" s="264"/>
      <c r="J1" s="264"/>
      <c r="K1" s="264"/>
      <c r="L1" s="264"/>
      <c r="M1" s="264"/>
      <c r="N1" s="264"/>
      <c r="O1" s="264"/>
      <c r="P1" s="264"/>
      <c r="Q1" s="264"/>
    </row>
    <row r="2" spans="1:17" ht="27.75" customHeight="1" x14ac:dyDescent="0.25">
      <c r="A2" s="238" t="s">
        <v>125</v>
      </c>
      <c r="B2" s="239"/>
      <c r="C2" s="239"/>
      <c r="D2" s="239"/>
      <c r="E2" s="239"/>
      <c r="F2" s="239"/>
      <c r="G2" s="239"/>
      <c r="H2" s="239"/>
      <c r="I2" s="239"/>
      <c r="J2" s="239"/>
      <c r="K2" s="239"/>
      <c r="L2" s="239"/>
      <c r="M2" s="239"/>
      <c r="N2" s="239"/>
      <c r="O2" s="239"/>
      <c r="P2" s="239"/>
      <c r="Q2" s="240"/>
    </row>
    <row r="3" spans="1:17" ht="14.1" customHeight="1" x14ac:dyDescent="0.25">
      <c r="A3" s="13"/>
      <c r="B3" s="13"/>
      <c r="C3" s="13"/>
      <c r="D3" s="13"/>
      <c r="G3" s="23"/>
    </row>
    <row r="4" spans="1:17" s="11" customFormat="1" ht="25.5" customHeight="1" x14ac:dyDescent="0.25">
      <c r="A4" s="238" t="str">
        <f>Overview!B4&amp; " - Effective from "&amp;Overview!D4&amp;" - "&amp;Overview!E4&amp;" new designated EHV charges"</f>
        <v>Fulcrum Electricity Assets Ltd - GSP_C - Effective from 1 April 2027 - Final new designated EHV charges</v>
      </c>
      <c r="B4" s="239"/>
      <c r="C4" s="239"/>
      <c r="D4" s="239"/>
      <c r="E4" s="239"/>
      <c r="F4" s="239"/>
      <c r="G4" s="239"/>
      <c r="H4" s="239"/>
      <c r="I4" s="239"/>
      <c r="J4" s="239"/>
      <c r="K4" s="239"/>
      <c r="L4" s="239"/>
      <c r="M4" s="239"/>
      <c r="N4" s="239"/>
      <c r="O4" s="239"/>
      <c r="P4" s="239"/>
      <c r="Q4" s="240"/>
    </row>
    <row r="5" spans="1:17" ht="66.900000000000006" customHeight="1" x14ac:dyDescent="0.25">
      <c r="A5" s="27" t="s">
        <v>128</v>
      </c>
      <c r="B5" s="27" t="s">
        <v>46</v>
      </c>
      <c r="C5" s="27" t="s">
        <v>651</v>
      </c>
      <c r="D5" s="27" t="s">
        <v>31</v>
      </c>
      <c r="E5" s="27" t="s">
        <v>47</v>
      </c>
      <c r="F5" s="27" t="s">
        <v>651</v>
      </c>
      <c r="G5" s="27" t="s">
        <v>32</v>
      </c>
      <c r="H5" s="75" t="s">
        <v>26</v>
      </c>
      <c r="I5" s="57" t="s">
        <v>531</v>
      </c>
      <c r="J5" s="75" t="str">
        <f>'Annex 2 Designated EHV charges'!I10</f>
        <v>Import
Super Red
unit charge
(p/kWh)</v>
      </c>
      <c r="K5" s="75" t="str">
        <f>'Annex 2 Designated EHV charges'!J10</f>
        <v>Import
fixed charge
(p/day)</v>
      </c>
      <c r="L5" s="75" t="str">
        <f>'Annex 2 Designated EHV charges'!K10</f>
        <v>Import
capacity charge
(p/kVA/day)</v>
      </c>
      <c r="M5" s="75" t="str">
        <f>'Annex 2 Designated EHV charges'!L10</f>
        <v>Import
exceeded capacity charge
(p/kVA/day)</v>
      </c>
      <c r="N5" s="75" t="str">
        <f>'Annex 2 Designated EHV charges'!M10</f>
        <v>Export
Super Red
unit charge
(p/kWh)</v>
      </c>
      <c r="O5" s="75" t="str">
        <f>'Annex 2 Designated EHV charges'!N10</f>
        <v>Export
fixed charge
(p/day)</v>
      </c>
      <c r="P5" s="75" t="str">
        <f>'Annex 2 Designated EHV charges'!O10</f>
        <v>Export
capacity charge
(p/kVA/day)</v>
      </c>
      <c r="Q5" s="75" t="str">
        <f>'Annex 2 Designated EHV charges'!P10</f>
        <v>Export
exceeded capacity charge
(p/kVA/day)</v>
      </c>
    </row>
    <row r="6" spans="1:17" ht="20.100000000000001" customHeight="1" x14ac:dyDescent="0.25">
      <c r="A6" s="48"/>
      <c r="B6" s="48"/>
      <c r="C6" s="96"/>
      <c r="D6" s="59"/>
      <c r="E6" s="49"/>
      <c r="F6" s="96"/>
      <c r="G6" s="59"/>
      <c r="H6" s="60"/>
      <c r="I6" s="50"/>
      <c r="J6" s="64"/>
      <c r="K6" s="65"/>
      <c r="L6" s="65"/>
      <c r="M6" s="65"/>
      <c r="N6" s="38"/>
      <c r="O6" s="39"/>
      <c r="P6" s="39"/>
      <c r="Q6" s="39"/>
    </row>
    <row r="7" spans="1:17" ht="20.100000000000001" customHeight="1" x14ac:dyDescent="0.25">
      <c r="A7" s="48"/>
      <c r="B7" s="48"/>
      <c r="C7" s="48"/>
      <c r="D7" s="48"/>
      <c r="E7" s="49"/>
      <c r="F7" s="49"/>
      <c r="G7" s="49"/>
      <c r="H7" s="50"/>
      <c r="I7" s="50"/>
      <c r="J7" s="29"/>
      <c r="K7" s="30"/>
      <c r="L7" s="30"/>
      <c r="M7" s="30"/>
      <c r="N7" s="38"/>
      <c r="O7" s="39"/>
      <c r="P7" s="39"/>
      <c r="Q7" s="39"/>
    </row>
    <row r="8" spans="1:17" ht="20.100000000000001" customHeight="1" x14ac:dyDescent="0.25">
      <c r="A8" s="48"/>
      <c r="B8" s="48"/>
      <c r="C8" s="48"/>
      <c r="D8" s="48"/>
      <c r="E8" s="49"/>
      <c r="F8" s="49"/>
      <c r="G8" s="49"/>
      <c r="H8" s="50"/>
      <c r="I8" s="50"/>
      <c r="J8" s="29"/>
      <c r="K8" s="30"/>
      <c r="L8" s="30"/>
      <c r="M8" s="30"/>
      <c r="N8" s="38"/>
      <c r="O8" s="39"/>
      <c r="P8" s="39"/>
      <c r="Q8" s="39"/>
    </row>
    <row r="9" spans="1:17" ht="20.100000000000001" customHeight="1" x14ac:dyDescent="0.25">
      <c r="A9" s="48"/>
      <c r="B9" s="48"/>
      <c r="C9" s="48"/>
      <c r="D9" s="48"/>
      <c r="E9" s="49"/>
      <c r="F9" s="49"/>
      <c r="G9" s="49"/>
      <c r="H9" s="50"/>
      <c r="I9" s="50"/>
      <c r="J9" s="29"/>
      <c r="K9" s="30"/>
      <c r="L9" s="30"/>
      <c r="M9" s="30"/>
      <c r="N9" s="38"/>
      <c r="O9" s="39"/>
      <c r="P9" s="39"/>
      <c r="Q9" s="39"/>
    </row>
    <row r="10" spans="1:17" ht="20.100000000000001" customHeight="1" x14ac:dyDescent="0.25">
      <c r="A10" s="48"/>
      <c r="B10" s="48"/>
      <c r="C10" s="48"/>
      <c r="D10" s="48"/>
      <c r="E10" s="49"/>
      <c r="F10" s="49"/>
      <c r="G10" s="49"/>
      <c r="H10" s="50"/>
      <c r="I10" s="50"/>
      <c r="J10" s="29"/>
      <c r="K10" s="30"/>
      <c r="L10" s="30"/>
      <c r="M10" s="30"/>
      <c r="N10" s="38"/>
      <c r="O10" s="39"/>
      <c r="P10" s="39"/>
      <c r="Q10" s="39"/>
    </row>
    <row r="11" spans="1:17" ht="20.100000000000001" customHeight="1" x14ac:dyDescent="0.25">
      <c r="A11" s="48"/>
      <c r="B11" s="48"/>
      <c r="C11" s="48"/>
      <c r="D11" s="48"/>
      <c r="E11" s="49"/>
      <c r="F11" s="49"/>
      <c r="G11" s="49"/>
      <c r="H11" s="50"/>
      <c r="I11" s="50"/>
      <c r="J11" s="29"/>
      <c r="K11" s="30"/>
      <c r="L11" s="30"/>
      <c r="M11" s="30"/>
      <c r="N11" s="38"/>
      <c r="O11" s="39"/>
      <c r="P11" s="39"/>
      <c r="Q11" s="39"/>
    </row>
    <row r="12" spans="1:17" ht="20.100000000000001" customHeight="1" x14ac:dyDescent="0.25">
      <c r="A12" s="48"/>
      <c r="B12" s="48"/>
      <c r="C12" s="48"/>
      <c r="D12" s="48"/>
      <c r="E12" s="49"/>
      <c r="F12" s="49"/>
      <c r="G12" s="49"/>
      <c r="H12" s="50"/>
      <c r="I12" s="50"/>
      <c r="J12" s="29"/>
      <c r="K12" s="30"/>
      <c r="L12" s="30"/>
      <c r="M12" s="30"/>
      <c r="N12" s="38"/>
      <c r="O12" s="39"/>
      <c r="P12" s="39"/>
      <c r="Q12" s="39"/>
    </row>
    <row r="13" spans="1:17" ht="20.100000000000001" customHeight="1" x14ac:dyDescent="0.25">
      <c r="A13" s="48"/>
      <c r="B13" s="48"/>
      <c r="C13" s="48"/>
      <c r="D13" s="48"/>
      <c r="E13" s="49"/>
      <c r="F13" s="49"/>
      <c r="G13" s="49"/>
      <c r="H13" s="50"/>
      <c r="I13" s="50"/>
      <c r="J13" s="29"/>
      <c r="K13" s="30"/>
      <c r="L13" s="30"/>
      <c r="M13" s="30"/>
      <c r="N13" s="38"/>
      <c r="O13" s="39"/>
      <c r="P13" s="39"/>
      <c r="Q13" s="39"/>
    </row>
    <row r="14" spans="1:17" ht="20.100000000000001" customHeight="1" x14ac:dyDescent="0.25">
      <c r="A14" s="48"/>
      <c r="B14" s="48"/>
      <c r="C14" s="48"/>
      <c r="D14" s="48"/>
      <c r="E14" s="49"/>
      <c r="F14" s="49"/>
      <c r="G14" s="49"/>
      <c r="H14" s="50"/>
      <c r="I14" s="50"/>
      <c r="J14" s="29"/>
      <c r="K14" s="30"/>
      <c r="L14" s="30"/>
      <c r="M14" s="30"/>
      <c r="N14" s="38"/>
      <c r="O14" s="39"/>
      <c r="P14" s="39"/>
      <c r="Q14" s="39"/>
    </row>
    <row r="15" spans="1:17" ht="20.100000000000001" customHeight="1" x14ac:dyDescent="0.25">
      <c r="A15" s="48"/>
      <c r="B15" s="48"/>
      <c r="C15" s="48"/>
      <c r="D15" s="48"/>
      <c r="E15" s="49"/>
      <c r="F15" s="49"/>
      <c r="G15" s="49"/>
      <c r="H15" s="50"/>
      <c r="I15" s="50"/>
      <c r="J15" s="29"/>
      <c r="K15" s="30"/>
      <c r="L15" s="30"/>
      <c r="M15" s="30"/>
      <c r="N15" s="38"/>
      <c r="O15" s="39"/>
      <c r="P15" s="39"/>
      <c r="Q15" s="39"/>
    </row>
    <row r="17" spans="1:19" ht="25.5" customHeight="1" x14ac:dyDescent="0.25">
      <c r="A17" s="238" t="str">
        <f>Overview!B4&amp; " - Effective from "&amp;Overview!D4&amp;" - "&amp;Overview!E4&amp;" new designated EHV line loss factors"</f>
        <v>Fulcrum Electricity Assets Ltd - GSP_C - Effective from 1 April 2027 - Final new designated EHV line loss factors</v>
      </c>
      <c r="B17" s="239"/>
      <c r="C17" s="239"/>
      <c r="D17" s="239"/>
      <c r="E17" s="239"/>
      <c r="F17" s="239"/>
      <c r="G17" s="239"/>
      <c r="H17" s="239"/>
      <c r="I17" s="239"/>
      <c r="J17" s="239"/>
      <c r="K17" s="239"/>
      <c r="L17" s="239"/>
      <c r="M17" s="239"/>
      <c r="N17" s="239"/>
      <c r="O17" s="239"/>
      <c r="P17" s="239"/>
      <c r="Q17" s="239"/>
      <c r="R17" s="239"/>
      <c r="S17" s="240"/>
    </row>
    <row r="18" spans="1:19" ht="62.1" customHeight="1" x14ac:dyDescent="0.25">
      <c r="A18" s="27" t="s">
        <v>128</v>
      </c>
      <c r="B18" s="27" t="s">
        <v>46</v>
      </c>
      <c r="C18" s="27" t="s">
        <v>651</v>
      </c>
      <c r="D18" s="27" t="s">
        <v>31</v>
      </c>
      <c r="E18" s="27" t="s">
        <v>47</v>
      </c>
      <c r="F18" s="27" t="s">
        <v>651</v>
      </c>
      <c r="G18" s="27" t="s">
        <v>32</v>
      </c>
      <c r="H18" s="75" t="s">
        <v>26</v>
      </c>
      <c r="I18" s="57" t="s">
        <v>531</v>
      </c>
      <c r="J18" s="33" t="s">
        <v>101</v>
      </c>
      <c r="K18" s="33" t="s">
        <v>100</v>
      </c>
      <c r="L18" s="33" t="s">
        <v>102</v>
      </c>
      <c r="M18" s="33" t="s">
        <v>103</v>
      </c>
      <c r="N18" s="33" t="s">
        <v>638</v>
      </c>
      <c r="O18" s="35" t="s">
        <v>104</v>
      </c>
      <c r="P18" s="35" t="s">
        <v>105</v>
      </c>
      <c r="Q18" s="35" t="s">
        <v>106</v>
      </c>
      <c r="R18" s="35" t="s">
        <v>107</v>
      </c>
      <c r="S18" s="35" t="s">
        <v>639</v>
      </c>
    </row>
    <row r="19" spans="1:19" ht="20.100000000000001" customHeight="1" x14ac:dyDescent="0.25">
      <c r="A19" s="48"/>
      <c r="B19" s="48"/>
      <c r="C19" s="48"/>
      <c r="D19" s="48"/>
      <c r="E19" s="49"/>
      <c r="F19" s="36"/>
      <c r="G19" s="36"/>
      <c r="H19" s="37"/>
      <c r="I19" s="37"/>
      <c r="J19" s="40"/>
      <c r="K19" s="40"/>
      <c r="L19" s="31"/>
      <c r="M19" s="32"/>
      <c r="N19" s="32"/>
      <c r="O19" s="34"/>
      <c r="P19" s="34"/>
      <c r="Q19" s="34"/>
      <c r="R19" s="34"/>
      <c r="S19" s="34"/>
    </row>
    <row r="20" spans="1:19" ht="20.100000000000001" customHeight="1" x14ac:dyDescent="0.25">
      <c r="A20" s="48"/>
      <c r="B20" s="48"/>
      <c r="C20" s="48"/>
      <c r="D20" s="48"/>
      <c r="E20" s="49"/>
      <c r="F20" s="36"/>
      <c r="G20" s="36"/>
      <c r="H20" s="37"/>
      <c r="I20" s="37"/>
      <c r="J20" s="40"/>
      <c r="K20" s="40"/>
      <c r="L20" s="31"/>
      <c r="M20" s="32"/>
      <c r="N20" s="32"/>
      <c r="O20" s="34"/>
      <c r="P20" s="34"/>
      <c r="Q20" s="34"/>
      <c r="R20" s="34"/>
      <c r="S20" s="34"/>
    </row>
    <row r="21" spans="1:19" ht="20.100000000000001" customHeight="1" x14ac:dyDescent="0.25">
      <c r="A21" s="48"/>
      <c r="B21" s="48"/>
      <c r="C21" s="48"/>
      <c r="D21" s="48"/>
      <c r="E21" s="49"/>
      <c r="F21" s="36"/>
      <c r="G21" s="36"/>
      <c r="H21" s="37"/>
      <c r="I21" s="37"/>
      <c r="J21" s="40"/>
      <c r="K21" s="40"/>
      <c r="L21" s="31"/>
      <c r="M21" s="32"/>
      <c r="N21" s="32"/>
      <c r="O21" s="34"/>
      <c r="P21" s="34"/>
      <c r="Q21" s="34"/>
      <c r="R21" s="34"/>
      <c r="S21" s="34"/>
    </row>
    <row r="22" spans="1:19" ht="20.100000000000001" customHeight="1" x14ac:dyDescent="0.25">
      <c r="A22" s="48"/>
      <c r="B22" s="48"/>
      <c r="C22" s="48"/>
      <c r="D22" s="48"/>
      <c r="E22" s="49"/>
      <c r="F22" s="36"/>
      <c r="G22" s="36"/>
      <c r="H22" s="37"/>
      <c r="I22" s="37"/>
      <c r="J22" s="40"/>
      <c r="K22" s="40"/>
      <c r="L22" s="31"/>
      <c r="M22" s="32"/>
      <c r="N22" s="32"/>
      <c r="O22" s="34"/>
      <c r="P22" s="34"/>
      <c r="Q22" s="34"/>
      <c r="R22" s="34"/>
      <c r="S22" s="34"/>
    </row>
    <row r="23" spans="1:19" ht="20.100000000000001" customHeight="1" x14ac:dyDescent="0.25">
      <c r="A23" s="48"/>
      <c r="B23" s="48"/>
      <c r="C23" s="48"/>
      <c r="D23" s="48"/>
      <c r="E23" s="49"/>
      <c r="F23" s="36"/>
      <c r="G23" s="36"/>
      <c r="H23" s="37"/>
      <c r="I23" s="37"/>
      <c r="J23" s="40"/>
      <c r="K23" s="40"/>
      <c r="L23" s="31"/>
      <c r="M23" s="32"/>
      <c r="N23" s="32"/>
      <c r="O23" s="34"/>
      <c r="P23" s="34"/>
      <c r="Q23" s="34"/>
      <c r="R23" s="34"/>
      <c r="S23" s="34"/>
    </row>
    <row r="24" spans="1:19" ht="20.100000000000001" customHeight="1" x14ac:dyDescent="0.25">
      <c r="A24" s="48"/>
      <c r="B24" s="48"/>
      <c r="C24" s="48"/>
      <c r="D24" s="48"/>
      <c r="E24" s="49"/>
      <c r="F24" s="36"/>
      <c r="G24" s="36"/>
      <c r="H24" s="37"/>
      <c r="I24" s="37"/>
      <c r="J24" s="40"/>
      <c r="K24" s="40"/>
      <c r="L24" s="31"/>
      <c r="M24" s="32"/>
      <c r="N24" s="32"/>
      <c r="O24" s="34"/>
      <c r="P24" s="34"/>
      <c r="Q24" s="34"/>
      <c r="R24" s="34"/>
      <c r="S24" s="34"/>
    </row>
    <row r="25" spans="1:19" ht="20.100000000000001" customHeight="1" x14ac:dyDescent="0.25">
      <c r="A25" s="48"/>
      <c r="B25" s="48"/>
      <c r="C25" s="48"/>
      <c r="D25" s="48"/>
      <c r="E25" s="49"/>
      <c r="F25" s="36"/>
      <c r="G25" s="36"/>
      <c r="H25" s="37"/>
      <c r="I25" s="37"/>
      <c r="J25" s="40"/>
      <c r="K25" s="40"/>
      <c r="L25" s="31"/>
      <c r="M25" s="32"/>
      <c r="N25" s="32"/>
      <c r="O25" s="34"/>
      <c r="P25" s="34"/>
      <c r="Q25" s="34"/>
      <c r="R25" s="34"/>
      <c r="S25" s="34"/>
    </row>
    <row r="26" spans="1:19" ht="20.100000000000001" customHeight="1" x14ac:dyDescent="0.25">
      <c r="A26" s="48"/>
      <c r="B26" s="48"/>
      <c r="C26" s="48"/>
      <c r="D26" s="48"/>
      <c r="E26" s="49"/>
      <c r="F26" s="36"/>
      <c r="G26" s="36"/>
      <c r="H26" s="37"/>
      <c r="I26" s="37"/>
      <c r="J26" s="40"/>
      <c r="K26" s="40"/>
      <c r="L26" s="31"/>
      <c r="M26" s="32"/>
      <c r="N26" s="32"/>
      <c r="O26" s="34"/>
      <c r="P26" s="34"/>
      <c r="Q26" s="34"/>
      <c r="R26" s="34"/>
      <c r="S26" s="34"/>
    </row>
    <row r="27" spans="1:19" ht="20.100000000000001" customHeight="1" x14ac:dyDescent="0.25">
      <c r="A27" s="48"/>
      <c r="B27" s="48"/>
      <c r="C27" s="48"/>
      <c r="D27" s="48"/>
      <c r="E27" s="49"/>
      <c r="F27" s="36"/>
      <c r="G27" s="36"/>
      <c r="H27" s="37"/>
      <c r="I27" s="37"/>
      <c r="J27" s="40"/>
      <c r="K27" s="40"/>
      <c r="L27" s="31"/>
      <c r="M27" s="32"/>
      <c r="N27" s="32"/>
      <c r="O27" s="34"/>
      <c r="P27" s="34"/>
      <c r="Q27" s="34"/>
      <c r="R27" s="34"/>
      <c r="S27" s="34"/>
    </row>
    <row r="28" spans="1:19" ht="20.100000000000001" customHeight="1" x14ac:dyDescent="0.25">
      <c r="A28" s="48"/>
      <c r="B28" s="48"/>
      <c r="C28" s="48"/>
      <c r="D28" s="48"/>
      <c r="E28" s="49"/>
      <c r="F28" s="36"/>
      <c r="G28" s="36"/>
      <c r="H28" s="37"/>
      <c r="I28" s="37"/>
      <c r="J28" s="40"/>
      <c r="K28" s="40"/>
      <c r="L28" s="31"/>
      <c r="M28" s="32"/>
      <c r="N28" s="32"/>
      <c r="O28" s="34"/>
      <c r="P28" s="34"/>
      <c r="Q28" s="34"/>
      <c r="R28" s="34"/>
      <c r="S28" s="34"/>
    </row>
  </sheetData>
  <customSheetViews>
    <customSheetView guid="{5032A364-B81A-48DA-88DA-AB3B86B47EE9}" scale="80" fitToPage="1">
      <selection activeCell="A4" sqref="A4:M4"/>
      <pageMargins left="0.39370078740157483" right="0.35433070866141736" top="1.1023622047244095" bottom="0.74803149606299213" header="0.35433070866141736" footer="0.51181102362204722"/>
      <pageSetup paperSize="9" scale="71" fitToHeight="0" orientation="landscape" r:id="rId1"/>
      <headerFooter differentFirst="1" scaleWithDoc="0">
        <oddFooter>&amp;C&amp;P of &amp;N</oddFooter>
        <firstHeader>&amp;L
Annex 2 - Schedule of Charges for use of the Distribution System by Designated EHV Properties (including LDNOs with Designated EHV Properties/end-users).</firstHeader>
        <firstFooter>&amp;C&amp;P of &amp;N</firstFooter>
      </headerFooter>
    </customSheetView>
  </customSheetViews>
  <mergeCells count="4">
    <mergeCell ref="A4:Q4"/>
    <mergeCell ref="A2:Q2"/>
    <mergeCell ref="A17:S17"/>
    <mergeCell ref="D1:Q1"/>
  </mergeCells>
  <phoneticPr fontId="35" type="noConversion"/>
  <hyperlinks>
    <hyperlink ref="A1" location="Overview!A1" display="Back to Overview" xr:uid="{00000000-0004-0000-0800-000000000000}"/>
  </hyperlinks>
  <pageMargins left="0.39370078740157483" right="0.35433070866141736" top="1.1023622047244095" bottom="0.55118110236220474" header="0.35433070866141736" footer="0.31496062992125984"/>
  <pageSetup paperSize="9" scale="50" fitToHeight="0" orientation="landscape" r:id="rId2"/>
  <headerFooter scaleWithDoc="0">
    <oddHeader>&amp;L
Annex 6 - New Designated EHV Properties. Addendum to Schedule of Charges for use of the Distribution System by Designated EHV Properties (including LDNOs with Designated EHV Properties/end-users)</oddHeader>
    <oddFooter>&amp;L&amp;8Note: The DNO reserves the right to apply the listed charges to any other MPANs/MSIDs associated with the site. This includes reallocating charges to a traded MPAN at the same site where another MPAN has been disconnected or de-energised.&amp;R&amp;8&amp;P of &amp;N</oddFooter>
    <firstHeader>&amp;L
Annex 6 - New Designated EHV Properties. Addendum to Schedule of Charges for use of the Distribution System by Designated EHV Properties (including LDNOs with Designated EHV Properties/end-users)</firstHeader>
    <firstFooter>&amp;L&amp;8Note: The DNO reserves the right to apply the listed charges to any other MPANs/MSIDs associated with the site. This includes reallocating charges to a traded MPAN at the same site where another MPAN has been disconnected or de-energised.&amp;R&amp;P of &amp;N</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15</vt:i4>
      </vt:variant>
      <vt:variant>
        <vt:lpstr>Named Ranges</vt:lpstr>
      </vt:variant>
      <vt:variant>
        <vt:i4>20</vt:i4>
      </vt:variant>
    </vt:vector>
  </HeadingPairs>
  <TitlesOfParts>
    <vt:vector size="35" baseType="lpstr">
      <vt:lpstr>Overview</vt:lpstr>
      <vt:lpstr>Annex 1 LV, HV and UMS charges</vt:lpstr>
      <vt:lpstr>Annex 2 Designated EHV charges</vt:lpstr>
      <vt:lpstr>Annex 2a Import</vt:lpstr>
      <vt:lpstr>Annex 2b Export</vt:lpstr>
      <vt:lpstr>Annex 3 Preserved charges</vt:lpstr>
      <vt:lpstr>Annex 4 LDNO charges</vt:lpstr>
      <vt:lpstr>Annex 5 LLFs</vt:lpstr>
      <vt:lpstr>Annex 6 New or Amended EHV</vt:lpstr>
      <vt:lpstr>Annex 7 Pass-Through Costs</vt:lpstr>
      <vt:lpstr>Nodal prices</vt:lpstr>
      <vt:lpstr>SSC unit rate lookup</vt:lpstr>
      <vt:lpstr>Residual Charging Bands</vt:lpstr>
      <vt:lpstr>TNUoS Mapping</vt:lpstr>
      <vt:lpstr>Charge Calculator</vt:lpstr>
      <vt:lpstr>'Annex 1 LV, HV and UMS charges'!Print_Area</vt:lpstr>
      <vt:lpstr>'Annex 2 Designated EHV charges'!Print_Area</vt:lpstr>
      <vt:lpstr>'Annex 2a Import'!Print_Area</vt:lpstr>
      <vt:lpstr>'Annex 2b Export'!Print_Area</vt:lpstr>
      <vt:lpstr>'Annex 3 Preserved charges'!Print_Area</vt:lpstr>
      <vt:lpstr>'Annex 4 LDNO charges'!Print_Area</vt:lpstr>
      <vt:lpstr>'Annex 5 LLFs'!Print_Area</vt:lpstr>
      <vt:lpstr>'Annex 6 New or Amended EHV'!Print_Area</vt:lpstr>
      <vt:lpstr>'Annex 7 Pass-Through Costs'!Print_Area</vt:lpstr>
      <vt:lpstr>'Nodal prices'!Print_Area</vt:lpstr>
      <vt:lpstr>'Annex 1 LV, HV and UMS charges'!Print_Titles</vt:lpstr>
      <vt:lpstr>'Annex 2 Designated EHV charges'!Print_Titles</vt:lpstr>
      <vt:lpstr>'Annex 2a Import'!Print_Titles</vt:lpstr>
      <vt:lpstr>'Annex 2b Export'!Print_Titles</vt:lpstr>
      <vt:lpstr>'Annex 4 LDNO charges'!Print_Titles</vt:lpstr>
      <vt:lpstr>'Annex 5 LLFs'!Print_Titles</vt:lpstr>
      <vt:lpstr>'Annex 6 New or Amended EHV'!Print_Titles</vt:lpstr>
      <vt:lpstr>'Annex 7 Pass-Through Costs'!Print_Titles</vt:lpstr>
      <vt:lpstr>'Nodal prices'!Print_Titles</vt:lpstr>
      <vt:lpstr>'SSC unit rate lookup'!Print_Titles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UK Power Networks</dc:creator>
  <cp:lastModifiedBy>Simon Watton</cp:lastModifiedBy>
  <cp:lastPrinted>2025-12-27T21:40:10Z</cp:lastPrinted>
  <dcterms:created xsi:type="dcterms:W3CDTF">2009-11-12T11:38:00Z</dcterms:created>
  <dcterms:modified xsi:type="dcterms:W3CDTF">2026-01-02T10:47:00Z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DLPManualFileClassification">
    <vt:lpwstr>{0F742C78-7CA1-4A83-96D0-F7EDA8C31D24}</vt:lpwstr>
  </property>
  <property fmtid="{D5CDD505-2E9C-101B-9397-08002B2CF9AE}" pid="3" name="DLPManualFileClassificationLastModifiedBy">
    <vt:lpwstr>AD03\Lee.Wells</vt:lpwstr>
  </property>
  <property fmtid="{D5CDD505-2E9C-101B-9397-08002B2CF9AE}" pid="4" name="DLPManualFileClassificationLastModificationDate">
    <vt:lpwstr>1573145826</vt:lpwstr>
  </property>
  <property fmtid="{D5CDD505-2E9C-101B-9397-08002B2CF9AE}" pid="5" name="DLPManualFileClassificationVersion">
    <vt:lpwstr>11.0.400.15</vt:lpwstr>
  </property>
  <property fmtid="{D5CDD505-2E9C-101B-9397-08002B2CF9AE}" pid="6" name="MSIP_Label_24fe2fa2-8093-4776-8a20-2d25f8c7acf2_Enabled">
    <vt:lpwstr>true</vt:lpwstr>
  </property>
  <property fmtid="{D5CDD505-2E9C-101B-9397-08002B2CF9AE}" pid="7" name="MSIP_Label_24fe2fa2-8093-4776-8a20-2d25f8c7acf2_SetDate">
    <vt:lpwstr>2023-11-02T11:09:09Z</vt:lpwstr>
  </property>
  <property fmtid="{D5CDD505-2E9C-101B-9397-08002B2CF9AE}" pid="8" name="MSIP_Label_24fe2fa2-8093-4776-8a20-2d25f8c7acf2_Method">
    <vt:lpwstr>Standard</vt:lpwstr>
  </property>
  <property fmtid="{D5CDD505-2E9C-101B-9397-08002B2CF9AE}" pid="9" name="MSIP_Label_24fe2fa2-8093-4776-8a20-2d25f8c7acf2_Name">
    <vt:lpwstr>Internal</vt:lpwstr>
  </property>
  <property fmtid="{D5CDD505-2E9C-101B-9397-08002B2CF9AE}" pid="10" name="MSIP_Label_24fe2fa2-8093-4776-8a20-2d25f8c7acf2_SiteId">
    <vt:lpwstr>887a239c-e092-45fe-92c8-d902c3681567</vt:lpwstr>
  </property>
  <property fmtid="{D5CDD505-2E9C-101B-9397-08002B2CF9AE}" pid="11" name="MSIP_Label_24fe2fa2-8093-4776-8a20-2d25f8c7acf2_ActionId">
    <vt:lpwstr>ea1176df-2158-4496-b928-dbcfdf5818ea</vt:lpwstr>
  </property>
  <property fmtid="{D5CDD505-2E9C-101B-9397-08002B2CF9AE}" pid="12" name="MSIP_Label_24fe2fa2-8093-4776-8a20-2d25f8c7acf2_ContentBits">
    <vt:lpwstr>0</vt:lpwstr>
  </property>
</Properties>
</file>