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D7799E4E-8008-4E4D-8661-FF1E02CC7C53}" xr6:coauthVersionLast="47" xr6:coauthVersionMax="47" xr10:uidLastSave="{00000000-0000-0000-0000-000000000000}"/>
  <bookViews>
    <workbookView xWindow="-108" yWindow="-108" windowWidth="23256" windowHeight="12576"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externalReferences>
    <externalReference r:id="rId16"/>
  </externalReference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Export'!$A$2:$H$49</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19" l="1"/>
  <c r="B24" i="19"/>
  <c r="B23" i="19"/>
  <c r="B22" i="19"/>
  <c r="B21" i="19"/>
  <c r="B20" i="19"/>
  <c r="B19" i="19"/>
  <c r="B18" i="19"/>
  <c r="B17" i="19"/>
  <c r="B16" i="19"/>
  <c r="B15" i="19"/>
  <c r="B14" i="19"/>
  <c r="B13" i="19"/>
  <c r="B12" i="19"/>
  <c r="B11" i="19"/>
  <c r="B10" i="19"/>
  <c r="B9" i="19"/>
  <c r="B8" i="19"/>
  <c r="B7" i="19"/>
  <c r="B6" i="19"/>
  <c r="B5" i="19"/>
  <c r="A5" i="14" a="1"/>
  <c r="A5" i="14" s="1"/>
  <c r="A5" i="13" a="1"/>
  <c r="A5" i="13" s="1"/>
  <c r="A6" i="14" l="1" a="1"/>
  <c r="A6" i="14" s="1"/>
  <c r="A6" i="13" a="1"/>
  <c r="A6" i="13" s="1"/>
  <c r="A7" i="14" l="1" a="1"/>
  <c r="A7" i="14" s="1"/>
  <c r="A8" i="14" s="1" a="1"/>
  <c r="A8" i="14" s="1"/>
  <c r="A7" i="13" a="1"/>
  <c r="A7" i="13" s="1"/>
  <c r="A8" i="13" s="1" a="1"/>
  <c r="A8" i="13" s="1"/>
  <c r="A9" i="14" l="1" a="1"/>
  <c r="A9" i="14" s="1"/>
  <c r="A9" i="13" a="1"/>
  <c r="A9" i="13" s="1"/>
  <c r="A10" i="13" s="1" a="1"/>
  <c r="A10" i="13" s="1"/>
  <c r="A10" i="14" l="1" a="1"/>
  <c r="A10" i="14" s="1"/>
  <c r="A11" i="13" a="1"/>
  <c r="A11" i="13" s="1"/>
  <c r="A11" i="14" l="1" a="1"/>
  <c r="A11" i="14" s="1"/>
  <c r="A12" i="14" s="1" a="1"/>
  <c r="A12" i="14" s="1"/>
  <c r="A12" i="13" a="1"/>
  <c r="A12" i="13" s="1"/>
  <c r="A13" i="13" s="1" a="1"/>
  <c r="A13" i="13" s="1"/>
  <c r="A14" i="13" s="1" a="1"/>
  <c r="A14" i="13" s="1"/>
  <c r="A13" i="14" l="1" a="1"/>
  <c r="A13" i="14" s="1"/>
  <c r="A15" i="13" a="1"/>
  <c r="A15" i="13" s="1"/>
  <c r="A14" i="14" l="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16" i="13"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51" i="14" l="1" a="1"/>
  <c r="A51" i="14" s="1"/>
  <c r="C50" i="14"/>
  <c r="G50" i="14"/>
  <c r="F50" i="14"/>
  <c r="E50" i="14"/>
  <c r="B50" i="14"/>
  <c r="H50" i="14"/>
  <c r="D50" i="14"/>
  <c r="A143" i="13" a="1"/>
  <c r="A143" i="13" s="1"/>
  <c r="A144" i="13" s="1" a="1"/>
  <c r="A144" i="13" s="1"/>
  <c r="A145" i="13" l="1" a="1"/>
  <c r="A145" i="13" s="1"/>
  <c r="A52" i="14" a="1"/>
  <c r="A52" i="14" s="1"/>
  <c r="D51" i="14"/>
  <c r="H51" i="14"/>
  <c r="C51" i="14"/>
  <c r="B51" i="14"/>
  <c r="F51" i="14"/>
  <c r="G51" i="14"/>
  <c r="E51" i="14"/>
  <c r="A146" i="13" l="1" a="1"/>
  <c r="A146" i="13" s="1"/>
  <c r="A53" i="14" a="1"/>
  <c r="A53" i="14" s="1"/>
  <c r="E52" i="14"/>
  <c r="D52" i="14"/>
  <c r="C52" i="14"/>
  <c r="B52" i="14"/>
  <c r="H52" i="14"/>
  <c r="G52" i="14"/>
  <c r="F52" i="14"/>
  <c r="A147" i="13" l="1" a="1"/>
  <c r="A147" i="13" s="1"/>
  <c r="A54" i="14" a="1"/>
  <c r="A54" i="14" s="1"/>
  <c r="F53" i="14"/>
  <c r="E53" i="14"/>
  <c r="B53" i="14"/>
  <c r="H53" i="14"/>
  <c r="D53" i="14"/>
  <c r="C53" i="14"/>
  <c r="G53" i="14"/>
  <c r="A148" i="13" l="1" a="1"/>
  <c r="A148" i="13" s="1"/>
  <c r="A55" i="14" a="1"/>
  <c r="A55" i="14" s="1"/>
  <c r="G54" i="14"/>
  <c r="C54" i="14"/>
  <c r="F54" i="14"/>
  <c r="E54" i="14"/>
  <c r="D54" i="14"/>
  <c r="B54" i="14"/>
  <c r="H54" i="14"/>
  <c r="A149" i="13" l="1" a="1"/>
  <c r="A149" i="13" s="1"/>
  <c r="A56" i="14" a="1"/>
  <c r="A56" i="14" s="1"/>
  <c r="H55" i="14"/>
  <c r="G55" i="14"/>
  <c r="F55" i="14"/>
  <c r="E55" i="14"/>
  <c r="D55" i="14"/>
  <c r="B55" i="14"/>
  <c r="C55" i="14"/>
  <c r="A150" i="13" l="1" a="1"/>
  <c r="A150" i="13" s="1"/>
  <c r="A57" i="14" a="1"/>
  <c r="A57" i="14" s="1"/>
  <c r="C56" i="14"/>
  <c r="H56" i="14"/>
  <c r="G56" i="14"/>
  <c r="F56" i="14"/>
  <c r="E56" i="14"/>
  <c r="D56" i="14"/>
  <c r="B56" i="14"/>
  <c r="A58" i="14" l="1" a="1"/>
  <c r="A58" i="14" s="1"/>
  <c r="B57" i="14"/>
  <c r="F57" i="14"/>
  <c r="D57" i="14"/>
  <c r="H57" i="14"/>
  <c r="G57" i="14"/>
  <c r="E57" i="14"/>
  <c r="C57" i="14"/>
  <c r="A59" i="14" l="1" a="1"/>
  <c r="A59" i="14" s="1"/>
  <c r="C58" i="14"/>
  <c r="G58" i="14"/>
  <c r="B58" i="14"/>
  <c r="H58" i="14"/>
  <c r="F58" i="14"/>
  <c r="E58" i="14"/>
  <c r="D58" i="14"/>
  <c r="A60" i="14" l="1" a="1"/>
  <c r="A60" i="14" s="1"/>
  <c r="D59" i="14"/>
  <c r="C59" i="14"/>
  <c r="G59" i="14"/>
  <c r="B59" i="14"/>
  <c r="H59" i="14"/>
  <c r="F59" i="14"/>
  <c r="E59" i="14"/>
  <c r="A61" i="14" l="1" a="1"/>
  <c r="A61" i="14" s="1"/>
  <c r="E60" i="14"/>
  <c r="G60" i="14"/>
  <c r="D60" i="14"/>
  <c r="C60" i="14"/>
  <c r="B60" i="14"/>
  <c r="H60" i="14"/>
  <c r="F60" i="14"/>
  <c r="A62" i="14" l="1" a="1"/>
  <c r="A62" i="14" s="1"/>
  <c r="F61" i="14"/>
  <c r="B61" i="14"/>
  <c r="E61" i="14"/>
  <c r="H61" i="14"/>
  <c r="D61" i="14"/>
  <c r="C61" i="14"/>
  <c r="G61" i="14"/>
  <c r="A63" i="14" l="1" a="1"/>
  <c r="A63" i="14" s="1"/>
  <c r="G62" i="14"/>
  <c r="B62" i="14"/>
  <c r="F62" i="14"/>
  <c r="C62" i="14"/>
  <c r="E62" i="14"/>
  <c r="D62" i="14"/>
  <c r="H62" i="14"/>
  <c r="A64" i="14" l="1" a="1"/>
  <c r="A64" i="14" s="1"/>
  <c r="H63" i="14"/>
  <c r="D63" i="14"/>
  <c r="C63" i="14"/>
  <c r="G63" i="14"/>
  <c r="F63" i="14"/>
  <c r="E63" i="14"/>
  <c r="B63" i="14"/>
  <c r="A65" i="14" l="1" a="1"/>
  <c r="A65" i="14" s="1"/>
  <c r="H64" i="14"/>
  <c r="G64" i="14"/>
  <c r="F64" i="14"/>
  <c r="E64" i="14"/>
  <c r="C64" i="14"/>
  <c r="D64" i="14"/>
  <c r="B64" i="14"/>
  <c r="A66" i="14" l="1" a="1"/>
  <c r="A66" i="14" s="1"/>
  <c r="B65" i="14"/>
  <c r="F65" i="14"/>
  <c r="D65" i="14"/>
  <c r="H65" i="14"/>
  <c r="G65" i="14"/>
  <c r="E65" i="14"/>
  <c r="C65" i="14"/>
  <c r="A67" i="14" l="1" a="1"/>
  <c r="A67" i="14" s="1"/>
  <c r="C66" i="14"/>
  <c r="B66" i="14"/>
  <c r="G66" i="14"/>
  <c r="E66" i="14"/>
  <c r="D66" i="14"/>
  <c r="H66" i="14"/>
  <c r="F66" i="14"/>
  <c r="A68" i="14" l="1" a="1"/>
  <c r="A68" i="14" s="1"/>
  <c r="D67" i="14"/>
  <c r="G67" i="14"/>
  <c r="C67" i="14"/>
  <c r="H67" i="14"/>
  <c r="B67" i="14"/>
  <c r="F67" i="14"/>
  <c r="E67" i="14"/>
  <c r="A69" i="14" l="1" a="1"/>
  <c r="A69" i="14" s="1"/>
  <c r="E68" i="14"/>
  <c r="H68" i="14"/>
  <c r="D68" i="14"/>
  <c r="C68" i="14"/>
  <c r="B68" i="14"/>
  <c r="G68" i="14"/>
  <c r="F68" i="14"/>
  <c r="A70" i="14" l="1" a="1"/>
  <c r="A70" i="14" s="1"/>
  <c r="F69" i="14"/>
  <c r="H69" i="14"/>
  <c r="E69" i="14"/>
  <c r="B69" i="14"/>
  <c r="D69" i="14"/>
  <c r="C69" i="14"/>
  <c r="G69" i="14"/>
  <c r="A71" i="14" l="1" a="1"/>
  <c r="A71" i="14" s="1"/>
  <c r="G70" i="14"/>
  <c r="C70" i="14"/>
  <c r="F70" i="14"/>
  <c r="H70" i="14"/>
  <c r="E70" i="14"/>
  <c r="D70" i="14"/>
  <c r="B70" i="14"/>
  <c r="A72" i="14" l="1" a="1"/>
  <c r="A72" i="14" s="1"/>
  <c r="H71" i="14"/>
  <c r="G71" i="14"/>
  <c r="F71" i="14"/>
  <c r="E71" i="14"/>
  <c r="D71" i="14"/>
  <c r="C71" i="14"/>
  <c r="B71" i="14"/>
  <c r="A73" i="14" l="1" a="1"/>
  <c r="A73" i="14" s="1"/>
  <c r="H72" i="14"/>
  <c r="E72" i="14"/>
  <c r="C72" i="14"/>
  <c r="G72" i="14"/>
  <c r="F72" i="14"/>
  <c r="D72" i="14"/>
  <c r="B72" i="14"/>
  <c r="A74" i="14" l="1" a="1"/>
  <c r="A74" i="14" s="1"/>
  <c r="B73" i="14"/>
  <c r="F73" i="14"/>
  <c r="D73" i="14"/>
  <c r="C73" i="14"/>
  <c r="H73" i="14"/>
  <c r="G73" i="14"/>
  <c r="E73" i="14"/>
  <c r="A75" i="14" l="1" a="1"/>
  <c r="A75" i="14" s="1"/>
  <c r="C74" i="14"/>
  <c r="B74" i="14"/>
  <c r="H74" i="14"/>
  <c r="G74" i="14"/>
  <c r="E74" i="14"/>
  <c r="D74" i="14"/>
  <c r="F74" i="14"/>
  <c r="A76" i="14" l="1" a="1"/>
  <c r="A76" i="14" s="1"/>
  <c r="D75" i="14"/>
  <c r="C75" i="14"/>
  <c r="H75" i="14"/>
  <c r="F75" i="14"/>
  <c r="E75" i="14"/>
  <c r="B75" i="14"/>
  <c r="G75" i="14"/>
  <c r="A77" i="14" l="1" a="1"/>
  <c r="A77" i="14" s="1"/>
  <c r="E76" i="14"/>
  <c r="F76" i="14"/>
  <c r="D76" i="14"/>
  <c r="C76" i="14"/>
  <c r="B76" i="14"/>
  <c r="H76" i="14"/>
  <c r="G76" i="14"/>
  <c r="A78" i="14" l="1" a="1"/>
  <c r="A78" i="14" s="1"/>
  <c r="F77" i="14"/>
  <c r="H77" i="14"/>
  <c r="E77" i="14"/>
  <c r="D77" i="14"/>
  <c r="C77" i="14"/>
  <c r="B77" i="14"/>
  <c r="G77" i="14"/>
  <c r="A79" i="14" l="1" a="1"/>
  <c r="A79" i="14" s="1"/>
  <c r="G78" i="14"/>
  <c r="C78" i="14"/>
  <c r="F78" i="14"/>
  <c r="E78" i="14"/>
  <c r="D78" i="14"/>
  <c r="B78" i="14"/>
  <c r="H78" i="14"/>
  <c r="A80" i="14" l="1" a="1"/>
  <c r="A80" i="14" s="1"/>
  <c r="H79" i="14"/>
  <c r="G79" i="14"/>
  <c r="F79" i="14"/>
  <c r="E79" i="14"/>
  <c r="D79" i="14"/>
  <c r="B79" i="14"/>
  <c r="C79" i="14"/>
  <c r="A81" i="14" l="1" a="1"/>
  <c r="A81" i="14" s="1"/>
  <c r="C80" i="14"/>
  <c r="B80" i="14"/>
  <c r="H80" i="14"/>
  <c r="G80" i="14"/>
  <c r="F80" i="14"/>
  <c r="E80" i="14"/>
  <c r="D80" i="14"/>
  <c r="A82" i="14" l="1" a="1"/>
  <c r="A82" i="14" s="1"/>
  <c r="B81" i="14"/>
  <c r="F81" i="14"/>
  <c r="H81" i="14"/>
  <c r="G81" i="14"/>
  <c r="C81" i="14"/>
  <c r="E81" i="14"/>
  <c r="D81" i="14"/>
  <c r="A83" i="14" l="1" a="1"/>
  <c r="A83" i="14" s="1"/>
  <c r="C82" i="14"/>
  <c r="G82" i="14"/>
  <c r="B82" i="14"/>
  <c r="D82" i="14"/>
  <c r="H82" i="14"/>
  <c r="E82" i="14"/>
  <c r="F82" i="14"/>
  <c r="A84" i="14" l="1" a="1"/>
  <c r="A84" i="14" s="1"/>
  <c r="D83" i="14"/>
  <c r="C83" i="14"/>
  <c r="F83" i="14"/>
  <c r="B83" i="14"/>
  <c r="H83" i="14"/>
  <c r="G83" i="14"/>
  <c r="E83" i="14"/>
  <c r="A85" i="14" l="1" a="1"/>
  <c r="A85" i="14" s="1"/>
  <c r="E84" i="14"/>
  <c r="G84" i="14"/>
  <c r="F84" i="14"/>
  <c r="D84" i="14"/>
  <c r="C84" i="14"/>
  <c r="B84" i="14"/>
  <c r="H84" i="14"/>
  <c r="A86" i="14" l="1" a="1"/>
  <c r="A86" i="14" s="1"/>
  <c r="F85" i="14"/>
  <c r="G85" i="14"/>
  <c r="E85" i="14"/>
  <c r="D85" i="14"/>
  <c r="C85" i="14"/>
  <c r="B85" i="14"/>
  <c r="H85" i="14"/>
  <c r="A87" i="14" l="1" a="1"/>
  <c r="A87" i="14" s="1"/>
  <c r="G86" i="14"/>
  <c r="F86" i="14"/>
  <c r="E86" i="14"/>
  <c r="D86" i="14"/>
  <c r="C86" i="14"/>
  <c r="H86" i="14"/>
  <c r="B86" i="14"/>
  <c r="A88" i="14" l="1" a="1"/>
  <c r="A88" i="14" s="1"/>
  <c r="H87" i="14"/>
  <c r="G87" i="14"/>
  <c r="F87" i="14"/>
  <c r="E87" i="14"/>
  <c r="D87" i="14"/>
  <c r="C87" i="14"/>
  <c r="B87" i="14"/>
  <c r="A89" i="14" l="1" a="1"/>
  <c r="A89" i="14" s="1"/>
  <c r="H88" i="14"/>
  <c r="C88" i="14"/>
  <c r="B88" i="14"/>
  <c r="G88" i="14"/>
  <c r="F88" i="14"/>
  <c r="E88" i="14"/>
  <c r="D88" i="14"/>
  <c r="A90" i="14" l="1" a="1"/>
  <c r="A90" i="14" s="1"/>
  <c r="B89" i="14"/>
  <c r="D89" i="14"/>
  <c r="H89" i="14"/>
  <c r="G89" i="14"/>
  <c r="F89" i="14"/>
  <c r="E89" i="14"/>
  <c r="C89" i="14"/>
  <c r="A91" i="14" l="1" a="1"/>
  <c r="A91" i="14" s="1"/>
  <c r="C90" i="14"/>
  <c r="D90" i="14"/>
  <c r="B90" i="14"/>
  <c r="H90" i="14"/>
  <c r="G90" i="14"/>
  <c r="E90" i="14"/>
  <c r="F90" i="14"/>
  <c r="A92" i="14" l="1" a="1"/>
  <c r="A92" i="14" s="1"/>
  <c r="D91" i="14"/>
  <c r="C91" i="14"/>
  <c r="B91" i="14"/>
  <c r="H91" i="14"/>
  <c r="E91" i="14"/>
  <c r="G91" i="14"/>
  <c r="F91" i="14"/>
  <c r="A93" i="14" l="1" a="1"/>
  <c r="A93" i="14" s="1"/>
  <c r="E92" i="14"/>
  <c r="F92" i="14"/>
  <c r="D92" i="14"/>
  <c r="C92" i="14"/>
  <c r="B92" i="14"/>
  <c r="G92" i="14"/>
  <c r="H92" i="14"/>
  <c r="A94" i="14" l="1" a="1"/>
  <c r="A94" i="14" s="1"/>
  <c r="F93" i="14"/>
  <c r="H93" i="14"/>
  <c r="E93" i="14"/>
  <c r="D93" i="14"/>
  <c r="C93" i="14"/>
  <c r="B93" i="14"/>
  <c r="G93" i="14"/>
  <c r="A95" i="14" l="1" a="1"/>
  <c r="A95" i="14" s="1"/>
  <c r="G94" i="14"/>
  <c r="F94" i="14"/>
  <c r="E94" i="14"/>
  <c r="D94" i="14"/>
  <c r="C94" i="14"/>
  <c r="B94" i="14"/>
  <c r="H94" i="14"/>
  <c r="A96" i="14" l="1" a="1"/>
  <c r="A96" i="14" s="1"/>
  <c r="H95" i="14"/>
  <c r="G95" i="14"/>
  <c r="F95" i="14"/>
  <c r="E95" i="14"/>
  <c r="D95" i="14"/>
  <c r="C95" i="14"/>
  <c r="B95" i="14"/>
  <c r="A97" i="14" l="1" a="1"/>
  <c r="A97" i="14" s="1"/>
  <c r="H96" i="14"/>
  <c r="C96" i="14"/>
  <c r="B96" i="14"/>
  <c r="G96" i="14"/>
  <c r="F96" i="14"/>
  <c r="E96" i="14"/>
  <c r="D96" i="14"/>
  <c r="A98" i="14" l="1" a="1"/>
  <c r="A98" i="14" s="1"/>
  <c r="B97" i="14"/>
  <c r="C97" i="14"/>
  <c r="H97" i="14"/>
  <c r="G97" i="14"/>
  <c r="F97" i="14"/>
  <c r="D97" i="14"/>
  <c r="E97" i="14"/>
  <c r="A99" i="14" l="1" a="1"/>
  <c r="A99" i="14" s="1"/>
  <c r="C98" i="14"/>
  <c r="B98" i="14"/>
  <c r="H98" i="14"/>
  <c r="G98" i="14"/>
  <c r="D98" i="14"/>
  <c r="F98" i="14"/>
  <c r="E98" i="14"/>
  <c r="A100" i="14" l="1" a="1"/>
  <c r="A100" i="14" s="1"/>
  <c r="D99" i="14"/>
  <c r="F99" i="14"/>
  <c r="C99" i="14"/>
  <c r="B99" i="14"/>
  <c r="H99" i="14"/>
  <c r="E99" i="14"/>
  <c r="G99" i="14"/>
  <c r="A101" i="14" l="1" a="1"/>
  <c r="A101" i="14" s="1"/>
  <c r="E100" i="14"/>
  <c r="F100" i="14"/>
  <c r="D100" i="14"/>
  <c r="G100" i="14"/>
  <c r="C100" i="14"/>
  <c r="B100" i="14"/>
  <c r="H100" i="14"/>
  <c r="A102" i="14" l="1" a="1"/>
  <c r="A102" i="14" s="1"/>
  <c r="F101" i="14"/>
  <c r="E101" i="14"/>
  <c r="G101" i="14"/>
  <c r="D101" i="14"/>
  <c r="C101" i="14"/>
  <c r="B101" i="14"/>
  <c r="H101" i="14"/>
  <c r="A103" i="14" l="1" a="1"/>
  <c r="A103" i="14" s="1"/>
  <c r="A104" i="14" s="1" a="1"/>
  <c r="A104" i="14" s="1"/>
  <c r="A105" i="14" s="1" a="1"/>
  <c r="A105" i="14" s="1"/>
  <c r="G102" i="14"/>
  <c r="F102" i="14"/>
  <c r="E102" i="14"/>
  <c r="D102" i="14"/>
  <c r="C102" i="14"/>
  <c r="B102" i="14"/>
  <c r="H102" i="14"/>
  <c r="B105" i="14" l="1"/>
  <c r="F105" i="14"/>
  <c r="C105" i="14"/>
  <c r="D105" i="14"/>
  <c r="E105" i="14"/>
  <c r="G105" i="14"/>
  <c r="H105" i="14"/>
  <c r="A106" i="14" a="1"/>
  <c r="A106" i="14" s="1"/>
  <c r="H104" i="14"/>
  <c r="G104" i="14"/>
  <c r="F104" i="14"/>
  <c r="B104" i="14"/>
  <c r="E104" i="14"/>
  <c r="D104" i="14"/>
  <c r="C104" i="14"/>
  <c r="H103" i="14"/>
  <c r="G103" i="14"/>
  <c r="F103" i="14"/>
  <c r="E103" i="14"/>
  <c r="D103" i="14"/>
  <c r="C103" i="14"/>
  <c r="B103" i="14"/>
  <c r="G106" i="14" l="1"/>
  <c r="D106" i="14"/>
  <c r="H106" i="14"/>
  <c r="B106" i="14"/>
  <c r="C106" i="14"/>
  <c r="E106" i="14"/>
  <c r="F106" i="14"/>
  <c r="A107" i="14" a="1"/>
  <c r="A107" i="14" s="1"/>
  <c r="M14" i="18"/>
  <c r="A2" i="12"/>
  <c r="A4" i="23"/>
  <c r="A17" i="23"/>
  <c r="C144" i="13" l="1"/>
  <c r="G144" i="13"/>
  <c r="E144" i="13"/>
  <c r="D144" i="13"/>
  <c r="B144" i="13"/>
  <c r="F144" i="13"/>
  <c r="H144" i="13"/>
  <c r="H145" i="13"/>
  <c r="B145" i="13"/>
  <c r="F145" i="13"/>
  <c r="D145" i="13"/>
  <c r="E145" i="13"/>
  <c r="G145" i="13"/>
  <c r="C145" i="13"/>
  <c r="G146" i="13"/>
  <c r="H146" i="13"/>
  <c r="E146" i="13"/>
  <c r="F146" i="13"/>
  <c r="B146" i="13"/>
  <c r="C146" i="13"/>
  <c r="D146" i="13"/>
  <c r="E147" i="13"/>
  <c r="F147" i="13"/>
  <c r="D147" i="13"/>
  <c r="G147" i="13"/>
  <c r="H147" i="13"/>
  <c r="B147" i="13"/>
  <c r="C147" i="13"/>
  <c r="D148" i="13"/>
  <c r="E148" i="13"/>
  <c r="F148" i="13"/>
  <c r="G148" i="13"/>
  <c r="H148" i="13"/>
  <c r="C148" i="13"/>
  <c r="B148" i="13"/>
  <c r="D149" i="13"/>
  <c r="E149" i="13"/>
  <c r="F149" i="13"/>
  <c r="G149" i="13"/>
  <c r="B149" i="13"/>
  <c r="H149" i="13"/>
  <c r="C149" i="13"/>
  <c r="B150" i="13"/>
  <c r="C150" i="13"/>
  <c r="D150" i="13"/>
  <c r="E150" i="13"/>
  <c r="F150" i="13"/>
  <c r="G150" i="13"/>
  <c r="H150" i="13"/>
  <c r="G107" i="14"/>
  <c r="H107" i="14"/>
  <c r="B107" i="14"/>
  <c r="C107" i="14"/>
  <c r="D107" i="14"/>
  <c r="E107" i="14"/>
  <c r="F107" i="14"/>
  <c r="A108" i="14" a="1"/>
  <c r="A108" i="14" s="1"/>
  <c r="B142" i="13"/>
  <c r="D77" i="13"/>
  <c r="F77" i="13"/>
  <c r="E77" i="13"/>
  <c r="G77" i="13"/>
  <c r="H77" i="13"/>
  <c r="C77" i="13"/>
  <c r="B77" i="13"/>
  <c r="H78" i="13"/>
  <c r="G78" i="13"/>
  <c r="C78" i="13"/>
  <c r="E78" i="13"/>
  <c r="B78" i="13"/>
  <c r="F78" i="13"/>
  <c r="D78" i="13"/>
  <c r="H79" i="13"/>
  <c r="G79" i="13"/>
  <c r="F79" i="13"/>
  <c r="E79" i="13"/>
  <c r="B79" i="13"/>
  <c r="D79" i="13"/>
  <c r="C79" i="13"/>
  <c r="C80" i="13"/>
  <c r="F80" i="13"/>
  <c r="H80" i="13"/>
  <c r="D80" i="13"/>
  <c r="E80" i="13"/>
  <c r="G80" i="13"/>
  <c r="B80" i="13"/>
  <c r="C81" i="13"/>
  <c r="H81" i="13"/>
  <c r="B81" i="13"/>
  <c r="F81" i="13"/>
  <c r="G81" i="13"/>
  <c r="D81" i="13"/>
  <c r="E81" i="13"/>
  <c r="C82" i="13"/>
  <c r="E82" i="13"/>
  <c r="B82" i="13"/>
  <c r="F82" i="13"/>
  <c r="H82" i="13"/>
  <c r="D82" i="13"/>
  <c r="G82" i="13"/>
  <c r="D83" i="13"/>
  <c r="F83" i="13"/>
  <c r="C83" i="13"/>
  <c r="B83" i="13"/>
  <c r="E83" i="13"/>
  <c r="H83" i="13"/>
  <c r="G83" i="13"/>
  <c r="E84" i="13"/>
  <c r="D84" i="13"/>
  <c r="G84" i="13"/>
  <c r="C84" i="13"/>
  <c r="F84" i="13"/>
  <c r="B84" i="13"/>
  <c r="H84" i="13"/>
  <c r="G85" i="13"/>
  <c r="H85" i="13"/>
  <c r="F85" i="13"/>
  <c r="C85" i="13"/>
  <c r="E85" i="13"/>
  <c r="D85" i="13"/>
  <c r="B85" i="13"/>
  <c r="H86" i="13"/>
  <c r="D86" i="13"/>
  <c r="E86" i="13"/>
  <c r="B86" i="13"/>
  <c r="G86" i="13"/>
  <c r="F86" i="13"/>
  <c r="C86" i="13"/>
  <c r="H87" i="13"/>
  <c r="D87" i="13"/>
  <c r="G87" i="13"/>
  <c r="C87" i="13"/>
  <c r="F87" i="13"/>
  <c r="B87" i="13"/>
  <c r="E87" i="13"/>
  <c r="H88" i="13"/>
  <c r="C88" i="13"/>
  <c r="F88" i="13"/>
  <c r="E88" i="13"/>
  <c r="G88" i="13"/>
  <c r="D88" i="13"/>
  <c r="B88" i="13"/>
  <c r="C89" i="13"/>
  <c r="E89" i="13"/>
  <c r="B89" i="13"/>
  <c r="G89" i="13"/>
  <c r="H89" i="13"/>
  <c r="D89" i="13"/>
  <c r="F89" i="13"/>
  <c r="D90" i="13"/>
  <c r="G90" i="13"/>
  <c r="C90" i="13"/>
  <c r="B90" i="13"/>
  <c r="H90" i="13"/>
  <c r="F90" i="13"/>
  <c r="E90" i="13"/>
  <c r="E91" i="13"/>
  <c r="B91" i="13"/>
  <c r="D91" i="13"/>
  <c r="F91" i="13"/>
  <c r="C91" i="13"/>
  <c r="G91" i="13"/>
  <c r="H91" i="13"/>
  <c r="F92" i="13"/>
  <c r="G92" i="13"/>
  <c r="E92" i="13"/>
  <c r="H92" i="13"/>
  <c r="D92" i="13"/>
  <c r="C92" i="13"/>
  <c r="B92" i="13"/>
  <c r="D93" i="13"/>
  <c r="B93" i="13"/>
  <c r="E93" i="13"/>
  <c r="F93" i="13"/>
  <c r="H93" i="13"/>
  <c r="G93" i="13"/>
  <c r="C93" i="13"/>
  <c r="E94" i="13"/>
  <c r="D94" i="13"/>
  <c r="F94" i="13"/>
  <c r="G94" i="13"/>
  <c r="B94" i="13"/>
  <c r="C94" i="13"/>
  <c r="H94" i="13"/>
  <c r="H95" i="13"/>
  <c r="D95" i="13"/>
  <c r="G95" i="13"/>
  <c r="F95" i="13"/>
  <c r="E95" i="13"/>
  <c r="B95" i="13"/>
  <c r="C95" i="13"/>
  <c r="B96" i="13"/>
  <c r="H96" i="13"/>
  <c r="F96" i="13"/>
  <c r="G96" i="13"/>
  <c r="C96" i="13"/>
  <c r="E96" i="13"/>
  <c r="D96" i="13"/>
  <c r="H97" i="13"/>
  <c r="G97" i="13"/>
  <c r="C97" i="13"/>
  <c r="B97" i="13"/>
  <c r="F97" i="13"/>
  <c r="E97" i="13"/>
  <c r="D97" i="13"/>
  <c r="B98" i="13"/>
  <c r="C98" i="13"/>
  <c r="F98" i="13"/>
  <c r="G98" i="13"/>
  <c r="E98" i="13"/>
  <c r="H98" i="13"/>
  <c r="D98" i="13"/>
  <c r="C99" i="13"/>
  <c r="F99" i="13"/>
  <c r="B99" i="13"/>
  <c r="D99" i="13"/>
  <c r="H99" i="13"/>
  <c r="G99" i="13"/>
  <c r="E99" i="13"/>
  <c r="C100" i="13"/>
  <c r="G100" i="13"/>
  <c r="D100" i="13"/>
  <c r="E100" i="13"/>
  <c r="B100" i="13"/>
  <c r="H100" i="13"/>
  <c r="F100" i="13"/>
  <c r="G101" i="13"/>
  <c r="H101" i="13"/>
  <c r="F101" i="13"/>
  <c r="B101" i="13"/>
  <c r="E101" i="13"/>
  <c r="D101" i="13"/>
  <c r="C101" i="13"/>
  <c r="H102" i="13"/>
  <c r="C102" i="13"/>
  <c r="E102" i="13"/>
  <c r="B102" i="13"/>
  <c r="G102" i="13"/>
  <c r="F102" i="13"/>
  <c r="D102" i="13"/>
  <c r="H103" i="13"/>
  <c r="D103" i="13"/>
  <c r="E103" i="13"/>
  <c r="C103" i="13"/>
  <c r="G103" i="13"/>
  <c r="F103" i="13"/>
  <c r="B103" i="13"/>
  <c r="B104" i="13"/>
  <c r="C104" i="13"/>
  <c r="G104" i="13"/>
  <c r="E104" i="13"/>
  <c r="D104" i="13"/>
  <c r="H104" i="13"/>
  <c r="F104" i="13"/>
  <c r="C105" i="13"/>
  <c r="F105" i="13"/>
  <c r="B105" i="13"/>
  <c r="H105" i="13"/>
  <c r="G105" i="13"/>
  <c r="E105" i="13"/>
  <c r="D105" i="13"/>
  <c r="D106" i="13"/>
  <c r="E106" i="13"/>
  <c r="C106" i="13"/>
  <c r="G106" i="13"/>
  <c r="B106" i="13"/>
  <c r="F106" i="13"/>
  <c r="H106" i="13"/>
  <c r="E107" i="13"/>
  <c r="H107" i="13"/>
  <c r="B107" i="13"/>
  <c r="G107" i="13"/>
  <c r="D107" i="13"/>
  <c r="C107" i="13"/>
  <c r="F107" i="13"/>
  <c r="E108" i="13"/>
  <c r="B108" i="13"/>
  <c r="D108" i="13"/>
  <c r="C108" i="13"/>
  <c r="H108" i="13"/>
  <c r="G108" i="13"/>
  <c r="F108" i="13"/>
  <c r="G109" i="13"/>
  <c r="C109" i="13"/>
  <c r="F109" i="13"/>
  <c r="B109" i="13"/>
  <c r="E109" i="13"/>
  <c r="D109" i="13"/>
  <c r="H109" i="13"/>
  <c r="H110" i="13"/>
  <c r="E110" i="13"/>
  <c r="B110" i="13"/>
  <c r="D110" i="13"/>
  <c r="C110" i="13"/>
  <c r="G110" i="13"/>
  <c r="F110" i="13"/>
  <c r="H111" i="13"/>
  <c r="G111" i="13"/>
  <c r="E111" i="13"/>
  <c r="C111" i="13"/>
  <c r="F111" i="13"/>
  <c r="D111" i="13"/>
  <c r="B111" i="13"/>
  <c r="B112" i="13"/>
  <c r="D112" i="13"/>
  <c r="G112" i="13"/>
  <c r="C112" i="13"/>
  <c r="H112" i="13"/>
  <c r="F112" i="13"/>
  <c r="E112" i="13"/>
  <c r="H113" i="13"/>
  <c r="B113" i="13"/>
  <c r="D113" i="13"/>
  <c r="G113" i="13"/>
  <c r="F113" i="13"/>
  <c r="E113" i="13"/>
  <c r="C113" i="13"/>
  <c r="D114" i="13"/>
  <c r="H114" i="13"/>
  <c r="G114" i="13"/>
  <c r="C114" i="13"/>
  <c r="B114" i="13"/>
  <c r="F114" i="13"/>
  <c r="E114" i="13"/>
  <c r="D115" i="13"/>
  <c r="C115" i="13"/>
  <c r="F115" i="13"/>
  <c r="B115" i="13"/>
  <c r="E115" i="13"/>
  <c r="H115" i="13"/>
  <c r="G115" i="13"/>
  <c r="F116" i="13"/>
  <c r="B116" i="13"/>
  <c r="G116" i="13"/>
  <c r="E116" i="13"/>
  <c r="D116" i="13"/>
  <c r="H116" i="13"/>
  <c r="C116" i="13"/>
  <c r="G117" i="13"/>
  <c r="F117" i="13"/>
  <c r="B117" i="13"/>
  <c r="C117" i="13"/>
  <c r="E117" i="13"/>
  <c r="D117" i="13"/>
  <c r="H117" i="13"/>
  <c r="H118" i="13"/>
  <c r="F118" i="13"/>
  <c r="G118" i="13"/>
  <c r="C118" i="13"/>
  <c r="D118" i="13"/>
  <c r="B118" i="13"/>
  <c r="E118" i="13"/>
  <c r="H119" i="13"/>
  <c r="F119" i="13"/>
  <c r="C119" i="13"/>
  <c r="B119" i="13"/>
  <c r="G119" i="13"/>
  <c r="D119" i="13"/>
  <c r="E119" i="13"/>
  <c r="B120" i="13"/>
  <c r="D120" i="13"/>
  <c r="E120" i="13"/>
  <c r="F120" i="13"/>
  <c r="C120" i="13"/>
  <c r="H120" i="13"/>
  <c r="G120" i="13"/>
  <c r="C121" i="13"/>
  <c r="G121" i="13"/>
  <c r="E121" i="13"/>
  <c r="F121" i="13"/>
  <c r="B121" i="13"/>
  <c r="H121" i="13"/>
  <c r="D121" i="13"/>
  <c r="D122" i="13"/>
  <c r="G122" i="13"/>
  <c r="C122" i="13"/>
  <c r="H122" i="13"/>
  <c r="E122" i="13"/>
  <c r="B122" i="13"/>
  <c r="F122" i="13"/>
  <c r="E123" i="13"/>
  <c r="H123" i="13"/>
  <c r="F123" i="13"/>
  <c r="D123" i="13"/>
  <c r="C123" i="13"/>
  <c r="B123" i="13"/>
  <c r="G123" i="13"/>
  <c r="F124" i="13"/>
  <c r="C124" i="13"/>
  <c r="H124" i="13"/>
  <c r="E124" i="13"/>
  <c r="G124" i="13"/>
  <c r="D124" i="13"/>
  <c r="B124" i="13"/>
  <c r="G125" i="13"/>
  <c r="E125" i="13"/>
  <c r="D125" i="13"/>
  <c r="C125" i="13"/>
  <c r="F125" i="13"/>
  <c r="B125" i="13"/>
  <c r="H125" i="13"/>
  <c r="H126" i="13"/>
  <c r="C126" i="13"/>
  <c r="G126" i="13"/>
  <c r="E126" i="13"/>
  <c r="F126" i="13"/>
  <c r="D126" i="13"/>
  <c r="B126" i="13"/>
  <c r="H127" i="13"/>
  <c r="E127" i="13"/>
  <c r="C127" i="13"/>
  <c r="G127" i="13"/>
  <c r="F127" i="13"/>
  <c r="D127" i="13"/>
  <c r="B127" i="13"/>
  <c r="F128" i="13"/>
  <c r="D128" i="13"/>
  <c r="E128" i="13"/>
  <c r="H128" i="13"/>
  <c r="C128" i="13"/>
  <c r="G128" i="13"/>
  <c r="B128" i="13"/>
  <c r="G129" i="13"/>
  <c r="H129" i="13"/>
  <c r="D129" i="13"/>
  <c r="B129" i="13"/>
  <c r="F129" i="13"/>
  <c r="E129" i="13"/>
  <c r="C129" i="13"/>
  <c r="D130" i="13"/>
  <c r="C130" i="13"/>
  <c r="E130" i="13"/>
  <c r="B130" i="13"/>
  <c r="H130" i="13"/>
  <c r="F130" i="13"/>
  <c r="G130" i="13"/>
  <c r="E131" i="13"/>
  <c r="H131" i="13"/>
  <c r="D131" i="13"/>
  <c r="C131" i="13"/>
  <c r="B131" i="13"/>
  <c r="F131" i="13"/>
  <c r="G131" i="13"/>
  <c r="F132" i="13"/>
  <c r="C132" i="13"/>
  <c r="E132" i="13"/>
  <c r="B132" i="13"/>
  <c r="D132" i="13"/>
  <c r="H132" i="13"/>
  <c r="G132" i="13"/>
  <c r="G133" i="13"/>
  <c r="F133" i="13"/>
  <c r="E133" i="13"/>
  <c r="D133" i="13"/>
  <c r="C133" i="13"/>
  <c r="H133" i="13"/>
  <c r="B133" i="13"/>
  <c r="H134" i="13"/>
  <c r="G134" i="13"/>
  <c r="B134" i="13"/>
  <c r="D134" i="13"/>
  <c r="F134" i="13"/>
  <c r="E134" i="13"/>
  <c r="C134" i="13"/>
  <c r="H135" i="13"/>
  <c r="D135" i="13"/>
  <c r="G135" i="13"/>
  <c r="E135" i="13"/>
  <c r="F135" i="13"/>
  <c r="C135" i="13"/>
  <c r="B135" i="13"/>
  <c r="B136" i="13"/>
  <c r="H136" i="13"/>
  <c r="E136" i="13"/>
  <c r="G136" i="13"/>
  <c r="F136" i="13"/>
  <c r="C136" i="13"/>
  <c r="D136" i="13"/>
  <c r="G137" i="13"/>
  <c r="B137" i="13"/>
  <c r="H137" i="13"/>
  <c r="D137" i="13"/>
  <c r="F137" i="13"/>
  <c r="E137" i="13"/>
  <c r="C137" i="13"/>
  <c r="H138" i="13"/>
  <c r="C138" i="13"/>
  <c r="F138" i="13"/>
  <c r="E138" i="13"/>
  <c r="B138" i="13"/>
  <c r="G138" i="13"/>
  <c r="D138" i="13"/>
  <c r="E139" i="13"/>
  <c r="C139" i="13"/>
  <c r="D139" i="13"/>
  <c r="F139" i="13"/>
  <c r="B139" i="13"/>
  <c r="G139" i="13"/>
  <c r="H139" i="13"/>
  <c r="D140" i="13"/>
  <c r="E140" i="13"/>
  <c r="B140" i="13"/>
  <c r="C140" i="13"/>
  <c r="G140" i="13"/>
  <c r="H140" i="13"/>
  <c r="F140" i="13"/>
  <c r="F141" i="13"/>
  <c r="D141" i="13"/>
  <c r="B141" i="13"/>
  <c r="C141" i="13"/>
  <c r="H141" i="13"/>
  <c r="E141" i="13"/>
  <c r="G141" i="13"/>
  <c r="D142" i="13"/>
  <c r="G142" i="13"/>
  <c r="F142" i="13"/>
  <c r="E142" i="13"/>
  <c r="C142" i="13"/>
  <c r="H142" i="13"/>
  <c r="H143" i="13"/>
  <c r="E143" i="13"/>
  <c r="B143" i="13"/>
  <c r="G143" i="13"/>
  <c r="F143" i="13"/>
  <c r="D143" i="13"/>
  <c r="C143" i="13"/>
  <c r="A2" i="24"/>
  <c r="B37" i="24"/>
  <c r="B36" i="24"/>
  <c r="B35" i="24"/>
  <c r="B34" i="24"/>
  <c r="B33" i="24"/>
  <c r="B32" i="24"/>
  <c r="B31" i="24"/>
  <c r="B30" i="24"/>
  <c r="B29" i="24"/>
  <c r="B23" i="24"/>
  <c r="B18" i="24"/>
  <c r="B13" i="24"/>
  <c r="B12" i="24"/>
  <c r="B7" i="24"/>
  <c r="A2" i="13"/>
  <c r="A2" i="14"/>
  <c r="F108" i="14" l="1"/>
  <c r="G108" i="14"/>
  <c r="H108" i="14"/>
  <c r="B108" i="14"/>
  <c r="E108" i="14"/>
  <c r="C108" i="14"/>
  <c r="D108" i="14"/>
  <c r="A109" i="14" a="1"/>
  <c r="A109" i="14" s="1"/>
  <c r="R10" i="18"/>
  <c r="Q10" i="18"/>
  <c r="A110" i="14" l="1" a="1"/>
  <c r="A110" i="14" s="1"/>
  <c r="E109" i="14"/>
  <c r="F109" i="14"/>
  <c r="G109" i="14"/>
  <c r="H109" i="14"/>
  <c r="D109" i="14"/>
  <c r="B109" i="14"/>
  <c r="C109" i="14"/>
  <c r="N10" i="18"/>
  <c r="O10" i="18"/>
  <c r="P10" i="18"/>
  <c r="S10" i="18"/>
  <c r="T10" i="18"/>
  <c r="M10" i="18"/>
  <c r="C110" i="14" l="1"/>
  <c r="D110" i="14"/>
  <c r="E110" i="14"/>
  <c r="F110" i="14"/>
  <c r="G110" i="14"/>
  <c r="H110" i="14"/>
  <c r="B110" i="14"/>
  <c r="A111" i="14" a="1"/>
  <c r="A111" i="14" s="1"/>
  <c r="B70" i="13"/>
  <c r="F44" i="14"/>
  <c r="G72" i="13"/>
  <c r="H72" i="13"/>
  <c r="E72" i="13"/>
  <c r="B72" i="13"/>
  <c r="C72" i="13"/>
  <c r="D72" i="13"/>
  <c r="F72" i="13"/>
  <c r="H43" i="14"/>
  <c r="E43" i="14"/>
  <c r="G43" i="14"/>
  <c r="C43" i="14"/>
  <c r="D43" i="14"/>
  <c r="B43" i="14"/>
  <c r="F43" i="14"/>
  <c r="C44" i="14"/>
  <c r="E44" i="14"/>
  <c r="H44" i="14"/>
  <c r="G44" i="14"/>
  <c r="D44" i="14"/>
  <c r="B44" i="14"/>
  <c r="B111" i="14" l="1"/>
  <c r="D111" i="14"/>
  <c r="E111" i="14"/>
  <c r="F111" i="14"/>
  <c r="G111" i="14"/>
  <c r="C111" i="14"/>
  <c r="H111" i="14"/>
  <c r="C45" i="14"/>
  <c r="G45" i="14"/>
  <c r="E45" i="14"/>
  <c r="C73" i="13"/>
  <c r="B73" i="13"/>
  <c r="G73" i="13"/>
  <c r="F73" i="13"/>
  <c r="H73" i="13"/>
  <c r="E73" i="13"/>
  <c r="D73" i="13"/>
  <c r="H46" i="14"/>
  <c r="F46" i="14"/>
  <c r="B46" i="14"/>
  <c r="E46" i="14"/>
  <c r="G46" i="14"/>
  <c r="C46" i="14"/>
  <c r="D46" i="14"/>
  <c r="B45" i="14"/>
  <c r="H45" i="14"/>
  <c r="D45" i="14"/>
  <c r="F45" i="14"/>
  <c r="G47" i="14" l="1"/>
  <c r="H47" i="14"/>
  <c r="F47" i="14"/>
  <c r="E47" i="14"/>
  <c r="B47" i="14"/>
  <c r="C47" i="14"/>
  <c r="D47" i="14"/>
  <c r="B74" i="13"/>
  <c r="C74" i="13"/>
  <c r="D74" i="13"/>
  <c r="E74" i="13"/>
  <c r="F74" i="13"/>
  <c r="G74" i="13"/>
  <c r="H74" i="13"/>
  <c r="E49" i="14" l="1"/>
  <c r="D49" i="14"/>
  <c r="C49" i="14"/>
  <c r="H49" i="14"/>
  <c r="F49" i="14"/>
  <c r="B49" i="14"/>
  <c r="G49" i="14"/>
  <c r="H75" i="13"/>
  <c r="D75" i="13"/>
  <c r="F75" i="13"/>
  <c r="B75" i="13"/>
  <c r="G75" i="13"/>
  <c r="E75" i="13"/>
  <c r="C75" i="13"/>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<sst xmlns="http://schemas.openxmlformats.org/spreadsheetml/2006/main" count="6935" uniqueCount="2999">
  <si>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</si>
  <si>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</si>
  <si>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</si>
  <si>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</si>
  <si>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</si>
  <si>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</si>
  <si>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</si>
  <si>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</si>
  <si>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</si>
  <si>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</si>
  <si>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</si>
  <si>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</si>
  <si>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</si>
  <si>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</si>
  <si>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</si>
  <si>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</si>
  <si>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</si>
  <si>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</si>
  <si>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</si>
  <si>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</si>
  <si>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</si>
  <si>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</si>
  <si>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</si>
  <si>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</si>
  <si>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</si>
  <si>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</si>
  <si>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</si>
  <si>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</si>
  <si>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</si>
  <si>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</si>
  <si>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</si>
  <si>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</si>
  <si>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</si>
  <si>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</si>
  <si>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</si>
  <si>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</si>
  <si>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</si>
  <si>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</si>
  <si>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</si>
  <si>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</si>
  <si>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</si>
  <si>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</si>
  <si>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</si>
  <si>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</si>
  <si>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</si>
  <si>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</si>
  <si>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</si>
  <si>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</si>
  <si>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</si>
  <si>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</si>
  <si>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</si>
  <si>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</si>
  <si>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</si>
  <si>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</si>
  <si>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</si>
  <si>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</si>
  <si>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</si>
  <si>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</si>
  <si>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</si>
  <si>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</si>
  <si>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</si>
  <si>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</si>
  <si>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</si>
  <si>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</si>
  <si>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</si>
  <si>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</si>
  <si>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</si>
  <si>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</si>
  <si>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</si>
  <si>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</si>
  <si>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</si>
  <si>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</si>
  <si>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</si>
  <si>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</si>
  <si>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</si>
  <si>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</si>
  <si>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</si>
  <si>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</si>
  <si>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</si>
  <si>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</si>
  <si>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</si>
  <si>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</si>
  <si>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</si>
  <si>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</si>
  <si>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</si>
  <si>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</si>
  <si>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</si>
  <si>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</si>
  <si>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</si>
  <si>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</si>
  <si>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</si>
  <si>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</si>
  <si>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</si>
  <si>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</si>
  <si>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</si>
  <si>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</si>
  <si>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</si>
  <si>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</si>
  <si>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</si>
  <si>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</si>
  <si>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</si>
  <si>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</si>
  <si>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</si>
  <si>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</si>
  <si>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</si>
  <si>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</si>
  <si>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</si>
  <si>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</si>
  <si>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</si>
  <si>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</si>
  <si>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</si>
  <si>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</si>
  <si>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</si>
  <si>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</si>
  <si>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</si>
  <si>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</si>
  <si>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</si>
  <si>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</si>
  <si>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</si>
  <si>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</si>
  <si>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</si>
  <si>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</si>
  <si>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</si>
  <si>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</si>
  <si>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</si>
  <si>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</si>
  <si>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</si>
  <si>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</si>
  <si>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</si>
  <si>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</si>
  <si>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</si>
  <si>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</si>
  <si>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</si>
  <si>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</si>
  <si>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</si>
  <si>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</si>
  <si>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</si>
  <si>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</si>
  <si>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</si>
  <si>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</si>
  <si>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</si>
  <si>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</si>
  <si>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</si>
  <si>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</si>
  <si>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</si>
  <si>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</si>
  <si>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</si>
  <si>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</si>
  <si>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</si>
  <si>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</si>
  <si>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</si>
  <si>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</si>
  <si>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</si>
  <si>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</si>
  <si>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</si>
  <si>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</si>
  <si>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</si>
  <si>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</si>
  <si>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</si>
  <si>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</si>
  <si>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</si>
  <si>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</si>
  <si>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</si>
  <si>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</si>
  <si>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</si>
  <si>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</si>
  <si>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</si>
  <si>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</si>
  <si>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</si>
  <si>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</si>
  <si>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</si>
  <si>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</si>
  <si>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</si>
  <si>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</si>
  <si>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</si>
  <si>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</si>
  <si>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</si>
  <si>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</si>
  <si>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</si>
  <si>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</si>
  <si>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</si>
  <si>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</si>
  <si>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</si>
  <si>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</si>
  <si>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</si>
  <si>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</si>
  <si>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</si>
  <si>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</si>
  <si>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</si>
  <si>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</si>
  <si>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</si>
  <si>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</si>
  <si>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</si>
  <si>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</si>
  <si>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</si>
  <si>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</si>
  <si>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</si>
  <si>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</si>
  <si>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</si>
  <si>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</si>
  <si>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</si>
  <si>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</si>
  <si>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</si>
  <si>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</si>
  <si>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</si>
  <si>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</si>
  <si>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</si>
  <si>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</si>
  <si>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</si>
  <si>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</si>
  <si>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</si>
  <si>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</si>
  <si>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</si>
  <si>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</si>
  <si>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</si>
  <si>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</si>
  <si>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</si>
  <si>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</si>
  <si>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</si>
  <si>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</si>
  <si>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</si>
  <si>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</si>
  <si>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</si>
  <si>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</si>
  <si>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</si>
  <si>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</si>
  <si>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</si>
  <si>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</si>
  <si>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</si>
  <si>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</si>
  <si>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</si>
  <si>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</si>
  <si>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</si>
  <si>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</si>
  <si>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</si>
  <si>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</si>
  <si>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</si>
  <si>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</si>
  <si>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</si>
  <si>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</si>
  <si>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</si>
  <si>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</si>
  <si>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</si>
  <si>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</si>
  <si>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</si>
  <si>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</si>
  <si>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</si>
  <si>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</si>
  <si>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</si>
  <si>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</si>
  <si>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</si>
  <si>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</si>
  <si>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</si>
  <si>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</si>
  <si>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</si>
  <si>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</si>
  <si>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</si>
  <si>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</si>
  <si>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</si>
  <si>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</si>
  <si>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</si>
  <si>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</si>
  <si>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</si>
  <si>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</si>
  <si>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</si>
  <si>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</si>
  <si>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</si>
  <si>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</si>
  <si>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</si>
  <si>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</si>
  <si>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</si>
  <si>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</si>
  <si>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</si>
  <si>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</si>
  <si>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</si>
  <si>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</si>
  <si>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</si>
  <si>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</si>
  <si>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</si>
  <si>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</si>
  <si>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</si>
  <si>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</si>
  <si>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</si>
  <si>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</si>
  <si>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</si>
  <si>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</si>
  <si>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</si>
  <si>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</si>
  <si>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</si>
  <si>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</si>
  <si>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</si>
  <si>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</si>
  <si>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</si>
  <si>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</si>
  <si>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</si>
  <si>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</si>
  <si>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</si>
  <si>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</si>
  <si>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</si>
  <si>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</si>
  <si>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</si>
  <si>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</si>
  <si>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</si>
  <si>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</si>
  <si>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</si>
  <si>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</si>
  <si>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</si>
  <si>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</si>
  <si>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</si>
  <si>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</si>
  <si>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</si>
  <si>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</si>
  <si>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</si>
  <si>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</si>
  <si>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</si>
  <si>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</si>
  <si>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</si>
  <si>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</si>
  <si>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</si>
  <si>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</si>
  <si>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</si>
  <si>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</si>
  <si>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</si>
  <si>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</si>
  <si>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</si>
  <si>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</si>
  <si>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</si>
  <si>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</si>
  <si>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</si>
  <si>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</si>
  <si>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</si>
  <si>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</si>
  <si>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</si>
  <si>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</si>
  <si>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</si>
  <si>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</si>
  <si>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</si>
  <si>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</si>
  <si>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</si>
  <si>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</si>
  <si>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</si>
  <si>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</si>
  <si>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</si>
  <si>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</si>
  <si>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</si>
  <si>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</si>
  <si>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</si>
  <si>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</si>
  <si>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</si>
  <si>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</si>
  <si>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</si>
  <si>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</si>
  <si>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</si>
  <si>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</si>
  <si>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</si>
  <si>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</si>
  <si>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</si>
  <si>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</si>
  <si>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</si>
  <si>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</si>
  <si>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</si>
  <si>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</si>
  <si>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</si>
  <si>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</si>
  <si>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</si>
  <si>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</si>
  <si>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</si>
  <si>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</si>
  <si>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</si>
  <si>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</si>
  <si>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</si>
  <si>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</si>
  <si>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</si>
  <si>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</si>
  <si>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</si>
  <si>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</si>
  <si>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</si>
  <si>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</si>
  <si>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</si>
  <si>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</si>
  <si>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</si>
  <si>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</si>
  <si>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</si>
  <si>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</si>
  <si>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</si>
  <si>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</si>
  <si>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</si>
  <si>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</si>
  <si>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</si>
  <si>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</si>
  <si>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</si>
  <si>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</si>
  <si>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</si>
  <si>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</si>
  <si>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</si>
  <si>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</si>
  <si>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</si>
  <si>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</si>
  <si>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</si>
  <si>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</si>
  <si>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</si>
  <si>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</si>
  <si>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</si>
  <si>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</si>
  <si>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</si>
  <si>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</si>
  <si>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</si>
  <si>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</si>
  <si>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</si>
  <si>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</si>
  <si>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</si>
  <si>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</si>
  <si>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</si>
  <si>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</si>
  <si>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</si>
  <si>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</si>
  <si>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</si>
  <si>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</si>
  <si>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</si>
  <si>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</si>
  <si>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</si>
  <si>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</si>
  <si>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</si>
  <si>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</si>
  <si>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</si>
  <si>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</si>
  <si>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</si>
  <si>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</si>
  <si>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</si>
  <si>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</si>
  <si>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</si>
  <si>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</si>
  <si>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</si>
  <si>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</si>
  <si>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</si>
  <si>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</si>
  <si>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</si>
  <si>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</si>
  <si>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</si>
  <si>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</si>
  <si>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</si>
  <si>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</si>
  <si>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</si>
  <si>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</si>
  <si>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</si>
  <si>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</si>
  <si>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</si>
  <si>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</si>
  <si>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</si>
  <si>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</si>
  <si>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</si>
  <si>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</si>
  <si>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</si>
  <si>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</si>
  <si>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</si>
  <si>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</si>
  <si>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</si>
  <si>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</si>
  <si>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</si>
  <si>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</si>
  <si>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</si>
  <si>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</si>
  <si>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</si>
  <si>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</si>
  <si>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</si>
  <si>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</si>
  <si>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</si>
  <si>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</si>
  <si>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</si>
  <si>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</si>
  <si>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</si>
  <si>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</si>
  <si>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</si>
  <si>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</si>
  <si>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</si>
  <si>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</si>
  <si>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</si>
  <si>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</si>
  <si>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</si>
  <si>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</si>
  <si>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</si>
  <si>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Final</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</si>
  <si>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</si>
  <si>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</si>
  <si>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</si>
  <si>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</si>
  <si>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</si>
  <si>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</si>
  <si>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</si>
  <si>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</si>
  <si>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</si>
  <si>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</si>
  <si>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</si>
  <si>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0, 1, 2</t>
  </si>
  <si>
    <t>2</t>
  </si>
  <si>
    <t>0, 3, 4, 5-8</t>
  </si>
  <si>
    <t>4</t>
  </si>
  <si>
    <t>0, 1 or 8</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</si>
  <si>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</si>
  <si>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</si>
  <si>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</si>
  <si>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</si>
  <si>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</si>
  <si>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</si>
  <si>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</si>
  <si>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</si>
  <si>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</si>
  <si>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</si>
  <si>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</si>
  <si>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</si>
  <si>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</si>
  <si>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</si>
  <si>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</si>
  <si>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</si>
  <si>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</si>
  <si>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</si>
  <si>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</si>
  <si>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</si>
  <si>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</si>
  <si>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</si>
  <si>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</si>
  <si>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</si>
  <si>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</si>
  <si>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</si>
  <si>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</si>
  <si>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</si>
  <si>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</si>
  <si>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</si>
  <si>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</si>
  <si>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</si>
  <si>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</si>
  <si>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</si>
  <si>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</si>
  <si>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</si>
  <si>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</si>
  <si>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</si>
  <si>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</si>
  <si>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</si>
  <si>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</si>
  <si>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</si>
  <si>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</si>
  <si>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</si>
  <si>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</si>
  <si>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</si>
  <si>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</si>
  <si>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</si>
  <si>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</si>
  <si>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</si>
  <si>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</si>
  <si>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</si>
  <si>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</si>
  <si>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</si>
  <si>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</si>
  <si>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</si>
  <si>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</si>
  <si>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</si>
  <si>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</si>
  <si>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</si>
  <si>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</si>
  <si>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</si>
  <si>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</si>
  <si>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</si>
  <si>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</si>
  <si>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</si>
  <si>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</si>
  <si>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</si>
  <si>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</si>
  <si>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</si>
  <si>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</si>
  <si>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</si>
  <si>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</si>
  <si>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</si>
  <si>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</si>
  <si>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</si>
  <si>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</si>
  <si>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</si>
  <si>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</si>
  <si>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</si>
  <si>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</si>
  <si>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</si>
  <si>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</si>
  <si>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</si>
  <si>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</si>
  <si>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</si>
  <si>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</si>
  <si>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</si>
  <si>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</si>
  <si>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</si>
  <si>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</si>
  <si>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</si>
  <si>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</si>
  <si>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</si>
  <si>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</si>
  <si>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</si>
  <si>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</si>
  <si>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</si>
  <si>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</si>
  <si>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</si>
  <si>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</si>
  <si>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</si>
  <si>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</si>
  <si>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</si>
  <si>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</si>
  <si>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</si>
  <si>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</si>
  <si>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</si>
  <si>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</si>
  <si>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</si>
  <si>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</si>
  <si>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</si>
  <si>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</si>
  <si>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</si>
  <si>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</si>
  <si>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</si>
  <si>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</si>
  <si>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</si>
  <si>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</si>
  <si>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</si>
  <si>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</si>
  <si>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</si>
  <si>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</si>
  <si>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</si>
  <si>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</si>
  <si>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</si>
  <si>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</si>
  <si>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</si>
  <si>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</si>
  <si>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</si>
  <si>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</si>
  <si>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</si>
  <si>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</si>
  <si>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</si>
  <si>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</si>
  <si>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</si>
  <si>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</si>
  <si>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</si>
  <si>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</si>
  <si>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</si>
  <si>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0, 1 or 2</t>
  </si>
  <si>
    <t>LDNO LV: Domestic Aggregated (related MPAN)</t>
  </si>
  <si>
    <t>0, 3, 4 or 5-8</t>
  </si>
  <si>
    <t>LDNO LV: Non-Domestic Aggregated (related MPAN)</t>
  </si>
  <si>
    <t>LDNO LV: Unmetered Supplies</t>
  </si>
  <si>
    <t>LDNO LV: LV Generation Aggregated</t>
  </si>
  <si>
    <t>0 or 8</t>
  </si>
  <si>
    <t>LDNO LV: LV Generation Site Specific</t>
  </si>
  <si>
    <t>LDNO HV: Domestic Aggregated or CT with Residual</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</si>
  <si>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</si>
  <si>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</si>
  <si>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</si>
  <si>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</si>
  <si>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</si>
  <si>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</si>
  <si>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</si>
  <si>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</si>
  <si>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or CT with Residual</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</si>
  <si>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</si>
  <si>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</si>
  <si>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</si>
  <si>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</si>
  <si>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</si>
  <si>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</si>
  <si>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</si>
  <si>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</si>
  <si>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or CT with Residual</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</si>
  <si>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</si>
  <si>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</si>
  <si>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</si>
  <si>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</si>
  <si>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</si>
  <si>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</si>
  <si>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</si>
  <si>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</si>
  <si>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</si>
  <si>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</si>
  <si>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</si>
  <si>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</si>
  <si>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</si>
  <si>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</si>
  <si>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</si>
  <si>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</si>
  <si>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</si>
  <si>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</si>
  <si>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</si>
  <si>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</si>
  <si>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</si>
  <si>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</si>
  <si>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</si>
  <si>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</si>
  <si>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</si>
  <si>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</si>
  <si>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</si>
  <si>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</si>
  <si>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</si>
  <si>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</si>
  <si>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</si>
  <si>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</si>
  <si>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</si>
  <si>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</si>
  <si>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</si>
  <si>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ampape_11_a</t>
  </si>
  <si>
    <t>A.M.PAPER</t>
  </si>
  <si>
    <t>ampape_11_b</t>
  </si>
  <si>
    <t>adswod_33_a</t>
  </si>
  <si>
    <t>ADSWOOD</t>
  </si>
  <si>
    <t>adswod_33_b</t>
  </si>
  <si>
    <t>adswod_33_gt1</t>
  </si>
  <si>
    <t>adswod_33_gt2</t>
  </si>
  <si>
    <t>agecro_33_a</t>
  </si>
  <si>
    <t>AGECROFT</t>
  </si>
  <si>
    <t>agecro_33_b</t>
  </si>
  <si>
    <t>agecro_33_c</t>
  </si>
  <si>
    <t>agecro_33_d</t>
  </si>
  <si>
    <t>agecom_33_a</t>
  </si>
  <si>
    <t>AGECROFT COMMERCE</t>
  </si>
  <si>
    <t>agecom_33_b</t>
  </si>
  <si>
    <t>agecom_33_c</t>
  </si>
  <si>
    <t>agecom_33_d</t>
  </si>
  <si>
    <t>agecom_33_e</t>
  </si>
  <si>
    <t>agecom_33_f</t>
  </si>
  <si>
    <t>agecrd_33_a</t>
  </si>
  <si>
    <t>AGECROFT RD GENERATION</t>
  </si>
  <si>
    <t>ainsco_11_a</t>
  </si>
  <si>
    <t>AINSCO</t>
  </si>
  <si>
    <t>ainsco_11_b</t>
  </si>
  <si>
    <t>aiprod_6.6_a</t>
  </si>
  <si>
    <t>AIPROD</t>
  </si>
  <si>
    <t>aiprod_6.6_b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</si>
  <si>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</si>
  <si>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</si>
  <si>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</si>
  <si>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</si>
  <si>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</si>
  <si>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</si>
  <si>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</si>
  <si>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</si>
  <si>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</si>
  <si>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</si>
  <si>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</si>
  <si>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</si>
  <si>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</si>
  <si>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</si>
  <si>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</si>
  <si>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aldon_33_a</t>
  </si>
  <si>
    <t>ALDON ROAD GENERATION</t>
  </si>
  <si>
    <t>alston_11_a</t>
  </si>
  <si>
    <t>ALSTON</t>
  </si>
  <si>
    <t>altrin_33_a</t>
  </si>
  <si>
    <t>ALTRINCHAM</t>
  </si>
  <si>
    <t>altrin_33_b</t>
  </si>
  <si>
    <t>ambles_11_a</t>
  </si>
  <si>
    <t>AMBLESIDE</t>
  </si>
  <si>
    <t>ambles_11_b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</si>
  <si>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</si>
  <si>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</si>
  <si>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</si>
  <si>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</si>
  <si>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</si>
  <si>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</si>
  <si>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</si>
  <si>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</si>
  <si>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</si>
  <si>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</si>
  <si>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</si>
  <si>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</si>
  <si>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</si>
  <si>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</si>
  <si>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</si>
  <si>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</si>
  <si>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</si>
  <si>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</si>
  <si>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</si>
  <si>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</si>
  <si>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</si>
  <si>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</si>
  <si>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</si>
  <si>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</si>
  <si>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ashold_33_a</t>
  </si>
  <si>
    <t>ASHTON OLD RD GENERATION</t>
  </si>
  <si>
    <t>ashmer_33_a</t>
  </si>
  <si>
    <t>ASHTON ON MERSEY</t>
  </si>
  <si>
    <t>ashmer_33_b</t>
  </si>
  <si>
    <t>ashmer_6.6_a</t>
  </si>
  <si>
    <t>ashmer_6.6_b</t>
  </si>
  <si>
    <t>ashunl_33_a</t>
  </si>
  <si>
    <t>ASHTON UNDER LYNE</t>
  </si>
  <si>
    <t>ashunl_33_b</t>
  </si>
  <si>
    <t>ashunl_33_c</t>
  </si>
  <si>
    <t>ashunl_6.6_a</t>
  </si>
  <si>
    <t>ashunl_6.6_b</t>
  </si>
  <si>
    <t>ashunl_6.6_c</t>
  </si>
  <si>
    <t>ashtgo_6.6_a</t>
  </si>
  <si>
    <t>ASHTON-GOLBORNE</t>
  </si>
  <si>
    <t>ashtgo_6.6_b</t>
  </si>
  <si>
    <t>ashton_6.6_a</t>
  </si>
  <si>
    <t>ASHTON-RIBBLE</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</si>
  <si>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</si>
  <si>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</si>
  <si>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</si>
  <si>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</si>
  <si>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</si>
  <si>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</si>
  <si>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</si>
  <si>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</si>
  <si>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</si>
  <si>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</si>
  <si>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</si>
  <si>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</si>
  <si>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</si>
  <si>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</si>
  <si>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</si>
  <si>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alderp_11_a</t>
  </si>
  <si>
    <t>ASTRA ZENECA ALDERLEY PARK</t>
  </si>
  <si>
    <t>alderp_11_b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</si>
  <si>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</si>
  <si>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</si>
  <si>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</si>
  <si>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</si>
  <si>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</si>
  <si>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</si>
  <si>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</si>
  <si>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</si>
  <si>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</si>
  <si>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</si>
  <si>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</si>
  <si>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</si>
  <si>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</si>
  <si>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</si>
  <si>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</si>
  <si>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athlst_6.6_a</t>
  </si>
  <si>
    <t>ATHLETIC ST</t>
  </si>
  <si>
    <t>athlst_6.6_b</t>
  </si>
  <si>
    <t>athlst_33_a</t>
  </si>
  <si>
    <t>ATHLETIC STREET</t>
  </si>
  <si>
    <t>athlst_33_b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</si>
  <si>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</si>
  <si>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</si>
  <si>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</si>
  <si>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</si>
  <si>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</si>
  <si>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</si>
  <si>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</si>
  <si>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</si>
  <si>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</si>
  <si>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</si>
  <si>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</si>
  <si>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</si>
  <si>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</si>
  <si>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</si>
  <si>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</si>
  <si>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</si>
  <si>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</si>
  <si>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</si>
  <si>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</si>
  <si>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</si>
  <si>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</si>
  <si>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</si>
  <si>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</si>
  <si>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</si>
  <si>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</si>
  <si>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baroff_132_gt1</t>
  </si>
  <si>
    <t>BAROFF</t>
  </si>
  <si>
    <t>barrow_11_a</t>
  </si>
  <si>
    <t>BARROW</t>
  </si>
  <si>
    <t>barrow_11_b</t>
  </si>
  <si>
    <t>barrow_33_a</t>
  </si>
  <si>
    <t>barrow_33_b</t>
  </si>
  <si>
    <t>baroff_1_gt1</t>
  </si>
  <si>
    <t>BARROW OFFSHORE WF</t>
  </si>
  <si>
    <t>barton_33_a</t>
  </si>
  <si>
    <t>BARTON</t>
  </si>
  <si>
    <t>barton_33_b</t>
  </si>
  <si>
    <t>barton_33_c</t>
  </si>
  <si>
    <t>bardrd_6.6_a</t>
  </si>
  <si>
    <t>BARTON DOCK RD</t>
  </si>
  <si>
    <t>bardrd_6.6_b</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</si>
  <si>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</si>
  <si>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</si>
  <si>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</si>
  <si>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</si>
  <si>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</si>
  <si>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</si>
  <si>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</si>
  <si>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</si>
  <si>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</si>
  <si>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</si>
  <si>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</si>
  <si>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</si>
  <si>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</si>
  <si>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</si>
  <si>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</si>
  <si>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</si>
  <si>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</si>
  <si>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</si>
  <si>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</si>
  <si>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</si>
  <si>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</si>
  <si>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</si>
  <si>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</si>
  <si>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</si>
  <si>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</si>
  <si>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</si>
  <si>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</si>
  <si>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</si>
  <si>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</si>
  <si>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</si>
  <si>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</si>
  <si>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</si>
  <si>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</si>
  <si>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</si>
  <si>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</si>
  <si>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</si>
  <si>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</si>
  <si>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</si>
  <si>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</si>
  <si>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</si>
  <si>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</si>
  <si>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</si>
  <si>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</si>
  <si>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</si>
  <si>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</si>
  <si>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</si>
  <si>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</si>
  <si>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blrdcl_6.6_a</t>
  </si>
  <si>
    <t>BLACKBURN RD CLAYTON</t>
  </si>
  <si>
    <t>blrdcl_6.6_b</t>
  </si>
  <si>
    <t>blafri_6.6_a</t>
  </si>
  <si>
    <t>BLACKFRIARS</t>
  </si>
  <si>
    <t>blafri_6.6_b</t>
  </si>
  <si>
    <t>blafri_33_a</t>
  </si>
  <si>
    <t>BLACKFRIARS A</t>
  </si>
  <si>
    <t>blafri_33_b</t>
  </si>
  <si>
    <t>BLACKFRIARS B</t>
  </si>
  <si>
    <t>blackl_6.6_a</t>
  </si>
  <si>
    <t>BLACKLEY</t>
  </si>
  <si>
    <t>blackl_6.6_b</t>
  </si>
  <si>
    <t>blackp_33_a</t>
  </si>
  <si>
    <t>BLACKPOOL</t>
  </si>
  <si>
    <t>blackp_33_b</t>
  </si>
  <si>
    <t>blackp_6.6_a</t>
  </si>
  <si>
    <t>blackp_6.6_b</t>
  </si>
  <si>
    <t>bloost_33_a</t>
  </si>
  <si>
    <t>BLOOM STREET</t>
  </si>
  <si>
    <t>bloost_33_b</t>
  </si>
  <si>
    <t>felsid_11_a</t>
  </si>
  <si>
    <t>BNFL</t>
  </si>
  <si>
    <t>felsid_11_b</t>
  </si>
  <si>
    <t>felsid_11_c</t>
  </si>
  <si>
    <t>felsid_11_d</t>
  </si>
  <si>
    <t>bnflss11_11_a</t>
  </si>
  <si>
    <t>BNFLSS11</t>
  </si>
  <si>
    <t>bnflss9_11_a</t>
  </si>
  <si>
    <t>BNFLSS9</t>
  </si>
  <si>
    <t>bobybo_33_a</t>
  </si>
  <si>
    <t>BOBYBO</t>
  </si>
  <si>
    <t>bold_132_mb1</t>
  </si>
  <si>
    <t>BOLD</t>
  </si>
  <si>
    <t>bold_132_rb1</t>
  </si>
  <si>
    <t>boling_11_a</t>
  </si>
  <si>
    <t>BOLLINGTON</t>
  </si>
  <si>
    <t>boling_11_b</t>
  </si>
  <si>
    <t>boling_33_a</t>
  </si>
  <si>
    <t>boling_33_b</t>
  </si>
  <si>
    <t>bolton_132_gt1</t>
  </si>
  <si>
    <t>BOLTON</t>
  </si>
  <si>
    <t>bolton_132_gt3</t>
  </si>
  <si>
    <t>bolton_132_gt4</t>
  </si>
  <si>
    <t>bolton_33_a</t>
  </si>
  <si>
    <t>bolton_33_b</t>
  </si>
  <si>
    <t>bolton_33_c</t>
  </si>
  <si>
    <t>bolton_33_d</t>
  </si>
  <si>
    <t>bobybo_11_a</t>
  </si>
  <si>
    <t>BOLTON BY BOWLAND</t>
  </si>
  <si>
    <t>bolesa_11_a</t>
  </si>
  <si>
    <t>BOLTON LE SANDS</t>
  </si>
  <si>
    <t>bolesa_11_b</t>
  </si>
  <si>
    <t>bolwas_11_a</t>
  </si>
  <si>
    <t>BOLTON WASTE</t>
  </si>
  <si>
    <t>bolesa_33_a</t>
  </si>
  <si>
    <t>BOLTON-LE-SANDS</t>
  </si>
  <si>
    <t>bolesa_33_b</t>
  </si>
  <si>
    <t>bolwas_33_a</t>
  </si>
  <si>
    <t>BOLWAS</t>
  </si>
  <si>
    <t>botany_11_a</t>
  </si>
  <si>
    <t>BOTANY BAY</t>
  </si>
  <si>
    <t>botany_33_a</t>
  </si>
  <si>
    <t>bowlan_11_a</t>
  </si>
  <si>
    <t>BOW LANE</t>
  </si>
  <si>
    <t>bowlan_11_b</t>
  </si>
  <si>
    <t>bowate_11_b</t>
  </si>
  <si>
    <t>BOWATE</t>
  </si>
  <si>
    <t>bowate_11_a</t>
  </si>
  <si>
    <t>BOWATERS</t>
  </si>
  <si>
    <t>bowdon_11_a</t>
  </si>
  <si>
    <t>BOWDON</t>
  </si>
  <si>
    <t>bowdon_11_b</t>
  </si>
  <si>
    <t>bowdon_11_ner</t>
  </si>
  <si>
    <t>bradfo_6.6_a</t>
  </si>
  <si>
    <t>BRADFORD</t>
  </si>
  <si>
    <t>bradfo_6.6_c</t>
  </si>
  <si>
    <t>bradsh_33_a</t>
  </si>
  <si>
    <t>BRADSHAW 33KV SW HSE</t>
  </si>
  <si>
    <t>bradga_6.6_a</t>
  </si>
  <si>
    <t>BRADSHAWGATE</t>
  </si>
  <si>
    <t>bradga_6.6_b</t>
  </si>
  <si>
    <t>bramhl_11_a</t>
  </si>
  <si>
    <t>BRAMHALL</t>
  </si>
  <si>
    <t>bramhl_11_b</t>
  </si>
  <si>
    <t>bramhl_33_a</t>
  </si>
  <si>
    <t>bramhl_33_b</t>
  </si>
  <si>
    <t>bredbu_132_mb3</t>
  </si>
  <si>
    <t>BREDBURY</t>
  </si>
  <si>
    <t>bredbu_132_mb4</t>
  </si>
  <si>
    <t>bredbu_132_rb3</t>
  </si>
  <si>
    <t>bredbu_132_rb4</t>
  </si>
  <si>
    <t>briwat_6.6_a</t>
  </si>
  <si>
    <t>BRIDGEWATER</t>
  </si>
  <si>
    <t>briwat_6.6_b</t>
  </si>
  <si>
    <t>brinks_33_a</t>
  </si>
  <si>
    <t>BRINKSWAY</t>
  </si>
  <si>
    <t>brinks_33_b</t>
  </si>
  <si>
    <t>brinks_6.6_a</t>
  </si>
  <si>
    <t>brinks_6.6_b</t>
  </si>
  <si>
    <t>bristo_11_a</t>
  </si>
  <si>
    <t>BRISTOL AVENUE GEN</t>
  </si>
  <si>
    <t>britga_6.6_a</t>
  </si>
  <si>
    <t>BRITGA</t>
  </si>
  <si>
    <t>britga_6.6_b</t>
  </si>
  <si>
    <t>britgy_11_a</t>
  </si>
  <si>
    <t>BRITGY</t>
  </si>
  <si>
    <t>britgy_11_b</t>
  </si>
  <si>
    <t>broadg_11_a</t>
  </si>
  <si>
    <t>BROADGATE GEN</t>
  </si>
  <si>
    <t>broadg_33_a</t>
  </si>
  <si>
    <t>broadh_11_a</t>
  </si>
  <si>
    <t>BROADHEATH</t>
  </si>
  <si>
    <t>broadh_11_b</t>
  </si>
  <si>
    <t>broadw_33_a</t>
  </si>
  <si>
    <t>BROADWAY</t>
  </si>
  <si>
    <t>broadw_33_b</t>
  </si>
  <si>
    <t>broadw_6.6_a</t>
  </si>
  <si>
    <t>broadw_6.6_b</t>
  </si>
  <si>
    <t>bucksh_33_tee</t>
  </si>
  <si>
    <t>BUCKSH</t>
  </si>
  <si>
    <t>bucksh_11_a</t>
  </si>
  <si>
    <t>BUCKSHAW</t>
  </si>
  <si>
    <t>bucksh_11_b</t>
  </si>
  <si>
    <t>burnle_33_a</t>
  </si>
  <si>
    <t>BURNLEY</t>
  </si>
  <si>
    <t>burnle_33_b</t>
  </si>
  <si>
    <t>burnle_6.6_a</t>
  </si>
  <si>
    <t>burnle_6.6_b</t>
  </si>
  <si>
    <t>burcen_33_a</t>
  </si>
  <si>
    <t>BURNLEY CENTRE</t>
  </si>
  <si>
    <t>burcen_33_b</t>
  </si>
  <si>
    <t>burcen_6.6_a</t>
  </si>
  <si>
    <t>burcen_6.6_b</t>
  </si>
  <si>
    <t>burnor_6.6_a</t>
  </si>
  <si>
    <t>BURNLEY NORTH</t>
  </si>
  <si>
    <t>burrow_11_a</t>
  </si>
  <si>
    <t>BURROW BECK</t>
  </si>
  <si>
    <t>burrow_11_b</t>
  </si>
  <si>
    <t>bursco_11_ner</t>
  </si>
  <si>
    <t>BURSCO</t>
  </si>
  <si>
    <t>bursco_11_a</t>
  </si>
  <si>
    <t>BURSCOUGH BRIDGE</t>
  </si>
  <si>
    <t>bursco_11_b</t>
  </si>
  <si>
    <t>bursco_33_a</t>
  </si>
  <si>
    <t>bury_33_a</t>
  </si>
  <si>
    <t xml:space="preserve">BURY </t>
  </si>
  <si>
    <t>bury_33_b</t>
  </si>
  <si>
    <t>burpow_11_a</t>
  </si>
  <si>
    <t>BURY POWER</t>
  </si>
  <si>
    <t>butoct_33_a</t>
  </si>
  <si>
    <t>BURY TOWN CENTRE</t>
  </si>
  <si>
    <t>butoct_33_b</t>
  </si>
  <si>
    <t>butoct_6.6_a</t>
  </si>
  <si>
    <t>butoct_6.6_b</t>
  </si>
  <si>
    <t>bushel_6.6_b</t>
  </si>
  <si>
    <t>BUSHELL ST</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</si>
  <si>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</si>
  <si>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</si>
  <si>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</si>
  <si>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</si>
  <si>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</si>
  <si>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</si>
  <si>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</si>
  <si>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</si>
  <si>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</si>
  <si>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</si>
  <si>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</si>
  <si>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</si>
  <si>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</si>
  <si>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</si>
  <si>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</si>
  <si>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</si>
  <si>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</si>
  <si>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</si>
  <si>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</si>
  <si>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</si>
  <si>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</si>
  <si>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</si>
  <si>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</si>
  <si>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</si>
  <si>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</si>
  <si>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</si>
  <si>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</si>
  <si>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</si>
  <si>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</si>
  <si>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carrst_11_a</t>
  </si>
  <si>
    <t>CARR ST</t>
  </si>
  <si>
    <t>carrst_11_b</t>
  </si>
  <si>
    <t>carrin_132_mb3</t>
  </si>
  <si>
    <t>CARRINGTON</t>
  </si>
  <si>
    <t>carrin_132_mb4</t>
  </si>
  <si>
    <t>carrin_132_rb3</t>
  </si>
  <si>
    <t>carrin_132_rb4</t>
  </si>
  <si>
    <t>carrin_33_a</t>
  </si>
  <si>
    <t>carrin_33_b</t>
  </si>
  <si>
    <t>carsto_11_a</t>
  </si>
  <si>
    <t>CARRINGTON STOR</t>
  </si>
  <si>
    <t>carrln_33_t11</t>
  </si>
  <si>
    <t>CARRLN</t>
  </si>
  <si>
    <t>carrln_33_t12</t>
  </si>
  <si>
    <t>carrpm_10_a</t>
  </si>
  <si>
    <t>CARRPM</t>
  </si>
  <si>
    <t>carrpm_132_b</t>
  </si>
  <si>
    <t>carsto_33_a</t>
  </si>
  <si>
    <t>CARSTO</t>
  </si>
  <si>
    <t>cascem_33_a</t>
  </si>
  <si>
    <t>CASCEM</t>
  </si>
  <si>
    <t>cascem_33_b</t>
  </si>
  <si>
    <t>castle_132_a</t>
  </si>
  <si>
    <t>CASTLETON</t>
  </si>
  <si>
    <t>castle_132_b</t>
  </si>
  <si>
    <t>castle_33_a</t>
  </si>
  <si>
    <t>castle_33_b</t>
  </si>
  <si>
    <t>castle_6.6_a</t>
  </si>
  <si>
    <t>castle_6.6_b</t>
  </si>
  <si>
    <t>castlb_33_a</t>
  </si>
  <si>
    <t>CASTLETON BESS</t>
  </si>
  <si>
    <t>catonm_0.69_a</t>
  </si>
  <si>
    <t>CATON MOOR WF</t>
  </si>
  <si>
    <t>catonm_33_t11</t>
  </si>
  <si>
    <t>CATONM</t>
  </si>
  <si>
    <t>catter_25_a</t>
  </si>
  <si>
    <t>CATTER</t>
  </si>
  <si>
    <t>catter_25_b</t>
  </si>
  <si>
    <t>catter_6.6_a</t>
  </si>
  <si>
    <t>CATTERALL WATERWORKS</t>
  </si>
  <si>
    <t>cecils_6.6_a</t>
  </si>
  <si>
    <t>CECIL ST</t>
  </si>
  <si>
    <t>cecils_6.6_b</t>
  </si>
  <si>
    <t>cecils_33_a</t>
  </si>
  <si>
    <t>CECIL STREET</t>
  </si>
  <si>
    <t>cecils_33_b</t>
  </si>
  <si>
    <t>cenpar_11_a</t>
  </si>
  <si>
    <t>CENPAR</t>
  </si>
  <si>
    <t>cenpar_11_b</t>
  </si>
  <si>
    <t>cenman_6.6_a</t>
  </si>
  <si>
    <t>CENTRAL MANCHESTER</t>
  </si>
  <si>
    <t>cenman_6.6_b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</si>
  <si>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</si>
  <si>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</si>
  <si>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</si>
  <si>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</si>
  <si>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</si>
  <si>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</si>
  <si>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</si>
  <si>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</si>
  <si>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</si>
  <si>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</si>
  <si>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</si>
  <si>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</si>
  <si>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</si>
  <si>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</si>
  <si>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</si>
  <si>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</si>
  <si>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</si>
  <si>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</si>
  <si>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</si>
  <si>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</si>
  <si>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</si>
  <si>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</si>
  <si>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</si>
  <si>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</si>
  <si>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chulme_11_a</t>
  </si>
  <si>
    <t>CHEADLE HULME</t>
  </si>
  <si>
    <t>chulme_11_b</t>
  </si>
  <si>
    <t>chulme_11_ner</t>
  </si>
  <si>
    <t>chehil_6.6_a</t>
  </si>
  <si>
    <t>CHEETHAM HILL</t>
  </si>
  <si>
    <t>chehil_6.6_b</t>
  </si>
  <si>
    <t>chelfo_11_a</t>
  </si>
  <si>
    <t>CHELFORD</t>
  </si>
  <si>
    <t>chesrd_6.6_a</t>
  </si>
  <si>
    <t>CHESTER RD</t>
  </si>
  <si>
    <t>chesrd_6.6_b</t>
  </si>
  <si>
    <t>chesrd_6.6_c</t>
  </si>
  <si>
    <t>chesrd_33_a</t>
  </si>
  <si>
    <t>CHESTER ROAD</t>
  </si>
  <si>
    <t>chesrd_33_b</t>
  </si>
  <si>
    <t>chorls_11_a</t>
  </si>
  <si>
    <t>CHORLEY SOUTH</t>
  </si>
  <si>
    <t>chorls_11_b</t>
  </si>
  <si>
    <t>chorlt_33_a</t>
  </si>
  <si>
    <t>CHORLTON</t>
  </si>
  <si>
    <t>chorlt_33_b</t>
  </si>
  <si>
    <t>chorlt_6.6_a</t>
  </si>
  <si>
    <t>chrish_6.6_a</t>
  </si>
  <si>
    <t>CHRISH</t>
  </si>
  <si>
    <t>chrish_6.6_b</t>
  </si>
  <si>
    <t>chrish_6.6_c</t>
  </si>
  <si>
    <t>chrish_6.6_d</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</si>
  <si>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</si>
  <si>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</si>
  <si>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</si>
  <si>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</si>
  <si>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</si>
  <si>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</si>
  <si>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</si>
  <si>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</si>
  <si>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</si>
  <si>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</si>
  <si>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</si>
  <si>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</si>
  <si>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</si>
  <si>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</si>
  <si>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</si>
  <si>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</si>
  <si>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</si>
  <si>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</si>
  <si>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</si>
  <si>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</si>
  <si>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</si>
  <si>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clifto_11_a</t>
  </si>
  <si>
    <t>CLIFTON JUNCTION</t>
  </si>
  <si>
    <t>clifto_33_a</t>
  </si>
  <si>
    <t>clijun_11_a</t>
  </si>
  <si>
    <t>clijun_11_b</t>
  </si>
  <si>
    <t>clifto_0.69_a</t>
  </si>
  <si>
    <t>CLIFTON MARSH LANDFILL</t>
  </si>
  <si>
    <t>clivig_132_gt1</t>
  </si>
  <si>
    <t>CLIVIGER</t>
  </si>
  <si>
    <t>clivig_0.69_a</t>
  </si>
  <si>
    <t>CLIVIGER/COAL CLOUGH WF</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</si>
  <si>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</si>
  <si>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</si>
  <si>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</si>
  <si>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</si>
  <si>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</si>
  <si>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</si>
  <si>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</si>
  <si>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</si>
  <si>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</si>
  <si>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</si>
  <si>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</si>
  <si>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</si>
  <si>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</si>
  <si>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</si>
  <si>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</si>
  <si>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</si>
  <si>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</si>
  <si>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</si>
  <si>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</si>
  <si>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</si>
  <si>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</si>
  <si>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</si>
  <si>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</si>
  <si>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</si>
  <si>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</si>
  <si>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</si>
  <si>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</si>
  <si>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</si>
  <si>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</si>
  <si>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</si>
  <si>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</si>
  <si>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</si>
  <si>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</si>
  <si>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</si>
  <si>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davyhu_6.6_a</t>
  </si>
  <si>
    <t>DAVYHULME</t>
  </si>
  <si>
    <t>davyhu_6.6_b</t>
  </si>
  <si>
    <t>davyhu_6.6_c</t>
  </si>
  <si>
    <t>davyhu_6.6_d</t>
  </si>
  <si>
    <t>davyhu_6.6_f</t>
  </si>
  <si>
    <t>deansg_6.6_a</t>
  </si>
  <si>
    <t>DEANSGATE</t>
  </si>
  <si>
    <t>deansg_6.6_b</t>
  </si>
  <si>
    <t>dentea_33_a</t>
  </si>
  <si>
    <t>DENTEA</t>
  </si>
  <si>
    <t>dentea_6.6_a</t>
  </si>
  <si>
    <t>dentea_33_b</t>
  </si>
  <si>
    <t>DENTON EAST</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</si>
  <si>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</si>
  <si>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</si>
  <si>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</si>
  <si>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</si>
  <si>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</si>
  <si>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</si>
  <si>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</si>
  <si>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</si>
  <si>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</si>
  <si>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</si>
  <si>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</si>
  <si>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</si>
  <si>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</si>
  <si>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</si>
  <si>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</si>
  <si>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</si>
  <si>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</si>
  <si>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</si>
  <si>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</si>
  <si>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</si>
  <si>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</si>
  <si>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</si>
  <si>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</si>
  <si>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</si>
  <si>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</si>
  <si>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droyls_33_a</t>
  </si>
  <si>
    <t>DROYLSDEN</t>
  </si>
  <si>
    <t>droyls_33_b</t>
  </si>
  <si>
    <t>dreast_6.6_a</t>
  </si>
  <si>
    <t>DROYLSDEN EAST</t>
  </si>
  <si>
    <t>dreast_6.6_b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</si>
  <si>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</si>
  <si>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</si>
  <si>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</si>
  <si>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</si>
  <si>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</si>
  <si>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</si>
  <si>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</si>
  <si>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</si>
  <si>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</si>
  <si>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</si>
  <si>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</si>
  <si>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</si>
  <si>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</si>
  <si>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</si>
  <si>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</si>
  <si>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</si>
  <si>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</si>
  <si>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</si>
  <si>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</si>
  <si>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</si>
  <si>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</si>
  <si>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</si>
  <si>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</si>
  <si>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</si>
  <si>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</si>
  <si>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</si>
  <si>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</si>
  <si>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</si>
  <si>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</si>
  <si>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</si>
  <si>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</si>
  <si>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</si>
  <si>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</si>
  <si>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</si>
  <si>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</si>
  <si>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</si>
  <si>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exchst_33_a</t>
  </si>
  <si>
    <t>EXCHANGE ST</t>
  </si>
  <si>
    <t>exchst_6.6_a</t>
  </si>
  <si>
    <t>exchst_6.6_b</t>
  </si>
  <si>
    <t>exchst_33_b</t>
  </si>
  <si>
    <t>EXCHANGE STREET T12</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</si>
  <si>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</si>
  <si>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</si>
  <si>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</si>
  <si>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</si>
  <si>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</si>
  <si>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</si>
  <si>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</si>
  <si>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</si>
  <si>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</si>
  <si>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</si>
  <si>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</si>
  <si>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</si>
  <si>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</si>
  <si>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</si>
  <si>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</si>
  <si>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</si>
  <si>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</si>
  <si>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</si>
  <si>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</si>
  <si>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</si>
  <si>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</si>
  <si>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</si>
  <si>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fenisc_33_t11</t>
  </si>
  <si>
    <t>FENISCOWLES</t>
  </si>
  <si>
    <t>fenisc_6.6_a</t>
  </si>
  <si>
    <t>ferodo_11_a</t>
  </si>
  <si>
    <t>FERODO</t>
  </si>
  <si>
    <t>ferodo_11_b</t>
  </si>
  <si>
    <t>flalan_11_a</t>
  </si>
  <si>
    <t>FLAT LANE</t>
  </si>
  <si>
    <t>flalan_33_a</t>
  </si>
  <si>
    <t>flalan_33_b</t>
  </si>
  <si>
    <t>flimby_33_a</t>
  </si>
  <si>
    <t>FLIMBY</t>
  </si>
  <si>
    <t>flimby_0.66_a</t>
  </si>
  <si>
    <t>FLIMBY WF</t>
  </si>
  <si>
    <t>frankl_6.6_a</t>
  </si>
  <si>
    <t>FRANKL</t>
  </si>
  <si>
    <t>freder_6.6_a</t>
  </si>
  <si>
    <t>FREDERICK RD</t>
  </si>
  <si>
    <t>freder_6.6_b</t>
  </si>
  <si>
    <t>freder_33_a</t>
  </si>
  <si>
    <t>FREDERICK ROAD</t>
  </si>
  <si>
    <t>freder_33_b</t>
  </si>
  <si>
    <t>freder_33_c</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</si>
  <si>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</si>
  <si>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</si>
  <si>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</si>
  <si>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</si>
  <si>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</si>
  <si>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</si>
  <si>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</si>
  <si>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</si>
  <si>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</si>
  <si>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</si>
  <si>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</si>
  <si>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</si>
  <si>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</si>
  <si>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</si>
  <si>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</si>
  <si>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garsta_6.6_ner</t>
  </si>
  <si>
    <t>GARSTA</t>
  </si>
  <si>
    <t>garsta_6.6_a</t>
  </si>
  <si>
    <t>GARSTANG</t>
  </si>
  <si>
    <t>garsta_6.6_b</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</si>
  <si>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</si>
  <si>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</si>
  <si>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</si>
  <si>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</si>
  <si>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</si>
  <si>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</si>
  <si>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</si>
  <si>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</si>
  <si>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</si>
  <si>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</si>
  <si>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</si>
  <si>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</si>
  <si>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</si>
  <si>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</si>
  <si>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</si>
  <si>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</si>
  <si>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</si>
  <si>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</si>
  <si>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glaxou_11_a</t>
  </si>
  <si>
    <t>GLAXO</t>
  </si>
  <si>
    <t>glaxou_11_b</t>
  </si>
  <si>
    <t>glaxoc_11_a</t>
  </si>
  <si>
    <t>GLAXOC</t>
  </si>
  <si>
    <t>glaxoc_11_b</t>
  </si>
  <si>
    <t>globe_33_a</t>
  </si>
  <si>
    <t>GLOBE</t>
  </si>
  <si>
    <t>globe_11_a</t>
  </si>
  <si>
    <t>GLOBE LANE STOR</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</si>
  <si>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</si>
  <si>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</si>
  <si>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</si>
  <si>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</si>
  <si>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</si>
  <si>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</si>
  <si>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</si>
  <si>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</si>
  <si>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</si>
  <si>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</si>
  <si>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</si>
  <si>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</si>
  <si>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</si>
  <si>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</si>
  <si>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</si>
  <si>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</si>
  <si>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granrd_6.6_a</t>
  </si>
  <si>
    <t>GRANE RD</t>
  </si>
  <si>
    <t>granrd_6.6_c</t>
  </si>
  <si>
    <t>granrd_33_a</t>
  </si>
  <si>
    <t>GRANE ROAD</t>
  </si>
  <si>
    <t>granrd_33_c</t>
  </si>
  <si>
    <t>grange_11_a</t>
  </si>
  <si>
    <t>GRANGE</t>
  </si>
  <si>
    <t>grange_11_b</t>
  </si>
  <si>
    <t>grange_33_a</t>
  </si>
  <si>
    <t>grange_33_b</t>
  </si>
  <si>
    <t>gtclif_0.69_a</t>
  </si>
  <si>
    <t>GREAT CLIFTON WF</t>
  </si>
  <si>
    <t>grehar_6.6_a</t>
  </si>
  <si>
    <t>GREAT HARWOOD</t>
  </si>
  <si>
    <t>grehar_6.6_b</t>
  </si>
  <si>
    <t>greenl_11_a</t>
  </si>
  <si>
    <t>GREEN LANE-ALTRINCHAM</t>
  </si>
  <si>
    <t>greenl_11_b</t>
  </si>
  <si>
    <t>grlane_11_a</t>
  </si>
  <si>
    <t>GREEN LANE-HAZEL GROVE</t>
  </si>
  <si>
    <t>grlane_11_b</t>
  </si>
  <si>
    <t>greens_6.6_a</t>
  </si>
  <si>
    <t>GREEN ST (T11)</t>
  </si>
  <si>
    <t>greens_6.6_b</t>
  </si>
  <si>
    <t>GREEN ST (T12+T13)</t>
  </si>
  <si>
    <t>greens_6.6_c</t>
  </si>
  <si>
    <t>greenf_11_a</t>
  </si>
  <si>
    <t>GREENFIELD</t>
  </si>
  <si>
    <t>greenf_11_b</t>
  </si>
  <si>
    <t>greenh_33_b</t>
  </si>
  <si>
    <t>GREENHILL</t>
  </si>
  <si>
    <t>greenh_33_c</t>
  </si>
  <si>
    <t>greenh_6.6_a</t>
  </si>
  <si>
    <t>greenh_6.6_b</t>
  </si>
  <si>
    <t>greenh_6.6_c</t>
  </si>
  <si>
    <t>griffi_33_a</t>
  </si>
  <si>
    <t>GRIFFIN</t>
  </si>
  <si>
    <t>griffi_33_b</t>
  </si>
  <si>
    <t>griffi_6.6_a</t>
  </si>
  <si>
    <t>griffi_6.6_b</t>
  </si>
  <si>
    <t>gtclif_33_a</t>
  </si>
  <si>
    <t>GTCLIF</t>
  </si>
  <si>
    <t>hadfld_11_a</t>
  </si>
  <si>
    <t>HADFIELD</t>
  </si>
  <si>
    <t>hadfld_11_b</t>
  </si>
  <si>
    <t>hadfld_33_a</t>
  </si>
  <si>
    <t>hadfld_33_b</t>
  </si>
  <si>
    <t>halbur_33_a</t>
  </si>
  <si>
    <t>HALBUR</t>
  </si>
  <si>
    <t>halbur_33_b</t>
  </si>
  <si>
    <t>halbur_0.69_a</t>
  </si>
  <si>
    <t>HALBURN WIND FARM</t>
  </si>
  <si>
    <t>hallcr_33_a</t>
  </si>
  <si>
    <t>HALL CROSS</t>
  </si>
  <si>
    <t>hallcr_33_b</t>
  </si>
  <si>
    <t>hallcr_6.6_a</t>
  </si>
  <si>
    <t>hallcr_6.6_b</t>
  </si>
  <si>
    <t>hamel_33_a</t>
  </si>
  <si>
    <t>HAMEL</t>
  </si>
  <si>
    <t>hamel_33_wf1</t>
  </si>
  <si>
    <t>hamel_33_wf2</t>
  </si>
  <si>
    <t>hamel_6.6_a</t>
  </si>
  <si>
    <t>hamel_0.69_a</t>
  </si>
  <si>
    <t>HAMELDON HILL WF 2</t>
  </si>
  <si>
    <t>hamel_0.69_b</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</si>
  <si>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</si>
  <si>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</si>
  <si>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</si>
  <si>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</si>
  <si>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</si>
  <si>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</si>
  <si>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</si>
  <si>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</si>
  <si>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</si>
  <si>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</si>
  <si>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</si>
  <si>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</si>
  <si>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</si>
  <si>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</si>
  <si>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</si>
  <si>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</si>
  <si>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</si>
  <si>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</si>
  <si>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</si>
  <si>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</si>
  <si>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</si>
  <si>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</si>
  <si>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</si>
  <si>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</si>
  <si>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</si>
  <si>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</si>
  <si>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</si>
  <si>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</si>
  <si>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</si>
  <si>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</si>
  <si>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</si>
  <si>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</si>
  <si>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</si>
  <si>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</si>
  <si>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</si>
  <si>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hawesw_33_b</t>
  </si>
  <si>
    <t>hawesw_33_c</t>
  </si>
  <si>
    <t>hawesw_33_a</t>
  </si>
  <si>
    <t>HAWESWATER</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</si>
  <si>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</si>
  <si>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</si>
  <si>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</si>
  <si>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</si>
  <si>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</si>
  <si>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</si>
  <si>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</si>
  <si>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</si>
  <si>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</si>
  <si>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</si>
  <si>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</si>
  <si>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</si>
  <si>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</si>
  <si>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</si>
  <si>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</si>
  <si>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</si>
  <si>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</si>
  <si>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</si>
  <si>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heahil_33_a</t>
  </si>
  <si>
    <t>HEADY HILL</t>
  </si>
  <si>
    <t>heahil_33_b</t>
  </si>
  <si>
    <t>heahil_6.6_a</t>
  </si>
  <si>
    <t>heahil_6.6_b</t>
  </si>
  <si>
    <t>heabri_33_a</t>
  </si>
  <si>
    <t>HEAP BRIDGE</t>
  </si>
  <si>
    <t>heabri_33_b</t>
  </si>
  <si>
    <t>heabri_6.6_a</t>
  </si>
  <si>
    <t>heabri_6.6_b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</si>
  <si>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</si>
  <si>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</si>
  <si>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</si>
  <si>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</si>
  <si>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</si>
  <si>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</si>
  <si>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</si>
  <si>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</si>
  <si>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</si>
  <si>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</si>
  <si>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</si>
  <si>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</si>
  <si>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</si>
  <si>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</si>
  <si>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</si>
  <si>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hellr_33_a</t>
  </si>
  <si>
    <t>HELLR</t>
  </si>
  <si>
    <t>hellr_0.4_a</t>
  </si>
  <si>
    <t>HELLRIGG WF</t>
  </si>
  <si>
    <t>helbri_11_a</t>
  </si>
  <si>
    <t>HELWITH BRIDGE</t>
  </si>
  <si>
    <t>helbri_33_a</t>
  </si>
  <si>
    <t>hensin_11_a</t>
  </si>
  <si>
    <t>HENSINGHAM</t>
  </si>
  <si>
    <t>hensin_11_b</t>
  </si>
  <si>
    <t>hensin_33_a</t>
  </si>
  <si>
    <t>hensin_33_b</t>
  </si>
  <si>
    <t>heyrod_33_a</t>
  </si>
  <si>
    <t>HEYROD</t>
  </si>
  <si>
    <t>heyrod_33_b</t>
  </si>
  <si>
    <t>heyrod_33_c</t>
  </si>
  <si>
    <t>heyrod_6.6_a</t>
  </si>
  <si>
    <t>heyrod_6.6_b</t>
  </si>
  <si>
    <t>hey-290</t>
  </si>
  <si>
    <t>HEYSHAM</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</si>
  <si>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</si>
  <si>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</si>
  <si>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</si>
  <si>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</si>
  <si>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</si>
  <si>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</si>
  <si>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</si>
  <si>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</si>
  <si>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</si>
  <si>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</si>
  <si>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</si>
  <si>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</si>
  <si>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</si>
  <si>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</si>
  <si>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hrwalt_11_a</t>
  </si>
  <si>
    <t>HIGHER WALTON</t>
  </si>
  <si>
    <t>hrwalt_11_b</t>
  </si>
  <si>
    <t>hrwalt_33_a</t>
  </si>
  <si>
    <t>hrwalt_33_b</t>
  </si>
  <si>
    <t>hiltop_11_a</t>
  </si>
  <si>
    <t>HILL TOP</t>
  </si>
  <si>
    <t>hiltop_11_b</t>
  </si>
  <si>
    <t>hiltop_11_c</t>
  </si>
  <si>
    <t>hiltop_33_a</t>
  </si>
  <si>
    <t>hiltop_33_b</t>
  </si>
  <si>
    <t>hillho_11_a</t>
  </si>
  <si>
    <t>HILLHOUSE GENERATION</t>
  </si>
  <si>
    <t>hillho_33_a</t>
  </si>
  <si>
    <t>hindlb_33_dem</t>
  </si>
  <si>
    <t>HINDLB</t>
  </si>
  <si>
    <t>hindly_11_a</t>
  </si>
  <si>
    <t>HINDLEY GREEN</t>
  </si>
  <si>
    <t>hindly_11_b</t>
  </si>
  <si>
    <t>hindly_11_c</t>
  </si>
  <si>
    <t>hindly_33_a</t>
  </si>
  <si>
    <t>hindly_33_b</t>
  </si>
  <si>
    <t>hindla_33_dem</t>
  </si>
  <si>
    <t>HINDLOW</t>
  </si>
  <si>
    <t>hollin_33_a</t>
  </si>
  <si>
    <t>HOLLINWOOD</t>
  </si>
  <si>
    <t>hollin_6.6_a</t>
  </si>
  <si>
    <t>hollin_6.6_b</t>
  </si>
  <si>
    <t>holmrd_11_a</t>
  </si>
  <si>
    <t>HOLME RD</t>
  </si>
  <si>
    <t>holmrd_11_c</t>
  </si>
  <si>
    <t>hrdann_33_a</t>
  </si>
  <si>
    <t xml:space="preserve">HOLME RD 33KV SWITCHING STATION                   </t>
  </si>
  <si>
    <t>holtst_11_a</t>
  </si>
  <si>
    <t>HOLT ST</t>
  </si>
  <si>
    <t>holtst_11_b</t>
  </si>
  <si>
    <t>holtst_33_a</t>
  </si>
  <si>
    <t>HOLT STREET</t>
  </si>
  <si>
    <t>holtst_33_b</t>
  </si>
  <si>
    <t>howick_132_a</t>
  </si>
  <si>
    <t>HOWICK HILL</t>
  </si>
  <si>
    <t>howick_33_a</t>
  </si>
  <si>
    <t>hulley_33_a</t>
  </si>
  <si>
    <t>HULLEY ROAD BESS</t>
  </si>
  <si>
    <t>huncoa_33_a</t>
  </si>
  <si>
    <t>HUNCOAT</t>
  </si>
  <si>
    <t>huncoa_33_b</t>
  </si>
  <si>
    <t>hurst_33_a</t>
  </si>
  <si>
    <t>HURST</t>
  </si>
  <si>
    <t>hurst_33_b</t>
  </si>
  <si>
    <t>hurst_6.6_a</t>
  </si>
  <si>
    <t>hurst_6.6_b</t>
  </si>
  <si>
    <t>hutton_132_mb1</t>
  </si>
  <si>
    <t>HUTTON</t>
  </si>
  <si>
    <t>hutton_132_mb2</t>
  </si>
  <si>
    <t>hutton_11_a</t>
  </si>
  <si>
    <t>HUTTON END T11</t>
  </si>
  <si>
    <t>hutton_11_d</t>
  </si>
  <si>
    <t>HUTTON END T12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</si>
  <si>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</si>
  <si>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</si>
  <si>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</si>
  <si>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</si>
  <si>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</si>
  <si>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</si>
  <si>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</si>
  <si>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</si>
  <si>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</si>
  <si>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</si>
  <si>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</si>
  <si>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</si>
  <si>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</si>
  <si>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</si>
  <si>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</si>
  <si>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igge_33_t11</t>
  </si>
  <si>
    <t>IGGE</t>
  </si>
  <si>
    <t>igge_33_t12</t>
  </si>
  <si>
    <t>igge_11_b</t>
  </si>
  <si>
    <t>IGGESUND</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</si>
  <si>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</si>
  <si>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</si>
  <si>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</si>
  <si>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</si>
  <si>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</si>
  <si>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</si>
  <si>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</si>
  <si>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</si>
  <si>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</si>
  <si>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</si>
  <si>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</si>
  <si>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</si>
  <si>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</si>
  <si>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</si>
  <si>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</si>
  <si>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</si>
  <si>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</si>
  <si>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</si>
  <si>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</si>
  <si>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</si>
  <si>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jamest_11_a</t>
  </si>
  <si>
    <t>JAMES ST</t>
  </si>
  <si>
    <t>jamest_11_b</t>
  </si>
  <si>
    <t>jamerd_6.6_a</t>
  </si>
  <si>
    <t>JAMESON RD NWW</t>
  </si>
  <si>
    <t>jamerd_6.6_b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</si>
  <si>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</si>
  <si>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</si>
  <si>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</si>
  <si>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</si>
  <si>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</si>
  <si>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</si>
  <si>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</si>
  <si>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</si>
  <si>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</si>
  <si>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</si>
  <si>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</si>
  <si>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</si>
  <si>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</si>
  <si>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</si>
  <si>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</si>
  <si>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</si>
  <si>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</si>
  <si>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</si>
  <si>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</si>
  <si>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</si>
  <si>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</si>
  <si>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</si>
  <si>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</si>
  <si>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</si>
  <si>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</si>
  <si>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</si>
  <si>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</si>
  <si>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</si>
  <si>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kielde_33_a</t>
  </si>
  <si>
    <t>KIELDE</t>
  </si>
  <si>
    <t>kielde_11_a</t>
  </si>
  <si>
    <t>KIELDER INTERCONNECTOR (CE)</t>
  </si>
  <si>
    <t>kingwa_11_a</t>
  </si>
  <si>
    <t>KINGSWAY</t>
  </si>
  <si>
    <t>kingwa_11_b</t>
  </si>
  <si>
    <t>kinhil_11_a</t>
  </si>
  <si>
    <t>KINKRY HILL</t>
  </si>
  <si>
    <t>kirlon_11_a</t>
  </si>
  <si>
    <t>KIRKBY LONSDALE</t>
  </si>
  <si>
    <t>kirlon_11_b</t>
  </si>
  <si>
    <t>kirlon_33_a</t>
  </si>
  <si>
    <t>kirlon_33_b</t>
  </si>
  <si>
    <t>kirbym_11_a</t>
  </si>
  <si>
    <t>KIRKBY MOOR</t>
  </si>
  <si>
    <t>kirste_11_a</t>
  </si>
  <si>
    <t>KIRKBY STEPHEN</t>
  </si>
  <si>
    <t>kirste_11_b</t>
  </si>
  <si>
    <t>kirste_33_a</t>
  </si>
  <si>
    <t>kirste_33_b</t>
  </si>
  <si>
    <t>kirtho_11_a</t>
  </si>
  <si>
    <t>KIRKBY THORE</t>
  </si>
  <si>
    <t>kirtho_11_b</t>
  </si>
  <si>
    <t>kirkha_11_a</t>
  </si>
  <si>
    <t>KIRKHALL LANE</t>
  </si>
  <si>
    <t>kirkha_11_b</t>
  </si>
  <si>
    <t>kirkwf_11_a</t>
  </si>
  <si>
    <t>KIRKWF</t>
  </si>
  <si>
    <t>kitgrn_33_a</t>
  </si>
  <si>
    <t>KITT GREEN</t>
  </si>
  <si>
    <t>kitgrn_33_b</t>
  </si>
  <si>
    <t>kitgrn_6.6_a</t>
  </si>
  <si>
    <t>kitgrn_6.6_b</t>
  </si>
  <si>
    <t>knomil_33_a</t>
  </si>
  <si>
    <t>KNOTT MILL</t>
  </si>
  <si>
    <t>knomil_33_b</t>
  </si>
  <si>
    <t>knomil_6.6_a</t>
  </si>
  <si>
    <t>knomil_6.6_b</t>
  </si>
  <si>
    <t>lamber_6.6_a</t>
  </si>
  <si>
    <t>LAMBERHEAD</t>
  </si>
  <si>
    <t>lamber_6.6_b</t>
  </si>
  <si>
    <t>lambwf_33_a</t>
  </si>
  <si>
    <t>LAMBRIGG WINDFARM</t>
  </si>
  <si>
    <t>lambwf_0.69_a</t>
  </si>
  <si>
    <t>LAMBWF</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</si>
  <si>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</si>
  <si>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</si>
  <si>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</si>
  <si>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</si>
  <si>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</si>
  <si>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</si>
  <si>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</si>
  <si>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</si>
  <si>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</si>
  <si>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</si>
  <si>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</si>
  <si>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</si>
  <si>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</si>
  <si>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</si>
  <si>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</si>
  <si>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</si>
  <si>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</si>
  <si>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</si>
  <si>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</si>
  <si>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</si>
  <si>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</si>
  <si>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</si>
  <si>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</si>
  <si>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</si>
  <si>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</si>
  <si>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</si>
  <si>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</si>
  <si>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</si>
  <si>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</si>
  <si>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</si>
  <si>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</si>
  <si>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</si>
  <si>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</si>
  <si>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</si>
  <si>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</si>
  <si>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</si>
  <si>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</si>
  <si>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</si>
  <si>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</si>
  <si>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</si>
  <si>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</si>
  <si>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</si>
  <si>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</si>
  <si>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</si>
  <si>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</si>
  <si>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</si>
  <si>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</si>
  <si>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</si>
  <si>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</si>
  <si>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</si>
  <si>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</si>
  <si>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</si>
  <si>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</si>
  <si>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</si>
  <si>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</si>
  <si>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</si>
  <si>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</si>
  <si>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</si>
  <si>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</si>
  <si>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</si>
  <si>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</si>
  <si>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</si>
  <si>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</si>
  <si>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</si>
  <si>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</si>
  <si>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</si>
  <si>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</si>
  <si>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</si>
  <si>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</si>
  <si>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</si>
  <si>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</si>
  <si>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</si>
  <si>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</si>
  <si>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</si>
  <si>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</si>
  <si>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</si>
  <si>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</si>
  <si>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</si>
  <si>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</si>
  <si>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airpor_11_a</t>
  </si>
  <si>
    <t>MANCHESTER AIRPORT PLC</t>
  </si>
  <si>
    <t>airpor_11_b</t>
  </si>
  <si>
    <t>mancrd_33_a</t>
  </si>
  <si>
    <t>MANCHESTER ROAD GENERATION</t>
  </si>
  <si>
    <t>manuni_6.6_a</t>
  </si>
  <si>
    <t>MANCHESTER UNIVERSITY</t>
  </si>
  <si>
    <t>manuni_6.6_b</t>
  </si>
  <si>
    <t>marple_11_a</t>
  </si>
  <si>
    <t>MARPLE</t>
  </si>
  <si>
    <t>martrd_11_a</t>
  </si>
  <si>
    <t>MARTENS RD STOR</t>
  </si>
  <si>
    <t>marton_33_a</t>
  </si>
  <si>
    <t>MARTON</t>
  </si>
  <si>
    <t>marton_33_b</t>
  </si>
  <si>
    <t>marton_6.6_a</t>
  </si>
  <si>
    <t>marton_6.6_b</t>
  </si>
  <si>
    <t>martrd_33_a</t>
  </si>
  <si>
    <t>MARTRD</t>
  </si>
  <si>
    <t>marypo_11_a</t>
  </si>
  <si>
    <t>MARYPORT</t>
  </si>
  <si>
    <t>marypo_11_b</t>
  </si>
  <si>
    <t>meanmo_33_a</t>
  </si>
  <si>
    <t>MEANMO</t>
  </si>
  <si>
    <t>mediac_6.6_t11</t>
  </si>
  <si>
    <t>MEDIA CITY</t>
  </si>
  <si>
    <t>mediac_6.6_t12</t>
  </si>
  <si>
    <t>mediac_33_t11</t>
  </si>
  <si>
    <t>MEDIAC</t>
  </si>
  <si>
    <t>mediac_33_t12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</si>
  <si>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</si>
  <si>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</si>
  <si>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</si>
  <si>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</si>
  <si>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</si>
  <si>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</si>
  <si>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</si>
  <si>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</si>
  <si>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</si>
  <si>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</si>
  <si>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</si>
  <si>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</si>
  <si>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</si>
  <si>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</si>
  <si>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</si>
  <si>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</si>
  <si>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</si>
  <si>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</si>
  <si>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</si>
  <si>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</si>
  <si>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</si>
  <si>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</si>
  <si>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</si>
  <si>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</si>
  <si>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</si>
  <si>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</si>
  <si>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</si>
  <si>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</si>
  <si>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</si>
  <si>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</si>
  <si>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</si>
  <si>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</si>
  <si>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</si>
  <si>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</si>
  <si>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</si>
  <si>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</si>
  <si>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</si>
  <si>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</si>
  <si>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</si>
  <si>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</si>
  <si>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moorpk_33_a</t>
  </si>
  <si>
    <t>MOOR PARK AVE BESS</t>
  </si>
  <si>
    <t>moorfd_33_a</t>
  </si>
  <si>
    <t>MOORFD</t>
  </si>
  <si>
    <t>moorfd_33_b</t>
  </si>
  <si>
    <t>moorfd_0.4_a</t>
  </si>
  <si>
    <t>MOORFIELD DRIVE GEN</t>
  </si>
  <si>
    <t>moorsi_33_a</t>
  </si>
  <si>
    <t>MOORSIDE</t>
  </si>
  <si>
    <t>moorsi_6.6_a</t>
  </si>
  <si>
    <t>moorsi_6.6_b</t>
  </si>
  <si>
    <t>morpar_11_a</t>
  </si>
  <si>
    <t>MORTON PK</t>
  </si>
  <si>
    <t>morpar_11_b</t>
  </si>
  <si>
    <t>moslrd_6.6_a</t>
  </si>
  <si>
    <t>MOSLEY RD</t>
  </si>
  <si>
    <t>moslrd_6.6_b</t>
  </si>
  <si>
    <t>moslan_11_a</t>
  </si>
  <si>
    <t>MOSS LANE</t>
  </si>
  <si>
    <t>moslan_33_a</t>
  </si>
  <si>
    <t>MOSS LANE T11</t>
  </si>
  <si>
    <t>moslan_33_b</t>
  </si>
  <si>
    <t>MOSS LANE T12</t>
  </si>
  <si>
    <t>moslan_11_b</t>
  </si>
  <si>
    <t>MOSS LN (T12)</t>
  </si>
  <si>
    <t>mossln_33_a</t>
  </si>
  <si>
    <t>MOSS LN GENERATION</t>
  </si>
  <si>
    <t>mosnok_11_a</t>
  </si>
  <si>
    <t>MOSS NOOK</t>
  </si>
  <si>
    <t>mosnok_11_b</t>
  </si>
  <si>
    <t>mosnok_25_a</t>
  </si>
  <si>
    <t>mosnok_33_a</t>
  </si>
  <si>
    <t>mosnok_33_b</t>
  </si>
  <si>
    <t>mosnok_33_c</t>
  </si>
  <si>
    <t>mossid_11_a</t>
  </si>
  <si>
    <t>MOSS SIDE (LEYLAND)</t>
  </si>
  <si>
    <t>mossid_11_b</t>
  </si>
  <si>
    <t>moside_6.6_b</t>
  </si>
  <si>
    <t>MOSS SIDE (LONGSIGHT)</t>
  </si>
  <si>
    <t>moside_33_a</t>
  </si>
  <si>
    <t>MOSS SIDE(LONGSIGHT)</t>
  </si>
  <si>
    <t>moside_33_b</t>
  </si>
  <si>
    <t>moside_6.6_a</t>
  </si>
  <si>
    <t>mosley_11_a</t>
  </si>
  <si>
    <t>MOSSLEY</t>
  </si>
  <si>
    <t>mosley_11_b</t>
  </si>
  <si>
    <t>mounts_6.6_a</t>
  </si>
  <si>
    <t>MOUNT ST</t>
  </si>
  <si>
    <t>mounts_6.6_b</t>
  </si>
  <si>
    <t>musgrd_6.6_a</t>
  </si>
  <si>
    <t>MUSGRAVE RD</t>
  </si>
  <si>
    <t>musgrd_6.6_b</t>
  </si>
  <si>
    <t>natsav_6.6_a</t>
  </si>
  <si>
    <t>NATSAV</t>
  </si>
  <si>
    <t>nelson_33_a</t>
  </si>
  <si>
    <t>NELSON</t>
  </si>
  <si>
    <t>nelson_33_b</t>
  </si>
  <si>
    <t>nelson_6.6_a</t>
  </si>
  <si>
    <t>nelson_6.6_b</t>
  </si>
  <si>
    <t>nelsst_33_a</t>
  </si>
  <si>
    <t>NELSON STREET</t>
  </si>
  <si>
    <t>nelsst_11_a</t>
  </si>
  <si>
    <t>NELSST</t>
  </si>
  <si>
    <t>newmil_33_a</t>
  </si>
  <si>
    <t>NEW MILLS</t>
  </si>
  <si>
    <t>newmil_33_b</t>
  </si>
  <si>
    <t>newmos_33_a</t>
  </si>
  <si>
    <t>NEW MOSTON</t>
  </si>
  <si>
    <t>newmos_33_b</t>
  </si>
  <si>
    <t>newmos_6.6_a</t>
  </si>
  <si>
    <t>newmos_6.6_b</t>
  </si>
  <si>
    <t>newlun_11_a</t>
  </si>
  <si>
    <t>NEWBIGGIN ON LUNE</t>
  </si>
  <si>
    <t>newby_11_a</t>
  </si>
  <si>
    <t>NEWBY</t>
  </si>
  <si>
    <t>newby_33_a</t>
  </si>
  <si>
    <t>newby_33_b</t>
  </si>
  <si>
    <t>newton_11_a</t>
  </si>
  <si>
    <t>NEWTON</t>
  </si>
  <si>
    <t>newton_11_b</t>
  </si>
  <si>
    <t>newhea_6.6_a</t>
  </si>
  <si>
    <t>NEWTON HEATH</t>
  </si>
  <si>
    <t>newhea_33_a</t>
  </si>
  <si>
    <t>NEWTON HEATH A</t>
  </si>
  <si>
    <t>newhea_33_b</t>
  </si>
  <si>
    <t>NEWTON HEATH B</t>
  </si>
  <si>
    <t>newhea_33_te1</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</si>
  <si>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</si>
  <si>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</si>
  <si>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</si>
  <si>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</si>
  <si>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</si>
  <si>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</si>
  <si>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</si>
  <si>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</si>
  <si>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</si>
  <si>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</si>
  <si>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</si>
  <si>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</si>
  <si>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</si>
  <si>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</si>
  <si>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</si>
  <si>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</si>
  <si>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</si>
  <si>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</si>
  <si>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</si>
  <si>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</si>
  <si>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</si>
  <si>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</si>
  <si>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</si>
  <si>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</si>
  <si>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</si>
  <si>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</si>
  <si>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</si>
  <si>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</si>
  <si>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</si>
  <si>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</si>
  <si>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</si>
  <si>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</si>
  <si>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</si>
  <si>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</si>
  <si>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</si>
  <si>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</si>
  <si>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</si>
  <si>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</si>
  <si>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</si>
  <si>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</si>
  <si>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</si>
  <si>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</si>
  <si>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</si>
  <si>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</si>
  <si>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</si>
  <si>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</si>
  <si>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</si>
  <si>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</si>
  <si>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</si>
  <si>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</si>
  <si>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</si>
  <si>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</si>
  <si>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</si>
  <si>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</si>
  <si>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</si>
  <si>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</si>
  <si>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</si>
  <si>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</si>
  <si>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</si>
  <si>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</si>
  <si>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</si>
  <si>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</si>
  <si>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</si>
  <si>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</si>
  <si>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</si>
  <si>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</si>
  <si>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</si>
  <si>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</si>
  <si>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</si>
  <si>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</si>
  <si>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</si>
  <si>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</si>
  <si>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</si>
  <si>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</si>
  <si>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</si>
  <si>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</si>
  <si>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</si>
  <si>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</si>
  <si>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penrit_33_a</t>
  </si>
  <si>
    <t>PENRITH</t>
  </si>
  <si>
    <t>penrit_33_b</t>
  </si>
  <si>
    <t>penrit_11_a</t>
  </si>
  <si>
    <t>PENRITH T11 &amp; T12</t>
  </si>
  <si>
    <t>penrit_11_b</t>
  </si>
  <si>
    <t>penrit_25_a</t>
  </si>
  <si>
    <t>penrit_25_b</t>
  </si>
  <si>
    <t>penrit_11_c</t>
  </si>
  <si>
    <t>PENRITH T13</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</si>
  <si>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</si>
  <si>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</si>
  <si>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</si>
  <si>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</si>
  <si>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</si>
  <si>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</si>
  <si>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</si>
  <si>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</si>
  <si>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</si>
  <si>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</si>
  <si>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</si>
  <si>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</si>
  <si>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</si>
  <si>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</si>
  <si>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</si>
  <si>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</si>
  <si>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</si>
  <si>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</si>
  <si>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</si>
  <si>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</si>
  <si>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</si>
  <si>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</si>
  <si>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</si>
  <si>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</si>
  <si>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</si>
  <si>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</si>
  <si>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</si>
  <si>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</si>
  <si>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</si>
  <si>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</si>
  <si>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</si>
  <si>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</si>
  <si>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</si>
  <si>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</si>
  <si>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</si>
  <si>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</si>
  <si>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</si>
  <si>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</si>
  <si>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</si>
  <si>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</si>
  <si>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</si>
  <si>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</si>
  <si>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</si>
  <si>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</si>
  <si>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</si>
  <si>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pressa_11_a</t>
  </si>
  <si>
    <t>PREESALL</t>
  </si>
  <si>
    <t>pressa_11_b</t>
  </si>
  <si>
    <t>preste_33_a</t>
  </si>
  <si>
    <t>PRESTON EAST</t>
  </si>
  <si>
    <t>preste_33_b</t>
  </si>
  <si>
    <t>preste_6.6_a</t>
  </si>
  <si>
    <t>preste_6.6_b</t>
  </si>
  <si>
    <t>presor_6.6_a</t>
  </si>
  <si>
    <t>PRESTON OLD RD</t>
  </si>
  <si>
    <t>presor_6.6_b</t>
  </si>
  <si>
    <t>prestw_6.6_a</t>
  </si>
  <si>
    <t>PRESTWICH</t>
  </si>
  <si>
    <t>prestw_6.6_b</t>
  </si>
  <si>
    <t>prinst_33_a</t>
  </si>
  <si>
    <t>PRINCE STREET</t>
  </si>
  <si>
    <t>prinst_6.6_a</t>
  </si>
  <si>
    <t>PRINGLE ST</t>
  </si>
  <si>
    <t>prinst_6.6_b</t>
  </si>
  <si>
    <t>prihil_33_a</t>
  </si>
  <si>
    <t>PRINNY HILL</t>
  </si>
  <si>
    <t>prihil_6.6_a</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</si>
  <si>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</si>
  <si>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</si>
  <si>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</si>
  <si>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</si>
  <si>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</si>
  <si>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</si>
  <si>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</si>
  <si>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</si>
  <si>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</si>
  <si>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</si>
  <si>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</si>
  <si>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</si>
  <si>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</si>
  <si>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</si>
  <si>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</si>
  <si>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</si>
  <si>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</si>
  <si>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</si>
  <si>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</si>
  <si>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</si>
  <si>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</si>
  <si>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randst_6.6_a</t>
  </si>
  <si>
    <t>RANDAL ST</t>
  </si>
  <si>
    <t>randst_6.6_b</t>
  </si>
  <si>
    <t>randst_33_a</t>
  </si>
  <si>
    <t>RANDAL STREET</t>
  </si>
  <si>
    <t>randst_33_b</t>
  </si>
  <si>
    <t>rawtrd_6.6_a</t>
  </si>
  <si>
    <t>RAWTENSTALL RD</t>
  </si>
  <si>
    <t>rawtrd_6.6_b</t>
  </si>
  <si>
    <t>reamos_33_a</t>
  </si>
  <si>
    <t>REAMOS</t>
  </si>
  <si>
    <t>reamos_0.66_gen</t>
  </si>
  <si>
    <t>REAPS MOSS WF</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</si>
  <si>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</si>
  <si>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</si>
  <si>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</si>
  <si>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</si>
  <si>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</si>
  <si>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</si>
  <si>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</si>
  <si>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</si>
  <si>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</si>
  <si>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</si>
  <si>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</si>
  <si>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</si>
  <si>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</si>
  <si>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</si>
  <si>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</si>
  <si>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</si>
  <si>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</si>
  <si>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ribdal_33_a</t>
  </si>
  <si>
    <t>RIBBLESDALE</t>
  </si>
  <si>
    <t>ribdal_33_b</t>
  </si>
  <si>
    <t>ribdal_33_c</t>
  </si>
  <si>
    <t>ribdal_11_c</t>
  </si>
  <si>
    <t>RIBBLESDALE T13</t>
  </si>
  <si>
    <t>ribdal_11_d</t>
  </si>
  <si>
    <t>RIBBLESDALE T14</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</si>
  <si>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</si>
  <si>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</si>
  <si>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</si>
  <si>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</si>
  <si>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</si>
  <si>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</si>
  <si>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</si>
  <si>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</si>
  <si>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</si>
  <si>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</si>
  <si>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</si>
  <si>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</si>
  <si>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</si>
  <si>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</si>
  <si>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</si>
  <si>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</si>
  <si>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</si>
  <si>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</si>
  <si>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</si>
  <si>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</si>
  <si>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</si>
  <si>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</si>
  <si>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</si>
  <si>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</si>
  <si>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</si>
  <si>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</si>
  <si>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</si>
  <si>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</si>
  <si>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</si>
  <si>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</si>
  <si>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</si>
  <si>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</si>
  <si>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</si>
  <si>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danest_132_a</t>
  </si>
  <si>
    <t>ROCHDALE (DANE ST)</t>
  </si>
  <si>
    <t>danest_132_b</t>
  </si>
  <si>
    <t>roccen_6.6_a</t>
  </si>
  <si>
    <t>ROCHDALE CENTRAL</t>
  </si>
  <si>
    <t>roccen_6.6_c</t>
  </si>
  <si>
    <t>roccen_6.6_d</t>
  </si>
  <si>
    <t>rochda_132_mb2</t>
  </si>
  <si>
    <t>ROCHDALE MAIN 1/2 &amp; RESERVE 2</t>
  </si>
  <si>
    <t>rochda_132_mb1</t>
  </si>
  <si>
    <t>ROCHDALE RESERVE 1</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</si>
  <si>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</si>
  <si>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</si>
  <si>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</si>
  <si>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</si>
  <si>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</si>
  <si>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</si>
  <si>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</si>
  <si>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</si>
  <si>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</si>
  <si>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</si>
  <si>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</si>
  <si>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</si>
  <si>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</si>
  <si>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</si>
  <si>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</si>
  <si>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roosec_132_mb1</t>
  </si>
  <si>
    <t>ROOSECOTE</t>
  </si>
  <si>
    <t>roosec_132_mb2</t>
  </si>
  <si>
    <t>roosec_132_rb1</t>
  </si>
  <si>
    <t>roosec_132_rb2</t>
  </si>
  <si>
    <t>roosco_11_a</t>
  </si>
  <si>
    <t>ROOSECOTE BESS</t>
  </si>
  <si>
    <t>rossal_6.6_a</t>
  </si>
  <si>
    <t>ROSSALL</t>
  </si>
  <si>
    <t>rossen_33_a</t>
  </si>
  <si>
    <t>ROSSENDALE</t>
  </si>
  <si>
    <t>rossen_33_b</t>
  </si>
  <si>
    <t>royton_33_a</t>
  </si>
  <si>
    <t>ROYTON</t>
  </si>
  <si>
    <t>royton_33_b</t>
  </si>
  <si>
    <t>royton_6.6_a</t>
  </si>
  <si>
    <t>royton_6.6_b</t>
  </si>
  <si>
    <t>semacc_11_a</t>
  </si>
  <si>
    <t>S.E. MACCLESFIELD</t>
  </si>
  <si>
    <t>semacc_11_b</t>
  </si>
  <si>
    <t>semacc_33_a</t>
  </si>
  <si>
    <t>semacc_33_b</t>
  </si>
  <si>
    <t>swmacc_11_a</t>
  </si>
  <si>
    <t>S.W. MACCLESFIELD</t>
  </si>
  <si>
    <t>swmacc_11_b</t>
  </si>
  <si>
    <t>swmacc_33_a</t>
  </si>
  <si>
    <t>swmacc_33_b</t>
  </si>
  <si>
    <t>sale_33_a</t>
  </si>
  <si>
    <t>SALE</t>
  </si>
  <si>
    <t>sale_33_b</t>
  </si>
  <si>
    <t>sale_6.6_a</t>
  </si>
  <si>
    <t>sale_6.6_b</t>
  </si>
  <si>
    <t>salemo_33_a</t>
  </si>
  <si>
    <t>SALE MOOR</t>
  </si>
  <si>
    <t>salemo_33_b</t>
  </si>
  <si>
    <t>salemo_6.6_a</t>
  </si>
  <si>
    <t>salqua_6.6_a</t>
  </si>
  <si>
    <t>SALFORD QUAYS</t>
  </si>
  <si>
    <t>salqua_6.6_b</t>
  </si>
  <si>
    <t>salfor_33_a</t>
  </si>
  <si>
    <t>SALFORD RD GENERATION</t>
  </si>
  <si>
    <t>salwic_11_a</t>
  </si>
  <si>
    <t>SALWICK</t>
  </si>
  <si>
    <t>salwic_11_b</t>
  </si>
  <si>
    <t>salwic_33_a</t>
  </si>
  <si>
    <t>salwic_33_b</t>
  </si>
  <si>
    <t>salwic_33_c</t>
  </si>
  <si>
    <t>sandga_11_a</t>
  </si>
  <si>
    <t>SANDGATE</t>
  </si>
  <si>
    <t>sandga_11_b</t>
  </si>
  <si>
    <t>sandga_33_a</t>
  </si>
  <si>
    <t>sandga_33_b</t>
  </si>
  <si>
    <t>sappi_132_gt1</t>
  </si>
  <si>
    <t>SAPPI</t>
  </si>
  <si>
    <t>sappi_11_a</t>
  </si>
  <si>
    <t>SAPPI PAPER MILL</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</si>
  <si>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</si>
  <si>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</si>
  <si>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</si>
  <si>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</si>
  <si>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</si>
  <si>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</si>
  <si>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</si>
  <si>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</si>
  <si>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</si>
  <si>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</si>
  <si>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</si>
  <si>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</si>
  <si>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</si>
  <si>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</si>
  <si>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</si>
  <si>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</si>
  <si>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</si>
  <si>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</si>
  <si>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</si>
  <si>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</si>
  <si>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</si>
  <si>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</si>
  <si>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</si>
  <si>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</si>
  <si>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</si>
  <si>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</si>
  <si>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</si>
  <si>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</si>
  <si>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</si>
  <si>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</si>
  <si>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</si>
  <si>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</si>
  <si>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</si>
  <si>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</si>
  <si>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</si>
  <si>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</si>
  <si>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</si>
  <si>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</si>
  <si>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</si>
  <si>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</si>
  <si>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</si>
  <si>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</si>
  <si>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</si>
  <si>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</si>
  <si>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</si>
  <si>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</si>
  <si>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</si>
  <si>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</si>
  <si>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</si>
  <si>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</si>
  <si>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</si>
  <si>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</si>
  <si>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</si>
  <si>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</si>
  <si>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</si>
  <si>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</si>
  <si>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</si>
  <si>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</si>
  <si>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</si>
  <si>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</si>
  <si>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</si>
  <si>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</si>
  <si>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</si>
  <si>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</si>
  <si>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</si>
  <si>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</si>
  <si>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</si>
  <si>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</si>
  <si>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</si>
  <si>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</si>
  <si>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</si>
  <si>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</si>
  <si>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</si>
  <si>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</si>
  <si>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</si>
  <si>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</si>
  <si>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</si>
  <si>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</si>
  <si>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</si>
  <si>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</si>
  <si>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</si>
  <si>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southp_11_a</t>
  </si>
  <si>
    <t>SOUTH PARK</t>
  </si>
  <si>
    <t>southp_11_b</t>
  </si>
  <si>
    <t>southp_33_a</t>
  </si>
  <si>
    <t>southp_33_b</t>
  </si>
  <si>
    <t>sparod_6.6_a</t>
  </si>
  <si>
    <t>SPA RD</t>
  </si>
  <si>
    <t>sparod_6.6_b</t>
  </si>
  <si>
    <t>sparod_6.6_c</t>
  </si>
  <si>
    <t>sparod_6.6_d</t>
  </si>
  <si>
    <t>spadea_11_a</t>
  </si>
  <si>
    <t>SPADEADAM</t>
  </si>
  <si>
    <t>spadea_11_b</t>
  </si>
  <si>
    <t>spadea_33_a</t>
  </si>
  <si>
    <t xml:space="preserve">SPADEADAM              </t>
  </si>
  <si>
    <t>spadin_11_a</t>
  </si>
  <si>
    <t>SPADIN</t>
  </si>
  <si>
    <t>spadin_11_b</t>
  </si>
  <si>
    <t>spotla_33_a</t>
  </si>
  <si>
    <t>SPOTLAND</t>
  </si>
  <si>
    <t>spotla_6.6_a</t>
  </si>
  <si>
    <t>spotla_6.6_b</t>
  </si>
  <si>
    <t>sprcot_6.6_a</t>
  </si>
  <si>
    <t>SPRING COTTAGE</t>
  </si>
  <si>
    <t>sprcot_6.6_b</t>
  </si>
  <si>
    <t>spgast_11_c</t>
  </si>
  <si>
    <t>SPRING GARDEN ST 11KV</t>
  </si>
  <si>
    <t>spgast_11_d</t>
  </si>
  <si>
    <t>spgast_6.6_a</t>
  </si>
  <si>
    <t>SPRING GARDEN ST 6.6KV</t>
  </si>
  <si>
    <t>spgast_6.6_b</t>
  </si>
  <si>
    <t>snipe_6.6_a</t>
  </si>
  <si>
    <t>SQUIRES GATE</t>
  </si>
  <si>
    <t>snipe_6.6_b</t>
  </si>
  <si>
    <t>squire_33_a</t>
  </si>
  <si>
    <t>squire_33_b</t>
  </si>
  <si>
    <t>squire_6.6_a</t>
  </si>
  <si>
    <t>squire_6.6_b</t>
  </si>
  <si>
    <t>stanne_6.6_a</t>
  </si>
  <si>
    <t>ST ANNES</t>
  </si>
  <si>
    <t>stanne_6.6_b</t>
  </si>
  <si>
    <t>stmary_6.6_a</t>
  </si>
  <si>
    <t>ST MARYS</t>
  </si>
  <si>
    <t>stmary_6.6_b</t>
  </si>
  <si>
    <t>stmast_6.6_a</t>
  </si>
  <si>
    <t>ST MARYS ST</t>
  </si>
  <si>
    <t>stmast_6.6_b</t>
  </si>
  <si>
    <t>stthom_6.6_a</t>
  </si>
  <si>
    <t>ST THOMAS RD</t>
  </si>
  <si>
    <t>stthom_6.6_b</t>
  </si>
  <si>
    <t>stmary_33_a</t>
  </si>
  <si>
    <t>ST. MARYS</t>
  </si>
  <si>
    <t>stmary_33_b</t>
  </si>
  <si>
    <t>stmast_33_a</t>
  </si>
  <si>
    <t>ST. MARYS STREET</t>
  </si>
  <si>
    <t>stmast_33_b</t>
  </si>
  <si>
    <t>stmast_33_te1</t>
  </si>
  <si>
    <t>stthom_33_a</t>
  </si>
  <si>
    <t>ST. THOMAS ROAD</t>
  </si>
  <si>
    <t>stthom_33_b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</si>
  <si>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</si>
  <si>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</si>
  <si>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</si>
  <si>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</si>
  <si>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</si>
  <si>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</si>
  <si>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</si>
  <si>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</si>
  <si>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</si>
  <si>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</si>
  <si>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</si>
  <si>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</si>
  <si>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</si>
  <si>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</si>
  <si>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</si>
  <si>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</si>
  <si>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</si>
  <si>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</si>
  <si>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</si>
  <si>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</si>
  <si>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</si>
  <si>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</si>
  <si>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</si>
  <si>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steelp_33_a</t>
  </si>
  <si>
    <t>STEEL POINT BESS</t>
  </si>
  <si>
    <t>stmast_6.6_ner</t>
  </si>
  <si>
    <t>STMAST</t>
  </si>
  <si>
    <t>stmast_tee</t>
  </si>
  <si>
    <t>stnbrd_11_a</t>
  </si>
  <si>
    <t>STNBRD</t>
  </si>
  <si>
    <t>stock_33_a</t>
  </si>
  <si>
    <t>STOCK</t>
  </si>
  <si>
    <t>stock_33_b</t>
  </si>
  <si>
    <t>stock_11_a</t>
  </si>
  <si>
    <t>STOCK LANE STOR</t>
  </si>
  <si>
    <t>strway_6.6_a</t>
  </si>
  <si>
    <t>STRANGEWAYS</t>
  </si>
  <si>
    <t>strway_6.6_b</t>
  </si>
  <si>
    <t>strban_33_a</t>
  </si>
  <si>
    <t>STRAWBERRY BANK</t>
  </si>
  <si>
    <t>strban_33_b</t>
  </si>
  <si>
    <t>strban_6.6_a</t>
  </si>
  <si>
    <t>strban_6.6_b</t>
  </si>
  <si>
    <t>stretf_33_a</t>
  </si>
  <si>
    <t>STRETFORD</t>
  </si>
  <si>
    <t>stretf_33_b</t>
  </si>
  <si>
    <t>strway_6.6_ner</t>
  </si>
  <si>
    <t>STRWAY</t>
  </si>
  <si>
    <t>stuart_6.6_a</t>
  </si>
  <si>
    <t>STUART ST</t>
  </si>
  <si>
    <t>stuart_6.6_b</t>
  </si>
  <si>
    <t>stuart_33_a</t>
  </si>
  <si>
    <t>STUART STREET</t>
  </si>
  <si>
    <t>stuart_33_b</t>
  </si>
  <si>
    <t>stuart_33_c</t>
  </si>
  <si>
    <t>stubbi_11_a</t>
  </si>
  <si>
    <t>STUBBINS</t>
  </si>
  <si>
    <t>stubbi_11_b</t>
  </si>
  <si>
    <t>stubbi_33_a</t>
  </si>
  <si>
    <t>STUBBINS T11</t>
  </si>
  <si>
    <t>stubbi_33_b</t>
  </si>
  <si>
    <t>STUBBINS T12</t>
  </si>
  <si>
    <t>swinto_11_a</t>
  </si>
  <si>
    <t>SWINTON</t>
  </si>
  <si>
    <t>swinto_11_b</t>
  </si>
  <si>
    <t>tallen_33_a</t>
  </si>
  <si>
    <t>TALLEN</t>
  </si>
  <si>
    <t>tallen_0.66_a</t>
  </si>
  <si>
    <t>TALLENTIRE WF</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</si>
  <si>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</si>
  <si>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</si>
  <si>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</si>
  <si>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</si>
  <si>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</si>
  <si>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</si>
  <si>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</si>
  <si>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</si>
  <si>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</si>
  <si>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</si>
  <si>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</si>
  <si>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</si>
  <si>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</si>
  <si>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</si>
  <si>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</si>
  <si>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height_6.6_a</t>
  </si>
  <si>
    <t>THE HEIGHT</t>
  </si>
  <si>
    <t>height_6.6_b</t>
  </si>
  <si>
    <t>thornp_11_a</t>
  </si>
  <si>
    <t>THORNTON</t>
  </si>
  <si>
    <t>thornp_11_b</t>
  </si>
  <si>
    <t>thornt_33_a</t>
  </si>
  <si>
    <t>thornt_33_b</t>
  </si>
  <si>
    <t>thornp_33_a</t>
  </si>
  <si>
    <t>THORNTON T11</t>
  </si>
  <si>
    <t>thornp_33_b</t>
  </si>
  <si>
    <t>THORNTON T12</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</si>
  <si>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</si>
  <si>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</si>
  <si>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</si>
  <si>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</si>
  <si>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</si>
  <si>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</si>
  <si>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</si>
  <si>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</si>
  <si>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</si>
  <si>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</si>
  <si>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</si>
  <si>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</si>
  <si>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</si>
  <si>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</si>
  <si>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</si>
  <si>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</si>
  <si>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</si>
  <si>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</si>
  <si>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</si>
  <si>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</si>
  <si>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</si>
  <si>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</si>
  <si>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</si>
  <si>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</si>
  <si>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</si>
  <si>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</si>
  <si>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</si>
  <si>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</si>
  <si>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</si>
  <si>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</si>
  <si>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</si>
  <si>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</si>
  <si>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</si>
  <si>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</si>
  <si>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</si>
  <si>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</si>
  <si>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</si>
  <si>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</si>
  <si>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</si>
  <si>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</si>
  <si>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</si>
  <si>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</si>
  <si>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</si>
  <si>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</si>
  <si>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</si>
  <si>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</si>
  <si>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</si>
  <si>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</si>
  <si>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</si>
  <si>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</si>
  <si>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</si>
  <si>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</si>
  <si>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</si>
  <si>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</si>
  <si>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</si>
  <si>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</si>
  <si>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</si>
  <si>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</si>
  <si>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</si>
  <si>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</si>
  <si>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</si>
  <si>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</si>
  <si>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</si>
  <si>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</si>
  <si>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</si>
  <si>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</si>
  <si>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</si>
  <si>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</si>
  <si>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</si>
  <si>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</si>
  <si>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</si>
  <si>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</si>
  <si>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</si>
  <si>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</si>
  <si>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walney_132_b</t>
  </si>
  <si>
    <t>WALNEY</t>
  </si>
  <si>
    <t>walney_34_a</t>
  </si>
  <si>
    <t>walney_34_c</t>
  </si>
  <si>
    <t>walney_34_d</t>
  </si>
  <si>
    <t>walney_0.69_a</t>
  </si>
  <si>
    <t>WALNEY OFFSHORE WF</t>
  </si>
  <si>
    <t>walney_0.69_b</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</si>
  <si>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</si>
  <si>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</si>
  <si>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</si>
  <si>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</si>
  <si>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</si>
  <si>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</si>
  <si>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</si>
  <si>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</si>
  <si>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</si>
  <si>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</si>
  <si>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</si>
  <si>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</si>
  <si>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</si>
  <si>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</si>
  <si>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</si>
  <si>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</si>
  <si>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</si>
  <si>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</si>
  <si>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</si>
  <si>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</si>
  <si>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</si>
  <si>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weaste_6.6_a</t>
  </si>
  <si>
    <t>WEASTE</t>
  </si>
  <si>
    <t>weaste_6.6_b</t>
  </si>
  <si>
    <t>wernet_6.6_a</t>
  </si>
  <si>
    <t>WERNETH</t>
  </si>
  <si>
    <t>wernet_6.6_b</t>
  </si>
  <si>
    <t>weplba_6.6_a</t>
  </si>
  <si>
    <t>WESLEY PLACE BACUP</t>
  </si>
  <si>
    <t>weplba_6.6_b</t>
  </si>
  <si>
    <t>wdidsb_33_a</t>
  </si>
  <si>
    <t>WEST DIDSBURY</t>
  </si>
  <si>
    <t>wdidsb_33_b</t>
  </si>
  <si>
    <t>wdidsb_33_c</t>
  </si>
  <si>
    <t>wdidsb_33_d</t>
  </si>
  <si>
    <t>wdidsb_33_gt3</t>
  </si>
  <si>
    <t>wdidsb_6.6_a</t>
  </si>
  <si>
    <t>wdidsb_6.6_b</t>
  </si>
  <si>
    <t>wdidsb_gt3</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</si>
  <si>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</si>
  <si>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</si>
  <si>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</si>
  <si>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</si>
  <si>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</si>
  <si>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</si>
  <si>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</si>
  <si>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</si>
  <si>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</si>
  <si>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</si>
  <si>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</si>
  <si>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</si>
  <si>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</si>
  <si>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</si>
  <si>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</si>
  <si>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</si>
  <si>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</si>
  <si>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</si>
  <si>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</si>
  <si>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</si>
  <si>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</si>
  <si>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</si>
  <si>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</si>
  <si>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</si>
  <si>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</si>
  <si>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</si>
  <si>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</si>
  <si>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</si>
  <si>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</si>
  <si>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</si>
  <si>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</si>
  <si>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</si>
  <si>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</si>
  <si>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</si>
  <si>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</si>
  <si>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</si>
  <si>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whinfe_11_b</t>
  </si>
  <si>
    <t>WHINFE</t>
  </si>
  <si>
    <t>whinfe_11_a</t>
  </si>
  <si>
    <t>WHINFELL</t>
  </si>
  <si>
    <t>whiteg_132_mb3</t>
  </si>
  <si>
    <t>WHITEGATE</t>
  </si>
  <si>
    <t>whiteg_132_mb4</t>
  </si>
  <si>
    <t>whiteg_132_rb3</t>
  </si>
  <si>
    <t>whiteg_132_rb4</t>
  </si>
  <si>
    <t>whitjo_11_a</t>
  </si>
  <si>
    <t>WHITJO</t>
  </si>
  <si>
    <t>whitjo_11_b</t>
  </si>
  <si>
    <t>whlewo_11_a</t>
  </si>
  <si>
    <t>WHITTLE LE WOODS</t>
  </si>
  <si>
    <t>whlewo_11_b</t>
  </si>
  <si>
    <t>whlewo_33_a</t>
  </si>
  <si>
    <t>WHITTLE-LE-WOODS</t>
  </si>
  <si>
    <t>whlewo_33_b</t>
  </si>
  <si>
    <t>whlewo_33_t12</t>
  </si>
  <si>
    <t>whitwo_6.6_a</t>
  </si>
  <si>
    <t>WHITWORTH</t>
  </si>
  <si>
    <t>whitwo_6.6_b</t>
  </si>
  <si>
    <t>whlewo_11_ner</t>
  </si>
  <si>
    <t>WHLEWO</t>
  </si>
  <si>
    <t>wigan_33_a</t>
  </si>
  <si>
    <t>WIGAN</t>
  </si>
  <si>
    <t>wigan_33_b</t>
  </si>
  <si>
    <t>wigton_33_a</t>
  </si>
  <si>
    <t>WIGTON</t>
  </si>
  <si>
    <t>wigton_33_b</t>
  </si>
  <si>
    <t>wigton_11_a</t>
  </si>
  <si>
    <t>WIGTON T11</t>
  </si>
  <si>
    <t>wigton_11_c</t>
  </si>
  <si>
    <t>wilhey_11_a</t>
  </si>
  <si>
    <t>WILLOW HEY</t>
  </si>
  <si>
    <t>wilhey_11_b</t>
  </si>
  <si>
    <t>wilhey_33_a</t>
  </si>
  <si>
    <t>wilhey_33_b</t>
  </si>
  <si>
    <t>wilowb_33_a</t>
  </si>
  <si>
    <t>WILLOWBANK</t>
  </si>
  <si>
    <t>wilowb_33_b</t>
  </si>
  <si>
    <t>wilowb_6.6_a</t>
  </si>
  <si>
    <t>wilowb_6.6_b</t>
  </si>
  <si>
    <t>wilowh_11_a</t>
  </si>
  <si>
    <t>WILLOWHOLME</t>
  </si>
  <si>
    <t>wilowh_11_b</t>
  </si>
  <si>
    <t>wilmsl_11_a</t>
  </si>
  <si>
    <t>WILMSLOW</t>
  </si>
  <si>
    <t>wilmsl_11_b</t>
  </si>
  <si>
    <t>wilmsl_33_a</t>
  </si>
  <si>
    <t>wilmsl_33_b</t>
  </si>
  <si>
    <t>wilowh_33_t11</t>
  </si>
  <si>
    <t>WILOWH</t>
  </si>
  <si>
    <t>wilowh_33_t12</t>
  </si>
  <si>
    <t>winder_11_a</t>
  </si>
  <si>
    <t>WINDERMERE</t>
  </si>
  <si>
    <t>winder_11_b</t>
  </si>
  <si>
    <t>winder_33_a</t>
  </si>
  <si>
    <t>winder_33_b</t>
  </si>
  <si>
    <t>winird_6.6_a</t>
  </si>
  <si>
    <t>WINIFRED RD</t>
  </si>
  <si>
    <t>winird_6.6_b</t>
  </si>
  <si>
    <t>winsca_33_a</t>
  </si>
  <si>
    <t>WINSCA</t>
  </si>
  <si>
    <t>winsca_0.69_a</t>
  </si>
  <si>
    <t>WINSCALES WF</t>
  </si>
  <si>
    <t>within_6.6_ner</t>
  </si>
  <si>
    <t>WITHIN</t>
  </si>
  <si>
    <t>within_33_a</t>
  </si>
  <si>
    <t>WITHINGTON</t>
  </si>
  <si>
    <t>within_33_b</t>
  </si>
  <si>
    <t>within_6.6_a</t>
  </si>
  <si>
    <t>within_6.6_b</t>
  </si>
  <si>
    <t>withyf_11_a</t>
  </si>
  <si>
    <t>WITHYFOLD DRIVE</t>
  </si>
  <si>
    <t>withyf_11_b</t>
  </si>
  <si>
    <t>withyf_11_c</t>
  </si>
  <si>
    <t>woodst_6.6_a</t>
  </si>
  <si>
    <t>WOODBINE ST</t>
  </si>
  <si>
    <t>woodst_6.6_b</t>
  </si>
  <si>
    <t>woodst_33_a</t>
  </si>
  <si>
    <t>WOODBINE STREET</t>
  </si>
  <si>
    <t>woodst_33_b</t>
  </si>
  <si>
    <t>woodrd_11_a</t>
  </si>
  <si>
    <t>WOODFIELD RD</t>
  </si>
  <si>
    <t>woodrd_11_b</t>
  </si>
  <si>
    <t>wright_11_a</t>
  </si>
  <si>
    <t>wright_11_b</t>
  </si>
  <si>
    <t>woodrd_33_a</t>
  </si>
  <si>
    <t>WOODFIELD ROAD</t>
  </si>
  <si>
    <t>woodrd_33_b</t>
  </si>
  <si>
    <t>wohila_33_a</t>
  </si>
  <si>
    <t>WOODHILL LANE</t>
  </si>
  <si>
    <t>wohila_6.6_a</t>
  </si>
  <si>
    <t>wodhpk_11_a</t>
  </si>
  <si>
    <t>WOODHOUSE PARK</t>
  </si>
  <si>
    <t>wodhpk_11_b</t>
  </si>
  <si>
    <t>wodhpk_33_a</t>
  </si>
  <si>
    <t>wodhpk_33_b</t>
  </si>
  <si>
    <t>woodly_11_a</t>
  </si>
  <si>
    <t>WOODLEY</t>
  </si>
  <si>
    <t>woodly_11_b</t>
  </si>
  <si>
    <t>woodly_33_a</t>
  </si>
  <si>
    <t>woodly_33_b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</si>
  <si>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</si>
  <si>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</si>
  <si>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</si>
  <si>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</si>
  <si>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</si>
  <si>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</si>
  <si>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</si>
  <si>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</si>
  <si>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</si>
  <si>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</si>
  <si>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</si>
  <si>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</si>
  <si>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</si>
  <si>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</si>
  <si>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wright_33_a</t>
  </si>
  <si>
    <t>WRIGHTINGTON</t>
  </si>
  <si>
    <t>wright_33_b</t>
  </si>
  <si>
    <t>yealan_11_a</t>
  </si>
  <si>
    <t>YEALAND</t>
  </si>
  <si>
    <t>2027/28</t>
  </si>
  <si>
    <t>1 April 2027</t>
  </si>
  <si>
    <t>buxsto_0.4_a</t>
  </si>
  <si>
    <t>BUXTON STOR</t>
  </si>
  <si>
    <t>exchst_11_a</t>
  </si>
  <si>
    <t>exchst_11_b</t>
  </si>
  <si>
    <t>lamber_33_a</t>
  </si>
  <si>
    <t>lamber_33_b</t>
  </si>
  <si>
    <t>padiha_132_mb1</t>
  </si>
  <si>
    <t>padiha_132_mb2</t>
  </si>
  <si>
    <t>padiha_132_rb1</t>
  </si>
  <si>
    <t>padiha_132_rb2</t>
  </si>
  <si>
    <t>stregi_33_a</t>
  </si>
  <si>
    <t>STREGI</t>
  </si>
  <si>
    <t>stregi_33_b</t>
  </si>
  <si>
    <t>watsto_0.4_a</t>
  </si>
  <si>
    <t>WATERSWALLOWS STOR</t>
  </si>
  <si>
    <t xml:space="preserve">Fulcrum Electricity Assets Ltd - GSP_G </t>
  </si>
  <si>
    <t>G01, G02, G1L, G2H</t>
  </si>
  <si>
    <t>G21, G22</t>
  </si>
  <si>
    <t>G31, G32, G3L, G3H</t>
  </si>
  <si>
    <t>1G1, 1G2, 1GL, 1GH</t>
  </si>
  <si>
    <t>2G1, 2G2, 2GL, 2GH</t>
  </si>
  <si>
    <t>3G1, 3G2, 3GL, 3GH</t>
  </si>
  <si>
    <t>4G1, 4G2, 4GL, 4GH</t>
  </si>
  <si>
    <t>G1, G2</t>
  </si>
  <si>
    <t>5G1, 5G2</t>
  </si>
  <si>
    <t>6G1, 6G2</t>
  </si>
  <si>
    <t>7G1, 7G2</t>
  </si>
  <si>
    <t>8G1, 8G2</t>
  </si>
  <si>
    <t>9G1, 9G2</t>
  </si>
  <si>
    <t>2G</t>
  </si>
  <si>
    <t>12G</t>
  </si>
  <si>
    <t>22G</t>
  </si>
  <si>
    <t>32G</t>
  </si>
  <si>
    <t>42G</t>
  </si>
  <si>
    <t>52G</t>
  </si>
  <si>
    <t>62G</t>
  </si>
  <si>
    <t>72G</t>
  </si>
  <si>
    <t>82G</t>
  </si>
  <si>
    <t>92G</t>
  </si>
  <si>
    <t>G15, G16, G17, G18, G19, G48, G49, G50, G51, G52</t>
  </si>
  <si>
    <t>G41, G42</t>
  </si>
  <si>
    <t>G62</t>
  </si>
  <si>
    <t>G71, G72</t>
  </si>
  <si>
    <t>G91, G92</t>
  </si>
  <si>
    <t>G01, G1L</t>
  </si>
  <si>
    <t>G21</t>
  </si>
  <si>
    <t>G31, G3L</t>
  </si>
  <si>
    <t>1G1, 1GL</t>
  </si>
  <si>
    <t>2G1, 2GL</t>
  </si>
  <si>
    <t>3G1, 3GL</t>
  </si>
  <si>
    <t>4G1, 4GL</t>
  </si>
  <si>
    <t>G1</t>
  </si>
  <si>
    <t>5G1</t>
  </si>
  <si>
    <t>6G1</t>
  </si>
  <si>
    <t>7G1</t>
  </si>
  <si>
    <t>8G1</t>
  </si>
  <si>
    <t>9G1</t>
  </si>
  <si>
    <t>G15, G16, G17, G18, G19</t>
  </si>
  <si>
    <t>G41</t>
  </si>
  <si>
    <t>G71</t>
  </si>
  <si>
    <t>G02, G2H</t>
  </si>
  <si>
    <t>G22</t>
  </si>
  <si>
    <t>G32, G3H</t>
  </si>
  <si>
    <t>1G2, 1GH</t>
  </si>
  <si>
    <t>2G2, 2GH</t>
  </si>
  <si>
    <t>3G2, 3GH</t>
  </si>
  <si>
    <t>4G2, 4GH</t>
  </si>
  <si>
    <t>G2</t>
  </si>
  <si>
    <t>5G2</t>
  </si>
  <si>
    <t>6G2</t>
  </si>
  <si>
    <t>7G2</t>
  </si>
  <si>
    <t>8G2</t>
  </si>
  <si>
    <t>9G2</t>
  </si>
  <si>
    <t>G48, G49, G50, G51, G52</t>
  </si>
  <si>
    <t>G42</t>
  </si>
  <si>
    <t>G72</t>
  </si>
  <si>
    <t>592</t>
  </si>
  <si>
    <t>612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</si>
</sst>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
      <b/>
      <sz val="11"/>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
      <patternFill patternType="solid">
        <fgColor rgb="FFCCFFFF"/>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93">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12" fillId="0" borderId="0" xfId="0" quotePrefix="1" applyFont="1" applyAlignment="1">
      <alignment horizontal="left" vertical="top" wrapText="1"/>
    </xf>
    <xf numFmtId="49" fontId="9" fillId="6" borderId="0" xfId="2" applyNumberFormat="1" applyFill="1" applyAlignment="1" applyProtection="1">
      <alignment horizontal="left" vertical="center" wrapText="1"/>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37"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42" fillId="39" borderId="1" xfId="0" applyFont="1" applyFill="1" applyBorder="1" applyAlignment="1">
      <alignment horizontal="center" vertical="center" wrapText="1"/>
    </xf>
    <xf numFmtId="3" fontId="42" fillId="39" borderId="1" xfId="0" applyNumberFormat="1" applyFont="1" applyFill="1" applyBorder="1" applyAlignment="1">
      <alignment horizontal="center" vertical="center" wrapText="1"/>
    </xf>
    <xf numFmtId="0" fontId="42" fillId="39" borderId="1" xfId="0" quotePrefix="1" applyFont="1" applyFill="1" applyBorder="1" applyAlignment="1">
      <alignment horizontal="center" vertical="center" wrapText="1"/>
    </xf>
    <xf numFmtId="0" fontId="12" fillId="39" borderId="1" xfId="0" applyFont="1" applyFill="1" applyBorder="1" applyAlignment="1">
      <alignment horizontal="center" vertical="center" wrapText="1"/>
    </xf>
    <xf numFmtId="49" fontId="42" fillId="8" borderId="1" xfId="0" applyNumberFormat="1" applyFont="1" applyFill="1" applyBorder="1" applyAlignment="1" applyProtection="1">
      <alignment horizontal="center" vertical="center" wrapText="1"/>
      <protection locked="0"/>
    </xf>
    <xf numFmtId="3" fontId="42" fillId="8" borderId="1" xfId="0" applyNumberFormat="1" applyFont="1" applyFill="1" applyBorder="1" applyAlignment="1" applyProtection="1">
      <alignment horizontal="center" vertical="center" wrapText="1"/>
      <protection locked="0"/>
    </xf>
    <xf numFmtId="0" fontId="42" fillId="8" borderId="1" xfId="0" applyFont="1" applyFill="1" applyBorder="1" applyAlignment="1" applyProtection="1">
      <alignment horizontal="center" vertical="center" wrapText="1"/>
      <protection locked="0"/>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FEAL\3%20Regulatory\00%20Charging%20Tables%20&amp;%20LLF\02%20Charging%20Tables\2025\Fulcrum%20Electricity%20Assets%20Limited-2025-%20GSP_G.xlsx" TargetMode="External"/><Relationship Id="rId1" Type="http://schemas.openxmlformats.org/officeDocument/2006/relationships/externalLinkPath" Target="/FEAL/3%20Regulatory/00%20Charging%20Tables%20&amp;%20LLF/02%20Charging%20Tables/2025/Fulcrum%20Electricity%20Assets%20Limited-2025-%20GSP_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4">
          <cell r="B14" t="str">
            <v>G01, G02, G1L, G2H</v>
          </cell>
        </row>
        <row r="16">
          <cell r="B16" t="str">
            <v>G31, G32, G3L, G3H</v>
          </cell>
        </row>
        <row r="17">
          <cell r="B17" t="str">
            <v>1G1, 1G2, 1GL, 1GH</v>
          </cell>
        </row>
        <row r="18">
          <cell r="B18" t="str">
            <v>2G1, 2G2, 2GL, 2GH</v>
          </cell>
        </row>
        <row r="19">
          <cell r="B19" t="str">
            <v>3G1, 3G2, 3GL, 3GH</v>
          </cell>
        </row>
        <row r="20">
          <cell r="B20" t="str">
            <v>4G1, 4G2, 4GL, 4GH</v>
          </cell>
        </row>
        <row r="22">
          <cell r="B22" t="str">
            <v>5G1, 5G2</v>
          </cell>
        </row>
        <row r="23">
          <cell r="B23" t="str">
            <v>6G1, 6G2</v>
          </cell>
        </row>
        <row r="24">
          <cell r="B24" t="str">
            <v>7G1, 7G2</v>
          </cell>
        </row>
        <row r="25">
          <cell r="B25" t="str">
            <v>8G1, 8G2</v>
          </cell>
        </row>
        <row r="26">
          <cell r="B26" t="str">
            <v>9G1, 9G2</v>
          </cell>
        </row>
        <row r="27">
          <cell r="B27" t="str">
            <v>2G</v>
          </cell>
        </row>
        <row r="28">
          <cell r="B28" t="str">
            <v>12G</v>
          </cell>
        </row>
        <row r="29">
          <cell r="B29" t="str">
            <v>22G</v>
          </cell>
        </row>
        <row r="30">
          <cell r="B30" t="str">
            <v>32G</v>
          </cell>
        </row>
        <row r="31">
          <cell r="B31" t="str">
            <v>42G</v>
          </cell>
        </row>
        <row r="32">
          <cell r="B32" t="str">
            <v>52G</v>
          </cell>
        </row>
        <row r="33">
          <cell r="B33" t="str">
            <v>62G</v>
          </cell>
        </row>
        <row r="34">
          <cell r="B34" t="str">
            <v>72G</v>
          </cell>
        </row>
        <row r="35">
          <cell r="B35" t="str">
            <v>82G</v>
          </cell>
        </row>
        <row r="36">
          <cell r="B36" t="str">
            <v>92G</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90" zoomScaleNormal="9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347</v>
      </c>
      <c r="B2" s="8"/>
      <c r="C2" s="8"/>
      <c r="D2" s="8"/>
      <c r="E2" s="8"/>
    </row>
    <row r="3" spans="1:8" ht="13.8" x14ac:dyDescent="0.25">
      <c r="A3" s="8"/>
      <c r="B3" s="40" t="s">
        <v>348</v>
      </c>
      <c r="C3" s="39" t="s">
        <v>349</v>
      </c>
      <c r="D3" s="39" t="s">
        <v>20</v>
      </c>
      <c r="E3" s="39" t="s">
        <v>19</v>
      </c>
    </row>
    <row r="4" spans="1:8" ht="13.8" x14ac:dyDescent="0.25">
      <c r="A4" s="9" t="s">
        <v>347</v>
      </c>
      <c r="B4" s="2" t="s">
        <v>2936</v>
      </c>
      <c r="C4" s="2" t="s">
        <v>2919</v>
      </c>
      <c r="D4" s="2" t="s">
        <v>2920</v>
      </c>
      <c r="E4" s="2" t="s">
        <v>481</v>
      </c>
    </row>
    <row r="5" spans="1:8" x14ac:dyDescent="0.25">
      <c r="A5" s="8"/>
      <c r="B5" s="8"/>
      <c r="C5" s="8"/>
      <c r="D5" s="8"/>
      <c r="E5" s="8"/>
    </row>
    <row r="6" spans="1:8" ht="16.8" x14ac:dyDescent="0.25">
      <c r="A6" s="11" t="s">
        <v>14</v>
      </c>
      <c r="B6" s="8"/>
      <c r="C6" s="8"/>
      <c r="D6" s="8"/>
      <c r="E6" s="8"/>
    </row>
    <row r="7" spans="1:8" ht="13.8" x14ac:dyDescent="0.25">
      <c r="A7" s="12" t="s">
        <v>15</v>
      </c>
      <c r="B7" s="205" t="s">
        <v>16</v>
      </c>
      <c r="C7" s="205"/>
      <c r="D7" s="205"/>
      <c r="E7" s="205"/>
    </row>
    <row r="8" spans="1:8" ht="30" customHeight="1" x14ac:dyDescent="0.25">
      <c r="A8" s="15" t="s">
        <v>392</v>
      </c>
      <c r="B8" s="204" t="s">
        <v>393</v>
      </c>
      <c r="C8" s="204"/>
      <c r="D8" s="204"/>
      <c r="E8" s="204"/>
    </row>
    <row r="9" spans="1:8" ht="30" customHeight="1" x14ac:dyDescent="0.25">
      <c r="A9" s="15" t="s">
        <v>474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GSP_G  Licence area.</v>
      </c>
      <c r="C9" s="204"/>
      <c r="D9" s="204"/>
      <c r="E9" s="204"/>
    </row>
    <row r="10" spans="1:8" ht="30" customHeight="1" x14ac:dyDescent="0.25">
      <c r="A10" s="15" t="s">
        <v>262</v>
      </c>
      <c r="B10" s="204" t="s">
        <v>18</v>
      </c>
      <c r="C10" s="204"/>
      <c r="D10" s="204"/>
      <c r="E10" s="204"/>
    </row>
    <row r="11" spans="1:8" ht="77.25" customHeight="1" x14ac:dyDescent="0.25">
      <c r="A11" s="15" t="s">
        <v>263</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5">
      <c r="A12" s="15" t="s">
        <v>27</v>
      </c>
      <c r="B12" s="204" t="s">
        <v>361</v>
      </c>
      <c r="C12" s="204"/>
      <c r="D12" s="204"/>
      <c r="E12" s="204"/>
    </row>
    <row r="13" spans="1:8" ht="51" customHeight="1" x14ac:dyDescent="0.25">
      <c r="A13" s="15" t="s">
        <v>362</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GSP_G  Licence area.</v>
      </c>
      <c r="C13" s="204"/>
      <c r="D13" s="204"/>
      <c r="E13" s="204"/>
    </row>
    <row r="14" spans="1:8" ht="29.25" customHeight="1" x14ac:dyDescent="0.25">
      <c r="A14" s="55" t="s">
        <v>394</v>
      </c>
      <c r="B14" s="204" t="s">
        <v>473</v>
      </c>
      <c r="C14" s="204"/>
      <c r="D14" s="204"/>
      <c r="E14" s="204"/>
    </row>
    <row r="15" spans="1:8" ht="30" customHeight="1" x14ac:dyDescent="0.25">
      <c r="A15" s="15" t="s">
        <v>254</v>
      </c>
      <c r="B15" s="204" t="s">
        <v>477</v>
      </c>
      <c r="C15" s="204"/>
      <c r="D15" s="204"/>
      <c r="E15" s="204"/>
    </row>
    <row r="16" spans="1:8" ht="30" customHeight="1" x14ac:dyDescent="0.25">
      <c r="A16" s="15" t="s">
        <v>426</v>
      </c>
      <c r="B16" s="204" t="s">
        <v>427</v>
      </c>
      <c r="C16" s="204"/>
      <c r="D16" s="204"/>
      <c r="E16" s="204"/>
    </row>
    <row r="17" spans="1:5" ht="30" customHeight="1" x14ac:dyDescent="0.25">
      <c r="A17" s="15" t="s">
        <v>471</v>
      </c>
      <c r="B17" s="204" t="s">
        <v>472</v>
      </c>
      <c r="C17" s="204"/>
      <c r="D17" s="204"/>
      <c r="E17" s="204"/>
    </row>
    <row r="18" spans="1:5" ht="30" customHeight="1" x14ac:dyDescent="0.25">
      <c r="A18" s="15" t="s">
        <v>304</v>
      </c>
      <c r="B18" s="204" t="s">
        <v>303</v>
      </c>
      <c r="C18" s="204"/>
      <c r="D18" s="204"/>
      <c r="E18" s="204"/>
    </row>
    <row r="19" spans="1:5" x14ac:dyDescent="0.25">
      <c r="A19" s="8"/>
      <c r="B19" s="8"/>
      <c r="C19" s="8"/>
      <c r="D19" s="8"/>
      <c r="E19" s="8"/>
    </row>
    <row r="20" spans="1:5" ht="13.8" x14ac:dyDescent="0.25">
      <c r="A20" s="13" t="s">
        <v>25</v>
      </c>
      <c r="B20" s="8"/>
      <c r="C20" s="8"/>
      <c r="D20" s="8"/>
      <c r="E20" s="8"/>
    </row>
    <row r="21" spans="1:5" ht="13.8" x14ac:dyDescent="0.25">
      <c r="A21" s="12"/>
      <c r="B21" s="210"/>
      <c r="C21" s="210"/>
      <c r="D21" s="210"/>
      <c r="E21" s="210"/>
    </row>
    <row r="22" spans="1:5" ht="32.25" customHeight="1" x14ac:dyDescent="0.25">
      <c r="A22" s="208" t="s">
        <v>289</v>
      </c>
      <c r="B22" s="209"/>
      <c r="C22" s="209"/>
      <c r="D22" s="209"/>
      <c r="E22" s="209"/>
    </row>
    <row r="23" spans="1:5" x14ac:dyDescent="0.25">
      <c r="A23" s="8"/>
      <c r="B23" s="8"/>
      <c r="C23" s="8"/>
      <c r="D23" s="8"/>
      <c r="E23" s="8"/>
    </row>
    <row r="24" spans="1:5" ht="13.8" x14ac:dyDescent="0.25">
      <c r="A24" s="14" t="s">
        <v>26</v>
      </c>
      <c r="B24" s="8"/>
      <c r="C24" s="8"/>
      <c r="D24" s="8"/>
      <c r="E24" s="8"/>
    </row>
    <row r="25" spans="1:5" ht="13.8" x14ac:dyDescent="0.25">
      <c r="A25" s="10"/>
      <c r="B25" s="210"/>
      <c r="C25" s="210"/>
      <c r="D25" s="210"/>
      <c r="E25" s="210"/>
    </row>
    <row r="26" spans="1:5" ht="28.5" customHeight="1" x14ac:dyDescent="0.25">
      <c r="A26" s="208" t="s">
        <v>264</v>
      </c>
      <c r="B26" s="209"/>
      <c r="C26" s="209"/>
      <c r="D26" s="209"/>
      <c r="E26" s="209"/>
    </row>
    <row r="27" spans="1:5" ht="28.5" customHeight="1" x14ac:dyDescent="0.25">
      <c r="A27" s="206" t="s">
        <v>346</v>
      </c>
      <c r="B27" s="206"/>
      <c r="C27" s="206"/>
      <c r="D27" s="206"/>
      <c r="E27" s="206"/>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headerFooter>
    <oddFooter>&amp;C_x000D_&amp;1#&amp;"Aptos"&amp;12&amp;K008000 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topLeftCell="A41" zoomScale="90" zoomScaleNormal="90" zoomScaleSheetLayoutView="100" workbookViewId="0">
      <selection activeCell="B5" sqref="B5:B57"/>
    </sheetView>
  </sheetViews>
  <sheetFormatPr defaultColWidth="9.109375" defaultRowHeight="27.75" customHeight="1" x14ac:dyDescent="0.25"/>
  <cols>
    <col min="1" max="1" width="49" style="58" bestFit="1" customWidth="1"/>
    <col min="2" max="2" width="21.88671875" style="82" bestFit="1" customWidth="1"/>
    <col min="3" max="3" width="13.44140625" style="58" bestFit="1" customWidth="1"/>
    <col min="4" max="5" width="17.5546875" style="82" customWidth="1"/>
    <col min="6" max="6" width="6.5546875" style="58" customWidth="1"/>
    <col min="7" max="16384" width="9.109375" style="58"/>
  </cols>
  <sheetData>
    <row r="1" spans="1:8" ht="27.75" customHeight="1" x14ac:dyDescent="0.25">
      <c r="A1" s="86" t="s">
        <v>17</v>
      </c>
      <c r="B1" s="268"/>
      <c r="C1" s="268"/>
      <c r="D1" s="168"/>
      <c r="E1" s="168"/>
    </row>
    <row r="2" spans="1:8" ht="35.1" customHeight="1" x14ac:dyDescent="0.25">
      <c r="A2" s="236" t="str">
        <f>Overview!B4&amp; " - Effective from "&amp;Overview!D4&amp;" - "&amp;Overview!E4&amp;" Supplier of Last Resort and Eligible Bad Debt Pass-Through Costs"</f>
        <v>Fulcrum Electricity Assets Ltd - GSP_G  - Effective from 1 April 2027 - Final Supplier of Last Resort and Eligible Bad Debt Pass-Through Costs</v>
      </c>
      <c r="B2" s="237"/>
      <c r="C2" s="237"/>
      <c r="D2" s="237"/>
      <c r="E2" s="238"/>
    </row>
    <row r="3" spans="1:8" s="64" customFormat="1" ht="18" x14ac:dyDescent="0.25">
      <c r="A3" s="62"/>
      <c r="B3" s="62"/>
      <c r="C3" s="62"/>
      <c r="D3" s="62"/>
      <c r="E3" s="62"/>
    </row>
    <row r="4" spans="1:8" ht="72" x14ac:dyDescent="0.25">
      <c r="A4" s="71" t="s">
        <v>350</v>
      </c>
      <c r="B4" s="72" t="s">
        <v>391</v>
      </c>
      <c r="C4" s="72" t="s">
        <v>22</v>
      </c>
      <c r="D4" s="72" t="s">
        <v>395</v>
      </c>
      <c r="E4" s="72" t="s">
        <v>476</v>
      </c>
      <c r="H4" s="23"/>
    </row>
    <row r="5" spans="1:8" ht="27" customHeight="1" x14ac:dyDescent="0.25">
      <c r="A5" s="74" t="s">
        <v>499</v>
      </c>
      <c r="B5" s="290" t="str">
        <f>'[1]Annex 1 LV, HV and UMS charges'!B14</f>
        <v>G01, G02, G1L, G2H</v>
      </c>
      <c r="C5" s="76" t="s">
        <v>493</v>
      </c>
      <c r="D5" s="169">
        <v>0</v>
      </c>
      <c r="E5" s="189">
        <v>0</v>
      </c>
      <c r="H5" s="23"/>
    </row>
    <row r="6" spans="1:8" ht="27" customHeight="1" x14ac:dyDescent="0.25">
      <c r="A6" s="74" t="s">
        <v>442</v>
      </c>
      <c r="B6" s="291" t="str">
        <f>'[1]Annex 1 LV, HV and UMS charges'!B16</f>
        <v>G31, G32, G3L, G3H</v>
      </c>
      <c r="C6" s="76" t="s">
        <v>495</v>
      </c>
      <c r="D6" s="78"/>
      <c r="E6" s="189">
        <v>0</v>
      </c>
      <c r="H6" s="23"/>
    </row>
    <row r="7" spans="1:8" ht="27" customHeight="1" x14ac:dyDescent="0.25">
      <c r="A7" s="74" t="s">
        <v>443</v>
      </c>
      <c r="B7" s="291" t="str">
        <f>'[1]Annex 1 LV, HV and UMS charges'!B17</f>
        <v>1G1, 1G2, 1GL, 1GH</v>
      </c>
      <c r="C7" s="76" t="s">
        <v>495</v>
      </c>
      <c r="D7" s="78"/>
      <c r="E7" s="189">
        <v>0</v>
      </c>
      <c r="H7" s="23"/>
    </row>
    <row r="8" spans="1:8" ht="27" customHeight="1" x14ac:dyDescent="0.25">
      <c r="A8" s="74" t="s">
        <v>445</v>
      </c>
      <c r="B8" s="291" t="str">
        <f>'[1]Annex 1 LV, HV and UMS charges'!B18</f>
        <v>2G1, 2G2, 2GL, 2GH</v>
      </c>
      <c r="C8" s="76" t="s">
        <v>495</v>
      </c>
      <c r="D8" s="78"/>
      <c r="E8" s="189">
        <v>0</v>
      </c>
      <c r="H8" s="23"/>
    </row>
    <row r="9" spans="1:8" ht="27" customHeight="1" x14ac:dyDescent="0.25">
      <c r="A9" s="74" t="s">
        <v>447</v>
      </c>
      <c r="B9" s="291" t="str">
        <f>'[1]Annex 1 LV, HV and UMS charges'!B19</f>
        <v>3G1, 3G2, 3GL, 3GH</v>
      </c>
      <c r="C9" s="76" t="s">
        <v>495</v>
      </c>
      <c r="D9" s="78"/>
      <c r="E9" s="189">
        <v>0</v>
      </c>
      <c r="H9" s="23"/>
    </row>
    <row r="10" spans="1:8" ht="27" customHeight="1" x14ac:dyDescent="0.25">
      <c r="A10" s="74" t="s">
        <v>449</v>
      </c>
      <c r="B10" s="291" t="str">
        <f>'[1]Annex 1 LV, HV and UMS charges'!B20</f>
        <v>4G1, 4G2, 4GL, 4GH</v>
      </c>
      <c r="C10" s="76" t="s">
        <v>495</v>
      </c>
      <c r="D10" s="78"/>
      <c r="E10" s="189">
        <v>0</v>
      </c>
      <c r="H10" s="23"/>
    </row>
    <row r="11" spans="1:8" ht="27" customHeight="1" x14ac:dyDescent="0.25">
      <c r="A11" s="137" t="s">
        <v>396</v>
      </c>
      <c r="B11" s="291" t="str">
        <f>'[1]Annex 1 LV, HV and UMS charges'!B22</f>
        <v>5G1, 5G2</v>
      </c>
      <c r="C11" s="76">
        <v>0</v>
      </c>
      <c r="D11" s="78"/>
      <c r="E11" s="189">
        <v>0</v>
      </c>
      <c r="H11" s="23"/>
    </row>
    <row r="12" spans="1:8" ht="27" customHeight="1" x14ac:dyDescent="0.25">
      <c r="A12" s="137" t="s">
        <v>397</v>
      </c>
      <c r="B12" s="291" t="str">
        <f>'[1]Annex 1 LV, HV and UMS charges'!B23</f>
        <v>6G1, 6G2</v>
      </c>
      <c r="C12" s="76">
        <v>0</v>
      </c>
      <c r="D12" s="78"/>
      <c r="E12" s="189">
        <v>0</v>
      </c>
      <c r="H12" s="23"/>
    </row>
    <row r="13" spans="1:8" ht="27" customHeight="1" x14ac:dyDescent="0.25">
      <c r="A13" s="137" t="s">
        <v>398</v>
      </c>
      <c r="B13" s="291" t="str">
        <f>'[1]Annex 1 LV, HV and UMS charges'!B24</f>
        <v>7G1, 7G2</v>
      </c>
      <c r="C13" s="76">
        <v>0</v>
      </c>
      <c r="D13" s="78"/>
      <c r="E13" s="189">
        <v>0</v>
      </c>
      <c r="H13" s="23"/>
    </row>
    <row r="14" spans="1:8" ht="27" customHeight="1" x14ac:dyDescent="0.25">
      <c r="A14" s="137" t="s">
        <v>399</v>
      </c>
      <c r="B14" s="291" t="str">
        <f>'[1]Annex 1 LV, HV and UMS charges'!B25</f>
        <v>8G1, 8G2</v>
      </c>
      <c r="C14" s="76">
        <v>0</v>
      </c>
      <c r="D14" s="78"/>
      <c r="E14" s="189">
        <v>0</v>
      </c>
      <c r="H14" s="23"/>
    </row>
    <row r="15" spans="1:8" ht="27" customHeight="1" x14ac:dyDescent="0.25">
      <c r="A15" s="141" t="s">
        <v>400</v>
      </c>
      <c r="B15" s="291" t="str">
        <f>'[1]Annex 1 LV, HV and UMS charges'!B26</f>
        <v>9G1, 9G2</v>
      </c>
      <c r="C15" s="76">
        <v>0</v>
      </c>
      <c r="D15" s="78"/>
      <c r="E15" s="189">
        <v>0</v>
      </c>
      <c r="H15" s="23"/>
    </row>
    <row r="16" spans="1:8" ht="27" customHeight="1" x14ac:dyDescent="0.25">
      <c r="A16" s="141" t="s">
        <v>401</v>
      </c>
      <c r="B16" s="291" t="str">
        <f>'[1]Annex 1 LV, HV and UMS charges'!B27</f>
        <v>2G</v>
      </c>
      <c r="C16" s="76">
        <v>0</v>
      </c>
      <c r="D16" s="78"/>
      <c r="E16" s="189">
        <v>0</v>
      </c>
      <c r="H16" s="23"/>
    </row>
    <row r="17" spans="1:8" ht="27" customHeight="1" x14ac:dyDescent="0.25">
      <c r="A17" s="141" t="s">
        <v>402</v>
      </c>
      <c r="B17" s="291" t="str">
        <f>'[1]Annex 1 LV, HV and UMS charges'!B28</f>
        <v>12G</v>
      </c>
      <c r="C17" s="76">
        <v>0</v>
      </c>
      <c r="D17" s="78"/>
      <c r="E17" s="189">
        <v>0</v>
      </c>
      <c r="H17" s="23"/>
    </row>
    <row r="18" spans="1:8" ht="27" customHeight="1" x14ac:dyDescent="0.25">
      <c r="A18" s="141" t="s">
        <v>403</v>
      </c>
      <c r="B18" s="291" t="str">
        <f>'[1]Annex 1 LV, HV and UMS charges'!B29</f>
        <v>22G</v>
      </c>
      <c r="C18" s="76">
        <v>0</v>
      </c>
      <c r="D18" s="78"/>
      <c r="E18" s="189">
        <v>0</v>
      </c>
      <c r="H18" s="23"/>
    </row>
    <row r="19" spans="1:8" ht="27" customHeight="1" x14ac:dyDescent="0.25">
      <c r="A19" s="141" t="s">
        <v>404</v>
      </c>
      <c r="B19" s="291" t="str">
        <f>'[1]Annex 1 LV, HV and UMS charges'!B30</f>
        <v>32G</v>
      </c>
      <c r="C19" s="76">
        <v>0</v>
      </c>
      <c r="D19" s="78"/>
      <c r="E19" s="189">
        <v>0</v>
      </c>
      <c r="H19" s="23"/>
    </row>
    <row r="20" spans="1:8" ht="27" customHeight="1" x14ac:dyDescent="0.25">
      <c r="A20" s="141" t="s">
        <v>405</v>
      </c>
      <c r="B20" s="291" t="str">
        <f>'[1]Annex 1 LV, HV and UMS charges'!B31</f>
        <v>42G</v>
      </c>
      <c r="C20" s="76">
        <v>0</v>
      </c>
      <c r="D20" s="78"/>
      <c r="E20" s="189">
        <v>0</v>
      </c>
      <c r="H20" s="23"/>
    </row>
    <row r="21" spans="1:8" ht="27" customHeight="1" x14ac:dyDescent="0.25">
      <c r="A21" s="141" t="s">
        <v>406</v>
      </c>
      <c r="B21" s="291" t="str">
        <f>'[1]Annex 1 LV, HV and UMS charges'!B32</f>
        <v>52G</v>
      </c>
      <c r="C21" s="76">
        <v>0</v>
      </c>
      <c r="D21" s="78"/>
      <c r="E21" s="189">
        <v>0</v>
      </c>
      <c r="H21" s="23"/>
    </row>
    <row r="22" spans="1:8" ht="27" customHeight="1" x14ac:dyDescent="0.25">
      <c r="A22" s="141" t="s">
        <v>407</v>
      </c>
      <c r="B22" s="291" t="str">
        <f>'[1]Annex 1 LV, HV and UMS charges'!B33</f>
        <v>62G</v>
      </c>
      <c r="C22" s="76">
        <v>0</v>
      </c>
      <c r="D22" s="78"/>
      <c r="E22" s="189">
        <v>0</v>
      </c>
      <c r="H22" s="23"/>
    </row>
    <row r="23" spans="1:8" ht="27" customHeight="1" x14ac:dyDescent="0.25">
      <c r="A23" s="137" t="s">
        <v>408</v>
      </c>
      <c r="B23" s="291" t="str">
        <f>'[1]Annex 1 LV, HV and UMS charges'!B34</f>
        <v>72G</v>
      </c>
      <c r="C23" s="76">
        <v>0</v>
      </c>
      <c r="D23" s="78"/>
      <c r="E23" s="189">
        <v>0</v>
      </c>
      <c r="H23" s="23"/>
    </row>
    <row r="24" spans="1:8" ht="27" customHeight="1" x14ac:dyDescent="0.25">
      <c r="A24" s="137" t="s">
        <v>409</v>
      </c>
      <c r="B24" s="291" t="str">
        <f>'[1]Annex 1 LV, HV and UMS charges'!B35</f>
        <v>82G</v>
      </c>
      <c r="C24" s="76">
        <v>0</v>
      </c>
      <c r="D24" s="78"/>
      <c r="E24" s="189">
        <v>0</v>
      </c>
      <c r="H24" s="23"/>
    </row>
    <row r="25" spans="1:8" ht="27" customHeight="1" x14ac:dyDescent="0.25">
      <c r="A25" s="137" t="s">
        <v>410</v>
      </c>
      <c r="B25" s="291" t="str">
        <f>'[1]Annex 1 LV, HV and UMS charges'!B36</f>
        <v>92G</v>
      </c>
      <c r="C25" s="76">
        <v>0</v>
      </c>
      <c r="D25" s="78"/>
      <c r="E25" s="189">
        <v>0</v>
      </c>
      <c r="H25" s="23"/>
    </row>
    <row r="26" spans="1:8" ht="27" customHeight="1" x14ac:dyDescent="0.25">
      <c r="A26" s="137" t="s">
        <v>500</v>
      </c>
      <c r="B26" s="292" t="s">
        <v>2965</v>
      </c>
      <c r="C26" s="76" t="s">
        <v>493</v>
      </c>
      <c r="D26" s="169">
        <v>0</v>
      </c>
      <c r="E26" s="189">
        <v>0</v>
      </c>
      <c r="H26" s="23"/>
    </row>
    <row r="27" spans="1:8" ht="27" customHeight="1" x14ac:dyDescent="0.25">
      <c r="A27" s="137" t="s">
        <v>501</v>
      </c>
      <c r="B27" s="292" t="s">
        <v>2967</v>
      </c>
      <c r="C27" s="76" t="s">
        <v>495</v>
      </c>
      <c r="D27" s="78"/>
      <c r="E27" s="189">
        <v>0</v>
      </c>
      <c r="H27" s="23"/>
    </row>
    <row r="28" spans="1:8" ht="27" customHeight="1" x14ac:dyDescent="0.25">
      <c r="A28" s="137" t="s">
        <v>502</v>
      </c>
      <c r="B28" s="292" t="s">
        <v>2968</v>
      </c>
      <c r="C28" s="76" t="s">
        <v>495</v>
      </c>
      <c r="D28" s="78"/>
      <c r="E28" s="189">
        <v>0</v>
      </c>
      <c r="H28" s="23"/>
    </row>
    <row r="29" spans="1:8" ht="27" customHeight="1" x14ac:dyDescent="0.25">
      <c r="A29" s="137" t="s">
        <v>503</v>
      </c>
      <c r="B29" s="292" t="s">
        <v>2969</v>
      </c>
      <c r="C29" s="76" t="s">
        <v>495</v>
      </c>
      <c r="D29" s="78"/>
      <c r="E29" s="189">
        <v>0</v>
      </c>
      <c r="H29" s="23"/>
    </row>
    <row r="30" spans="1:8" ht="27" customHeight="1" x14ac:dyDescent="0.25">
      <c r="A30" s="137" t="s">
        <v>504</v>
      </c>
      <c r="B30" s="292" t="s">
        <v>2970</v>
      </c>
      <c r="C30" s="76" t="s">
        <v>495</v>
      </c>
      <c r="D30" s="78"/>
      <c r="E30" s="189">
        <v>0</v>
      </c>
      <c r="H30" s="23"/>
    </row>
    <row r="31" spans="1:8" ht="27" customHeight="1" x14ac:dyDescent="0.25">
      <c r="A31" s="137" t="s">
        <v>505</v>
      </c>
      <c r="B31" s="292" t="s">
        <v>2971</v>
      </c>
      <c r="C31" s="76" t="s">
        <v>495</v>
      </c>
      <c r="D31" s="78"/>
      <c r="E31" s="189">
        <v>0</v>
      </c>
      <c r="H31" s="23"/>
    </row>
    <row r="32" spans="1:8" ht="27" customHeight="1" x14ac:dyDescent="0.25">
      <c r="A32" s="137" t="s">
        <v>506</v>
      </c>
      <c r="B32" s="292" t="s">
        <v>2973</v>
      </c>
      <c r="C32" s="76">
        <v>0</v>
      </c>
      <c r="D32" s="78"/>
      <c r="E32" s="189">
        <v>0</v>
      </c>
      <c r="H32" s="23"/>
    </row>
    <row r="33" spans="1:8" ht="27" customHeight="1" x14ac:dyDescent="0.25">
      <c r="A33" s="137" t="s">
        <v>507</v>
      </c>
      <c r="B33" s="292" t="s">
        <v>2974</v>
      </c>
      <c r="C33" s="76">
        <v>0</v>
      </c>
      <c r="D33" s="78"/>
      <c r="E33" s="189">
        <v>0</v>
      </c>
      <c r="H33" s="23"/>
    </row>
    <row r="34" spans="1:8" ht="27" customHeight="1" x14ac:dyDescent="0.25">
      <c r="A34" s="137" t="s">
        <v>508</v>
      </c>
      <c r="B34" s="292" t="s">
        <v>2975</v>
      </c>
      <c r="C34" s="76">
        <v>0</v>
      </c>
      <c r="D34" s="78"/>
      <c r="E34" s="189">
        <v>0</v>
      </c>
      <c r="H34" s="23"/>
    </row>
    <row r="35" spans="1:8" ht="27" customHeight="1" x14ac:dyDescent="0.25">
      <c r="A35" s="137" t="s">
        <v>509</v>
      </c>
      <c r="B35" s="292" t="s">
        <v>2976</v>
      </c>
      <c r="C35" s="76">
        <v>0</v>
      </c>
      <c r="D35" s="78"/>
      <c r="E35" s="189">
        <v>0</v>
      </c>
      <c r="H35" s="23"/>
    </row>
    <row r="36" spans="1:8" ht="27" customHeight="1" x14ac:dyDescent="0.25">
      <c r="A36" s="137" t="s">
        <v>510</v>
      </c>
      <c r="B36" s="292" t="s">
        <v>2977</v>
      </c>
      <c r="C36" s="76">
        <v>0</v>
      </c>
      <c r="D36" s="78"/>
      <c r="E36" s="189">
        <v>0</v>
      </c>
      <c r="H36" s="23"/>
    </row>
    <row r="37" spans="1:8" ht="27" customHeight="1" x14ac:dyDescent="0.25">
      <c r="A37" s="141" t="s">
        <v>511</v>
      </c>
      <c r="B37" s="292" t="s">
        <v>2981</v>
      </c>
      <c r="C37" s="76" t="s">
        <v>493</v>
      </c>
      <c r="D37" s="169">
        <v>0</v>
      </c>
      <c r="E37" s="189">
        <v>0</v>
      </c>
      <c r="H37" s="23"/>
    </row>
    <row r="38" spans="1:8" ht="27" customHeight="1" x14ac:dyDescent="0.25">
      <c r="A38" s="137" t="s">
        <v>512</v>
      </c>
      <c r="B38" s="292" t="s">
        <v>2983</v>
      </c>
      <c r="C38" s="76" t="s">
        <v>495</v>
      </c>
      <c r="D38" s="78"/>
      <c r="E38" s="189">
        <v>0</v>
      </c>
      <c r="H38" s="23"/>
    </row>
    <row r="39" spans="1:8" ht="27" customHeight="1" x14ac:dyDescent="0.25">
      <c r="A39" s="137" t="s">
        <v>513</v>
      </c>
      <c r="B39" s="292" t="s">
        <v>2984</v>
      </c>
      <c r="C39" s="76" t="s">
        <v>495</v>
      </c>
      <c r="D39" s="78"/>
      <c r="E39" s="189">
        <v>0</v>
      </c>
      <c r="H39" s="23"/>
    </row>
    <row r="40" spans="1:8" ht="27" customHeight="1" x14ac:dyDescent="0.25">
      <c r="A40" s="137" t="s">
        <v>514</v>
      </c>
      <c r="B40" s="292" t="s">
        <v>2985</v>
      </c>
      <c r="C40" s="76" t="s">
        <v>495</v>
      </c>
      <c r="D40" s="78"/>
      <c r="E40" s="189">
        <v>0</v>
      </c>
      <c r="H40" s="23"/>
    </row>
    <row r="41" spans="1:8" ht="27" customHeight="1" x14ac:dyDescent="0.25">
      <c r="A41" s="137" t="s">
        <v>515</v>
      </c>
      <c r="B41" s="292" t="s">
        <v>2986</v>
      </c>
      <c r="C41" s="76" t="s">
        <v>495</v>
      </c>
      <c r="D41" s="78"/>
      <c r="E41" s="189">
        <v>0</v>
      </c>
      <c r="H41" s="23"/>
    </row>
    <row r="42" spans="1:8" ht="27" customHeight="1" x14ac:dyDescent="0.25">
      <c r="A42" s="137" t="s">
        <v>516</v>
      </c>
      <c r="B42" s="292" t="s">
        <v>2987</v>
      </c>
      <c r="C42" s="76" t="s">
        <v>495</v>
      </c>
      <c r="D42" s="78"/>
      <c r="E42" s="189">
        <v>0</v>
      </c>
      <c r="H42" s="23"/>
    </row>
    <row r="43" spans="1:8" ht="27" customHeight="1" x14ac:dyDescent="0.25">
      <c r="A43" s="137" t="s">
        <v>517</v>
      </c>
      <c r="B43" s="292" t="s">
        <v>2989</v>
      </c>
      <c r="C43" s="76">
        <v>0</v>
      </c>
      <c r="D43" s="78"/>
      <c r="E43" s="189">
        <v>0</v>
      </c>
      <c r="H43" s="23"/>
    </row>
    <row r="44" spans="1:8" ht="27" customHeight="1" x14ac:dyDescent="0.25">
      <c r="A44" s="137" t="s">
        <v>518</v>
      </c>
      <c r="B44" s="292" t="s">
        <v>2990</v>
      </c>
      <c r="C44" s="76">
        <v>0</v>
      </c>
      <c r="D44" s="78"/>
      <c r="E44" s="189">
        <v>0</v>
      </c>
      <c r="H44" s="23"/>
    </row>
    <row r="45" spans="1:8" ht="27" customHeight="1" x14ac:dyDescent="0.25">
      <c r="A45" s="137" t="s">
        <v>519</v>
      </c>
      <c r="B45" s="292" t="s">
        <v>2991</v>
      </c>
      <c r="C45" s="76">
        <v>0</v>
      </c>
      <c r="D45" s="78"/>
      <c r="E45" s="189">
        <v>0</v>
      </c>
      <c r="H45" s="23"/>
    </row>
    <row r="46" spans="1:8" ht="27" customHeight="1" x14ac:dyDescent="0.25">
      <c r="A46" s="137" t="s">
        <v>520</v>
      </c>
      <c r="B46" s="292" t="s">
        <v>2992</v>
      </c>
      <c r="C46" s="76">
        <v>0</v>
      </c>
      <c r="D46" s="78"/>
      <c r="E46" s="189">
        <v>0</v>
      </c>
      <c r="H46" s="23"/>
    </row>
    <row r="47" spans="1:8" ht="27" customHeight="1" x14ac:dyDescent="0.25">
      <c r="A47" s="137" t="s">
        <v>521</v>
      </c>
      <c r="B47" s="292" t="s">
        <v>2993</v>
      </c>
      <c r="C47" s="76">
        <v>0</v>
      </c>
      <c r="D47" s="78"/>
      <c r="E47" s="189">
        <v>0</v>
      </c>
      <c r="H47" s="23"/>
    </row>
    <row r="48" spans="1:8" ht="27" customHeight="1" x14ac:dyDescent="0.25">
      <c r="A48" s="137" t="s">
        <v>522</v>
      </c>
      <c r="B48" s="292" t="s">
        <v>2950</v>
      </c>
      <c r="C48" s="76">
        <v>0</v>
      </c>
      <c r="D48" s="78"/>
      <c r="E48" s="189">
        <v>0</v>
      </c>
      <c r="H48" s="23"/>
    </row>
    <row r="49" spans="1:8" ht="27" customHeight="1" x14ac:dyDescent="0.25">
      <c r="A49" s="137" t="s">
        <v>523</v>
      </c>
      <c r="B49" s="292" t="s">
        <v>2951</v>
      </c>
      <c r="C49" s="76">
        <v>0</v>
      </c>
      <c r="D49" s="78"/>
      <c r="E49" s="189">
        <v>0</v>
      </c>
      <c r="H49" s="23"/>
    </row>
    <row r="50" spans="1:8" ht="27" customHeight="1" x14ac:dyDescent="0.25">
      <c r="A50" s="137" t="s">
        <v>524</v>
      </c>
      <c r="B50" s="292" t="s">
        <v>2952</v>
      </c>
      <c r="C50" s="76">
        <v>0</v>
      </c>
      <c r="D50" s="78"/>
      <c r="E50" s="189">
        <v>0</v>
      </c>
      <c r="H50" s="23"/>
    </row>
    <row r="51" spans="1:8" ht="27" customHeight="1" x14ac:dyDescent="0.25">
      <c r="A51" s="137" t="s">
        <v>525</v>
      </c>
      <c r="B51" s="292" t="s">
        <v>2953</v>
      </c>
      <c r="C51" s="76">
        <v>0</v>
      </c>
      <c r="D51" s="78"/>
      <c r="E51" s="189">
        <v>0</v>
      </c>
      <c r="H51" s="23"/>
    </row>
    <row r="52" spans="1:8" ht="27" customHeight="1" x14ac:dyDescent="0.25">
      <c r="A52" s="137" t="s">
        <v>526</v>
      </c>
      <c r="B52" s="292" t="s">
        <v>2954</v>
      </c>
      <c r="C52" s="76">
        <v>0</v>
      </c>
      <c r="D52" s="78"/>
      <c r="E52" s="189">
        <v>0</v>
      </c>
      <c r="H52" s="23"/>
    </row>
    <row r="53" spans="1:8" ht="27" customHeight="1" x14ac:dyDescent="0.25">
      <c r="A53" s="137" t="s">
        <v>527</v>
      </c>
      <c r="B53" s="292" t="s">
        <v>2955</v>
      </c>
      <c r="C53" s="76">
        <v>0</v>
      </c>
      <c r="D53" s="78"/>
      <c r="E53" s="189">
        <v>0</v>
      </c>
      <c r="H53" s="23"/>
    </row>
    <row r="54" spans="1:8" ht="27" customHeight="1" x14ac:dyDescent="0.25">
      <c r="A54" s="137" t="s">
        <v>528</v>
      </c>
      <c r="B54" s="292" t="s">
        <v>2956</v>
      </c>
      <c r="C54" s="76">
        <v>0</v>
      </c>
      <c r="D54" s="78"/>
      <c r="E54" s="189">
        <v>0</v>
      </c>
      <c r="H54" s="23"/>
    </row>
    <row r="55" spans="1:8" ht="27" customHeight="1" x14ac:dyDescent="0.25">
      <c r="A55" s="137" t="s">
        <v>529</v>
      </c>
      <c r="B55" s="292" t="s">
        <v>2957</v>
      </c>
      <c r="C55" s="76">
        <v>0</v>
      </c>
      <c r="D55" s="78"/>
      <c r="E55" s="189">
        <v>0</v>
      </c>
      <c r="H55" s="23"/>
    </row>
    <row r="56" spans="1:8" ht="27" customHeight="1" x14ac:dyDescent="0.25">
      <c r="A56" s="137" t="s">
        <v>530</v>
      </c>
      <c r="B56" s="292" t="s">
        <v>2958</v>
      </c>
      <c r="C56" s="76">
        <v>0</v>
      </c>
      <c r="D56" s="78"/>
      <c r="E56" s="189">
        <v>0</v>
      </c>
      <c r="H56" s="23"/>
    </row>
    <row r="57" spans="1:8" ht="27" customHeight="1" x14ac:dyDescent="0.25">
      <c r="A57" s="137" t="s">
        <v>531</v>
      </c>
      <c r="B57" s="292" t="s">
        <v>2959</v>
      </c>
      <c r="C57" s="76">
        <v>0</v>
      </c>
      <c r="D57" s="78"/>
      <c r="E57" s="189">
        <v>0</v>
      </c>
      <c r="H57" s="23"/>
    </row>
    <row r="58" spans="1:8" ht="27" customHeight="1" x14ac:dyDescent="0.25">
      <c r="A58" s="137" t="s">
        <v>532</v>
      </c>
      <c r="B58" s="75"/>
      <c r="C58" s="76" t="s">
        <v>493</v>
      </c>
      <c r="D58" s="169">
        <v>0</v>
      </c>
      <c r="E58" s="189">
        <v>0</v>
      </c>
      <c r="H58" s="23"/>
    </row>
    <row r="59" spans="1:8" ht="27" customHeight="1" x14ac:dyDescent="0.25">
      <c r="A59" s="137" t="s">
        <v>533</v>
      </c>
      <c r="B59" s="75"/>
      <c r="C59" s="76" t="s">
        <v>495</v>
      </c>
      <c r="D59" s="78"/>
      <c r="E59" s="189">
        <v>0</v>
      </c>
      <c r="H59" s="23"/>
    </row>
    <row r="60" spans="1:8" ht="27" customHeight="1" x14ac:dyDescent="0.25">
      <c r="A60" s="137" t="s">
        <v>534</v>
      </c>
      <c r="B60" s="75"/>
      <c r="C60" s="76" t="s">
        <v>495</v>
      </c>
      <c r="D60" s="78"/>
      <c r="E60" s="189">
        <v>0</v>
      </c>
      <c r="H60" s="23"/>
    </row>
    <row r="61" spans="1:8" ht="27" customHeight="1" x14ac:dyDescent="0.25">
      <c r="A61" s="137" t="s">
        <v>535</v>
      </c>
      <c r="B61" s="75"/>
      <c r="C61" s="76" t="s">
        <v>495</v>
      </c>
      <c r="D61" s="78"/>
      <c r="E61" s="189">
        <v>0</v>
      </c>
      <c r="H61" s="23"/>
    </row>
    <row r="62" spans="1:8" ht="27" customHeight="1" x14ac:dyDescent="0.25">
      <c r="A62" s="137" t="s">
        <v>536</v>
      </c>
      <c r="B62" s="75"/>
      <c r="C62" s="76" t="s">
        <v>495</v>
      </c>
      <c r="D62" s="78"/>
      <c r="E62" s="189">
        <v>0</v>
      </c>
      <c r="H62" s="23"/>
    </row>
    <row r="63" spans="1:8" ht="27" customHeight="1" x14ac:dyDescent="0.25">
      <c r="A63" s="137" t="s">
        <v>537</v>
      </c>
      <c r="B63" s="75"/>
      <c r="C63" s="76" t="s">
        <v>495</v>
      </c>
      <c r="D63" s="78"/>
      <c r="E63" s="189">
        <v>0</v>
      </c>
      <c r="H63" s="23"/>
    </row>
    <row r="64" spans="1:8" ht="27" customHeight="1" x14ac:dyDescent="0.25">
      <c r="A64" s="137" t="s">
        <v>538</v>
      </c>
      <c r="B64" s="75"/>
      <c r="C64" s="76">
        <v>0</v>
      </c>
      <c r="D64" s="78"/>
      <c r="E64" s="189">
        <v>0</v>
      </c>
      <c r="H64" s="23"/>
    </row>
    <row r="65" spans="1:8" ht="27" customHeight="1" x14ac:dyDescent="0.25">
      <c r="A65" s="137" t="s">
        <v>539</v>
      </c>
      <c r="B65" s="75"/>
      <c r="C65" s="76">
        <v>0</v>
      </c>
      <c r="D65" s="78"/>
      <c r="E65" s="189">
        <v>0</v>
      </c>
      <c r="H65" s="23"/>
    </row>
    <row r="66" spans="1:8" ht="27" customHeight="1" x14ac:dyDescent="0.25">
      <c r="A66" s="137" t="s">
        <v>540</v>
      </c>
      <c r="B66" s="75"/>
      <c r="C66" s="76">
        <v>0</v>
      </c>
      <c r="D66" s="78"/>
      <c r="E66" s="189">
        <v>0</v>
      </c>
      <c r="H66" s="23"/>
    </row>
    <row r="67" spans="1:8" ht="27" customHeight="1" x14ac:dyDescent="0.25">
      <c r="A67" s="137" t="s">
        <v>541</v>
      </c>
      <c r="B67" s="75"/>
      <c r="C67" s="76">
        <v>0</v>
      </c>
      <c r="D67" s="78"/>
      <c r="E67" s="189">
        <v>0</v>
      </c>
      <c r="H67" s="23"/>
    </row>
    <row r="68" spans="1:8" ht="27" customHeight="1" x14ac:dyDescent="0.25">
      <c r="A68" s="137" t="s">
        <v>542</v>
      </c>
      <c r="B68" s="75"/>
      <c r="C68" s="76">
        <v>0</v>
      </c>
      <c r="D68" s="78"/>
      <c r="E68" s="189">
        <v>0</v>
      </c>
      <c r="H68" s="23"/>
    </row>
    <row r="69" spans="1:8" ht="27" customHeight="1" x14ac:dyDescent="0.25">
      <c r="A69" s="137" t="s">
        <v>543</v>
      </c>
      <c r="B69" s="75"/>
      <c r="C69" s="76">
        <v>0</v>
      </c>
      <c r="D69" s="78"/>
      <c r="E69" s="189">
        <v>0</v>
      </c>
      <c r="H69" s="23"/>
    </row>
    <row r="70" spans="1:8" ht="27" customHeight="1" x14ac:dyDescent="0.25">
      <c r="A70" s="137" t="s">
        <v>544</v>
      </c>
      <c r="B70" s="75"/>
      <c r="C70" s="76">
        <v>0</v>
      </c>
      <c r="D70" s="78"/>
      <c r="E70" s="189">
        <v>0</v>
      </c>
      <c r="H70" s="23"/>
    </row>
    <row r="71" spans="1:8" ht="27" customHeight="1" x14ac:dyDescent="0.25">
      <c r="A71" s="137" t="s">
        <v>545</v>
      </c>
      <c r="B71" s="75"/>
      <c r="C71" s="76">
        <v>0</v>
      </c>
      <c r="D71" s="78"/>
      <c r="E71" s="189">
        <v>0</v>
      </c>
      <c r="H71" s="23"/>
    </row>
    <row r="72" spans="1:8" ht="27" customHeight="1" x14ac:dyDescent="0.25">
      <c r="A72" s="137" t="s">
        <v>546</v>
      </c>
      <c r="B72" s="75"/>
      <c r="C72" s="76">
        <v>0</v>
      </c>
      <c r="D72" s="78"/>
      <c r="E72" s="189">
        <v>0</v>
      </c>
      <c r="H72" s="23"/>
    </row>
    <row r="73" spans="1:8" ht="27" customHeight="1" x14ac:dyDescent="0.25">
      <c r="A73" s="137" t="s">
        <v>547</v>
      </c>
      <c r="B73" s="75"/>
      <c r="C73" s="76">
        <v>0</v>
      </c>
      <c r="D73" s="78"/>
      <c r="E73" s="189">
        <v>0</v>
      </c>
      <c r="H73" s="23"/>
    </row>
    <row r="74" spans="1:8" ht="27" customHeight="1" x14ac:dyDescent="0.25">
      <c r="A74" s="137" t="s">
        <v>548</v>
      </c>
      <c r="B74" s="75"/>
      <c r="C74" s="76">
        <v>0</v>
      </c>
      <c r="D74" s="78"/>
      <c r="E74" s="189">
        <v>0</v>
      </c>
      <c r="H74" s="23"/>
    </row>
    <row r="75" spans="1:8" ht="27" customHeight="1" x14ac:dyDescent="0.25">
      <c r="A75" s="137" t="s">
        <v>549</v>
      </c>
      <c r="B75" s="75"/>
      <c r="C75" s="76">
        <v>0</v>
      </c>
      <c r="D75" s="78"/>
      <c r="E75" s="189">
        <v>0</v>
      </c>
      <c r="H75" s="23"/>
    </row>
    <row r="76" spans="1:8" ht="27" customHeight="1" x14ac:dyDescent="0.25">
      <c r="A76" s="137" t="s">
        <v>550</v>
      </c>
      <c r="B76" s="75"/>
      <c r="C76" s="76">
        <v>0</v>
      </c>
      <c r="D76" s="78"/>
      <c r="E76" s="189">
        <v>0</v>
      </c>
      <c r="H76" s="23"/>
    </row>
    <row r="77" spans="1:8" ht="27" customHeight="1" x14ac:dyDescent="0.25">
      <c r="A77" s="137" t="s">
        <v>551</v>
      </c>
      <c r="B77" s="75"/>
      <c r="C77" s="76">
        <v>0</v>
      </c>
      <c r="D77" s="78"/>
      <c r="E77" s="189">
        <v>0</v>
      </c>
      <c r="H77" s="23"/>
    </row>
    <row r="78" spans="1:8" ht="27" customHeight="1" x14ac:dyDescent="0.25">
      <c r="A78" s="137" t="s">
        <v>552</v>
      </c>
      <c r="B78" s="75"/>
      <c r="C78" s="76">
        <v>0</v>
      </c>
      <c r="D78" s="78"/>
      <c r="E78" s="189">
        <v>0</v>
      </c>
      <c r="H78" s="23"/>
    </row>
    <row r="79" spans="1:8" ht="27" customHeight="1" x14ac:dyDescent="0.25">
      <c r="A79" s="137" t="s">
        <v>553</v>
      </c>
      <c r="B79" s="75"/>
      <c r="C79" s="76" t="s">
        <v>493</v>
      </c>
      <c r="D79" s="169">
        <v>0</v>
      </c>
      <c r="E79" s="189">
        <v>0</v>
      </c>
      <c r="H79" s="23"/>
    </row>
    <row r="80" spans="1:8" ht="27" customHeight="1" x14ac:dyDescent="0.25">
      <c r="A80" s="137" t="s">
        <v>554</v>
      </c>
      <c r="B80" s="75"/>
      <c r="C80" s="76" t="s">
        <v>495</v>
      </c>
      <c r="D80" s="78"/>
      <c r="E80" s="189">
        <v>0</v>
      </c>
      <c r="H80" s="23"/>
    </row>
    <row r="81" spans="1:8" ht="27" customHeight="1" x14ac:dyDescent="0.25">
      <c r="A81" s="137" t="s">
        <v>555</v>
      </c>
      <c r="B81" s="75"/>
      <c r="C81" s="76" t="s">
        <v>495</v>
      </c>
      <c r="D81" s="78"/>
      <c r="E81" s="189">
        <v>0</v>
      </c>
      <c r="H81" s="23"/>
    </row>
    <row r="82" spans="1:8" ht="27" customHeight="1" x14ac:dyDescent="0.25">
      <c r="A82" s="137" t="s">
        <v>556</v>
      </c>
      <c r="B82" s="75"/>
      <c r="C82" s="76" t="s">
        <v>495</v>
      </c>
      <c r="D82" s="78"/>
      <c r="E82" s="189">
        <v>0</v>
      </c>
      <c r="H82" s="23"/>
    </row>
    <row r="83" spans="1:8" ht="27" customHeight="1" x14ac:dyDescent="0.25">
      <c r="A83" s="137" t="s">
        <v>557</v>
      </c>
      <c r="B83" s="75"/>
      <c r="C83" s="76" t="s">
        <v>495</v>
      </c>
      <c r="D83" s="78"/>
      <c r="E83" s="189">
        <v>0</v>
      </c>
      <c r="H83" s="23"/>
    </row>
    <row r="84" spans="1:8" ht="27" customHeight="1" x14ac:dyDescent="0.25">
      <c r="A84" s="137" t="s">
        <v>558</v>
      </c>
      <c r="B84" s="75"/>
      <c r="C84" s="76" t="s">
        <v>495</v>
      </c>
      <c r="D84" s="78"/>
      <c r="E84" s="189">
        <v>0</v>
      </c>
      <c r="H84" s="23"/>
    </row>
    <row r="85" spans="1:8" ht="27" customHeight="1" x14ac:dyDescent="0.25">
      <c r="A85" s="137" t="s">
        <v>559</v>
      </c>
      <c r="B85" s="75"/>
      <c r="C85" s="76">
        <v>0</v>
      </c>
      <c r="D85" s="78"/>
      <c r="E85" s="189">
        <v>0</v>
      </c>
      <c r="H85" s="23"/>
    </row>
    <row r="86" spans="1:8" ht="27" customHeight="1" x14ac:dyDescent="0.25">
      <c r="A86" s="137" t="s">
        <v>560</v>
      </c>
      <c r="B86" s="75"/>
      <c r="C86" s="76">
        <v>0</v>
      </c>
      <c r="D86" s="78"/>
      <c r="E86" s="189">
        <v>0</v>
      </c>
      <c r="H86" s="23"/>
    </row>
    <row r="87" spans="1:8" ht="27" customHeight="1" x14ac:dyDescent="0.25">
      <c r="A87" s="137" t="s">
        <v>561</v>
      </c>
      <c r="B87" s="75"/>
      <c r="C87" s="76">
        <v>0</v>
      </c>
      <c r="D87" s="78"/>
      <c r="E87" s="189">
        <v>0</v>
      </c>
      <c r="H87" s="23"/>
    </row>
    <row r="88" spans="1:8" ht="27" customHeight="1" x14ac:dyDescent="0.25">
      <c r="A88" s="137" t="s">
        <v>562</v>
      </c>
      <c r="B88" s="75"/>
      <c r="C88" s="76">
        <v>0</v>
      </c>
      <c r="D88" s="78"/>
      <c r="E88" s="189">
        <v>0</v>
      </c>
      <c r="H88" s="23"/>
    </row>
    <row r="89" spans="1:8" ht="27" customHeight="1" x14ac:dyDescent="0.25">
      <c r="A89" s="137" t="s">
        <v>563</v>
      </c>
      <c r="B89" s="75"/>
      <c r="C89" s="76">
        <v>0</v>
      </c>
      <c r="D89" s="78"/>
      <c r="E89" s="189">
        <v>0</v>
      </c>
      <c r="H89" s="23"/>
    </row>
    <row r="90" spans="1:8" ht="27" customHeight="1" x14ac:dyDescent="0.25">
      <c r="A90" s="137" t="s">
        <v>564</v>
      </c>
      <c r="B90" s="75"/>
      <c r="C90" s="76">
        <v>0</v>
      </c>
      <c r="D90" s="78"/>
      <c r="E90" s="189">
        <v>0</v>
      </c>
      <c r="H90" s="23"/>
    </row>
    <row r="91" spans="1:8" ht="27" customHeight="1" x14ac:dyDescent="0.25">
      <c r="A91" s="137" t="s">
        <v>565</v>
      </c>
      <c r="B91" s="75"/>
      <c r="C91" s="76">
        <v>0</v>
      </c>
      <c r="D91" s="78"/>
      <c r="E91" s="189">
        <v>0</v>
      </c>
      <c r="H91" s="23"/>
    </row>
    <row r="92" spans="1:8" ht="27" customHeight="1" x14ac:dyDescent="0.25">
      <c r="A92" s="137" t="s">
        <v>566</v>
      </c>
      <c r="B92" s="75"/>
      <c r="C92" s="76">
        <v>0</v>
      </c>
      <c r="D92" s="78"/>
      <c r="E92" s="189">
        <v>0</v>
      </c>
      <c r="H92" s="23"/>
    </row>
    <row r="93" spans="1:8" ht="27" customHeight="1" x14ac:dyDescent="0.25">
      <c r="A93" s="137" t="s">
        <v>567</v>
      </c>
      <c r="B93" s="75"/>
      <c r="C93" s="76">
        <v>0</v>
      </c>
      <c r="D93" s="78"/>
      <c r="E93" s="189">
        <v>0</v>
      </c>
      <c r="H93" s="23"/>
    </row>
    <row r="94" spans="1:8" ht="27" customHeight="1" x14ac:dyDescent="0.25">
      <c r="A94" s="137" t="s">
        <v>568</v>
      </c>
      <c r="B94" s="75"/>
      <c r="C94" s="76">
        <v>0</v>
      </c>
      <c r="D94" s="78"/>
      <c r="E94" s="189">
        <v>0</v>
      </c>
      <c r="H94" s="23"/>
    </row>
    <row r="95" spans="1:8" ht="27" customHeight="1" x14ac:dyDescent="0.25">
      <c r="A95" s="137" t="s">
        <v>569</v>
      </c>
      <c r="B95" s="75"/>
      <c r="C95" s="76">
        <v>0</v>
      </c>
      <c r="D95" s="78"/>
      <c r="E95" s="189">
        <v>0</v>
      </c>
      <c r="H95" s="23"/>
    </row>
    <row r="96" spans="1:8" ht="27" customHeight="1" x14ac:dyDescent="0.25">
      <c r="A96" s="137" t="s">
        <v>570</v>
      </c>
      <c r="B96" s="75"/>
      <c r="C96" s="76">
        <v>0</v>
      </c>
      <c r="D96" s="78"/>
      <c r="E96" s="189">
        <v>0</v>
      </c>
      <c r="H96" s="23"/>
    </row>
    <row r="97" spans="1:8" ht="27" customHeight="1" x14ac:dyDescent="0.25">
      <c r="A97" s="137" t="s">
        <v>571</v>
      </c>
      <c r="B97" s="75"/>
      <c r="C97" s="76">
        <v>0</v>
      </c>
      <c r="D97" s="78"/>
      <c r="E97" s="189">
        <v>0</v>
      </c>
      <c r="H97" s="23"/>
    </row>
    <row r="98" spans="1:8" ht="27" customHeight="1" x14ac:dyDescent="0.25">
      <c r="A98" s="137" t="s">
        <v>572</v>
      </c>
      <c r="B98" s="75"/>
      <c r="C98" s="76">
        <v>0</v>
      </c>
      <c r="D98" s="78"/>
      <c r="E98" s="189">
        <v>0</v>
      </c>
      <c r="H98" s="23"/>
    </row>
    <row r="99" spans="1:8" ht="27" customHeight="1" x14ac:dyDescent="0.25">
      <c r="A99" s="137" t="s">
        <v>573</v>
      </c>
      <c r="B99" s="75"/>
      <c r="C99" s="76">
        <v>0</v>
      </c>
      <c r="D99" s="78"/>
      <c r="E99" s="189">
        <v>0</v>
      </c>
      <c r="H99" s="23"/>
    </row>
    <row r="100" spans="1:8" ht="27" customHeight="1" x14ac:dyDescent="0.25">
      <c r="A100" s="137" t="s">
        <v>574</v>
      </c>
      <c r="B100" s="75"/>
      <c r="C100" s="76" t="s">
        <v>493</v>
      </c>
      <c r="D100" s="169">
        <v>0</v>
      </c>
      <c r="E100" s="189">
        <v>0</v>
      </c>
      <c r="H100" s="23"/>
    </row>
    <row r="101" spans="1:8" ht="27" customHeight="1" x14ac:dyDescent="0.25">
      <c r="A101" s="137" t="s">
        <v>575</v>
      </c>
      <c r="B101" s="75"/>
      <c r="C101" s="76" t="s">
        <v>495</v>
      </c>
      <c r="D101" s="78"/>
      <c r="E101" s="189">
        <v>0</v>
      </c>
      <c r="H101" s="23"/>
    </row>
    <row r="102" spans="1:8" ht="27" customHeight="1" x14ac:dyDescent="0.25">
      <c r="A102" s="137" t="s">
        <v>576</v>
      </c>
      <c r="B102" s="75"/>
      <c r="C102" s="76" t="s">
        <v>495</v>
      </c>
      <c r="D102" s="78"/>
      <c r="E102" s="189">
        <v>0</v>
      </c>
      <c r="H102" s="23"/>
    </row>
    <row r="103" spans="1:8" ht="27" customHeight="1" x14ac:dyDescent="0.25">
      <c r="A103" s="137" t="s">
        <v>577</v>
      </c>
      <c r="B103" s="75"/>
      <c r="C103" s="76" t="s">
        <v>495</v>
      </c>
      <c r="D103" s="78"/>
      <c r="E103" s="189">
        <v>0</v>
      </c>
      <c r="H103" s="23"/>
    </row>
    <row r="104" spans="1:8" ht="27" customHeight="1" x14ac:dyDescent="0.25">
      <c r="A104" s="137" t="s">
        <v>578</v>
      </c>
      <c r="B104" s="75"/>
      <c r="C104" s="76" t="s">
        <v>495</v>
      </c>
      <c r="D104" s="78"/>
      <c r="E104" s="189">
        <v>0</v>
      </c>
      <c r="H104" s="23"/>
    </row>
    <row r="105" spans="1:8" ht="27" customHeight="1" x14ac:dyDescent="0.25">
      <c r="A105" s="137" t="s">
        <v>579</v>
      </c>
      <c r="B105" s="75"/>
      <c r="C105" s="76" t="s">
        <v>495</v>
      </c>
      <c r="D105" s="78"/>
      <c r="E105" s="189">
        <v>0</v>
      </c>
      <c r="H105" s="23"/>
    </row>
    <row r="106" spans="1:8" ht="27" customHeight="1" x14ac:dyDescent="0.25">
      <c r="A106" s="137" t="s">
        <v>580</v>
      </c>
      <c r="B106" s="75"/>
      <c r="C106" s="76">
        <v>0</v>
      </c>
      <c r="D106" s="78"/>
      <c r="E106" s="189">
        <v>0</v>
      </c>
      <c r="H106" s="23"/>
    </row>
    <row r="107" spans="1:8" ht="27" customHeight="1" x14ac:dyDescent="0.25">
      <c r="A107" s="137" t="s">
        <v>581</v>
      </c>
      <c r="B107" s="75"/>
      <c r="C107" s="76">
        <v>0</v>
      </c>
      <c r="D107" s="78"/>
      <c r="E107" s="189">
        <v>0</v>
      </c>
      <c r="H107" s="23"/>
    </row>
    <row r="108" spans="1:8" ht="27" customHeight="1" x14ac:dyDescent="0.25">
      <c r="A108" s="137" t="s">
        <v>582</v>
      </c>
      <c r="B108" s="75"/>
      <c r="C108" s="76">
        <v>0</v>
      </c>
      <c r="D108" s="78"/>
      <c r="E108" s="189">
        <v>0</v>
      </c>
      <c r="H108" s="23"/>
    </row>
    <row r="109" spans="1:8" ht="27" customHeight="1" x14ac:dyDescent="0.25">
      <c r="A109" s="137" t="s">
        <v>583</v>
      </c>
      <c r="B109" s="75"/>
      <c r="C109" s="76">
        <v>0</v>
      </c>
      <c r="D109" s="78"/>
      <c r="E109" s="189">
        <v>0</v>
      </c>
      <c r="H109" s="23"/>
    </row>
    <row r="110" spans="1:8" ht="27" customHeight="1" x14ac:dyDescent="0.25">
      <c r="A110" s="137" t="s">
        <v>584</v>
      </c>
      <c r="B110" s="75"/>
      <c r="C110" s="76">
        <v>0</v>
      </c>
      <c r="D110" s="78"/>
      <c r="E110" s="189">
        <v>0</v>
      </c>
      <c r="H110" s="23"/>
    </row>
    <row r="111" spans="1:8" ht="27" customHeight="1" x14ac:dyDescent="0.25">
      <c r="A111" s="137" t="s">
        <v>585</v>
      </c>
      <c r="B111" s="75"/>
      <c r="C111" s="76">
        <v>0</v>
      </c>
      <c r="D111" s="78"/>
      <c r="E111" s="189">
        <v>0</v>
      </c>
      <c r="H111" s="23"/>
    </row>
    <row r="112" spans="1:8" ht="27" customHeight="1" x14ac:dyDescent="0.25">
      <c r="A112" s="137" t="s">
        <v>586</v>
      </c>
      <c r="B112" s="75"/>
      <c r="C112" s="76">
        <v>0</v>
      </c>
      <c r="D112" s="78"/>
      <c r="E112" s="189">
        <v>0</v>
      </c>
      <c r="H112" s="23"/>
    </row>
    <row r="113" spans="1:8" ht="27" customHeight="1" x14ac:dyDescent="0.25">
      <c r="A113" s="137" t="s">
        <v>587</v>
      </c>
      <c r="B113" s="75"/>
      <c r="C113" s="76">
        <v>0</v>
      </c>
      <c r="D113" s="78"/>
      <c r="E113" s="189">
        <v>0</v>
      </c>
      <c r="H113" s="23"/>
    </row>
    <row r="114" spans="1:8" ht="27" customHeight="1" x14ac:dyDescent="0.25">
      <c r="A114" s="137" t="s">
        <v>588</v>
      </c>
      <c r="B114" s="75"/>
      <c r="C114" s="76">
        <v>0</v>
      </c>
      <c r="D114" s="78"/>
      <c r="E114" s="189">
        <v>0</v>
      </c>
      <c r="H114" s="23"/>
    </row>
    <row r="115" spans="1:8" ht="27" customHeight="1" x14ac:dyDescent="0.25">
      <c r="A115" s="137" t="s">
        <v>589</v>
      </c>
      <c r="B115" s="75"/>
      <c r="C115" s="76">
        <v>0</v>
      </c>
      <c r="D115" s="78"/>
      <c r="E115" s="189">
        <v>0</v>
      </c>
      <c r="H115" s="23"/>
    </row>
    <row r="116" spans="1:8" ht="27" customHeight="1" x14ac:dyDescent="0.25">
      <c r="A116" s="137" t="s">
        <v>590</v>
      </c>
      <c r="B116" s="75"/>
      <c r="C116" s="76">
        <v>0</v>
      </c>
      <c r="D116" s="78"/>
      <c r="E116" s="189">
        <v>0</v>
      </c>
      <c r="H116" s="23"/>
    </row>
    <row r="117" spans="1:8" ht="27" customHeight="1" x14ac:dyDescent="0.25">
      <c r="A117" s="137" t="s">
        <v>591</v>
      </c>
      <c r="B117" s="75"/>
      <c r="C117" s="76">
        <v>0</v>
      </c>
      <c r="D117" s="78"/>
      <c r="E117" s="189">
        <v>0</v>
      </c>
      <c r="H117" s="23"/>
    </row>
    <row r="118" spans="1:8" ht="27" customHeight="1" x14ac:dyDescent="0.25">
      <c r="A118" s="137" t="s">
        <v>592</v>
      </c>
      <c r="B118" s="75"/>
      <c r="C118" s="76">
        <v>0</v>
      </c>
      <c r="D118" s="78"/>
      <c r="E118" s="189">
        <v>0</v>
      </c>
      <c r="H118" s="23"/>
    </row>
    <row r="119" spans="1:8" ht="27" customHeight="1" x14ac:dyDescent="0.25">
      <c r="A119" s="137" t="s">
        <v>593</v>
      </c>
      <c r="B119" s="75"/>
      <c r="C119" s="76">
        <v>0</v>
      </c>
      <c r="D119" s="78"/>
      <c r="E119" s="189">
        <v>0</v>
      </c>
      <c r="H119" s="23"/>
    </row>
    <row r="120" spans="1:8" ht="27" customHeight="1" x14ac:dyDescent="0.25">
      <c r="A120" s="137" t="s">
        <v>594</v>
      </c>
      <c r="B120" s="75"/>
      <c r="C120" s="76">
        <v>0</v>
      </c>
      <c r="D120" s="78"/>
      <c r="E120" s="189">
        <v>0</v>
      </c>
      <c r="H120" s="23"/>
    </row>
    <row r="121" spans="1:8" ht="27" customHeight="1" x14ac:dyDescent="0.25">
      <c r="A121" s="137" t="s">
        <v>595</v>
      </c>
      <c r="B121" s="75"/>
      <c r="C121" s="76" t="s">
        <v>493</v>
      </c>
      <c r="D121" s="169">
        <v>0</v>
      </c>
      <c r="E121" s="189">
        <v>0</v>
      </c>
      <c r="H121" s="23"/>
    </row>
    <row r="122" spans="1:8" ht="27" customHeight="1" x14ac:dyDescent="0.25">
      <c r="A122" s="137" t="s">
        <v>596</v>
      </c>
      <c r="B122" s="75"/>
      <c r="C122" s="76" t="s">
        <v>495</v>
      </c>
      <c r="D122" s="78"/>
      <c r="E122" s="189">
        <v>0</v>
      </c>
      <c r="H122" s="23"/>
    </row>
    <row r="123" spans="1:8" ht="27" customHeight="1" x14ac:dyDescent="0.25">
      <c r="A123" s="137" t="s">
        <v>597</v>
      </c>
      <c r="B123" s="75"/>
      <c r="C123" s="76" t="s">
        <v>495</v>
      </c>
      <c r="D123" s="78"/>
      <c r="E123" s="189">
        <v>0</v>
      </c>
      <c r="H123" s="23"/>
    </row>
    <row r="124" spans="1:8" ht="27" customHeight="1" x14ac:dyDescent="0.25">
      <c r="A124" s="137" t="s">
        <v>598</v>
      </c>
      <c r="B124" s="75"/>
      <c r="C124" s="76" t="s">
        <v>495</v>
      </c>
      <c r="D124" s="78"/>
      <c r="E124" s="189">
        <v>0</v>
      </c>
      <c r="H124" s="23"/>
    </row>
    <row r="125" spans="1:8" ht="27" customHeight="1" x14ac:dyDescent="0.25">
      <c r="A125" s="137" t="s">
        <v>599</v>
      </c>
      <c r="B125" s="75"/>
      <c r="C125" s="76" t="s">
        <v>495</v>
      </c>
      <c r="D125" s="78"/>
      <c r="E125" s="189">
        <v>0</v>
      </c>
      <c r="H125" s="23"/>
    </row>
    <row r="126" spans="1:8" ht="27" customHeight="1" x14ac:dyDescent="0.25">
      <c r="A126" s="137" t="s">
        <v>600</v>
      </c>
      <c r="B126" s="75"/>
      <c r="C126" s="76" t="s">
        <v>495</v>
      </c>
      <c r="D126" s="78"/>
      <c r="E126" s="189">
        <v>0</v>
      </c>
      <c r="H126" s="23"/>
    </row>
    <row r="127" spans="1:8" ht="27" customHeight="1" x14ac:dyDescent="0.25">
      <c r="A127" s="137" t="s">
        <v>601</v>
      </c>
      <c r="B127" s="75"/>
      <c r="C127" s="76">
        <v>0</v>
      </c>
      <c r="D127" s="78"/>
      <c r="E127" s="189">
        <v>0</v>
      </c>
      <c r="H127" s="23"/>
    </row>
    <row r="128" spans="1:8" ht="27" customHeight="1" x14ac:dyDescent="0.25">
      <c r="A128" s="137" t="s">
        <v>602</v>
      </c>
      <c r="B128" s="75"/>
      <c r="C128" s="76">
        <v>0</v>
      </c>
      <c r="D128" s="78"/>
      <c r="E128" s="189">
        <v>0</v>
      </c>
      <c r="H128" s="23"/>
    </row>
    <row r="129" spans="1:8" ht="27" customHeight="1" x14ac:dyDescent="0.25">
      <c r="A129" s="137" t="s">
        <v>603</v>
      </c>
      <c r="B129" s="75"/>
      <c r="C129" s="76">
        <v>0</v>
      </c>
      <c r="D129" s="78"/>
      <c r="E129" s="189">
        <v>0</v>
      </c>
      <c r="H129" s="23"/>
    </row>
    <row r="130" spans="1:8" ht="27" customHeight="1" x14ac:dyDescent="0.25">
      <c r="A130" s="137" t="s">
        <v>604</v>
      </c>
      <c r="B130" s="75"/>
      <c r="C130" s="76">
        <v>0</v>
      </c>
      <c r="D130" s="78"/>
      <c r="E130" s="189">
        <v>0</v>
      </c>
      <c r="H130" s="23"/>
    </row>
    <row r="131" spans="1:8" ht="27" customHeight="1" x14ac:dyDescent="0.25">
      <c r="A131" s="137" t="s">
        <v>605</v>
      </c>
      <c r="B131" s="75"/>
      <c r="C131" s="76">
        <v>0</v>
      </c>
      <c r="D131" s="78"/>
      <c r="E131" s="189">
        <v>0</v>
      </c>
      <c r="H131" s="23"/>
    </row>
    <row r="132" spans="1:8" ht="27" customHeight="1" x14ac:dyDescent="0.25">
      <c r="A132" s="137" t="s">
        <v>606</v>
      </c>
      <c r="B132" s="75"/>
      <c r="C132" s="76">
        <v>0</v>
      </c>
      <c r="D132" s="78"/>
      <c r="E132" s="189">
        <v>0</v>
      </c>
      <c r="H132" s="23"/>
    </row>
    <row r="133" spans="1:8" ht="27" customHeight="1" x14ac:dyDescent="0.25">
      <c r="A133" s="137" t="s">
        <v>607</v>
      </c>
      <c r="B133" s="75"/>
      <c r="C133" s="76">
        <v>0</v>
      </c>
      <c r="D133" s="78"/>
      <c r="E133" s="189">
        <v>0</v>
      </c>
      <c r="H133" s="23"/>
    </row>
    <row r="134" spans="1:8" ht="27" customHeight="1" x14ac:dyDescent="0.25">
      <c r="A134" s="137" t="s">
        <v>608</v>
      </c>
      <c r="B134" s="75"/>
      <c r="C134" s="76">
        <v>0</v>
      </c>
      <c r="D134" s="78"/>
      <c r="E134" s="189">
        <v>0</v>
      </c>
      <c r="H134" s="23"/>
    </row>
    <row r="135" spans="1:8" ht="27" customHeight="1" x14ac:dyDescent="0.25">
      <c r="A135" s="137" t="s">
        <v>609</v>
      </c>
      <c r="B135" s="75"/>
      <c r="C135" s="76">
        <v>0</v>
      </c>
      <c r="D135" s="78"/>
      <c r="E135" s="189">
        <v>0</v>
      </c>
      <c r="H135" s="23"/>
    </row>
    <row r="136" spans="1:8" ht="27" customHeight="1" x14ac:dyDescent="0.25">
      <c r="A136" s="137" t="s">
        <v>610</v>
      </c>
      <c r="B136" s="75"/>
      <c r="C136" s="76">
        <v>0</v>
      </c>
      <c r="D136" s="78"/>
      <c r="E136" s="189">
        <v>0</v>
      </c>
      <c r="H136" s="23"/>
    </row>
    <row r="137" spans="1:8" ht="27" customHeight="1" x14ac:dyDescent="0.25">
      <c r="A137" s="137" t="s">
        <v>611</v>
      </c>
      <c r="B137" s="75"/>
      <c r="C137" s="76">
        <v>0</v>
      </c>
      <c r="D137" s="78"/>
      <c r="E137" s="189">
        <v>0</v>
      </c>
      <c r="H137" s="23"/>
    </row>
    <row r="138" spans="1:8" ht="27" customHeight="1" x14ac:dyDescent="0.25">
      <c r="A138" s="137" t="s">
        <v>612</v>
      </c>
      <c r="B138" s="75"/>
      <c r="C138" s="76">
        <v>0</v>
      </c>
      <c r="D138" s="78"/>
      <c r="E138" s="189">
        <v>0</v>
      </c>
      <c r="H138" s="23"/>
    </row>
    <row r="139" spans="1:8" ht="27" customHeight="1" x14ac:dyDescent="0.25">
      <c r="A139" s="137" t="s">
        <v>613</v>
      </c>
      <c r="B139" s="75"/>
      <c r="C139" s="76">
        <v>0</v>
      </c>
      <c r="D139" s="78"/>
      <c r="E139" s="189">
        <v>0</v>
      </c>
      <c r="H139" s="23"/>
    </row>
    <row r="140" spans="1:8" ht="27" customHeight="1" x14ac:dyDescent="0.25">
      <c r="A140" s="137" t="s">
        <v>614</v>
      </c>
      <c r="B140" s="75"/>
      <c r="C140" s="76">
        <v>0</v>
      </c>
      <c r="D140" s="78"/>
      <c r="E140" s="189">
        <v>0</v>
      </c>
      <c r="H140" s="23"/>
    </row>
    <row r="141" spans="1:8" ht="27" customHeight="1" x14ac:dyDescent="0.25">
      <c r="A141" s="137" t="s">
        <v>615</v>
      </c>
      <c r="B141" s="75"/>
      <c r="C141" s="76">
        <v>0</v>
      </c>
      <c r="D141" s="78"/>
      <c r="E141" s="189">
        <v>0</v>
      </c>
      <c r="H141" s="23"/>
    </row>
    <row r="142" spans="1:8" ht="27" customHeight="1" x14ac:dyDescent="0.25">
      <c r="A142" s="137" t="s">
        <v>616</v>
      </c>
      <c r="B142" s="75"/>
      <c r="C142" s="76" t="s">
        <v>493</v>
      </c>
      <c r="D142" s="169">
        <v>0</v>
      </c>
      <c r="E142" s="189">
        <v>0</v>
      </c>
      <c r="H142" s="23"/>
    </row>
    <row r="143" spans="1:8" ht="27" customHeight="1" x14ac:dyDescent="0.25">
      <c r="A143" s="137" t="s">
        <v>617</v>
      </c>
      <c r="B143" s="75"/>
      <c r="C143" s="76" t="s">
        <v>495</v>
      </c>
      <c r="D143" s="78"/>
      <c r="E143" s="189">
        <v>0</v>
      </c>
      <c r="H143" s="23"/>
    </row>
    <row r="144" spans="1:8" ht="27" customHeight="1" x14ac:dyDescent="0.25">
      <c r="A144" s="137" t="s">
        <v>618</v>
      </c>
      <c r="B144" s="75"/>
      <c r="C144" s="76" t="s">
        <v>495</v>
      </c>
      <c r="D144" s="78"/>
      <c r="E144" s="189">
        <v>0</v>
      </c>
      <c r="H144" s="23"/>
    </row>
    <row r="145" spans="1:8" ht="27" customHeight="1" x14ac:dyDescent="0.25">
      <c r="A145" s="137" t="s">
        <v>619</v>
      </c>
      <c r="B145" s="75"/>
      <c r="C145" s="76" t="s">
        <v>495</v>
      </c>
      <c r="D145" s="78"/>
      <c r="E145" s="189">
        <v>0</v>
      </c>
      <c r="H145" s="23"/>
    </row>
    <row r="146" spans="1:8" ht="27" customHeight="1" x14ac:dyDescent="0.25">
      <c r="A146" s="137" t="s">
        <v>620</v>
      </c>
      <c r="B146" s="75"/>
      <c r="C146" s="76" t="s">
        <v>495</v>
      </c>
      <c r="D146" s="78"/>
      <c r="E146" s="189">
        <v>0</v>
      </c>
      <c r="H146" s="23"/>
    </row>
    <row r="147" spans="1:8" ht="27" customHeight="1" x14ac:dyDescent="0.25">
      <c r="A147" s="137" t="s">
        <v>621</v>
      </c>
      <c r="B147" s="75"/>
      <c r="C147" s="76" t="s">
        <v>495</v>
      </c>
      <c r="D147" s="78"/>
      <c r="E147" s="189">
        <v>0</v>
      </c>
      <c r="H147" s="23"/>
    </row>
    <row r="148" spans="1:8" ht="27" customHeight="1" x14ac:dyDescent="0.25">
      <c r="A148" s="137" t="s">
        <v>622</v>
      </c>
      <c r="B148" s="75"/>
      <c r="C148" s="76">
        <v>0</v>
      </c>
      <c r="D148" s="78"/>
      <c r="E148" s="189">
        <v>0</v>
      </c>
      <c r="H148" s="23"/>
    </row>
    <row r="149" spans="1:8" ht="27" customHeight="1" x14ac:dyDescent="0.25">
      <c r="A149" s="137" t="s">
        <v>623</v>
      </c>
      <c r="B149" s="75"/>
      <c r="C149" s="76">
        <v>0</v>
      </c>
      <c r="D149" s="78"/>
      <c r="E149" s="189">
        <v>0</v>
      </c>
      <c r="H149" s="23"/>
    </row>
    <row r="150" spans="1:8" ht="27" customHeight="1" x14ac:dyDescent="0.25">
      <c r="A150" s="137" t="s">
        <v>624</v>
      </c>
      <c r="B150" s="75"/>
      <c r="C150" s="76">
        <v>0</v>
      </c>
      <c r="D150" s="78"/>
      <c r="E150" s="189">
        <v>0</v>
      </c>
      <c r="H150" s="23"/>
    </row>
    <row r="151" spans="1:8" ht="27" customHeight="1" x14ac:dyDescent="0.25">
      <c r="A151" s="137" t="s">
        <v>625</v>
      </c>
      <c r="B151" s="75"/>
      <c r="C151" s="76">
        <v>0</v>
      </c>
      <c r="D151" s="78"/>
      <c r="E151" s="189">
        <v>0</v>
      </c>
      <c r="H151" s="23"/>
    </row>
    <row r="152" spans="1:8" ht="27" customHeight="1" x14ac:dyDescent="0.25">
      <c r="A152" s="137" t="s">
        <v>626</v>
      </c>
      <c r="B152" s="75"/>
      <c r="C152" s="76">
        <v>0</v>
      </c>
      <c r="D152" s="78"/>
      <c r="E152" s="189">
        <v>0</v>
      </c>
      <c r="H152" s="23"/>
    </row>
    <row r="153" spans="1:8" ht="27" customHeight="1" x14ac:dyDescent="0.25">
      <c r="A153" s="137" t="s">
        <v>627</v>
      </c>
      <c r="B153" s="75"/>
      <c r="C153" s="76">
        <v>0</v>
      </c>
      <c r="D153" s="78"/>
      <c r="E153" s="189">
        <v>0</v>
      </c>
      <c r="H153" s="23"/>
    </row>
    <row r="154" spans="1:8" ht="27" customHeight="1" x14ac:dyDescent="0.25">
      <c r="A154" s="137" t="s">
        <v>628</v>
      </c>
      <c r="B154" s="75"/>
      <c r="C154" s="76">
        <v>0</v>
      </c>
      <c r="D154" s="78"/>
      <c r="E154" s="189">
        <v>0</v>
      </c>
      <c r="H154" s="23"/>
    </row>
    <row r="155" spans="1:8" ht="27" customHeight="1" x14ac:dyDescent="0.25">
      <c r="A155" s="137" t="s">
        <v>629</v>
      </c>
      <c r="B155" s="75"/>
      <c r="C155" s="76">
        <v>0</v>
      </c>
      <c r="D155" s="78"/>
      <c r="E155" s="189">
        <v>0</v>
      </c>
      <c r="H155" s="23"/>
    </row>
    <row r="156" spans="1:8" ht="27" customHeight="1" x14ac:dyDescent="0.25">
      <c r="A156" s="137" t="s">
        <v>630</v>
      </c>
      <c r="B156" s="75"/>
      <c r="C156" s="76">
        <v>0</v>
      </c>
      <c r="D156" s="78"/>
      <c r="E156" s="189">
        <v>0</v>
      </c>
      <c r="H156" s="23"/>
    </row>
    <row r="157" spans="1:8" ht="27" customHeight="1" x14ac:dyDescent="0.25">
      <c r="A157" s="137" t="s">
        <v>631</v>
      </c>
      <c r="B157" s="75"/>
      <c r="C157" s="76">
        <v>0</v>
      </c>
      <c r="D157" s="78"/>
      <c r="E157" s="189">
        <v>0</v>
      </c>
      <c r="H157" s="23"/>
    </row>
    <row r="158" spans="1:8" ht="27" customHeight="1" x14ac:dyDescent="0.25">
      <c r="A158" s="137" t="s">
        <v>632</v>
      </c>
      <c r="B158" s="75"/>
      <c r="C158" s="76">
        <v>0</v>
      </c>
      <c r="D158" s="78"/>
      <c r="E158" s="189">
        <v>0</v>
      </c>
      <c r="H158" s="23"/>
    </row>
    <row r="159" spans="1:8" ht="27" customHeight="1" x14ac:dyDescent="0.25">
      <c r="A159" s="137" t="s">
        <v>633</v>
      </c>
      <c r="B159" s="75"/>
      <c r="C159" s="76">
        <v>0</v>
      </c>
      <c r="D159" s="78"/>
      <c r="E159" s="189">
        <v>0</v>
      </c>
      <c r="H159" s="23"/>
    </row>
    <row r="160" spans="1:8" ht="27" customHeight="1" x14ac:dyDescent="0.25">
      <c r="A160" s="137" t="s">
        <v>634</v>
      </c>
      <c r="B160" s="75"/>
      <c r="C160" s="76">
        <v>0</v>
      </c>
      <c r="D160" s="78"/>
      <c r="E160" s="189">
        <v>0</v>
      </c>
      <c r="H160" s="23"/>
    </row>
    <row r="161" spans="1:8" ht="27" customHeight="1" x14ac:dyDescent="0.25">
      <c r="A161" s="137" t="s">
        <v>635</v>
      </c>
      <c r="B161" s="75"/>
      <c r="C161" s="76">
        <v>0</v>
      </c>
      <c r="D161" s="78"/>
      <c r="E161" s="189">
        <v>0</v>
      </c>
      <c r="H161" s="23"/>
    </row>
    <row r="162" spans="1:8" ht="27" customHeight="1" x14ac:dyDescent="0.25">
      <c r="A162" s="137" t="s">
        <v>636</v>
      </c>
      <c r="B162" s="75"/>
      <c r="C162" s="76">
        <v>0</v>
      </c>
      <c r="D162" s="78"/>
      <c r="E162" s="189">
        <v>0</v>
      </c>
      <c r="H162" s="23"/>
    </row>
    <row r="163" spans="1:8" ht="14.4" x14ac:dyDescent="0.25">
      <c r="A163" s="58" t="s">
        <v>469</v>
      </c>
    </row>
    <row r="164" spans="1:8" ht="14.4" x14ac:dyDescent="0.25">
      <c r="A164" s="58" t="s">
        <v>470</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oddFooter>&amp;C_x000D_&amp;1#&amp;"Aptos"&amp;12&amp;K008000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24"/>
  <sheetViews>
    <sheetView zoomScale="90" zoomScaleNormal="90" zoomScaleSheetLayoutView="100" workbookViewId="0"/>
  </sheetViews>
  <sheetFormatPr defaultColWidth="9.109375" defaultRowHeight="27.75" customHeight="1" x14ac:dyDescent="0.25"/>
  <cols>
    <col min="1" max="1" width="29.88671875" style="58" customWidth="1"/>
    <col min="2" max="2" width="48.5546875" style="58" customWidth="1"/>
    <col min="3" max="4" width="23.6640625" style="82" customWidth="1"/>
    <col min="5" max="5" width="15.5546875" style="58" customWidth="1"/>
    <col min="6" max="16384" width="9.109375" style="58"/>
  </cols>
  <sheetData>
    <row r="1" spans="1:7" ht="27.75" customHeight="1" x14ac:dyDescent="0.35">
      <c r="A1" s="86" t="s">
        <v>17</v>
      </c>
      <c r="B1" s="82"/>
      <c r="C1" s="58"/>
      <c r="E1" s="170"/>
      <c r="F1" s="61"/>
      <c r="G1" s="61"/>
    </row>
    <row r="2" spans="1:7" s="171" customFormat="1" ht="22.5" customHeight="1" x14ac:dyDescent="0.25">
      <c r="A2" s="236" t="str">
        <f>Overview!B4&amp; " - Effective from "&amp;Overview!D4&amp;" - "&amp;Overview!E4&amp;" Nodal/Zonal charges"</f>
        <v>Fulcrum Electricity Assets Ltd - GSP_G  - Effective from 1 April 2027 - Final Nodal/Zonal charges</v>
      </c>
      <c r="B2" s="237"/>
      <c r="C2" s="237"/>
      <c r="D2" s="238"/>
    </row>
    <row r="3" spans="1:7" ht="60.75" customHeight="1" x14ac:dyDescent="0.25">
      <c r="A3" s="172" t="s">
        <v>268</v>
      </c>
      <c r="B3" s="172" t="s">
        <v>1</v>
      </c>
      <c r="C3" s="172" t="s">
        <v>256</v>
      </c>
      <c r="D3" s="172" t="s">
        <v>257</v>
      </c>
    </row>
    <row r="4" spans="1:7" ht="21.75" customHeight="1" x14ac:dyDescent="0.25">
      <c r="A4" s="173" t="s">
        <v>700</v>
      </c>
      <c r="B4" s="174" t="s">
        <v>701</v>
      </c>
      <c r="C4" s="175">
        <v>3.1328438943760188E-2</v>
      </c>
      <c r="D4" s="175">
        <v>1.8170494587380908</v>
      </c>
    </row>
    <row r="5" spans="1:7" ht="21.75" customHeight="1" x14ac:dyDescent="0.25">
      <c r="A5" s="173" t="s">
        <v>700</v>
      </c>
      <c r="B5" s="174" t="s">
        <v>701</v>
      </c>
      <c r="C5" s="175">
        <v>3.1328438943760188E-2</v>
      </c>
      <c r="D5" s="175">
        <v>1.8170494587380908</v>
      </c>
    </row>
    <row r="6" spans="1:7" ht="21.75" customHeight="1" x14ac:dyDescent="0.25">
      <c r="A6" s="173" t="s">
        <v>702</v>
      </c>
      <c r="B6" s="174" t="s">
        <v>701</v>
      </c>
      <c r="C6" s="175">
        <v>4.1771251925013582E-2</v>
      </c>
      <c r="D6" s="175">
        <v>1.9214775885506248</v>
      </c>
    </row>
    <row r="7" spans="1:7" ht="21.75" customHeight="1" x14ac:dyDescent="0.25">
      <c r="A7" s="173" t="s">
        <v>703</v>
      </c>
      <c r="B7" s="174" t="s">
        <v>704</v>
      </c>
      <c r="C7" s="175">
        <v>1.0964953630316066</v>
      </c>
      <c r="D7" s="175">
        <v>1.7857210197943305</v>
      </c>
    </row>
    <row r="8" spans="1:7" ht="21.75" customHeight="1" x14ac:dyDescent="0.25">
      <c r="A8" s="173" t="s">
        <v>703</v>
      </c>
      <c r="B8" s="174" t="s">
        <v>704</v>
      </c>
      <c r="C8" s="175">
        <v>1.0964953630316066</v>
      </c>
      <c r="D8" s="175">
        <v>1.7857210197943305</v>
      </c>
    </row>
    <row r="9" spans="1:7" ht="21.75" customHeight="1" x14ac:dyDescent="0.25">
      <c r="A9" s="173" t="s">
        <v>705</v>
      </c>
      <c r="B9" s="174" t="s">
        <v>704</v>
      </c>
      <c r="C9" s="175">
        <v>1.10693817601286</v>
      </c>
      <c r="D9" s="175">
        <v>1.7857210197943305</v>
      </c>
    </row>
    <row r="10" spans="1:7" ht="21.75" customHeight="1" x14ac:dyDescent="0.25">
      <c r="A10" s="173" t="s">
        <v>705</v>
      </c>
      <c r="B10" s="174" t="s">
        <v>704</v>
      </c>
      <c r="C10" s="175">
        <v>1.10693817601286</v>
      </c>
      <c r="D10" s="175">
        <v>1.7857210197943305</v>
      </c>
    </row>
    <row r="11" spans="1:7" ht="21.75" customHeight="1" x14ac:dyDescent="0.25">
      <c r="A11" s="173" t="s">
        <v>706</v>
      </c>
      <c r="B11" s="174" t="s">
        <v>704</v>
      </c>
      <c r="C11" s="175">
        <v>1.0964953630316066</v>
      </c>
      <c r="D11" s="175">
        <v>1.7857210197943305</v>
      </c>
    </row>
    <row r="12" spans="1:7" ht="21.75" customHeight="1" x14ac:dyDescent="0.25">
      <c r="A12" s="173" t="s">
        <v>706</v>
      </c>
      <c r="B12" s="174" t="s">
        <v>704</v>
      </c>
      <c r="C12" s="175">
        <v>1.0964953630316066</v>
      </c>
      <c r="D12" s="175">
        <v>1.7857210197943305</v>
      </c>
    </row>
    <row r="13" spans="1:7" ht="21.75" customHeight="1" x14ac:dyDescent="0.25">
      <c r="A13" s="173" t="s">
        <v>707</v>
      </c>
      <c r="B13" s="174" t="s">
        <v>704</v>
      </c>
      <c r="C13" s="175">
        <v>1.10693817601286</v>
      </c>
      <c r="D13" s="175">
        <v>1.7857210197943305</v>
      </c>
    </row>
    <row r="14" spans="1:7" ht="21.75" customHeight="1" x14ac:dyDescent="0.25">
      <c r="A14" s="173" t="s">
        <v>707</v>
      </c>
      <c r="B14" s="174" t="s">
        <v>704</v>
      </c>
      <c r="C14" s="175">
        <v>1.10693817601286</v>
      </c>
      <c r="D14" s="175">
        <v>1.7857210197943305</v>
      </c>
    </row>
    <row r="15" spans="1:7" ht="21.75" customHeight="1" x14ac:dyDescent="0.25">
      <c r="A15" s="173" t="s">
        <v>708</v>
      </c>
      <c r="B15" s="174" t="s">
        <v>709</v>
      </c>
      <c r="C15" s="175">
        <v>4.4173098910701869</v>
      </c>
      <c r="D15" s="175">
        <v>0.72055409570648421</v>
      </c>
    </row>
    <row r="16" spans="1:7" ht="21.75" customHeight="1" x14ac:dyDescent="0.25">
      <c r="A16" s="173" t="s">
        <v>708</v>
      </c>
      <c r="B16" s="174" t="s">
        <v>709</v>
      </c>
      <c r="C16" s="175">
        <v>4.4173098910701869</v>
      </c>
      <c r="D16" s="175">
        <v>0.72055409570648421</v>
      </c>
    </row>
    <row r="17" spans="1:4" ht="21.75" customHeight="1" x14ac:dyDescent="0.25">
      <c r="A17" s="173" t="s">
        <v>710</v>
      </c>
      <c r="B17" s="174" t="s">
        <v>709</v>
      </c>
      <c r="C17" s="175">
        <v>4.4173098910701869</v>
      </c>
      <c r="D17" s="175">
        <v>0.72055409570648421</v>
      </c>
    </row>
    <row r="18" spans="1:4" ht="21.75" customHeight="1" x14ac:dyDescent="0.25">
      <c r="A18" s="173" t="s">
        <v>710</v>
      </c>
      <c r="B18" s="174" t="s">
        <v>709</v>
      </c>
      <c r="C18" s="175">
        <v>4.4173098910701869</v>
      </c>
      <c r="D18" s="175">
        <v>0.72055409570648421</v>
      </c>
    </row>
    <row r="19" spans="1:4" ht="21.75" customHeight="1" x14ac:dyDescent="0.25">
      <c r="A19" s="173" t="s">
        <v>711</v>
      </c>
      <c r="B19" s="174" t="s">
        <v>709</v>
      </c>
      <c r="C19" s="175">
        <v>0</v>
      </c>
      <c r="D19" s="175">
        <v>7.309969086877377E-2</v>
      </c>
    </row>
    <row r="20" spans="1:4" ht="21.75" customHeight="1" x14ac:dyDescent="0.25">
      <c r="A20" s="173" t="s">
        <v>711</v>
      </c>
      <c r="B20" s="174" t="s">
        <v>709</v>
      </c>
      <c r="C20" s="175">
        <v>0</v>
      </c>
      <c r="D20" s="175">
        <v>7.309969086877377E-2</v>
      </c>
    </row>
    <row r="21" spans="1:4" ht="21.75" customHeight="1" x14ac:dyDescent="0.25">
      <c r="A21" s="173" t="s">
        <v>712</v>
      </c>
      <c r="B21" s="174" t="s">
        <v>709</v>
      </c>
      <c r="C21" s="175">
        <v>0</v>
      </c>
      <c r="D21" s="175">
        <v>7.309969086877377E-2</v>
      </c>
    </row>
    <row r="22" spans="1:4" ht="21.75" customHeight="1" x14ac:dyDescent="0.25">
      <c r="A22" s="173" t="s">
        <v>712</v>
      </c>
      <c r="B22" s="174" t="s">
        <v>709</v>
      </c>
      <c r="C22" s="175">
        <v>0</v>
      </c>
      <c r="D22" s="175">
        <v>7.309969086877377E-2</v>
      </c>
    </row>
    <row r="23" spans="1:4" ht="21.75" customHeight="1" x14ac:dyDescent="0.25">
      <c r="A23" s="173" t="s">
        <v>713</v>
      </c>
      <c r="B23" s="174" t="s">
        <v>714</v>
      </c>
      <c r="C23" s="175">
        <v>0</v>
      </c>
      <c r="D23" s="175">
        <v>7.309969086877377E-2</v>
      </c>
    </row>
    <row r="24" spans="1:4" ht="21.75" customHeight="1" x14ac:dyDescent="0.25">
      <c r="A24" s="173" t="s">
        <v>713</v>
      </c>
      <c r="B24" s="174" t="s">
        <v>714</v>
      </c>
      <c r="C24" s="175">
        <v>0</v>
      </c>
      <c r="D24" s="175">
        <v>7.309969086877377E-2</v>
      </c>
    </row>
    <row r="25" spans="1:4" ht="21.75" customHeight="1" x14ac:dyDescent="0.25">
      <c r="A25" s="173" t="s">
        <v>715</v>
      </c>
      <c r="B25" s="174" t="s">
        <v>714</v>
      </c>
      <c r="C25" s="175">
        <v>0</v>
      </c>
      <c r="D25" s="175">
        <v>7.309969086877377E-2</v>
      </c>
    </row>
    <row r="26" spans="1:4" ht="21.75" customHeight="1" x14ac:dyDescent="0.25">
      <c r="A26" s="173" t="s">
        <v>715</v>
      </c>
      <c r="B26" s="174" t="s">
        <v>714</v>
      </c>
      <c r="C26" s="175">
        <v>0</v>
      </c>
      <c r="D26" s="175">
        <v>7.309969086877377E-2</v>
      </c>
    </row>
    <row r="27" spans="1:4" ht="27.75" customHeight="1" x14ac:dyDescent="0.25">
      <c r="A27" s="173" t="s">
        <v>716</v>
      </c>
      <c r="B27" s="174" t="s">
        <v>714</v>
      </c>
      <c r="C27" s="175">
        <v>0</v>
      </c>
      <c r="D27" s="175">
        <v>3.1328438943760188E-2</v>
      </c>
    </row>
    <row r="28" spans="1:4" ht="27.75" customHeight="1" x14ac:dyDescent="0.25">
      <c r="A28" s="173" t="s">
        <v>717</v>
      </c>
      <c r="B28" s="174" t="s">
        <v>714</v>
      </c>
      <c r="C28" s="175">
        <v>0</v>
      </c>
      <c r="D28" s="175">
        <v>3.1328438943760188E-2</v>
      </c>
    </row>
    <row r="29" spans="1:4" ht="27.75" customHeight="1" x14ac:dyDescent="0.25">
      <c r="A29" s="173" t="s">
        <v>718</v>
      </c>
      <c r="B29" s="174" t="s">
        <v>714</v>
      </c>
      <c r="C29" s="175">
        <v>0</v>
      </c>
      <c r="D29" s="175">
        <v>3.1328438943760188E-2</v>
      </c>
    </row>
    <row r="30" spans="1:4" ht="27.75" customHeight="1" x14ac:dyDescent="0.25">
      <c r="A30" s="173" t="s">
        <v>719</v>
      </c>
      <c r="B30" s="174" t="s">
        <v>714</v>
      </c>
      <c r="C30" s="175">
        <v>0</v>
      </c>
      <c r="D30" s="175">
        <v>3.1328438943760188E-2</v>
      </c>
    </row>
    <row r="31" spans="1:4" ht="27.75" customHeight="1" x14ac:dyDescent="0.25">
      <c r="A31" s="173" t="s">
        <v>720</v>
      </c>
      <c r="B31" s="174" t="s">
        <v>721</v>
      </c>
      <c r="C31" s="175">
        <v>4.4173098910701869</v>
      </c>
      <c r="D31" s="175">
        <v>0.72055409570648421</v>
      </c>
    </row>
    <row r="32" spans="1:4" ht="27.75" customHeight="1" x14ac:dyDescent="0.25">
      <c r="A32" s="173" t="s">
        <v>722</v>
      </c>
      <c r="B32" s="174" t="s">
        <v>723</v>
      </c>
      <c r="C32" s="175">
        <v>1.3888941265067016</v>
      </c>
      <c r="D32" s="175">
        <v>2.9031020087884438</v>
      </c>
    </row>
    <row r="33" spans="1:4" ht="27.75" customHeight="1" x14ac:dyDescent="0.25">
      <c r="A33" s="173" t="s">
        <v>724</v>
      </c>
      <c r="B33" s="174" t="s">
        <v>723</v>
      </c>
      <c r="C33" s="175">
        <v>1.3888941265067016</v>
      </c>
      <c r="D33" s="175">
        <v>2.9031020087884438</v>
      </c>
    </row>
    <row r="34" spans="1:4" ht="27.75" customHeight="1" x14ac:dyDescent="0.25">
      <c r="A34" s="173" t="s">
        <v>725</v>
      </c>
      <c r="B34" s="174" t="s">
        <v>726</v>
      </c>
      <c r="C34" s="175">
        <v>0</v>
      </c>
      <c r="D34" s="175">
        <v>0</v>
      </c>
    </row>
    <row r="35" spans="1:4" ht="27.75" customHeight="1" x14ac:dyDescent="0.25">
      <c r="A35" s="173" t="s">
        <v>727</v>
      </c>
      <c r="B35" s="174" t="s">
        <v>726</v>
      </c>
      <c r="C35" s="175">
        <v>0</v>
      </c>
      <c r="D35" s="175">
        <v>0</v>
      </c>
    </row>
    <row r="36" spans="1:4" ht="27.75" customHeight="1" x14ac:dyDescent="0.25">
      <c r="A36" s="173" t="s">
        <v>728</v>
      </c>
      <c r="B36" s="174" t="s">
        <v>729</v>
      </c>
      <c r="C36" s="175">
        <v>2.1721051001007061</v>
      </c>
      <c r="D36" s="175">
        <v>10.787425809634758</v>
      </c>
    </row>
    <row r="37" spans="1:4" ht="27.75" customHeight="1" x14ac:dyDescent="0.25">
      <c r="A37" s="173" t="s">
        <v>730</v>
      </c>
      <c r="B37" s="174" t="s">
        <v>729</v>
      </c>
      <c r="C37" s="175">
        <v>2.1721051001007061</v>
      </c>
      <c r="D37" s="175">
        <v>10.787425809634758</v>
      </c>
    </row>
    <row r="38" spans="1:4" ht="27.75" customHeight="1" x14ac:dyDescent="0.25">
      <c r="A38" s="173" t="s">
        <v>731</v>
      </c>
      <c r="B38" s="174" t="s">
        <v>732</v>
      </c>
      <c r="C38" s="175">
        <v>2.0363485313444118</v>
      </c>
      <c r="D38" s="175">
        <v>10.724768931747237</v>
      </c>
    </row>
    <row r="39" spans="1:4" ht="27.75" customHeight="1" x14ac:dyDescent="0.25">
      <c r="A39" s="173" t="s">
        <v>731</v>
      </c>
      <c r="B39" s="174" t="s">
        <v>732</v>
      </c>
      <c r="C39" s="175">
        <v>2.0363485313444118</v>
      </c>
      <c r="D39" s="175">
        <v>10.724768931747237</v>
      </c>
    </row>
    <row r="40" spans="1:4" ht="27.75" customHeight="1" x14ac:dyDescent="0.25">
      <c r="A40" s="173" t="s">
        <v>733</v>
      </c>
      <c r="B40" s="174" t="s">
        <v>732</v>
      </c>
      <c r="C40" s="175">
        <v>2.0363485313444118</v>
      </c>
      <c r="D40" s="175">
        <v>10.724768931747237</v>
      </c>
    </row>
    <row r="41" spans="1:4" ht="27.75" customHeight="1" x14ac:dyDescent="0.25">
      <c r="A41" s="173" t="s">
        <v>733</v>
      </c>
      <c r="B41" s="174" t="s">
        <v>732</v>
      </c>
      <c r="C41" s="175">
        <v>2.0363485313444118</v>
      </c>
      <c r="D41" s="175">
        <v>10.724768931747237</v>
      </c>
    </row>
    <row r="42" spans="1:4" ht="27.75" customHeight="1" x14ac:dyDescent="0.25">
      <c r="A42" s="173" t="s">
        <v>734</v>
      </c>
      <c r="B42" s="174" t="s">
        <v>735</v>
      </c>
      <c r="C42" s="175">
        <v>2.1512194741381996</v>
      </c>
      <c r="D42" s="175">
        <v>10.463698607215902</v>
      </c>
    </row>
    <row r="43" spans="1:4" ht="27.75" customHeight="1" x14ac:dyDescent="0.25">
      <c r="A43" s="173" t="s">
        <v>736</v>
      </c>
      <c r="B43" s="174" t="s">
        <v>735</v>
      </c>
      <c r="C43" s="175">
        <v>2.1512194741381996</v>
      </c>
      <c r="D43" s="175">
        <v>10.463698607215902</v>
      </c>
    </row>
    <row r="44" spans="1:4" ht="27.75" customHeight="1" x14ac:dyDescent="0.25">
      <c r="A44" s="173" t="s">
        <v>737</v>
      </c>
      <c r="B44" s="174" t="s">
        <v>735</v>
      </c>
      <c r="C44" s="175">
        <v>8.8032913431966122</v>
      </c>
      <c r="D44" s="175">
        <v>1.4828794433379822</v>
      </c>
    </row>
    <row r="45" spans="1:4" ht="27.75" customHeight="1" x14ac:dyDescent="0.25">
      <c r="A45" s="173" t="s">
        <v>737</v>
      </c>
      <c r="B45" s="174" t="s">
        <v>735</v>
      </c>
      <c r="C45" s="175">
        <v>8.8032913431966122</v>
      </c>
      <c r="D45" s="175">
        <v>1.4828794433379822</v>
      </c>
    </row>
    <row r="46" spans="1:4" ht="27.75" customHeight="1" x14ac:dyDescent="0.25">
      <c r="A46" s="173" t="s">
        <v>738</v>
      </c>
      <c r="B46" s="174" t="s">
        <v>735</v>
      </c>
      <c r="C46" s="175">
        <v>8.8032913431966122</v>
      </c>
      <c r="D46" s="175">
        <v>1.4828794433379822</v>
      </c>
    </row>
    <row r="47" spans="1:4" ht="27.75" customHeight="1" x14ac:dyDescent="0.25">
      <c r="A47" s="173" t="s">
        <v>738</v>
      </c>
      <c r="B47" s="174" t="s">
        <v>735</v>
      </c>
      <c r="C47" s="175">
        <v>8.8032913431966122</v>
      </c>
      <c r="D47" s="175">
        <v>1.4828794433379822</v>
      </c>
    </row>
    <row r="48" spans="1:4" ht="27.75" customHeight="1" x14ac:dyDescent="0.25">
      <c r="A48" s="173" t="s">
        <v>739</v>
      </c>
      <c r="B48" s="174" t="s">
        <v>740</v>
      </c>
      <c r="C48" s="175">
        <v>0</v>
      </c>
      <c r="D48" s="175">
        <v>0</v>
      </c>
    </row>
    <row r="49" spans="1:4" ht="27.75" customHeight="1" x14ac:dyDescent="0.25">
      <c r="A49" s="173" t="s">
        <v>741</v>
      </c>
      <c r="B49" s="174" t="s">
        <v>742</v>
      </c>
      <c r="C49" s="175">
        <v>0</v>
      </c>
      <c r="D49" s="175">
        <v>0</v>
      </c>
    </row>
    <row r="50" spans="1:4" ht="27.75" customHeight="1" x14ac:dyDescent="0.25">
      <c r="A50" s="173" t="s">
        <v>743</v>
      </c>
      <c r="B50" s="174" t="s">
        <v>744</v>
      </c>
      <c r="C50" s="175">
        <v>9.0330332287841877</v>
      </c>
      <c r="D50" s="175">
        <v>6.2656877887520376E-2</v>
      </c>
    </row>
    <row r="51" spans="1:4" ht="27.75" customHeight="1" x14ac:dyDescent="0.25">
      <c r="A51" s="173" t="s">
        <v>745</v>
      </c>
      <c r="B51" s="174" t="s">
        <v>746</v>
      </c>
      <c r="C51" s="175">
        <v>2.1721051001007061</v>
      </c>
      <c r="D51" s="175">
        <v>7.5710394114087114</v>
      </c>
    </row>
    <row r="52" spans="1:4" ht="27.75" customHeight="1" x14ac:dyDescent="0.25">
      <c r="A52" s="173" t="s">
        <v>747</v>
      </c>
      <c r="B52" s="174" t="s">
        <v>748</v>
      </c>
      <c r="C52" s="175">
        <v>0.49081221011890958</v>
      </c>
      <c r="D52" s="175">
        <v>0.72055409570648421</v>
      </c>
    </row>
    <row r="53" spans="1:4" ht="27.75" customHeight="1" x14ac:dyDescent="0.25">
      <c r="A53" s="173" t="s">
        <v>747</v>
      </c>
      <c r="B53" s="174" t="s">
        <v>748</v>
      </c>
      <c r="C53" s="175">
        <v>0.49081221011890958</v>
      </c>
      <c r="D53" s="175">
        <v>0.72055409570648421</v>
      </c>
    </row>
    <row r="54" spans="1:4" ht="27.75" customHeight="1" x14ac:dyDescent="0.25">
      <c r="A54" s="173" t="s">
        <v>749</v>
      </c>
      <c r="B54" s="174" t="s">
        <v>748</v>
      </c>
      <c r="C54" s="175">
        <v>0.49081221011890958</v>
      </c>
      <c r="D54" s="175">
        <v>0.72055409570648421</v>
      </c>
    </row>
    <row r="55" spans="1:4" ht="27.75" customHeight="1" x14ac:dyDescent="0.25">
      <c r="A55" s="173" t="s">
        <v>749</v>
      </c>
      <c r="B55" s="174" t="s">
        <v>748</v>
      </c>
      <c r="C55" s="175">
        <v>0.49081221011890958</v>
      </c>
      <c r="D55" s="175">
        <v>0.72055409570648421</v>
      </c>
    </row>
    <row r="56" spans="1:4" ht="27.75" customHeight="1" x14ac:dyDescent="0.25">
      <c r="A56" s="173" t="s">
        <v>750</v>
      </c>
      <c r="B56" s="174" t="s">
        <v>751</v>
      </c>
      <c r="C56" s="175">
        <v>0.32372720241885528</v>
      </c>
      <c r="D56" s="175">
        <v>24.352639872282918</v>
      </c>
    </row>
    <row r="57" spans="1:4" ht="27.75" customHeight="1" x14ac:dyDescent="0.25">
      <c r="A57" s="173" t="s">
        <v>752</v>
      </c>
      <c r="B57" s="174" t="s">
        <v>751</v>
      </c>
      <c r="C57" s="175">
        <v>0.32372720241885528</v>
      </c>
      <c r="D57" s="175">
        <v>24.352639872282918</v>
      </c>
    </row>
    <row r="58" spans="1:4" ht="27.75" customHeight="1" x14ac:dyDescent="0.25">
      <c r="A58" s="173" t="s">
        <v>753</v>
      </c>
      <c r="B58" s="174" t="s">
        <v>754</v>
      </c>
      <c r="C58" s="175">
        <v>6.808714063777213</v>
      </c>
      <c r="D58" s="175">
        <v>8.0305231825838614</v>
      </c>
    </row>
    <row r="59" spans="1:4" ht="27.75" customHeight="1" x14ac:dyDescent="0.25">
      <c r="A59" s="173" t="s">
        <v>753</v>
      </c>
      <c r="B59" s="174" t="s">
        <v>754</v>
      </c>
      <c r="C59" s="175">
        <v>6.808714063777213</v>
      </c>
      <c r="D59" s="175">
        <v>8.0305231825838614</v>
      </c>
    </row>
    <row r="60" spans="1:4" ht="27.75" customHeight="1" x14ac:dyDescent="0.25">
      <c r="A60" s="173" t="s">
        <v>755</v>
      </c>
      <c r="B60" s="174" t="s">
        <v>754</v>
      </c>
      <c r="C60" s="175">
        <v>6.7982712507959606</v>
      </c>
      <c r="D60" s="175">
        <v>8.0305231825838614</v>
      </c>
    </row>
    <row r="61" spans="1:4" ht="27.75" customHeight="1" x14ac:dyDescent="0.25">
      <c r="A61" s="173" t="s">
        <v>755</v>
      </c>
      <c r="B61" s="174" t="s">
        <v>754</v>
      </c>
      <c r="C61" s="175">
        <v>6.7982712507959606</v>
      </c>
      <c r="D61" s="175">
        <v>8.0305231825838614</v>
      </c>
    </row>
    <row r="62" spans="1:4" ht="27.75" customHeight="1" x14ac:dyDescent="0.25">
      <c r="A62" s="173" t="s">
        <v>756</v>
      </c>
      <c r="B62" s="174" t="s">
        <v>754</v>
      </c>
      <c r="C62" s="175">
        <v>7.435282842652418</v>
      </c>
      <c r="D62" s="175">
        <v>14.223111280467124</v>
      </c>
    </row>
    <row r="63" spans="1:4" ht="27.75" customHeight="1" x14ac:dyDescent="0.25">
      <c r="A63" s="173" t="s">
        <v>757</v>
      </c>
      <c r="B63" s="174" t="s">
        <v>754</v>
      </c>
      <c r="C63" s="175">
        <v>7.435282842652418</v>
      </c>
      <c r="D63" s="175">
        <v>14.223111280467124</v>
      </c>
    </row>
    <row r="64" spans="1:4" ht="27.75" customHeight="1" x14ac:dyDescent="0.25">
      <c r="A64" s="173" t="s">
        <v>758</v>
      </c>
      <c r="B64" s="174" t="s">
        <v>754</v>
      </c>
      <c r="C64" s="175">
        <v>0.54302627502517653</v>
      </c>
      <c r="D64" s="175">
        <v>14.411081914129687</v>
      </c>
    </row>
    <row r="65" spans="1:4" ht="27.75" customHeight="1" x14ac:dyDescent="0.25">
      <c r="A65" s="173" t="s">
        <v>759</v>
      </c>
      <c r="B65" s="174" t="s">
        <v>760</v>
      </c>
      <c r="C65" s="175">
        <v>1.5455363212255024</v>
      </c>
      <c r="D65" s="175">
        <v>2.4853894895383082</v>
      </c>
    </row>
    <row r="66" spans="1:4" ht="27.75" customHeight="1" x14ac:dyDescent="0.25">
      <c r="A66" s="173" t="s">
        <v>761</v>
      </c>
      <c r="B66" s="174" t="s">
        <v>760</v>
      </c>
      <c r="C66" s="175">
        <v>1.5455363212255024</v>
      </c>
      <c r="D66" s="175">
        <v>2.4853894895383082</v>
      </c>
    </row>
    <row r="67" spans="1:4" ht="27.75" customHeight="1" x14ac:dyDescent="0.25">
      <c r="A67" s="173" t="s">
        <v>762</v>
      </c>
      <c r="B67" s="174" t="s">
        <v>763</v>
      </c>
      <c r="C67" s="175">
        <v>1.4619938173754752</v>
      </c>
      <c r="D67" s="175">
        <v>0.83542503850027172</v>
      </c>
    </row>
    <row r="68" spans="1:4" ht="27.75" customHeight="1" x14ac:dyDescent="0.25">
      <c r="A68" s="173" t="s">
        <v>762</v>
      </c>
      <c r="B68" s="174" t="s">
        <v>763</v>
      </c>
      <c r="C68" s="175">
        <v>1.4619938173754752</v>
      </c>
      <c r="D68" s="175">
        <v>0.83542503850027172</v>
      </c>
    </row>
    <row r="69" spans="1:4" ht="27.75" customHeight="1" x14ac:dyDescent="0.25">
      <c r="A69" s="173" t="s">
        <v>764</v>
      </c>
      <c r="B69" s="174" t="s">
        <v>763</v>
      </c>
      <c r="C69" s="175">
        <v>1.4619938173754752</v>
      </c>
      <c r="D69" s="175">
        <v>0.83542503850027172</v>
      </c>
    </row>
    <row r="70" spans="1:4" ht="27.75" customHeight="1" x14ac:dyDescent="0.25">
      <c r="A70" s="173" t="s">
        <v>764</v>
      </c>
      <c r="B70" s="174" t="s">
        <v>763</v>
      </c>
      <c r="C70" s="175">
        <v>1.4619938173754752</v>
      </c>
      <c r="D70" s="175">
        <v>0.83542503850027172</v>
      </c>
    </row>
    <row r="71" spans="1:4" ht="27.75" customHeight="1" x14ac:dyDescent="0.25">
      <c r="A71" s="173" t="s">
        <v>765</v>
      </c>
      <c r="B71" s="174" t="s">
        <v>763</v>
      </c>
      <c r="C71" s="175">
        <v>0.29239876347509508</v>
      </c>
      <c r="D71" s="175">
        <v>2.3705185467445209</v>
      </c>
    </row>
    <row r="72" spans="1:4" ht="27.75" customHeight="1" x14ac:dyDescent="0.25">
      <c r="A72" s="173" t="s">
        <v>766</v>
      </c>
      <c r="B72" s="174" t="s">
        <v>763</v>
      </c>
      <c r="C72" s="175">
        <v>0.29239876347509508</v>
      </c>
      <c r="D72" s="175">
        <v>2.3705185467445209</v>
      </c>
    </row>
    <row r="73" spans="1:4" ht="27.75" customHeight="1" x14ac:dyDescent="0.25">
      <c r="A73" s="173" t="s">
        <v>767</v>
      </c>
      <c r="B73" s="174" t="s">
        <v>768</v>
      </c>
      <c r="C73" s="175">
        <v>6.359673105583318</v>
      </c>
      <c r="D73" s="175">
        <v>5.5138052541017935</v>
      </c>
    </row>
    <row r="74" spans="1:4" ht="27.75" customHeight="1" x14ac:dyDescent="0.25">
      <c r="A74" s="173" t="s">
        <v>769</v>
      </c>
      <c r="B74" s="174" t="s">
        <v>768</v>
      </c>
      <c r="C74" s="175">
        <v>6.359673105583318</v>
      </c>
      <c r="D74" s="175">
        <v>5.5138052541017935</v>
      </c>
    </row>
    <row r="75" spans="1:4" ht="27.75" customHeight="1" x14ac:dyDescent="0.25">
      <c r="A75" s="173" t="s">
        <v>770</v>
      </c>
      <c r="B75" s="174" t="s">
        <v>771</v>
      </c>
      <c r="C75" s="175">
        <v>6.3074590406770508</v>
      </c>
      <c r="D75" s="175">
        <v>2.4331754246320414</v>
      </c>
    </row>
    <row r="76" spans="1:4" ht="27.75" customHeight="1" x14ac:dyDescent="0.25">
      <c r="A76" s="173" t="s">
        <v>772</v>
      </c>
      <c r="B76" s="174" t="s">
        <v>773</v>
      </c>
      <c r="C76" s="175">
        <v>0.16708500770005433</v>
      </c>
      <c r="D76" s="175">
        <v>16.708500770005433</v>
      </c>
    </row>
    <row r="77" spans="1:4" ht="27.75" customHeight="1" x14ac:dyDescent="0.25">
      <c r="A77" s="173" t="s">
        <v>774</v>
      </c>
      <c r="B77" s="174" t="s">
        <v>773</v>
      </c>
      <c r="C77" s="175">
        <v>0.16708500770005433</v>
      </c>
      <c r="D77" s="175">
        <v>16.708500770005433</v>
      </c>
    </row>
    <row r="78" spans="1:4" ht="27.75" customHeight="1" x14ac:dyDescent="0.25">
      <c r="A78" s="173" t="s">
        <v>775</v>
      </c>
      <c r="B78" s="174" t="s">
        <v>773</v>
      </c>
      <c r="C78" s="175">
        <v>13.794955948235737</v>
      </c>
      <c r="D78" s="175">
        <v>2.5167179284820684</v>
      </c>
    </row>
    <row r="79" spans="1:4" ht="27.75" customHeight="1" x14ac:dyDescent="0.25">
      <c r="A79" s="173" t="s">
        <v>775</v>
      </c>
      <c r="B79" s="174" t="s">
        <v>773</v>
      </c>
      <c r="C79" s="175">
        <v>13.794955948235737</v>
      </c>
      <c r="D79" s="175">
        <v>2.5167179284820684</v>
      </c>
    </row>
    <row r="80" spans="1:4" ht="27.75" customHeight="1" x14ac:dyDescent="0.25">
      <c r="A80" s="173" t="s">
        <v>776</v>
      </c>
      <c r="B80" s="174" t="s">
        <v>773</v>
      </c>
      <c r="C80" s="175">
        <v>13.80539876121699</v>
      </c>
      <c r="D80" s="175">
        <v>2.5167179284820684</v>
      </c>
    </row>
    <row r="81" spans="1:4" ht="27.75" customHeight="1" x14ac:dyDescent="0.25">
      <c r="A81" s="173" t="s">
        <v>776</v>
      </c>
      <c r="B81" s="174" t="s">
        <v>773</v>
      </c>
      <c r="C81" s="175">
        <v>13.80539876121699</v>
      </c>
      <c r="D81" s="175">
        <v>2.5167179284820684</v>
      </c>
    </row>
    <row r="82" spans="1:4" ht="27.75" customHeight="1" x14ac:dyDescent="0.25">
      <c r="A82" s="173" t="s">
        <v>777</v>
      </c>
      <c r="B82" s="174" t="s">
        <v>778</v>
      </c>
      <c r="C82" s="175">
        <v>1.7648353938318238</v>
      </c>
      <c r="D82" s="175">
        <v>2.2974188558757471</v>
      </c>
    </row>
    <row r="83" spans="1:4" ht="27.75" customHeight="1" x14ac:dyDescent="0.25">
      <c r="A83" s="173" t="s">
        <v>779</v>
      </c>
      <c r="B83" s="174" t="s">
        <v>780</v>
      </c>
      <c r="C83" s="175">
        <v>2.4122897986695344</v>
      </c>
      <c r="D83" s="175">
        <v>7.309969086877377E-2</v>
      </c>
    </row>
    <row r="84" spans="1:4" ht="27.75" customHeight="1" x14ac:dyDescent="0.25">
      <c r="A84" s="173" t="s">
        <v>779</v>
      </c>
      <c r="B84" s="174" t="s">
        <v>780</v>
      </c>
      <c r="C84" s="175">
        <v>2.4122897986695344</v>
      </c>
      <c r="D84" s="175">
        <v>7.309969086877377E-2</v>
      </c>
    </row>
    <row r="85" spans="1:4" ht="27.75" customHeight="1" x14ac:dyDescent="0.25">
      <c r="A85" s="173" t="s">
        <v>781</v>
      </c>
      <c r="B85" s="174" t="s">
        <v>780</v>
      </c>
      <c r="C85" s="175">
        <v>2.4122897986695344</v>
      </c>
      <c r="D85" s="175">
        <v>7.309969086877377E-2</v>
      </c>
    </row>
    <row r="86" spans="1:4" ht="27.75" customHeight="1" x14ac:dyDescent="0.25">
      <c r="A86" s="173" t="s">
        <v>781</v>
      </c>
      <c r="B86" s="174" t="s">
        <v>780</v>
      </c>
      <c r="C86" s="175">
        <v>2.4122897986695344</v>
      </c>
      <c r="D86" s="175">
        <v>7.309969086877377E-2</v>
      </c>
    </row>
    <row r="87" spans="1:4" ht="27.75" customHeight="1" x14ac:dyDescent="0.25">
      <c r="A87" s="173" t="s">
        <v>782</v>
      </c>
      <c r="B87" s="174" t="s">
        <v>780</v>
      </c>
      <c r="C87" s="175">
        <v>1.0233956721628328</v>
      </c>
      <c r="D87" s="175">
        <v>2.5689319933883352</v>
      </c>
    </row>
    <row r="88" spans="1:4" ht="27.75" customHeight="1" x14ac:dyDescent="0.25">
      <c r="A88" s="173" t="s">
        <v>783</v>
      </c>
      <c r="B88" s="174" t="s">
        <v>780</v>
      </c>
      <c r="C88" s="175">
        <v>1.0233956721628328</v>
      </c>
      <c r="D88" s="175">
        <v>2.5689319933883352</v>
      </c>
    </row>
    <row r="89" spans="1:4" ht="27.75" customHeight="1" x14ac:dyDescent="0.25">
      <c r="A89" s="173" t="s">
        <v>784</v>
      </c>
      <c r="B89" s="174" t="s">
        <v>785</v>
      </c>
      <c r="C89" s="175">
        <v>6.025503090183209</v>
      </c>
      <c r="D89" s="175">
        <v>2.1198910351944389</v>
      </c>
    </row>
    <row r="90" spans="1:4" ht="27.75" customHeight="1" x14ac:dyDescent="0.25">
      <c r="A90" s="173" t="s">
        <v>784</v>
      </c>
      <c r="B90" s="174" t="s">
        <v>785</v>
      </c>
      <c r="C90" s="175">
        <v>6.025503090183209</v>
      </c>
      <c r="D90" s="175">
        <v>2.1198910351944389</v>
      </c>
    </row>
    <row r="91" spans="1:4" ht="27.75" customHeight="1" x14ac:dyDescent="0.25">
      <c r="A91" s="173" t="s">
        <v>786</v>
      </c>
      <c r="B91" s="174" t="s">
        <v>785</v>
      </c>
      <c r="C91" s="175">
        <v>6.025503090183209</v>
      </c>
      <c r="D91" s="175">
        <v>2.1198910351944389</v>
      </c>
    </row>
    <row r="92" spans="1:4" ht="27.75" customHeight="1" x14ac:dyDescent="0.25">
      <c r="A92" s="173" t="s">
        <v>786</v>
      </c>
      <c r="B92" s="174" t="s">
        <v>785</v>
      </c>
      <c r="C92" s="175">
        <v>6.025503090183209</v>
      </c>
      <c r="D92" s="175">
        <v>2.1198910351944389</v>
      </c>
    </row>
    <row r="93" spans="1:4" ht="27.75" customHeight="1" x14ac:dyDescent="0.25">
      <c r="A93" s="173" t="s">
        <v>787</v>
      </c>
      <c r="B93" s="174" t="s">
        <v>785</v>
      </c>
      <c r="C93" s="175">
        <v>6.025503090183209</v>
      </c>
      <c r="D93" s="175">
        <v>2.1198910351944389</v>
      </c>
    </row>
    <row r="94" spans="1:4" ht="27.75" customHeight="1" x14ac:dyDescent="0.25">
      <c r="A94" s="173" t="s">
        <v>787</v>
      </c>
      <c r="B94" s="174" t="s">
        <v>785</v>
      </c>
      <c r="C94" s="175">
        <v>6.025503090183209</v>
      </c>
      <c r="D94" s="175">
        <v>2.1198910351944389</v>
      </c>
    </row>
    <row r="95" spans="1:4" ht="27.75" customHeight="1" x14ac:dyDescent="0.25">
      <c r="A95" s="173" t="s">
        <v>788</v>
      </c>
      <c r="B95" s="174" t="s">
        <v>785</v>
      </c>
      <c r="C95" s="175">
        <v>4.4173098910701869</v>
      </c>
      <c r="D95" s="175">
        <v>9.4925169999593368</v>
      </c>
    </row>
    <row r="96" spans="1:4" ht="27.75" customHeight="1" x14ac:dyDescent="0.25">
      <c r="A96" s="173" t="s">
        <v>789</v>
      </c>
      <c r="B96" s="174" t="s">
        <v>785</v>
      </c>
      <c r="C96" s="175">
        <v>4.4173098910701869</v>
      </c>
      <c r="D96" s="175">
        <v>9.4925169999593368</v>
      </c>
    </row>
    <row r="97" spans="1:4" ht="27.75" customHeight="1" x14ac:dyDescent="0.25">
      <c r="A97" s="173" t="s">
        <v>790</v>
      </c>
      <c r="B97" s="174" t="s">
        <v>785</v>
      </c>
      <c r="C97" s="175">
        <v>8.3542503850027164E-2</v>
      </c>
      <c r="D97" s="175">
        <v>8.4795641407777556</v>
      </c>
    </row>
    <row r="98" spans="1:4" ht="27.75" customHeight="1" x14ac:dyDescent="0.25">
      <c r="A98" s="173" t="s">
        <v>791</v>
      </c>
      <c r="B98" s="174" t="s">
        <v>792</v>
      </c>
      <c r="C98" s="175">
        <v>4.5843948987702401</v>
      </c>
      <c r="D98" s="175">
        <v>6.0986027810519827</v>
      </c>
    </row>
    <row r="99" spans="1:4" ht="27.75" customHeight="1" x14ac:dyDescent="0.25">
      <c r="A99" s="173" t="s">
        <v>793</v>
      </c>
      <c r="B99" s="174" t="s">
        <v>792</v>
      </c>
      <c r="C99" s="175">
        <v>4.5843948987702401</v>
      </c>
      <c r="D99" s="175">
        <v>6.0986027810519827</v>
      </c>
    </row>
    <row r="100" spans="1:4" ht="27.75" customHeight="1" x14ac:dyDescent="0.25">
      <c r="A100" s="173" t="s">
        <v>794</v>
      </c>
      <c r="B100" s="174" t="s">
        <v>795</v>
      </c>
      <c r="C100" s="175">
        <v>2.558489180407082</v>
      </c>
      <c r="D100" s="175">
        <v>5.4302627502517655</v>
      </c>
    </row>
    <row r="101" spans="1:4" ht="27.75" customHeight="1" x14ac:dyDescent="0.25">
      <c r="A101" s="173" t="s">
        <v>796</v>
      </c>
      <c r="B101" s="174" t="s">
        <v>797</v>
      </c>
      <c r="C101" s="175">
        <v>2.3914041727070274</v>
      </c>
      <c r="D101" s="175">
        <v>14.630380986736007</v>
      </c>
    </row>
    <row r="102" spans="1:4" ht="27.75" customHeight="1" x14ac:dyDescent="0.25">
      <c r="A102" s="173" t="s">
        <v>798</v>
      </c>
      <c r="B102" s="174" t="s">
        <v>797</v>
      </c>
      <c r="C102" s="175">
        <v>2.3914041727070274</v>
      </c>
      <c r="D102" s="175">
        <v>14.630380986736007</v>
      </c>
    </row>
    <row r="103" spans="1:4" ht="27.75" customHeight="1" x14ac:dyDescent="0.25">
      <c r="A103" s="173" t="s">
        <v>799</v>
      </c>
      <c r="B103" s="174" t="s">
        <v>800</v>
      </c>
      <c r="C103" s="175">
        <v>0.51169783608141639</v>
      </c>
      <c r="D103" s="175">
        <v>-0.34461282838136209</v>
      </c>
    </row>
    <row r="104" spans="1:4" ht="27.75" customHeight="1" x14ac:dyDescent="0.25">
      <c r="A104" s="173" t="s">
        <v>799</v>
      </c>
      <c r="B104" s="174" t="s">
        <v>800</v>
      </c>
      <c r="C104" s="175">
        <v>0.51169783608141639</v>
      </c>
      <c r="D104" s="175">
        <v>-0.34461282838136209</v>
      </c>
    </row>
    <row r="105" spans="1:4" ht="27.75" customHeight="1" x14ac:dyDescent="0.25">
      <c r="A105" s="173" t="s">
        <v>799</v>
      </c>
      <c r="B105" s="174" t="s">
        <v>800</v>
      </c>
      <c r="C105" s="175">
        <v>0.51169783608141639</v>
      </c>
      <c r="D105" s="175">
        <v>-0.34461282838136209</v>
      </c>
    </row>
    <row r="106" spans="1:4" ht="27.75" customHeight="1" x14ac:dyDescent="0.25">
      <c r="A106" s="173" t="s">
        <v>801</v>
      </c>
      <c r="B106" s="174" t="s">
        <v>800</v>
      </c>
      <c r="C106" s="175">
        <v>1.7021785159443032</v>
      </c>
      <c r="D106" s="175">
        <v>0.73099690868773759</v>
      </c>
    </row>
    <row r="107" spans="1:4" ht="27.75" customHeight="1" x14ac:dyDescent="0.25">
      <c r="A107" s="173" t="s">
        <v>802</v>
      </c>
      <c r="B107" s="174" t="s">
        <v>800</v>
      </c>
      <c r="C107" s="175">
        <v>1.6812928899817967</v>
      </c>
      <c r="D107" s="175">
        <v>0.73099690868773759</v>
      </c>
    </row>
    <row r="108" spans="1:4" ht="27.75" customHeight="1" x14ac:dyDescent="0.25">
      <c r="A108" s="173" t="s">
        <v>802</v>
      </c>
      <c r="B108" s="174" t="s">
        <v>800</v>
      </c>
      <c r="C108" s="175">
        <v>1.6812928899817967</v>
      </c>
      <c r="D108" s="175">
        <v>0.73099690868773759</v>
      </c>
    </row>
    <row r="109" spans="1:4" ht="27.75" customHeight="1" x14ac:dyDescent="0.25">
      <c r="A109" s="173" t="s">
        <v>803</v>
      </c>
      <c r="B109" s="174" t="s">
        <v>800</v>
      </c>
      <c r="C109" s="175">
        <v>0.52214064906266977</v>
      </c>
      <c r="D109" s="175">
        <v>-0.38638408030637561</v>
      </c>
    </row>
    <row r="110" spans="1:4" ht="27.75" customHeight="1" x14ac:dyDescent="0.25">
      <c r="A110" s="173" t="s">
        <v>804</v>
      </c>
      <c r="B110" s="174" t="s">
        <v>805</v>
      </c>
      <c r="C110" s="175">
        <v>0.51169783608141639</v>
      </c>
      <c r="D110" s="175">
        <v>0.74143972166899108</v>
      </c>
    </row>
    <row r="111" spans="1:4" ht="27.75" customHeight="1" x14ac:dyDescent="0.25">
      <c r="A111" s="173" t="s">
        <v>806</v>
      </c>
      <c r="B111" s="174" t="s">
        <v>807</v>
      </c>
      <c r="C111" s="175">
        <v>2.704688562144629</v>
      </c>
      <c r="D111" s="175">
        <v>2.5376035544445754</v>
      </c>
    </row>
    <row r="112" spans="1:4" ht="27.75" customHeight="1" x14ac:dyDescent="0.25">
      <c r="A112" s="173" t="s">
        <v>808</v>
      </c>
      <c r="B112" s="174" t="s">
        <v>807</v>
      </c>
      <c r="C112" s="175">
        <v>2.704688562144629</v>
      </c>
      <c r="D112" s="175">
        <v>2.5376035544445754</v>
      </c>
    </row>
    <row r="113" spans="1:4" ht="27.75" customHeight="1" x14ac:dyDescent="0.25">
      <c r="A113" s="173" t="s">
        <v>809</v>
      </c>
      <c r="B113" s="174" t="s">
        <v>807</v>
      </c>
      <c r="C113" s="175">
        <v>1.6499644510380365</v>
      </c>
      <c r="D113" s="175">
        <v>0.57435471396893678</v>
      </c>
    </row>
    <row r="114" spans="1:4" ht="27.75" customHeight="1" x14ac:dyDescent="0.25">
      <c r="A114" s="173" t="s">
        <v>809</v>
      </c>
      <c r="B114" s="174" t="s">
        <v>807</v>
      </c>
      <c r="C114" s="175">
        <v>1.6499644510380365</v>
      </c>
      <c r="D114" s="175">
        <v>0.57435471396893678</v>
      </c>
    </row>
    <row r="115" spans="1:4" ht="27.75" customHeight="1" x14ac:dyDescent="0.25">
      <c r="A115" s="173" t="s">
        <v>810</v>
      </c>
      <c r="B115" s="174" t="s">
        <v>807</v>
      </c>
      <c r="C115" s="175">
        <v>1.6499644510380365</v>
      </c>
      <c r="D115" s="175">
        <v>0.57435471396893678</v>
      </c>
    </row>
    <row r="116" spans="1:4" ht="27.75" customHeight="1" x14ac:dyDescent="0.25">
      <c r="A116" s="173" t="s">
        <v>810</v>
      </c>
      <c r="B116" s="174" t="s">
        <v>807</v>
      </c>
      <c r="C116" s="175">
        <v>1.6499644510380365</v>
      </c>
      <c r="D116" s="175">
        <v>0.57435471396893678</v>
      </c>
    </row>
    <row r="117" spans="1:4" ht="27.75" customHeight="1" x14ac:dyDescent="0.25">
      <c r="A117" s="173" t="s">
        <v>811</v>
      </c>
      <c r="B117" s="174" t="s">
        <v>812</v>
      </c>
      <c r="C117" s="175">
        <v>0</v>
      </c>
      <c r="D117" s="175">
        <v>0</v>
      </c>
    </row>
    <row r="118" spans="1:4" ht="27.75" customHeight="1" x14ac:dyDescent="0.25">
      <c r="A118" s="173" t="s">
        <v>811</v>
      </c>
      <c r="B118" s="174" t="s">
        <v>812</v>
      </c>
      <c r="C118" s="175">
        <v>0</v>
      </c>
      <c r="D118" s="175">
        <v>0</v>
      </c>
    </row>
    <row r="119" spans="1:4" ht="27.75" customHeight="1" x14ac:dyDescent="0.25">
      <c r="A119" s="173" t="s">
        <v>813</v>
      </c>
      <c r="B119" s="174" t="s">
        <v>812</v>
      </c>
      <c r="C119" s="175">
        <v>0</v>
      </c>
      <c r="D119" s="175">
        <v>0</v>
      </c>
    </row>
    <row r="120" spans="1:4" ht="27.75" customHeight="1" x14ac:dyDescent="0.25">
      <c r="A120" s="173" t="s">
        <v>813</v>
      </c>
      <c r="B120" s="174" t="s">
        <v>812</v>
      </c>
      <c r="C120" s="175">
        <v>0</v>
      </c>
      <c r="D120" s="175">
        <v>0</v>
      </c>
    </row>
    <row r="121" spans="1:4" ht="27.75" customHeight="1" x14ac:dyDescent="0.25">
      <c r="A121" s="173" t="s">
        <v>814</v>
      </c>
      <c r="B121" s="174" t="s">
        <v>815</v>
      </c>
      <c r="C121" s="175">
        <v>0</v>
      </c>
      <c r="D121" s="175">
        <v>0</v>
      </c>
    </row>
    <row r="122" spans="1:4" ht="27.75" customHeight="1" x14ac:dyDescent="0.25">
      <c r="A122" s="173" t="s">
        <v>816</v>
      </c>
      <c r="B122" s="174" t="s">
        <v>815</v>
      </c>
      <c r="C122" s="175">
        <v>0</v>
      </c>
      <c r="D122" s="175">
        <v>0</v>
      </c>
    </row>
    <row r="123" spans="1:4" ht="27.75" customHeight="1" x14ac:dyDescent="0.25">
      <c r="A123" s="173" t="s">
        <v>817</v>
      </c>
      <c r="B123" s="174" t="s">
        <v>818</v>
      </c>
      <c r="C123" s="175">
        <v>0</v>
      </c>
      <c r="D123" s="175">
        <v>0</v>
      </c>
    </row>
    <row r="124" spans="1:4" ht="27.75" customHeight="1" x14ac:dyDescent="0.25">
      <c r="A124" s="173" t="s">
        <v>819</v>
      </c>
      <c r="B124" s="174" t="s">
        <v>820</v>
      </c>
      <c r="C124" s="175">
        <v>0</v>
      </c>
      <c r="D124" s="175">
        <v>0</v>
      </c>
    </row>
    <row r="125" spans="1:4" ht="27.75" customHeight="1" x14ac:dyDescent="0.25">
      <c r="A125" s="173" t="s">
        <v>821</v>
      </c>
      <c r="B125" s="174" t="s">
        <v>820</v>
      </c>
      <c r="C125" s="175">
        <v>0</v>
      </c>
      <c r="D125" s="175">
        <v>0</v>
      </c>
    </row>
    <row r="126" spans="1:4" ht="27.75" customHeight="1" x14ac:dyDescent="0.25">
      <c r="A126" s="173" t="s">
        <v>821</v>
      </c>
      <c r="B126" s="174" t="s">
        <v>820</v>
      </c>
      <c r="C126" s="175">
        <v>0</v>
      </c>
      <c r="D126" s="175">
        <v>0</v>
      </c>
    </row>
    <row r="127" spans="1:4" ht="27.75" customHeight="1" x14ac:dyDescent="0.25">
      <c r="A127" s="173" t="s">
        <v>822</v>
      </c>
      <c r="B127" s="174" t="s">
        <v>820</v>
      </c>
      <c r="C127" s="175">
        <v>0</v>
      </c>
      <c r="D127" s="175">
        <v>0</v>
      </c>
    </row>
    <row r="128" spans="1:4" ht="27.75" customHeight="1" x14ac:dyDescent="0.25">
      <c r="A128" s="173" t="s">
        <v>822</v>
      </c>
      <c r="B128" s="174" t="s">
        <v>820</v>
      </c>
      <c r="C128" s="175">
        <v>0</v>
      </c>
      <c r="D128" s="175">
        <v>0</v>
      </c>
    </row>
    <row r="129" spans="1:4" ht="27.75" customHeight="1" x14ac:dyDescent="0.25">
      <c r="A129" s="173" t="s">
        <v>823</v>
      </c>
      <c r="B129" s="174" t="s">
        <v>824</v>
      </c>
      <c r="C129" s="175">
        <v>6.5998578041521458</v>
      </c>
      <c r="D129" s="175">
        <v>1.1487094279378736</v>
      </c>
    </row>
    <row r="130" spans="1:4" ht="27.75" customHeight="1" x14ac:dyDescent="0.25">
      <c r="A130" s="173" t="s">
        <v>823</v>
      </c>
      <c r="B130" s="174" t="s">
        <v>824</v>
      </c>
      <c r="C130" s="175">
        <v>6.5998578041521458</v>
      </c>
      <c r="D130" s="175">
        <v>1.1487094279378736</v>
      </c>
    </row>
    <row r="131" spans="1:4" ht="27.75" customHeight="1" x14ac:dyDescent="0.25">
      <c r="A131" s="173" t="s">
        <v>825</v>
      </c>
      <c r="B131" s="174" t="s">
        <v>824</v>
      </c>
      <c r="C131" s="175">
        <v>6.5998578041521458</v>
      </c>
      <c r="D131" s="175">
        <v>1.1487094279378736</v>
      </c>
    </row>
    <row r="132" spans="1:4" ht="27.75" customHeight="1" x14ac:dyDescent="0.25">
      <c r="A132" s="173" t="s">
        <v>825</v>
      </c>
      <c r="B132" s="174" t="s">
        <v>824</v>
      </c>
      <c r="C132" s="175">
        <v>6.5998578041521458</v>
      </c>
      <c r="D132" s="175">
        <v>1.1487094279378736</v>
      </c>
    </row>
    <row r="133" spans="1:4" ht="27.75" customHeight="1" x14ac:dyDescent="0.25">
      <c r="A133" s="173" t="s">
        <v>826</v>
      </c>
      <c r="B133" s="174" t="s">
        <v>827</v>
      </c>
      <c r="C133" s="175">
        <v>3.613213291513675</v>
      </c>
      <c r="D133" s="175">
        <v>7.9052094268088204</v>
      </c>
    </row>
    <row r="134" spans="1:4" ht="27.75" customHeight="1" x14ac:dyDescent="0.25">
      <c r="A134" s="173" t="s">
        <v>828</v>
      </c>
      <c r="B134" s="174" t="s">
        <v>827</v>
      </c>
      <c r="C134" s="175">
        <v>3.613213291513675</v>
      </c>
      <c r="D134" s="175">
        <v>7.9052094268088204</v>
      </c>
    </row>
    <row r="135" spans="1:4" ht="27.75" customHeight="1" x14ac:dyDescent="0.25">
      <c r="A135" s="173" t="s">
        <v>829</v>
      </c>
      <c r="B135" s="174" t="s">
        <v>830</v>
      </c>
      <c r="C135" s="175">
        <v>6.2761306017332901</v>
      </c>
      <c r="D135" s="175">
        <v>9.9833292100782458</v>
      </c>
    </row>
    <row r="136" spans="1:4" ht="27.75" customHeight="1" x14ac:dyDescent="0.25">
      <c r="A136" s="173" t="s">
        <v>831</v>
      </c>
      <c r="B136" s="174" t="s">
        <v>830</v>
      </c>
      <c r="C136" s="175">
        <v>6.2761306017332901</v>
      </c>
      <c r="D136" s="175">
        <v>9.9833292100782458</v>
      </c>
    </row>
    <row r="137" spans="1:4" ht="27.75" customHeight="1" x14ac:dyDescent="0.25">
      <c r="A137" s="173" t="s">
        <v>832</v>
      </c>
      <c r="B137" s="174" t="s">
        <v>833</v>
      </c>
      <c r="C137" s="175">
        <v>7.7067959801650057</v>
      </c>
      <c r="D137" s="175">
        <v>7.1324412661960688</v>
      </c>
    </row>
    <row r="138" spans="1:4" ht="27.75" customHeight="1" x14ac:dyDescent="0.25">
      <c r="A138" s="173" t="s">
        <v>832</v>
      </c>
      <c r="B138" s="174" t="s">
        <v>833</v>
      </c>
      <c r="C138" s="175">
        <v>7.7067959801650057</v>
      </c>
      <c r="D138" s="175">
        <v>7.1324412661960688</v>
      </c>
    </row>
    <row r="139" spans="1:4" ht="27.75" customHeight="1" x14ac:dyDescent="0.25">
      <c r="A139" s="173" t="s">
        <v>834</v>
      </c>
      <c r="B139" s="174" t="s">
        <v>833</v>
      </c>
      <c r="C139" s="175">
        <v>7.7067959801650057</v>
      </c>
      <c r="D139" s="175">
        <v>7.1324412661960688</v>
      </c>
    </row>
    <row r="140" spans="1:4" ht="27.75" customHeight="1" x14ac:dyDescent="0.25">
      <c r="A140" s="173" t="s">
        <v>834</v>
      </c>
      <c r="B140" s="174" t="s">
        <v>833</v>
      </c>
      <c r="C140" s="175">
        <v>7.7067959801650057</v>
      </c>
      <c r="D140" s="175">
        <v>7.1324412661960688</v>
      </c>
    </row>
    <row r="141" spans="1:4" ht="27.75" customHeight="1" x14ac:dyDescent="0.25">
      <c r="A141" s="173" t="s">
        <v>835</v>
      </c>
      <c r="B141" s="174" t="s">
        <v>836</v>
      </c>
      <c r="C141" s="175">
        <v>1.8588207106631045</v>
      </c>
      <c r="D141" s="175">
        <v>-0.449040958193896</v>
      </c>
    </row>
    <row r="142" spans="1:4" ht="27.75" customHeight="1" x14ac:dyDescent="0.25">
      <c r="A142" s="173" t="s">
        <v>835</v>
      </c>
      <c r="B142" s="174" t="s">
        <v>836</v>
      </c>
      <c r="C142" s="175">
        <v>1.8588207106631045</v>
      </c>
      <c r="D142" s="175">
        <v>-0.449040958193896</v>
      </c>
    </row>
    <row r="143" spans="1:4" ht="27.75" customHeight="1" x14ac:dyDescent="0.25">
      <c r="A143" s="173" t="s">
        <v>837</v>
      </c>
      <c r="B143" s="174" t="s">
        <v>836</v>
      </c>
      <c r="C143" s="175">
        <v>1.8588207106631045</v>
      </c>
      <c r="D143" s="175">
        <v>-0.449040958193896</v>
      </c>
    </row>
    <row r="144" spans="1:4" ht="27.75" customHeight="1" x14ac:dyDescent="0.25">
      <c r="A144" s="173" t="s">
        <v>837</v>
      </c>
      <c r="B144" s="174" t="s">
        <v>836</v>
      </c>
      <c r="C144" s="175">
        <v>1.8588207106631045</v>
      </c>
      <c r="D144" s="175">
        <v>-0.449040958193896</v>
      </c>
    </row>
    <row r="145" spans="1:4" ht="27.75" customHeight="1" x14ac:dyDescent="0.25">
      <c r="A145" s="173" t="s">
        <v>838</v>
      </c>
      <c r="B145" s="174" t="s">
        <v>836</v>
      </c>
      <c r="C145" s="175">
        <v>1.2009234928441404</v>
      </c>
      <c r="D145" s="175">
        <v>1.4933222563192354</v>
      </c>
    </row>
    <row r="146" spans="1:4" ht="27.75" customHeight="1" x14ac:dyDescent="0.25">
      <c r="A146" s="173" t="s">
        <v>839</v>
      </c>
      <c r="B146" s="174" t="s">
        <v>836</v>
      </c>
      <c r="C146" s="175">
        <v>1.2009234928441404</v>
      </c>
      <c r="D146" s="175">
        <v>1.4933222563192354</v>
      </c>
    </row>
    <row r="147" spans="1:4" ht="27.75" customHeight="1" x14ac:dyDescent="0.25">
      <c r="A147" s="173" t="s">
        <v>840</v>
      </c>
      <c r="B147" s="174" t="s">
        <v>841</v>
      </c>
      <c r="C147" s="175">
        <v>0</v>
      </c>
      <c r="D147" s="175">
        <v>3.0806298294697516</v>
      </c>
    </row>
    <row r="148" spans="1:4" ht="27.75" customHeight="1" x14ac:dyDescent="0.25">
      <c r="A148" s="173" t="s">
        <v>842</v>
      </c>
      <c r="B148" s="174" t="s">
        <v>841</v>
      </c>
      <c r="C148" s="175">
        <v>0</v>
      </c>
      <c r="D148" s="175">
        <v>3.0806298294697516</v>
      </c>
    </row>
    <row r="149" spans="1:4" ht="27.75" customHeight="1" x14ac:dyDescent="0.25">
      <c r="A149" s="173" t="s">
        <v>843</v>
      </c>
      <c r="B149" s="174" t="s">
        <v>844</v>
      </c>
      <c r="C149" s="175">
        <v>0.83542503850027172</v>
      </c>
      <c r="D149" s="175">
        <v>6.2239165368270237</v>
      </c>
    </row>
    <row r="150" spans="1:4" ht="27.75" customHeight="1" x14ac:dyDescent="0.25">
      <c r="A150" s="173" t="s">
        <v>845</v>
      </c>
      <c r="B150" s="174" t="s">
        <v>844</v>
      </c>
      <c r="C150" s="175">
        <v>0.83542503850027172</v>
      </c>
      <c r="D150" s="175">
        <v>6.2239165368270237</v>
      </c>
    </row>
    <row r="151" spans="1:4" ht="27.75" customHeight="1" x14ac:dyDescent="0.25">
      <c r="A151" s="173" t="s">
        <v>846</v>
      </c>
      <c r="B151" s="174" t="s">
        <v>847</v>
      </c>
      <c r="C151" s="175">
        <v>2.5271607414633217</v>
      </c>
      <c r="D151" s="175">
        <v>2.9553160736947111</v>
      </c>
    </row>
    <row r="152" spans="1:4" ht="27.75" customHeight="1" x14ac:dyDescent="0.25">
      <c r="A152" s="173" t="s">
        <v>848</v>
      </c>
      <c r="B152" s="174" t="s">
        <v>847</v>
      </c>
      <c r="C152" s="175">
        <v>2.5271607414633217</v>
      </c>
      <c r="D152" s="175">
        <v>2.9553160736947111</v>
      </c>
    </row>
    <row r="153" spans="1:4" ht="27.75" customHeight="1" x14ac:dyDescent="0.25">
      <c r="A153" s="173" t="s">
        <v>849</v>
      </c>
      <c r="B153" s="174" t="s">
        <v>847</v>
      </c>
      <c r="C153" s="175">
        <v>2.7986738789759102</v>
      </c>
      <c r="D153" s="175">
        <v>7.309969086877377E-2</v>
      </c>
    </row>
    <row r="154" spans="1:4" ht="27.75" customHeight="1" x14ac:dyDescent="0.25">
      <c r="A154" s="173" t="s">
        <v>849</v>
      </c>
      <c r="B154" s="174" t="s">
        <v>847</v>
      </c>
      <c r="C154" s="175">
        <v>2.7986738789759102</v>
      </c>
      <c r="D154" s="175">
        <v>7.309969086877377E-2</v>
      </c>
    </row>
    <row r="155" spans="1:4" ht="27.75" customHeight="1" x14ac:dyDescent="0.25">
      <c r="A155" s="173" t="s">
        <v>850</v>
      </c>
      <c r="B155" s="174" t="s">
        <v>847</v>
      </c>
      <c r="C155" s="175">
        <v>2.7986738789759102</v>
      </c>
      <c r="D155" s="175">
        <v>7.309969086877377E-2</v>
      </c>
    </row>
    <row r="156" spans="1:4" ht="27.75" customHeight="1" x14ac:dyDescent="0.25">
      <c r="A156" s="173" t="s">
        <v>850</v>
      </c>
      <c r="B156" s="174" t="s">
        <v>847</v>
      </c>
      <c r="C156" s="175">
        <v>2.7986738789759102</v>
      </c>
      <c r="D156" s="175">
        <v>7.309969086877377E-2</v>
      </c>
    </row>
    <row r="157" spans="1:4" ht="27.75" customHeight="1" x14ac:dyDescent="0.25">
      <c r="A157" s="173" t="s">
        <v>851</v>
      </c>
      <c r="B157" s="174" t="s">
        <v>852</v>
      </c>
      <c r="C157" s="175">
        <v>3.4252426578511135</v>
      </c>
      <c r="D157" s="175">
        <v>5.618233383914327</v>
      </c>
    </row>
    <row r="158" spans="1:4" ht="27.75" customHeight="1" x14ac:dyDescent="0.25">
      <c r="A158" s="173" t="s">
        <v>853</v>
      </c>
      <c r="B158" s="174" t="s">
        <v>852</v>
      </c>
      <c r="C158" s="175">
        <v>3.4252426578511135</v>
      </c>
      <c r="D158" s="175">
        <v>5.618233383914327</v>
      </c>
    </row>
    <row r="159" spans="1:4" ht="27.75" customHeight="1" x14ac:dyDescent="0.25">
      <c r="A159" s="173" t="s">
        <v>854</v>
      </c>
      <c r="B159" s="174" t="s">
        <v>855</v>
      </c>
      <c r="C159" s="175">
        <v>7.2055409570648434</v>
      </c>
      <c r="D159" s="175">
        <v>7.7172387931462589</v>
      </c>
    </row>
    <row r="160" spans="1:4" ht="27.75" customHeight="1" x14ac:dyDescent="0.25">
      <c r="A160" s="173" t="s">
        <v>856</v>
      </c>
      <c r="B160" s="174" t="s">
        <v>855</v>
      </c>
      <c r="C160" s="175">
        <v>7.2055409570648434</v>
      </c>
      <c r="D160" s="175">
        <v>7.101112827252309</v>
      </c>
    </row>
    <row r="161" spans="1:4" ht="27.75" customHeight="1" x14ac:dyDescent="0.25">
      <c r="A161" s="173" t="s">
        <v>856</v>
      </c>
      <c r="B161" s="174" t="s">
        <v>855</v>
      </c>
      <c r="C161" s="175">
        <v>7.2055409570648434</v>
      </c>
      <c r="D161" s="175">
        <v>7.101112827252309</v>
      </c>
    </row>
    <row r="162" spans="1:4" ht="27.75" customHeight="1" x14ac:dyDescent="0.25">
      <c r="A162" s="173" t="s">
        <v>857</v>
      </c>
      <c r="B162" s="174" t="s">
        <v>858</v>
      </c>
      <c r="C162" s="175">
        <v>7.9469806787338344</v>
      </c>
      <c r="D162" s="175">
        <v>6.9549134455147614</v>
      </c>
    </row>
    <row r="163" spans="1:4" ht="27.75" customHeight="1" x14ac:dyDescent="0.25">
      <c r="A163" s="173" t="s">
        <v>859</v>
      </c>
      <c r="B163" s="174" t="s">
        <v>858</v>
      </c>
      <c r="C163" s="175">
        <v>7.9469806787338344</v>
      </c>
      <c r="D163" s="175">
        <v>6.9549134455147614</v>
      </c>
    </row>
    <row r="164" spans="1:4" ht="27.75" customHeight="1" x14ac:dyDescent="0.25">
      <c r="A164" s="173" t="s">
        <v>860</v>
      </c>
      <c r="B164" s="174" t="s">
        <v>861</v>
      </c>
      <c r="C164" s="175">
        <v>0</v>
      </c>
      <c r="D164" s="175">
        <v>0</v>
      </c>
    </row>
    <row r="165" spans="1:4" ht="27.75" customHeight="1" x14ac:dyDescent="0.25">
      <c r="A165" s="173" t="s">
        <v>862</v>
      </c>
      <c r="B165" s="174" t="s">
        <v>863</v>
      </c>
      <c r="C165" s="175">
        <v>0.40726970626888243</v>
      </c>
      <c r="D165" s="175">
        <v>0.41771251925013586</v>
      </c>
    </row>
    <row r="166" spans="1:4" ht="27.75" customHeight="1" x14ac:dyDescent="0.25">
      <c r="A166" s="173" t="s">
        <v>864</v>
      </c>
      <c r="B166" s="174" t="s">
        <v>863</v>
      </c>
      <c r="C166" s="175">
        <v>0.40726970626888243</v>
      </c>
      <c r="D166" s="175">
        <v>0.41771251925013586</v>
      </c>
    </row>
    <row r="167" spans="1:4" ht="27.75" customHeight="1" x14ac:dyDescent="0.25">
      <c r="A167" s="173" t="s">
        <v>865</v>
      </c>
      <c r="B167" s="174" t="s">
        <v>863</v>
      </c>
      <c r="C167" s="175">
        <v>0.39682689328762905</v>
      </c>
      <c r="D167" s="175">
        <v>-1.0442812981253395E-2</v>
      </c>
    </row>
    <row r="168" spans="1:4" ht="27.75" customHeight="1" x14ac:dyDescent="0.25">
      <c r="A168" s="173" t="s">
        <v>865</v>
      </c>
      <c r="B168" s="174" t="s">
        <v>863</v>
      </c>
      <c r="C168" s="175">
        <v>0.39682689328762905</v>
      </c>
      <c r="D168" s="175">
        <v>-1.0442812981253395E-2</v>
      </c>
    </row>
    <row r="169" spans="1:4" ht="27.75" customHeight="1" x14ac:dyDescent="0.25">
      <c r="A169" s="173" t="s">
        <v>866</v>
      </c>
      <c r="B169" s="174" t="s">
        <v>863</v>
      </c>
      <c r="C169" s="175">
        <v>0.39682689328762905</v>
      </c>
      <c r="D169" s="175">
        <v>-1.0442812981253395E-2</v>
      </c>
    </row>
    <row r="170" spans="1:4" ht="27.75" customHeight="1" x14ac:dyDescent="0.25">
      <c r="A170" s="173" t="s">
        <v>866</v>
      </c>
      <c r="B170" s="174" t="s">
        <v>863</v>
      </c>
      <c r="C170" s="175">
        <v>0.39682689328762905</v>
      </c>
      <c r="D170" s="175">
        <v>-1.0442812981253395E-2</v>
      </c>
    </row>
    <row r="171" spans="1:4" ht="27.75" customHeight="1" x14ac:dyDescent="0.25">
      <c r="A171" s="173" t="s">
        <v>867</v>
      </c>
      <c r="B171" s="174" t="s">
        <v>868</v>
      </c>
      <c r="C171" s="175">
        <v>0</v>
      </c>
      <c r="D171" s="175">
        <v>0</v>
      </c>
    </row>
    <row r="172" spans="1:4" ht="27.75" customHeight="1" x14ac:dyDescent="0.25">
      <c r="A172" s="173" t="s">
        <v>869</v>
      </c>
      <c r="B172" s="174" t="s">
        <v>870</v>
      </c>
      <c r="C172" s="175">
        <v>1.10693817601286</v>
      </c>
      <c r="D172" s="175">
        <v>2.0885625962506791E-2</v>
      </c>
    </row>
    <row r="173" spans="1:4" ht="27.75" customHeight="1" x14ac:dyDescent="0.25">
      <c r="A173" s="173" t="s">
        <v>869</v>
      </c>
      <c r="B173" s="174" t="s">
        <v>870</v>
      </c>
      <c r="C173" s="175">
        <v>1.10693817601286</v>
      </c>
      <c r="D173" s="175">
        <v>2.0885625962506791E-2</v>
      </c>
    </row>
    <row r="174" spans="1:4" ht="27.75" customHeight="1" x14ac:dyDescent="0.25">
      <c r="A174" s="173" t="s">
        <v>871</v>
      </c>
      <c r="B174" s="174" t="s">
        <v>870</v>
      </c>
      <c r="C174" s="175">
        <v>1.10693817601286</v>
      </c>
      <c r="D174" s="175">
        <v>2.0885625962506791E-2</v>
      </c>
    </row>
    <row r="175" spans="1:4" ht="27.75" customHeight="1" x14ac:dyDescent="0.25">
      <c r="A175" s="173" t="s">
        <v>871</v>
      </c>
      <c r="B175" s="174" t="s">
        <v>870</v>
      </c>
      <c r="C175" s="175">
        <v>1.10693817601286</v>
      </c>
      <c r="D175" s="175">
        <v>2.0885625962506791E-2</v>
      </c>
    </row>
    <row r="176" spans="1:4" ht="27.75" customHeight="1" x14ac:dyDescent="0.25">
      <c r="A176" s="173" t="s">
        <v>872</v>
      </c>
      <c r="B176" s="174" t="s">
        <v>870</v>
      </c>
      <c r="C176" s="175">
        <v>1.10693817601286</v>
      </c>
      <c r="D176" s="175">
        <v>2.0885625962506791E-2</v>
      </c>
    </row>
    <row r="177" spans="1:4" ht="27.75" customHeight="1" x14ac:dyDescent="0.25">
      <c r="A177" s="173" t="s">
        <v>872</v>
      </c>
      <c r="B177" s="174" t="s">
        <v>870</v>
      </c>
      <c r="C177" s="175">
        <v>1.10693817601286</v>
      </c>
      <c r="D177" s="175">
        <v>2.0885625962506791E-2</v>
      </c>
    </row>
    <row r="178" spans="1:4" ht="27.75" customHeight="1" x14ac:dyDescent="0.25">
      <c r="A178" s="173" t="s">
        <v>873</v>
      </c>
      <c r="B178" s="174" t="s">
        <v>874</v>
      </c>
      <c r="C178" s="175">
        <v>0.68922565676272418</v>
      </c>
      <c r="D178" s="175">
        <v>1.5455363212255024</v>
      </c>
    </row>
    <row r="179" spans="1:4" ht="27.75" customHeight="1" x14ac:dyDescent="0.25">
      <c r="A179" s="173" t="s">
        <v>875</v>
      </c>
      <c r="B179" s="174" t="s">
        <v>874</v>
      </c>
      <c r="C179" s="175">
        <v>0.68922565676272418</v>
      </c>
      <c r="D179" s="175">
        <v>1.5455363212255024</v>
      </c>
    </row>
    <row r="180" spans="1:4" ht="27.75" customHeight="1" x14ac:dyDescent="0.25">
      <c r="A180" s="173" t="s">
        <v>876</v>
      </c>
      <c r="B180" s="174" t="s">
        <v>877</v>
      </c>
      <c r="C180" s="175">
        <v>0</v>
      </c>
      <c r="D180" s="175">
        <v>1.1278238019753668</v>
      </c>
    </row>
    <row r="181" spans="1:4" ht="27.75" customHeight="1" x14ac:dyDescent="0.25">
      <c r="A181" s="173" t="s">
        <v>876</v>
      </c>
      <c r="B181" s="174" t="s">
        <v>877</v>
      </c>
      <c r="C181" s="175">
        <v>0</v>
      </c>
      <c r="D181" s="175">
        <v>1.1278238019753668</v>
      </c>
    </row>
    <row r="182" spans="1:4" ht="27.75" customHeight="1" x14ac:dyDescent="0.25">
      <c r="A182" s="173" t="s">
        <v>878</v>
      </c>
      <c r="B182" s="174" t="s">
        <v>877</v>
      </c>
      <c r="C182" s="175">
        <v>0</v>
      </c>
      <c r="D182" s="175">
        <v>1.1278238019753668</v>
      </c>
    </row>
    <row r="183" spans="1:4" ht="27.75" customHeight="1" x14ac:dyDescent="0.25">
      <c r="A183" s="173" t="s">
        <v>878</v>
      </c>
      <c r="B183" s="174" t="s">
        <v>877</v>
      </c>
      <c r="C183" s="175">
        <v>0</v>
      </c>
      <c r="D183" s="175">
        <v>1.1278238019753668</v>
      </c>
    </row>
    <row r="184" spans="1:4" ht="27.75" customHeight="1" x14ac:dyDescent="0.25">
      <c r="A184" s="173" t="s">
        <v>879</v>
      </c>
      <c r="B184" s="174" t="s">
        <v>880</v>
      </c>
      <c r="C184" s="175">
        <v>4.5008523949202131</v>
      </c>
      <c r="D184" s="175">
        <v>1.1904806798628871</v>
      </c>
    </row>
    <row r="185" spans="1:4" ht="27.75" customHeight="1" x14ac:dyDescent="0.25">
      <c r="A185" s="173" t="s">
        <v>879</v>
      </c>
      <c r="B185" s="174" t="s">
        <v>880</v>
      </c>
      <c r="C185" s="175">
        <v>4.5008523949202131</v>
      </c>
      <c r="D185" s="175">
        <v>1.1904806798628871</v>
      </c>
    </row>
    <row r="186" spans="1:4" ht="27.75" customHeight="1" x14ac:dyDescent="0.25">
      <c r="A186" s="173" t="s">
        <v>881</v>
      </c>
      <c r="B186" s="174" t="s">
        <v>882</v>
      </c>
      <c r="C186" s="175">
        <v>0</v>
      </c>
      <c r="D186" s="175">
        <v>0.50125502310016301</v>
      </c>
    </row>
    <row r="187" spans="1:4" ht="27.75" customHeight="1" x14ac:dyDescent="0.25">
      <c r="A187" s="173" t="s">
        <v>883</v>
      </c>
      <c r="B187" s="174" t="s">
        <v>884</v>
      </c>
      <c r="C187" s="175">
        <v>5.8375324565206475</v>
      </c>
      <c r="D187" s="175">
        <v>8.7928485302153589</v>
      </c>
    </row>
    <row r="188" spans="1:4" ht="27.75" customHeight="1" x14ac:dyDescent="0.25">
      <c r="A188" s="173" t="s">
        <v>885</v>
      </c>
      <c r="B188" s="174" t="s">
        <v>884</v>
      </c>
      <c r="C188" s="175">
        <v>5.8375324565206475</v>
      </c>
      <c r="D188" s="175">
        <v>8.7928485302153589</v>
      </c>
    </row>
    <row r="189" spans="1:4" ht="27.75" customHeight="1" x14ac:dyDescent="0.25">
      <c r="A189" s="173" t="s">
        <v>886</v>
      </c>
      <c r="B189" s="174" t="s">
        <v>887</v>
      </c>
      <c r="C189" s="175">
        <v>0.87719629042528513</v>
      </c>
      <c r="D189" s="175">
        <v>0.26107032453133489</v>
      </c>
    </row>
    <row r="190" spans="1:4" ht="27.75" customHeight="1" x14ac:dyDescent="0.25">
      <c r="A190" s="173" t="s">
        <v>886</v>
      </c>
      <c r="B190" s="174" t="s">
        <v>887</v>
      </c>
      <c r="C190" s="175">
        <v>0.87719629042528513</v>
      </c>
      <c r="D190" s="175">
        <v>0.26107032453133489</v>
      </c>
    </row>
    <row r="191" spans="1:4" ht="27.75" customHeight="1" x14ac:dyDescent="0.25">
      <c r="A191" s="173" t="s">
        <v>888</v>
      </c>
      <c r="B191" s="174" t="s">
        <v>887</v>
      </c>
      <c r="C191" s="175">
        <v>0.87719629042528513</v>
      </c>
      <c r="D191" s="175">
        <v>0.26107032453133489</v>
      </c>
    </row>
    <row r="192" spans="1:4" ht="27.75" customHeight="1" x14ac:dyDescent="0.25">
      <c r="A192" s="173" t="s">
        <v>888</v>
      </c>
      <c r="B192" s="174" t="s">
        <v>887</v>
      </c>
      <c r="C192" s="175">
        <v>0.87719629042528513</v>
      </c>
      <c r="D192" s="175">
        <v>0.26107032453133489</v>
      </c>
    </row>
    <row r="193" spans="1:4" ht="27.75" customHeight="1" x14ac:dyDescent="0.25">
      <c r="A193" s="173" t="s">
        <v>889</v>
      </c>
      <c r="B193" s="174" t="s">
        <v>890</v>
      </c>
      <c r="C193" s="175">
        <v>1.796163832775584</v>
      </c>
      <c r="D193" s="175">
        <v>6.9444706325335082</v>
      </c>
    </row>
    <row r="194" spans="1:4" ht="27.75" customHeight="1" x14ac:dyDescent="0.25">
      <c r="A194" s="173" t="s">
        <v>891</v>
      </c>
      <c r="B194" s="174" t="s">
        <v>890</v>
      </c>
      <c r="C194" s="175">
        <v>1.796163832775584</v>
      </c>
      <c r="D194" s="175">
        <v>6.9444706325335082</v>
      </c>
    </row>
    <row r="195" spans="1:4" ht="27.75" customHeight="1" x14ac:dyDescent="0.25">
      <c r="A195" s="173" t="s">
        <v>892</v>
      </c>
      <c r="B195" s="174" t="s">
        <v>893</v>
      </c>
      <c r="C195" s="175">
        <v>8.3542503850027164E-2</v>
      </c>
      <c r="D195" s="175">
        <v>12.343404943841513</v>
      </c>
    </row>
    <row r="196" spans="1:4" ht="27.75" customHeight="1" x14ac:dyDescent="0.25">
      <c r="A196" s="173" t="s">
        <v>894</v>
      </c>
      <c r="B196" s="174" t="s">
        <v>895</v>
      </c>
      <c r="C196" s="175">
        <v>1.8274922717193443</v>
      </c>
      <c r="D196" s="175">
        <v>15.476248838217533</v>
      </c>
    </row>
    <row r="197" spans="1:4" ht="27.75" customHeight="1" x14ac:dyDescent="0.25">
      <c r="A197" s="173" t="s">
        <v>896</v>
      </c>
      <c r="B197" s="174" t="s">
        <v>895</v>
      </c>
      <c r="C197" s="175">
        <v>12.155434310178952</v>
      </c>
      <c r="D197" s="175">
        <v>2.7151313751258828</v>
      </c>
    </row>
    <row r="198" spans="1:4" ht="27.75" customHeight="1" x14ac:dyDescent="0.25">
      <c r="A198" s="173" t="s">
        <v>896</v>
      </c>
      <c r="B198" s="174" t="s">
        <v>895</v>
      </c>
      <c r="C198" s="175">
        <v>12.155434310178952</v>
      </c>
      <c r="D198" s="175">
        <v>2.7151313751258828</v>
      </c>
    </row>
    <row r="199" spans="1:4" ht="27.75" customHeight="1" x14ac:dyDescent="0.25">
      <c r="A199" s="173" t="s">
        <v>897</v>
      </c>
      <c r="B199" s="174" t="s">
        <v>898</v>
      </c>
      <c r="C199" s="175">
        <v>0</v>
      </c>
      <c r="D199" s="175">
        <v>0.42815533223138919</v>
      </c>
    </row>
    <row r="200" spans="1:4" ht="27.75" customHeight="1" x14ac:dyDescent="0.25">
      <c r="A200" s="173" t="s">
        <v>899</v>
      </c>
      <c r="B200" s="174" t="s">
        <v>898</v>
      </c>
      <c r="C200" s="175">
        <v>0</v>
      </c>
      <c r="D200" s="175">
        <v>0.42815533223138919</v>
      </c>
    </row>
    <row r="201" spans="1:4" ht="27.75" customHeight="1" x14ac:dyDescent="0.25">
      <c r="A201" s="173" t="s">
        <v>900</v>
      </c>
      <c r="B201" s="174" t="s">
        <v>901</v>
      </c>
      <c r="C201" s="175">
        <v>13.962040955935789</v>
      </c>
      <c r="D201" s="175">
        <v>1.0651669240878463</v>
      </c>
    </row>
    <row r="202" spans="1:4" ht="27.75" customHeight="1" x14ac:dyDescent="0.25">
      <c r="A202" s="173" t="s">
        <v>900</v>
      </c>
      <c r="B202" s="174" t="s">
        <v>901</v>
      </c>
      <c r="C202" s="175">
        <v>13.962040955935789</v>
      </c>
      <c r="D202" s="175">
        <v>1.0651669240878463</v>
      </c>
    </row>
    <row r="203" spans="1:4" ht="27.75" customHeight="1" x14ac:dyDescent="0.25">
      <c r="A203" s="173" t="s">
        <v>902</v>
      </c>
      <c r="B203" s="174" t="s">
        <v>903</v>
      </c>
      <c r="C203" s="175">
        <v>5.2214064906266983E-2</v>
      </c>
      <c r="D203" s="175">
        <v>0</v>
      </c>
    </row>
    <row r="204" spans="1:4" ht="27.75" customHeight="1" x14ac:dyDescent="0.25">
      <c r="A204" s="173" t="s">
        <v>902</v>
      </c>
      <c r="B204" s="174" t="s">
        <v>903</v>
      </c>
      <c r="C204" s="175">
        <v>5.2214064906266983E-2</v>
      </c>
      <c r="D204" s="175">
        <v>0</v>
      </c>
    </row>
    <row r="205" spans="1:4" ht="27.75" customHeight="1" x14ac:dyDescent="0.25">
      <c r="A205" s="173" t="s">
        <v>904</v>
      </c>
      <c r="B205" s="174" t="s">
        <v>903</v>
      </c>
      <c r="C205" s="175">
        <v>5.2214064906266983E-2</v>
      </c>
      <c r="D205" s="175">
        <v>0</v>
      </c>
    </row>
    <row r="206" spans="1:4" ht="27.75" customHeight="1" x14ac:dyDescent="0.25">
      <c r="A206" s="173" t="s">
        <v>904</v>
      </c>
      <c r="B206" s="174" t="s">
        <v>903</v>
      </c>
      <c r="C206" s="175">
        <v>5.2214064906266983E-2</v>
      </c>
      <c r="D206" s="175">
        <v>0</v>
      </c>
    </row>
    <row r="207" spans="1:4" ht="27.75" customHeight="1" x14ac:dyDescent="0.25">
      <c r="A207" s="173" t="s">
        <v>905</v>
      </c>
      <c r="B207" s="174" t="s">
        <v>903</v>
      </c>
      <c r="C207" s="175">
        <v>0</v>
      </c>
      <c r="D207" s="175">
        <v>0</v>
      </c>
    </row>
    <row r="208" spans="1:4" ht="27.75" customHeight="1" x14ac:dyDescent="0.25">
      <c r="A208" s="173" t="s">
        <v>905</v>
      </c>
      <c r="B208" s="174" t="s">
        <v>903</v>
      </c>
      <c r="C208" s="175">
        <v>0</v>
      </c>
      <c r="D208" s="175">
        <v>0</v>
      </c>
    </row>
    <row r="209" spans="1:4" ht="27.75" customHeight="1" x14ac:dyDescent="0.25">
      <c r="A209" s="173" t="s">
        <v>906</v>
      </c>
      <c r="B209" s="174" t="s">
        <v>903</v>
      </c>
      <c r="C209" s="175">
        <v>0</v>
      </c>
      <c r="D209" s="175">
        <v>0</v>
      </c>
    </row>
    <row r="210" spans="1:4" ht="27.75" customHeight="1" x14ac:dyDescent="0.25">
      <c r="A210" s="173" t="s">
        <v>906</v>
      </c>
      <c r="B210" s="174" t="s">
        <v>903</v>
      </c>
      <c r="C210" s="175">
        <v>0</v>
      </c>
      <c r="D210" s="175">
        <v>0</v>
      </c>
    </row>
    <row r="211" spans="1:4" ht="27.75" customHeight="1" x14ac:dyDescent="0.25">
      <c r="A211" s="173" t="s">
        <v>907</v>
      </c>
      <c r="B211" s="174" t="s">
        <v>903</v>
      </c>
      <c r="C211" s="175">
        <v>8.9390479119529065</v>
      </c>
      <c r="D211" s="175">
        <v>6.2656877887520376E-2</v>
      </c>
    </row>
    <row r="212" spans="1:4" ht="27.75" customHeight="1" x14ac:dyDescent="0.25">
      <c r="A212" s="173" t="s">
        <v>907</v>
      </c>
      <c r="B212" s="174" t="s">
        <v>903</v>
      </c>
      <c r="C212" s="175">
        <v>8.9390479119529065</v>
      </c>
      <c r="D212" s="175">
        <v>6.2656877887520376E-2</v>
      </c>
    </row>
    <row r="213" spans="1:4" ht="27.75" customHeight="1" x14ac:dyDescent="0.25">
      <c r="A213" s="173" t="s">
        <v>908</v>
      </c>
      <c r="B213" s="174" t="s">
        <v>903</v>
      </c>
      <c r="C213" s="175">
        <v>8.9390479119529065</v>
      </c>
      <c r="D213" s="175">
        <v>6.2656877887520376E-2</v>
      </c>
    </row>
    <row r="214" spans="1:4" ht="27.75" customHeight="1" x14ac:dyDescent="0.25">
      <c r="A214" s="173" t="s">
        <v>908</v>
      </c>
      <c r="B214" s="174" t="s">
        <v>903</v>
      </c>
      <c r="C214" s="175">
        <v>8.9390479119529065</v>
      </c>
      <c r="D214" s="175">
        <v>6.2656877887520376E-2</v>
      </c>
    </row>
    <row r="215" spans="1:4" ht="27.75" customHeight="1" x14ac:dyDescent="0.25">
      <c r="A215" s="173" t="s">
        <v>909</v>
      </c>
      <c r="B215" s="174" t="s">
        <v>903</v>
      </c>
      <c r="C215" s="175">
        <v>3.6236561044949283</v>
      </c>
      <c r="D215" s="175">
        <v>3.1955007722635389</v>
      </c>
    </row>
    <row r="216" spans="1:4" ht="27.75" customHeight="1" x14ac:dyDescent="0.25">
      <c r="A216" s="173" t="s">
        <v>910</v>
      </c>
      <c r="B216" s="174" t="s">
        <v>903</v>
      </c>
      <c r="C216" s="175">
        <v>3.6236561044949283</v>
      </c>
      <c r="D216" s="175">
        <v>3.1955007722635389</v>
      </c>
    </row>
    <row r="217" spans="1:4" ht="27.75" customHeight="1" x14ac:dyDescent="0.25">
      <c r="A217" s="173" t="s">
        <v>911</v>
      </c>
      <c r="B217" s="174" t="s">
        <v>903</v>
      </c>
      <c r="C217" s="175">
        <v>0</v>
      </c>
      <c r="D217" s="175">
        <v>0</v>
      </c>
    </row>
    <row r="218" spans="1:4" ht="27.75" customHeight="1" x14ac:dyDescent="0.25">
      <c r="A218" s="173" t="s">
        <v>911</v>
      </c>
      <c r="B218" s="174" t="s">
        <v>903</v>
      </c>
      <c r="C218" s="175">
        <v>0</v>
      </c>
      <c r="D218" s="175">
        <v>0</v>
      </c>
    </row>
    <row r="219" spans="1:4" ht="27.75" customHeight="1" x14ac:dyDescent="0.25">
      <c r="A219" s="173" t="s">
        <v>912</v>
      </c>
      <c r="B219" s="174" t="s">
        <v>913</v>
      </c>
      <c r="C219" s="175">
        <v>6.067274342108222</v>
      </c>
      <c r="D219" s="175">
        <v>9.826687015359445</v>
      </c>
    </row>
    <row r="220" spans="1:4" ht="27.75" customHeight="1" x14ac:dyDescent="0.25">
      <c r="A220" s="173" t="s">
        <v>914</v>
      </c>
      <c r="B220" s="174" t="s">
        <v>913</v>
      </c>
      <c r="C220" s="175">
        <v>6.067274342108222</v>
      </c>
      <c r="D220" s="175">
        <v>9.826687015359445</v>
      </c>
    </row>
    <row r="221" spans="1:4" ht="27.75" customHeight="1" x14ac:dyDescent="0.25">
      <c r="A221" s="173" t="s">
        <v>915</v>
      </c>
      <c r="B221" s="174" t="s">
        <v>916</v>
      </c>
      <c r="C221" s="175">
        <v>5.7644327656518737</v>
      </c>
      <c r="D221" s="175">
        <v>-0.45948377117514938</v>
      </c>
    </row>
    <row r="222" spans="1:4" ht="27.75" customHeight="1" x14ac:dyDescent="0.25">
      <c r="A222" s="173" t="s">
        <v>915</v>
      </c>
      <c r="B222" s="174" t="s">
        <v>916</v>
      </c>
      <c r="C222" s="175">
        <v>5.7644327656518737</v>
      </c>
      <c r="D222" s="175">
        <v>-0.45948377117514938</v>
      </c>
    </row>
    <row r="223" spans="1:4" ht="27.75" customHeight="1" x14ac:dyDescent="0.25">
      <c r="A223" s="173" t="s">
        <v>917</v>
      </c>
      <c r="B223" s="174" t="s">
        <v>916</v>
      </c>
      <c r="C223" s="175">
        <v>5.7644327656518737</v>
      </c>
      <c r="D223" s="175">
        <v>-0.45948377117514938</v>
      </c>
    </row>
    <row r="224" spans="1:4" ht="27.75" customHeight="1" x14ac:dyDescent="0.25">
      <c r="A224" s="173" t="s">
        <v>917</v>
      </c>
      <c r="B224" s="174" t="s">
        <v>916</v>
      </c>
      <c r="C224" s="175">
        <v>5.7644327656518737</v>
      </c>
      <c r="D224" s="175">
        <v>-0.45948377117514938</v>
      </c>
    </row>
    <row r="225" spans="1:4" ht="27.75" customHeight="1" x14ac:dyDescent="0.25">
      <c r="A225" s="173" t="s">
        <v>918</v>
      </c>
      <c r="B225" s="174" t="s">
        <v>916</v>
      </c>
      <c r="C225" s="175">
        <v>5.7644327656518737</v>
      </c>
      <c r="D225" s="175">
        <v>-0.45948377117514938</v>
      </c>
    </row>
    <row r="226" spans="1:4" ht="27.75" customHeight="1" x14ac:dyDescent="0.25">
      <c r="A226" s="173" t="s">
        <v>918</v>
      </c>
      <c r="B226" s="174" t="s">
        <v>916</v>
      </c>
      <c r="C226" s="175">
        <v>5.7644327656518737</v>
      </c>
      <c r="D226" s="175">
        <v>-0.45948377117514938</v>
      </c>
    </row>
    <row r="227" spans="1:4" ht="27.75" customHeight="1" x14ac:dyDescent="0.25">
      <c r="A227" s="173" t="s">
        <v>919</v>
      </c>
      <c r="B227" s="174" t="s">
        <v>916</v>
      </c>
      <c r="C227" s="175">
        <v>0.59524033993144354</v>
      </c>
      <c r="D227" s="175">
        <v>5.9628462122956885</v>
      </c>
    </row>
    <row r="228" spans="1:4" ht="27.75" customHeight="1" x14ac:dyDescent="0.25">
      <c r="A228" s="173" t="s">
        <v>919</v>
      </c>
      <c r="B228" s="174" t="s">
        <v>916</v>
      </c>
      <c r="C228" s="175">
        <v>0.59524033993144354</v>
      </c>
      <c r="D228" s="175">
        <v>5.9628462122956885</v>
      </c>
    </row>
    <row r="229" spans="1:4" ht="27.75" customHeight="1" x14ac:dyDescent="0.25">
      <c r="A229" s="173" t="s">
        <v>920</v>
      </c>
      <c r="B229" s="174" t="s">
        <v>916</v>
      </c>
      <c r="C229" s="175">
        <v>0.59524033993144354</v>
      </c>
      <c r="D229" s="175">
        <v>5.9628462122956885</v>
      </c>
    </row>
    <row r="230" spans="1:4" ht="27.75" customHeight="1" x14ac:dyDescent="0.25">
      <c r="A230" s="173" t="s">
        <v>920</v>
      </c>
      <c r="B230" s="174" t="s">
        <v>916</v>
      </c>
      <c r="C230" s="175">
        <v>0.59524033993144354</v>
      </c>
      <c r="D230" s="175">
        <v>5.9628462122956885</v>
      </c>
    </row>
    <row r="231" spans="1:4" ht="27.75" customHeight="1" x14ac:dyDescent="0.25">
      <c r="A231" s="173" t="s">
        <v>921</v>
      </c>
      <c r="B231" s="174" t="s">
        <v>916</v>
      </c>
      <c r="C231" s="175">
        <v>2.0467913443256656</v>
      </c>
      <c r="D231" s="175">
        <v>6.8400425027209737</v>
      </c>
    </row>
    <row r="232" spans="1:4" ht="27.75" customHeight="1" x14ac:dyDescent="0.25">
      <c r="A232" s="173" t="s">
        <v>922</v>
      </c>
      <c r="B232" s="174" t="s">
        <v>916</v>
      </c>
      <c r="C232" s="175">
        <v>2.0467913443256656</v>
      </c>
      <c r="D232" s="175">
        <v>6.8400425027209737</v>
      </c>
    </row>
    <row r="233" spans="1:4" ht="27.75" customHeight="1" x14ac:dyDescent="0.25">
      <c r="A233" s="173" t="s">
        <v>923</v>
      </c>
      <c r="B233" s="174" t="s">
        <v>924</v>
      </c>
      <c r="C233" s="175">
        <v>0.34461282838136209</v>
      </c>
      <c r="D233" s="175">
        <v>8.8241769691591188</v>
      </c>
    </row>
    <row r="234" spans="1:4" ht="27.75" customHeight="1" x14ac:dyDescent="0.25">
      <c r="A234" s="173" t="s">
        <v>925</v>
      </c>
      <c r="B234" s="174" t="s">
        <v>924</v>
      </c>
      <c r="C234" s="175">
        <v>0.34461282838136209</v>
      </c>
      <c r="D234" s="175">
        <v>8.8241769691591188</v>
      </c>
    </row>
    <row r="235" spans="1:4" ht="27.75" customHeight="1" x14ac:dyDescent="0.25">
      <c r="A235" s="173" t="s">
        <v>926</v>
      </c>
      <c r="B235" s="174" t="s">
        <v>927</v>
      </c>
      <c r="C235" s="175">
        <v>2.6629173102196155</v>
      </c>
      <c r="D235" s="175">
        <v>5.492919628139286</v>
      </c>
    </row>
    <row r="236" spans="1:4" ht="27.75" customHeight="1" x14ac:dyDescent="0.25">
      <c r="A236" s="173" t="s">
        <v>928</v>
      </c>
      <c r="B236" s="174" t="s">
        <v>927</v>
      </c>
      <c r="C236" s="175">
        <v>2.6629173102196155</v>
      </c>
      <c r="D236" s="175">
        <v>5.492919628139286</v>
      </c>
    </row>
    <row r="237" spans="1:4" ht="27.75" customHeight="1" x14ac:dyDescent="0.25">
      <c r="A237" s="173" t="s">
        <v>929</v>
      </c>
      <c r="B237" s="174" t="s">
        <v>930</v>
      </c>
      <c r="C237" s="175">
        <v>16.792043273855459</v>
      </c>
      <c r="D237" s="175">
        <v>0.22974188558757469</v>
      </c>
    </row>
    <row r="238" spans="1:4" ht="27.75" customHeight="1" x14ac:dyDescent="0.25">
      <c r="A238" s="173" t="s">
        <v>929</v>
      </c>
      <c r="B238" s="174" t="s">
        <v>930</v>
      </c>
      <c r="C238" s="175">
        <v>16.792043273855459</v>
      </c>
      <c r="D238" s="175">
        <v>0.22974188558757469</v>
      </c>
    </row>
    <row r="239" spans="1:4" ht="27.75" customHeight="1" x14ac:dyDescent="0.25">
      <c r="A239" s="173" t="s">
        <v>931</v>
      </c>
      <c r="B239" s="174" t="s">
        <v>932</v>
      </c>
      <c r="C239" s="175">
        <v>16.792043273855459</v>
      </c>
      <c r="D239" s="175">
        <v>0.22974188558757469</v>
      </c>
    </row>
    <row r="240" spans="1:4" ht="27.75" customHeight="1" x14ac:dyDescent="0.25">
      <c r="A240" s="173" t="s">
        <v>931</v>
      </c>
      <c r="B240" s="174" t="s">
        <v>932</v>
      </c>
      <c r="C240" s="175">
        <v>16.792043273855459</v>
      </c>
      <c r="D240" s="175">
        <v>0.22974188558757469</v>
      </c>
    </row>
    <row r="241" spans="1:4" ht="27.75" customHeight="1" x14ac:dyDescent="0.25">
      <c r="A241" s="173" t="s">
        <v>933</v>
      </c>
      <c r="B241" s="174" t="s">
        <v>934</v>
      </c>
      <c r="C241" s="175">
        <v>1.8274922717193443</v>
      </c>
      <c r="D241" s="175">
        <v>18.870163057124884</v>
      </c>
    </row>
    <row r="242" spans="1:4" ht="27.75" customHeight="1" x14ac:dyDescent="0.25">
      <c r="A242" s="173" t="s">
        <v>935</v>
      </c>
      <c r="B242" s="174" t="s">
        <v>934</v>
      </c>
      <c r="C242" s="175">
        <v>1.8274922717193443</v>
      </c>
      <c r="D242" s="175">
        <v>18.870163057124884</v>
      </c>
    </row>
    <row r="243" spans="1:4" ht="27.75" customHeight="1" x14ac:dyDescent="0.25">
      <c r="A243" s="173" t="s">
        <v>936</v>
      </c>
      <c r="B243" s="174" t="s">
        <v>937</v>
      </c>
      <c r="C243" s="175">
        <v>2.3078616688570004</v>
      </c>
      <c r="D243" s="175">
        <v>4.5530664598264812</v>
      </c>
    </row>
    <row r="244" spans="1:4" ht="27.75" customHeight="1" x14ac:dyDescent="0.25">
      <c r="A244" s="173" t="s">
        <v>936</v>
      </c>
      <c r="B244" s="174" t="s">
        <v>937</v>
      </c>
      <c r="C244" s="175">
        <v>2.3078616688570004</v>
      </c>
      <c r="D244" s="175">
        <v>4.5530664598264812</v>
      </c>
    </row>
    <row r="245" spans="1:4" ht="27.75" customHeight="1" x14ac:dyDescent="0.25">
      <c r="A245" s="173" t="s">
        <v>938</v>
      </c>
      <c r="B245" s="174" t="s">
        <v>937</v>
      </c>
      <c r="C245" s="175">
        <v>2.3078616688570004</v>
      </c>
      <c r="D245" s="175">
        <v>4.5530664598264812</v>
      </c>
    </row>
    <row r="246" spans="1:4" ht="27.75" customHeight="1" x14ac:dyDescent="0.25">
      <c r="A246" s="173" t="s">
        <v>938</v>
      </c>
      <c r="B246" s="174" t="s">
        <v>937</v>
      </c>
      <c r="C246" s="175">
        <v>2.3078616688570004</v>
      </c>
      <c r="D246" s="175">
        <v>4.5530664598264812</v>
      </c>
    </row>
    <row r="247" spans="1:4" ht="27.75" customHeight="1" x14ac:dyDescent="0.25">
      <c r="A247" s="173" t="s">
        <v>939</v>
      </c>
      <c r="B247" s="174" t="s">
        <v>937</v>
      </c>
      <c r="C247" s="175">
        <v>0.2819559504938417</v>
      </c>
      <c r="D247" s="175">
        <v>7.22642658302735</v>
      </c>
    </row>
    <row r="248" spans="1:4" ht="27.75" customHeight="1" x14ac:dyDescent="0.25">
      <c r="A248" s="173" t="s">
        <v>940</v>
      </c>
      <c r="B248" s="174" t="s">
        <v>937</v>
      </c>
      <c r="C248" s="175">
        <v>0.2819559504938417</v>
      </c>
      <c r="D248" s="175">
        <v>7.22642658302735</v>
      </c>
    </row>
    <row r="249" spans="1:4" ht="27.75" customHeight="1" x14ac:dyDescent="0.25">
      <c r="A249" s="173" t="s">
        <v>941</v>
      </c>
      <c r="B249" s="174" t="s">
        <v>942</v>
      </c>
      <c r="C249" s="175">
        <v>1.4306653784317154</v>
      </c>
      <c r="D249" s="175">
        <v>4.0309258107638106</v>
      </c>
    </row>
    <row r="250" spans="1:4" ht="27.75" customHeight="1" x14ac:dyDescent="0.25">
      <c r="A250" s="173" t="s">
        <v>941</v>
      </c>
      <c r="B250" s="174" t="s">
        <v>942</v>
      </c>
      <c r="C250" s="175">
        <v>1.4306653784317154</v>
      </c>
      <c r="D250" s="175">
        <v>4.0309258107638106</v>
      </c>
    </row>
    <row r="251" spans="1:4" ht="27.75" customHeight="1" x14ac:dyDescent="0.25">
      <c r="A251" s="173" t="s">
        <v>943</v>
      </c>
      <c r="B251" s="174" t="s">
        <v>942</v>
      </c>
      <c r="C251" s="175">
        <v>1.4306653784317154</v>
      </c>
      <c r="D251" s="175">
        <v>4.0309258107638106</v>
      </c>
    </row>
    <row r="252" spans="1:4" ht="27.75" customHeight="1" x14ac:dyDescent="0.25">
      <c r="A252" s="173" t="s">
        <v>943</v>
      </c>
      <c r="B252" s="174" t="s">
        <v>942</v>
      </c>
      <c r="C252" s="175">
        <v>1.4306653784317154</v>
      </c>
      <c r="D252" s="175">
        <v>4.0309258107638106</v>
      </c>
    </row>
    <row r="253" spans="1:4" ht="27.75" customHeight="1" x14ac:dyDescent="0.25">
      <c r="A253" s="173" t="s">
        <v>944</v>
      </c>
      <c r="B253" s="174" t="s">
        <v>945</v>
      </c>
      <c r="C253" s="175">
        <v>9.3985316831280558E-2</v>
      </c>
      <c r="D253" s="175">
        <v>7.309969086877377E-2</v>
      </c>
    </row>
    <row r="254" spans="1:4" ht="27.75" customHeight="1" x14ac:dyDescent="0.25">
      <c r="A254" s="173" t="s">
        <v>946</v>
      </c>
      <c r="B254" s="174" t="s">
        <v>945</v>
      </c>
      <c r="C254" s="175">
        <v>9.3985316831280558E-2</v>
      </c>
      <c r="D254" s="175">
        <v>7.309969086877377E-2</v>
      </c>
    </row>
    <row r="255" spans="1:4" ht="27.75" customHeight="1" x14ac:dyDescent="0.25">
      <c r="A255" s="173" t="s">
        <v>947</v>
      </c>
      <c r="B255" s="174" t="s">
        <v>945</v>
      </c>
      <c r="C255" s="175">
        <v>9.3985316831280558E-2</v>
      </c>
      <c r="D255" s="175">
        <v>7.309969086877377E-2</v>
      </c>
    </row>
    <row r="256" spans="1:4" ht="27.75" customHeight="1" x14ac:dyDescent="0.25">
      <c r="A256" s="173" t="s">
        <v>948</v>
      </c>
      <c r="B256" s="174" t="s">
        <v>945</v>
      </c>
      <c r="C256" s="175">
        <v>9.3985316831280558E-2</v>
      </c>
      <c r="D256" s="175">
        <v>7.309969086877377E-2</v>
      </c>
    </row>
    <row r="257" spans="1:4" ht="27.75" customHeight="1" x14ac:dyDescent="0.25">
      <c r="A257" s="173" t="s">
        <v>949</v>
      </c>
      <c r="B257" s="174" t="s">
        <v>950</v>
      </c>
      <c r="C257" s="175">
        <v>0.30284157645634846</v>
      </c>
      <c r="D257" s="175">
        <v>7.309969086877377E-2</v>
      </c>
    </row>
    <row r="258" spans="1:4" ht="27.75" customHeight="1" x14ac:dyDescent="0.25">
      <c r="A258" s="173" t="s">
        <v>951</v>
      </c>
      <c r="B258" s="174" t="s">
        <v>952</v>
      </c>
      <c r="C258" s="175">
        <v>0.31328438943760184</v>
      </c>
      <c r="D258" s="175">
        <v>7.309969086877377E-2</v>
      </c>
    </row>
    <row r="259" spans="1:4" ht="27.75" customHeight="1" x14ac:dyDescent="0.25">
      <c r="A259" s="173" t="s">
        <v>953</v>
      </c>
      <c r="B259" s="174" t="s">
        <v>954</v>
      </c>
      <c r="C259" s="175">
        <v>33.667629051560951</v>
      </c>
      <c r="D259" s="175">
        <v>6.443215609433345</v>
      </c>
    </row>
    <row r="260" spans="1:4" ht="27.75" customHeight="1" x14ac:dyDescent="0.25">
      <c r="A260" s="173" t="s">
        <v>953</v>
      </c>
      <c r="B260" s="174" t="s">
        <v>954</v>
      </c>
      <c r="C260" s="175">
        <v>33.667629051560951</v>
      </c>
      <c r="D260" s="175">
        <v>6.443215609433345</v>
      </c>
    </row>
    <row r="261" spans="1:4" ht="27.75" customHeight="1" x14ac:dyDescent="0.25">
      <c r="A261" s="173" t="s">
        <v>955</v>
      </c>
      <c r="B261" s="174" t="s">
        <v>956</v>
      </c>
      <c r="C261" s="175">
        <v>0</v>
      </c>
      <c r="D261" s="175">
        <v>0</v>
      </c>
    </row>
    <row r="262" spans="1:4" ht="27.75" customHeight="1" x14ac:dyDescent="0.25">
      <c r="A262" s="173" t="s">
        <v>955</v>
      </c>
      <c r="B262" s="174" t="s">
        <v>956</v>
      </c>
      <c r="C262" s="175">
        <v>0</v>
      </c>
      <c r="D262" s="175">
        <v>0</v>
      </c>
    </row>
    <row r="263" spans="1:4" ht="27.75" customHeight="1" x14ac:dyDescent="0.25">
      <c r="A263" s="173" t="s">
        <v>957</v>
      </c>
      <c r="B263" s="174" t="s">
        <v>956</v>
      </c>
      <c r="C263" s="175">
        <v>0</v>
      </c>
      <c r="D263" s="175">
        <v>0</v>
      </c>
    </row>
    <row r="264" spans="1:4" ht="27.75" customHeight="1" x14ac:dyDescent="0.25">
      <c r="A264" s="173" t="s">
        <v>957</v>
      </c>
      <c r="B264" s="174" t="s">
        <v>956</v>
      </c>
      <c r="C264" s="175">
        <v>0</v>
      </c>
      <c r="D264" s="175">
        <v>0</v>
      </c>
    </row>
    <row r="265" spans="1:4" ht="27.75" customHeight="1" x14ac:dyDescent="0.25">
      <c r="A265" s="173" t="s">
        <v>958</v>
      </c>
      <c r="B265" s="174" t="s">
        <v>959</v>
      </c>
      <c r="C265" s="175">
        <v>10.818754248578516</v>
      </c>
      <c r="D265" s="175">
        <v>0.12531375577504075</v>
      </c>
    </row>
    <row r="266" spans="1:4" ht="27.75" customHeight="1" x14ac:dyDescent="0.25">
      <c r="A266" s="173" t="s">
        <v>960</v>
      </c>
      <c r="B266" s="174" t="s">
        <v>959</v>
      </c>
      <c r="C266" s="175">
        <v>10.818754248578516</v>
      </c>
      <c r="D266" s="175">
        <v>0.12531375577504075</v>
      </c>
    </row>
    <row r="267" spans="1:4" ht="27.75" customHeight="1" x14ac:dyDescent="0.25">
      <c r="A267" s="173" t="s">
        <v>961</v>
      </c>
      <c r="B267" s="174" t="s">
        <v>959</v>
      </c>
      <c r="C267" s="175">
        <v>0.12531375577504075</v>
      </c>
      <c r="D267" s="175">
        <v>0</v>
      </c>
    </row>
    <row r="268" spans="1:4" ht="27.75" customHeight="1" x14ac:dyDescent="0.25">
      <c r="A268" s="173" t="s">
        <v>961</v>
      </c>
      <c r="B268" s="174" t="s">
        <v>959</v>
      </c>
      <c r="C268" s="175">
        <v>0.12531375577504075</v>
      </c>
      <c r="D268" s="175">
        <v>0</v>
      </c>
    </row>
    <row r="269" spans="1:4" ht="27.75" customHeight="1" x14ac:dyDescent="0.25">
      <c r="A269" s="173" t="s">
        <v>962</v>
      </c>
      <c r="B269" s="174" t="s">
        <v>959</v>
      </c>
      <c r="C269" s="175">
        <v>0.12531375577504075</v>
      </c>
      <c r="D269" s="175">
        <v>0</v>
      </c>
    </row>
    <row r="270" spans="1:4" ht="27.75" customHeight="1" x14ac:dyDescent="0.25">
      <c r="A270" s="173" t="s">
        <v>962</v>
      </c>
      <c r="B270" s="174" t="s">
        <v>959</v>
      </c>
      <c r="C270" s="175">
        <v>0.12531375577504075</v>
      </c>
      <c r="D270" s="175">
        <v>0</v>
      </c>
    </row>
    <row r="271" spans="1:4" ht="27.75" customHeight="1" x14ac:dyDescent="0.25">
      <c r="A271" s="173" t="s">
        <v>963</v>
      </c>
      <c r="B271" s="174" t="s">
        <v>964</v>
      </c>
      <c r="C271" s="175">
        <v>1.3053516226566744</v>
      </c>
      <c r="D271" s="175">
        <v>0</v>
      </c>
    </row>
    <row r="272" spans="1:4" ht="27.75" customHeight="1" x14ac:dyDescent="0.25">
      <c r="A272" s="173" t="s">
        <v>963</v>
      </c>
      <c r="B272" s="174" t="s">
        <v>964</v>
      </c>
      <c r="C272" s="175">
        <v>1.3053516226566744</v>
      </c>
      <c r="D272" s="175">
        <v>0</v>
      </c>
    </row>
    <row r="273" spans="1:4" ht="27.75" customHeight="1" x14ac:dyDescent="0.25">
      <c r="A273" s="173" t="s">
        <v>965</v>
      </c>
      <c r="B273" s="174" t="s">
        <v>964</v>
      </c>
      <c r="C273" s="175">
        <v>1.3053516226566744</v>
      </c>
      <c r="D273" s="175">
        <v>0</v>
      </c>
    </row>
    <row r="274" spans="1:4" ht="27.75" customHeight="1" x14ac:dyDescent="0.25">
      <c r="A274" s="173" t="s">
        <v>965</v>
      </c>
      <c r="B274" s="174" t="s">
        <v>964</v>
      </c>
      <c r="C274" s="175">
        <v>1.3053516226566744</v>
      </c>
      <c r="D274" s="175">
        <v>0</v>
      </c>
    </row>
    <row r="275" spans="1:4" ht="27.75" customHeight="1" x14ac:dyDescent="0.25">
      <c r="A275" s="173" t="s">
        <v>966</v>
      </c>
      <c r="B275" s="174" t="s">
        <v>964</v>
      </c>
      <c r="C275" s="175">
        <v>1.3053516226566744</v>
      </c>
      <c r="D275" s="175">
        <v>0</v>
      </c>
    </row>
    <row r="276" spans="1:4" ht="27.75" customHeight="1" x14ac:dyDescent="0.25">
      <c r="A276" s="173" t="s">
        <v>966</v>
      </c>
      <c r="B276" s="174" t="s">
        <v>964</v>
      </c>
      <c r="C276" s="175">
        <v>1.3053516226566744</v>
      </c>
      <c r="D276" s="175">
        <v>0</v>
      </c>
    </row>
    <row r="277" spans="1:4" ht="27.75" customHeight="1" x14ac:dyDescent="0.25">
      <c r="A277" s="173" t="s">
        <v>967</v>
      </c>
      <c r="B277" s="174" t="s">
        <v>964</v>
      </c>
      <c r="C277" s="175">
        <v>7.9678663046963409</v>
      </c>
      <c r="D277" s="175">
        <v>1.3993369394879551</v>
      </c>
    </row>
    <row r="278" spans="1:4" ht="27.75" customHeight="1" x14ac:dyDescent="0.25">
      <c r="A278" s="173" t="s">
        <v>967</v>
      </c>
      <c r="B278" s="174" t="s">
        <v>964</v>
      </c>
      <c r="C278" s="175">
        <v>7.9678663046963409</v>
      </c>
      <c r="D278" s="175">
        <v>1.3993369394879551</v>
      </c>
    </row>
    <row r="279" spans="1:4" ht="27.75" customHeight="1" x14ac:dyDescent="0.25">
      <c r="A279" s="173" t="s">
        <v>968</v>
      </c>
      <c r="B279" s="174" t="s">
        <v>964</v>
      </c>
      <c r="C279" s="175">
        <v>7.9678663046963409</v>
      </c>
      <c r="D279" s="175">
        <v>1.3993369394879551</v>
      </c>
    </row>
    <row r="280" spans="1:4" ht="27.75" customHeight="1" x14ac:dyDescent="0.25">
      <c r="A280" s="173" t="s">
        <v>968</v>
      </c>
      <c r="B280" s="174" t="s">
        <v>964</v>
      </c>
      <c r="C280" s="175">
        <v>7.9678663046963409</v>
      </c>
      <c r="D280" s="175">
        <v>1.3993369394879551</v>
      </c>
    </row>
    <row r="281" spans="1:4" ht="27.75" customHeight="1" x14ac:dyDescent="0.25">
      <c r="A281" s="173" t="s">
        <v>969</v>
      </c>
      <c r="B281" s="174" t="s">
        <v>964</v>
      </c>
      <c r="C281" s="175">
        <v>7.9783091176775933</v>
      </c>
      <c r="D281" s="175">
        <v>1.3993369394879551</v>
      </c>
    </row>
    <row r="282" spans="1:4" ht="27.75" customHeight="1" x14ac:dyDescent="0.25">
      <c r="A282" s="173" t="s">
        <v>969</v>
      </c>
      <c r="B282" s="174" t="s">
        <v>964</v>
      </c>
      <c r="C282" s="175">
        <v>7.9783091176775933</v>
      </c>
      <c r="D282" s="175">
        <v>1.3993369394879551</v>
      </c>
    </row>
    <row r="283" spans="1:4" ht="27.75" customHeight="1" x14ac:dyDescent="0.25">
      <c r="A283" s="173" t="s">
        <v>970</v>
      </c>
      <c r="B283" s="174" t="s">
        <v>964</v>
      </c>
      <c r="C283" s="175">
        <v>7.9678663046963409</v>
      </c>
      <c r="D283" s="175">
        <v>1.3993369394879551</v>
      </c>
    </row>
    <row r="284" spans="1:4" ht="27.75" customHeight="1" x14ac:dyDescent="0.25">
      <c r="A284" s="173" t="s">
        <v>970</v>
      </c>
      <c r="B284" s="174" t="s">
        <v>964</v>
      </c>
      <c r="C284" s="175">
        <v>7.9678663046963409</v>
      </c>
      <c r="D284" s="175">
        <v>1.3993369394879551</v>
      </c>
    </row>
    <row r="285" spans="1:4" ht="27.75" customHeight="1" x14ac:dyDescent="0.25">
      <c r="A285" s="173" t="s">
        <v>971</v>
      </c>
      <c r="B285" s="174" t="s">
        <v>972</v>
      </c>
      <c r="C285" s="175">
        <v>0.76232534763149784</v>
      </c>
      <c r="D285" s="175">
        <v>24.624153009795506</v>
      </c>
    </row>
    <row r="286" spans="1:4" ht="27.75" customHeight="1" x14ac:dyDescent="0.25">
      <c r="A286" s="173" t="s">
        <v>973</v>
      </c>
      <c r="B286" s="174" t="s">
        <v>974</v>
      </c>
      <c r="C286" s="175">
        <v>7.393511590727404</v>
      </c>
      <c r="D286" s="175">
        <v>6.5372009262646253</v>
      </c>
    </row>
    <row r="287" spans="1:4" ht="27.75" customHeight="1" x14ac:dyDescent="0.25">
      <c r="A287" s="173" t="s">
        <v>975</v>
      </c>
      <c r="B287" s="174" t="s">
        <v>974</v>
      </c>
      <c r="C287" s="175">
        <v>7.393511590727404</v>
      </c>
      <c r="D287" s="175">
        <v>6.5372009262646253</v>
      </c>
    </row>
    <row r="288" spans="1:4" ht="27.75" customHeight="1" x14ac:dyDescent="0.25">
      <c r="A288" s="173" t="s">
        <v>976</v>
      </c>
      <c r="B288" s="174" t="s">
        <v>977</v>
      </c>
      <c r="C288" s="175">
        <v>0.67878284378147069</v>
      </c>
      <c r="D288" s="175">
        <v>3.1328438943760188E-2</v>
      </c>
    </row>
    <row r="289" spans="1:4" ht="27.75" customHeight="1" x14ac:dyDescent="0.25">
      <c r="A289" s="173" t="s">
        <v>978</v>
      </c>
      <c r="B289" s="174" t="s">
        <v>979</v>
      </c>
      <c r="C289" s="175">
        <v>21.157139100019382</v>
      </c>
      <c r="D289" s="175">
        <v>0.40726970626888243</v>
      </c>
    </row>
    <row r="290" spans="1:4" ht="27.75" customHeight="1" x14ac:dyDescent="0.25">
      <c r="A290" s="173" t="s">
        <v>978</v>
      </c>
      <c r="B290" s="174" t="s">
        <v>979</v>
      </c>
      <c r="C290" s="175">
        <v>21.157139100019382</v>
      </c>
      <c r="D290" s="175">
        <v>0.40726970626888243</v>
      </c>
    </row>
    <row r="291" spans="1:4" ht="27.75" customHeight="1" x14ac:dyDescent="0.25">
      <c r="A291" s="173" t="s">
        <v>980</v>
      </c>
      <c r="B291" s="174" t="s">
        <v>979</v>
      </c>
      <c r="C291" s="175">
        <v>21.167581913000632</v>
      </c>
      <c r="D291" s="175">
        <v>0.40726970626888243</v>
      </c>
    </row>
    <row r="292" spans="1:4" ht="27.75" customHeight="1" x14ac:dyDescent="0.25">
      <c r="A292" s="173" t="s">
        <v>980</v>
      </c>
      <c r="B292" s="174" t="s">
        <v>979</v>
      </c>
      <c r="C292" s="175">
        <v>21.167581913000632</v>
      </c>
      <c r="D292" s="175">
        <v>0.40726970626888243</v>
      </c>
    </row>
    <row r="293" spans="1:4" ht="27.75" customHeight="1" x14ac:dyDescent="0.25">
      <c r="A293" s="173" t="s">
        <v>981</v>
      </c>
      <c r="B293" s="174" t="s">
        <v>982</v>
      </c>
      <c r="C293" s="175">
        <v>0.59524033993144354</v>
      </c>
      <c r="D293" s="175">
        <v>-0.39682689328762905</v>
      </c>
    </row>
    <row r="294" spans="1:4" ht="27.75" customHeight="1" x14ac:dyDescent="0.25">
      <c r="A294" s="173" t="s">
        <v>983</v>
      </c>
      <c r="B294" s="174" t="s">
        <v>984</v>
      </c>
      <c r="C294" s="175">
        <v>9.3985316831280558E-2</v>
      </c>
      <c r="D294" s="175">
        <v>19.402746519168808</v>
      </c>
    </row>
    <row r="295" spans="1:4" ht="27.75" customHeight="1" x14ac:dyDescent="0.25">
      <c r="A295" s="173" t="s">
        <v>985</v>
      </c>
      <c r="B295" s="174" t="s">
        <v>984</v>
      </c>
      <c r="C295" s="175">
        <v>16.771157647892952</v>
      </c>
      <c r="D295" s="175">
        <v>1.5037650693004889</v>
      </c>
    </row>
    <row r="296" spans="1:4" ht="27.75" customHeight="1" x14ac:dyDescent="0.25">
      <c r="A296" s="173" t="s">
        <v>985</v>
      </c>
      <c r="B296" s="174" t="s">
        <v>984</v>
      </c>
      <c r="C296" s="175">
        <v>16.771157647892952</v>
      </c>
      <c r="D296" s="175">
        <v>1.5037650693004889</v>
      </c>
    </row>
    <row r="297" spans="1:4" ht="27.75" customHeight="1" x14ac:dyDescent="0.25">
      <c r="A297" s="173" t="s">
        <v>986</v>
      </c>
      <c r="B297" s="174" t="s">
        <v>987</v>
      </c>
      <c r="C297" s="175">
        <v>3.3625857799635934</v>
      </c>
      <c r="D297" s="175">
        <v>11.695950539003801</v>
      </c>
    </row>
    <row r="298" spans="1:4" ht="27.75" customHeight="1" x14ac:dyDescent="0.25">
      <c r="A298" s="173" t="s">
        <v>988</v>
      </c>
      <c r="B298" s="174" t="s">
        <v>987</v>
      </c>
      <c r="C298" s="175">
        <v>3.3625857799635934</v>
      </c>
      <c r="D298" s="175">
        <v>11.695950539003801</v>
      </c>
    </row>
    <row r="299" spans="1:4" ht="27.75" customHeight="1" x14ac:dyDescent="0.25">
      <c r="A299" s="173" t="s">
        <v>989</v>
      </c>
      <c r="B299" s="174" t="s">
        <v>990</v>
      </c>
      <c r="C299" s="175">
        <v>0.18797063366256112</v>
      </c>
      <c r="D299" s="175">
        <v>0.449040958193896</v>
      </c>
    </row>
    <row r="300" spans="1:4" ht="27.75" customHeight="1" x14ac:dyDescent="0.25">
      <c r="A300" s="173" t="s">
        <v>989</v>
      </c>
      <c r="B300" s="174" t="s">
        <v>990</v>
      </c>
      <c r="C300" s="175">
        <v>0.18797063366256112</v>
      </c>
      <c r="D300" s="175">
        <v>0.449040958193896</v>
      </c>
    </row>
    <row r="301" spans="1:4" ht="27.75" customHeight="1" x14ac:dyDescent="0.25">
      <c r="A301" s="173" t="s">
        <v>991</v>
      </c>
      <c r="B301" s="174" t="s">
        <v>992</v>
      </c>
      <c r="C301" s="175">
        <v>0.20885625962506793</v>
      </c>
      <c r="D301" s="175">
        <v>0.4803693971376562</v>
      </c>
    </row>
    <row r="302" spans="1:4" ht="27.75" customHeight="1" x14ac:dyDescent="0.25">
      <c r="A302" s="173" t="s">
        <v>993</v>
      </c>
      <c r="B302" s="174" t="s">
        <v>994</v>
      </c>
      <c r="C302" s="175">
        <v>8.3542503850027164E-2</v>
      </c>
      <c r="D302" s="175">
        <v>1.3366800616004346</v>
      </c>
    </row>
    <row r="303" spans="1:4" ht="27.75" customHeight="1" x14ac:dyDescent="0.25">
      <c r="A303" s="173" t="s">
        <v>995</v>
      </c>
      <c r="B303" s="174" t="s">
        <v>994</v>
      </c>
      <c r="C303" s="175">
        <v>8.3542503850027164E-2</v>
      </c>
      <c r="D303" s="175">
        <v>1.3366800616004346</v>
      </c>
    </row>
    <row r="304" spans="1:4" ht="27.75" customHeight="1" x14ac:dyDescent="0.25">
      <c r="A304" s="173" t="s">
        <v>996</v>
      </c>
      <c r="B304" s="174" t="s">
        <v>994</v>
      </c>
      <c r="C304" s="175">
        <v>7.309969086877377E-2</v>
      </c>
      <c r="D304" s="175">
        <v>1.2844659966941676</v>
      </c>
    </row>
    <row r="305" spans="1:4" ht="27.75" customHeight="1" x14ac:dyDescent="0.25">
      <c r="A305" s="173" t="s">
        <v>996</v>
      </c>
      <c r="B305" s="174" t="s">
        <v>994</v>
      </c>
      <c r="C305" s="175">
        <v>7.309969086877377E-2</v>
      </c>
      <c r="D305" s="175">
        <v>1.2844659966941676</v>
      </c>
    </row>
    <row r="306" spans="1:4" ht="27.75" customHeight="1" x14ac:dyDescent="0.25">
      <c r="A306" s="173" t="s">
        <v>997</v>
      </c>
      <c r="B306" s="174" t="s">
        <v>998</v>
      </c>
      <c r="C306" s="175">
        <v>3.696755795363702</v>
      </c>
      <c r="D306" s="175">
        <v>4.5635092728077336</v>
      </c>
    </row>
    <row r="307" spans="1:4" ht="27.75" customHeight="1" x14ac:dyDescent="0.25">
      <c r="A307" s="173" t="s">
        <v>999</v>
      </c>
      <c r="B307" s="174" t="s">
        <v>998</v>
      </c>
      <c r="C307" s="175">
        <v>3.696755795363702</v>
      </c>
      <c r="D307" s="175">
        <v>4.5635092728077336</v>
      </c>
    </row>
    <row r="308" spans="1:4" ht="27.75" customHeight="1" x14ac:dyDescent="0.25">
      <c r="A308" s="173" t="s">
        <v>1000</v>
      </c>
      <c r="B308" s="174" t="s">
        <v>1001</v>
      </c>
      <c r="C308" s="175">
        <v>9.6491591946781377</v>
      </c>
      <c r="D308" s="175">
        <v>1.6290788250755297</v>
      </c>
    </row>
    <row r="309" spans="1:4" ht="27.75" customHeight="1" x14ac:dyDescent="0.25">
      <c r="A309" s="173" t="s">
        <v>1000</v>
      </c>
      <c r="B309" s="174" t="s">
        <v>1001</v>
      </c>
      <c r="C309" s="175">
        <v>9.6491591946781377</v>
      </c>
      <c r="D309" s="175">
        <v>1.6290788250755297</v>
      </c>
    </row>
    <row r="310" spans="1:4" ht="27.75" customHeight="1" x14ac:dyDescent="0.25">
      <c r="A310" s="173" t="s">
        <v>1002</v>
      </c>
      <c r="B310" s="174" t="s">
        <v>1003</v>
      </c>
      <c r="C310" s="175">
        <v>0.50125502310016301</v>
      </c>
      <c r="D310" s="175">
        <v>5.8897465214269147</v>
      </c>
    </row>
    <row r="311" spans="1:4" ht="27.75" customHeight="1" x14ac:dyDescent="0.25">
      <c r="A311" s="173" t="s">
        <v>1004</v>
      </c>
      <c r="B311" s="174" t="s">
        <v>1003</v>
      </c>
      <c r="C311" s="175">
        <v>0.50125502310016301</v>
      </c>
      <c r="D311" s="175">
        <v>5.8897465214269147</v>
      </c>
    </row>
    <row r="312" spans="1:4" ht="27.75" customHeight="1" x14ac:dyDescent="0.25">
      <c r="A312" s="173" t="s">
        <v>1005</v>
      </c>
      <c r="B312" s="174" t="s">
        <v>1006</v>
      </c>
      <c r="C312" s="175">
        <v>5.9106321473894221</v>
      </c>
      <c r="D312" s="175">
        <v>8.0827372474901278</v>
      </c>
    </row>
    <row r="313" spans="1:4" ht="27.75" customHeight="1" x14ac:dyDescent="0.25">
      <c r="A313" s="173" t="s">
        <v>1007</v>
      </c>
      <c r="B313" s="174" t="s">
        <v>1006</v>
      </c>
      <c r="C313" s="175">
        <v>5.9106321473894221</v>
      </c>
      <c r="D313" s="175">
        <v>8.0827372474901278</v>
      </c>
    </row>
    <row r="314" spans="1:4" ht="27.75" customHeight="1" x14ac:dyDescent="0.25">
      <c r="A314" s="173" t="s">
        <v>1008</v>
      </c>
      <c r="B314" s="174" t="s">
        <v>1006</v>
      </c>
      <c r="C314" s="175">
        <v>2.005020092400652</v>
      </c>
      <c r="D314" s="175">
        <v>5.3258346204392311</v>
      </c>
    </row>
    <row r="315" spans="1:4" ht="27.75" customHeight="1" x14ac:dyDescent="0.25">
      <c r="A315" s="173" t="s">
        <v>1008</v>
      </c>
      <c r="B315" s="174" t="s">
        <v>1006</v>
      </c>
      <c r="C315" s="175">
        <v>2.005020092400652</v>
      </c>
      <c r="D315" s="175">
        <v>5.3258346204392311</v>
      </c>
    </row>
    <row r="316" spans="1:4" ht="27.75" customHeight="1" x14ac:dyDescent="0.25">
      <c r="A316" s="173" t="s">
        <v>1009</v>
      </c>
      <c r="B316" s="174" t="s">
        <v>1006</v>
      </c>
      <c r="C316" s="175">
        <v>2.005020092400652</v>
      </c>
      <c r="D316" s="175">
        <v>5.3258346204392311</v>
      </c>
    </row>
    <row r="317" spans="1:4" ht="27.75" customHeight="1" x14ac:dyDescent="0.25">
      <c r="A317" s="173" t="s">
        <v>1009</v>
      </c>
      <c r="B317" s="174" t="s">
        <v>1006</v>
      </c>
      <c r="C317" s="175">
        <v>2.005020092400652</v>
      </c>
      <c r="D317" s="175">
        <v>5.3258346204392311</v>
      </c>
    </row>
    <row r="318" spans="1:4" ht="27.75" customHeight="1" x14ac:dyDescent="0.25">
      <c r="A318" s="173" t="s">
        <v>1010</v>
      </c>
      <c r="B318" s="174" t="s">
        <v>1011</v>
      </c>
      <c r="C318" s="175">
        <v>0</v>
      </c>
      <c r="D318" s="175">
        <v>0</v>
      </c>
    </row>
    <row r="319" spans="1:4" ht="27.75" customHeight="1" x14ac:dyDescent="0.25">
      <c r="A319" s="173" t="s">
        <v>1010</v>
      </c>
      <c r="B319" s="174" t="s">
        <v>1011</v>
      </c>
      <c r="C319" s="175">
        <v>0</v>
      </c>
      <c r="D319" s="175">
        <v>0</v>
      </c>
    </row>
    <row r="320" spans="1:4" ht="27.75" customHeight="1" x14ac:dyDescent="0.25">
      <c r="A320" s="173" t="s">
        <v>1012</v>
      </c>
      <c r="B320" s="174" t="s">
        <v>1011</v>
      </c>
      <c r="C320" s="175">
        <v>0</v>
      </c>
      <c r="D320" s="175">
        <v>0</v>
      </c>
    </row>
    <row r="321" spans="1:4" ht="27.75" customHeight="1" x14ac:dyDescent="0.25">
      <c r="A321" s="173" t="s">
        <v>1012</v>
      </c>
      <c r="B321" s="174" t="s">
        <v>1011</v>
      </c>
      <c r="C321" s="175">
        <v>0</v>
      </c>
      <c r="D321" s="175">
        <v>0</v>
      </c>
    </row>
    <row r="322" spans="1:4" ht="27.75" customHeight="1" x14ac:dyDescent="0.25">
      <c r="A322" s="173" t="s">
        <v>1013</v>
      </c>
      <c r="B322" s="174" t="s">
        <v>1011</v>
      </c>
      <c r="C322" s="175">
        <v>0</v>
      </c>
      <c r="D322" s="175">
        <v>0</v>
      </c>
    </row>
    <row r="323" spans="1:4" ht="27.75" customHeight="1" x14ac:dyDescent="0.25">
      <c r="A323" s="173" t="s">
        <v>1013</v>
      </c>
      <c r="B323" s="174" t="s">
        <v>1011</v>
      </c>
      <c r="C323" s="175">
        <v>0</v>
      </c>
      <c r="D323" s="175">
        <v>0</v>
      </c>
    </row>
    <row r="324" spans="1:4" ht="27.75" customHeight="1" x14ac:dyDescent="0.25">
      <c r="A324" s="173" t="s">
        <v>1014</v>
      </c>
      <c r="B324" s="174" t="s">
        <v>1011</v>
      </c>
      <c r="C324" s="175">
        <v>0</v>
      </c>
      <c r="D324" s="175">
        <v>0</v>
      </c>
    </row>
    <row r="325" spans="1:4" ht="27.75" customHeight="1" x14ac:dyDescent="0.25">
      <c r="A325" s="173" t="s">
        <v>1014</v>
      </c>
      <c r="B325" s="174" t="s">
        <v>1011</v>
      </c>
      <c r="C325" s="175">
        <v>0</v>
      </c>
      <c r="D325" s="175">
        <v>0</v>
      </c>
    </row>
    <row r="326" spans="1:4" ht="27.75" customHeight="1" x14ac:dyDescent="0.25">
      <c r="A326" s="173" t="s">
        <v>1015</v>
      </c>
      <c r="B326" s="174" t="s">
        <v>1016</v>
      </c>
      <c r="C326" s="175">
        <v>3.4356854708323672</v>
      </c>
      <c r="D326" s="175">
        <v>5.1796352387016844</v>
      </c>
    </row>
    <row r="327" spans="1:4" ht="27.75" customHeight="1" x14ac:dyDescent="0.25">
      <c r="A327" s="173" t="s">
        <v>1017</v>
      </c>
      <c r="B327" s="174" t="s">
        <v>1016</v>
      </c>
      <c r="C327" s="175">
        <v>3.4356854708323672</v>
      </c>
      <c r="D327" s="175">
        <v>5.1796352387016844</v>
      </c>
    </row>
    <row r="328" spans="1:4" ht="27.75" customHeight="1" x14ac:dyDescent="0.25">
      <c r="A328" s="173" t="s">
        <v>1018</v>
      </c>
      <c r="B328" s="174" t="s">
        <v>1019</v>
      </c>
      <c r="C328" s="175">
        <v>4.3650958261639188</v>
      </c>
      <c r="D328" s="175">
        <v>1.796163832775584</v>
      </c>
    </row>
    <row r="329" spans="1:4" ht="27.75" customHeight="1" x14ac:dyDescent="0.25">
      <c r="A329" s="173" t="s">
        <v>1018</v>
      </c>
      <c r="B329" s="174" t="s">
        <v>1019</v>
      </c>
      <c r="C329" s="175">
        <v>4.3650958261639188</v>
      </c>
      <c r="D329" s="175">
        <v>1.796163832775584</v>
      </c>
    </row>
    <row r="330" spans="1:4" ht="27.75" customHeight="1" x14ac:dyDescent="0.25">
      <c r="A330" s="173" t="s">
        <v>1020</v>
      </c>
      <c r="B330" s="174" t="s">
        <v>1019</v>
      </c>
      <c r="C330" s="175">
        <v>4.3546530131826655</v>
      </c>
      <c r="D330" s="175">
        <v>1.796163832775584</v>
      </c>
    </row>
    <row r="331" spans="1:4" ht="27.75" customHeight="1" x14ac:dyDescent="0.25">
      <c r="A331" s="173" t="s">
        <v>1020</v>
      </c>
      <c r="B331" s="174" t="s">
        <v>1019</v>
      </c>
      <c r="C331" s="175">
        <v>4.3546530131826655</v>
      </c>
      <c r="D331" s="175">
        <v>1.796163832775584</v>
      </c>
    </row>
    <row r="332" spans="1:4" ht="27.75" customHeight="1" x14ac:dyDescent="0.25">
      <c r="A332" s="173" t="s">
        <v>1021</v>
      </c>
      <c r="B332" s="174" t="s">
        <v>1019</v>
      </c>
      <c r="C332" s="175">
        <v>1.002510046200326</v>
      </c>
      <c r="D332" s="175">
        <v>6.4014443575083311</v>
      </c>
    </row>
    <row r="333" spans="1:4" ht="27.75" customHeight="1" x14ac:dyDescent="0.25">
      <c r="A333" s="173" t="s">
        <v>1022</v>
      </c>
      <c r="B333" s="174" t="s">
        <v>1019</v>
      </c>
      <c r="C333" s="175">
        <v>1.002510046200326</v>
      </c>
      <c r="D333" s="175">
        <v>6.4014443575083311</v>
      </c>
    </row>
    <row r="334" spans="1:4" ht="27.75" customHeight="1" x14ac:dyDescent="0.25">
      <c r="A334" s="173" t="s">
        <v>1023</v>
      </c>
      <c r="B334" s="174" t="s">
        <v>1024</v>
      </c>
      <c r="C334" s="175">
        <v>8.9390479119529065</v>
      </c>
      <c r="D334" s="175">
        <v>6.2656877887520376E-2</v>
      </c>
    </row>
    <row r="335" spans="1:4" ht="27.75" customHeight="1" x14ac:dyDescent="0.25">
      <c r="A335" s="173" t="s">
        <v>1025</v>
      </c>
      <c r="B335" s="174" t="s">
        <v>1026</v>
      </c>
      <c r="C335" s="175">
        <v>9.3985316831280558E-2</v>
      </c>
      <c r="D335" s="175">
        <v>1.0442812981253395E-2</v>
      </c>
    </row>
    <row r="336" spans="1:4" ht="27.75" customHeight="1" x14ac:dyDescent="0.25">
      <c r="A336" s="173" t="s">
        <v>1027</v>
      </c>
      <c r="B336" s="174" t="s">
        <v>1026</v>
      </c>
      <c r="C336" s="175">
        <v>9.3985316831280558E-2</v>
      </c>
      <c r="D336" s="175">
        <v>1.0442812981253395E-2</v>
      </c>
    </row>
    <row r="337" spans="1:4" ht="27.75" customHeight="1" x14ac:dyDescent="0.25">
      <c r="A337" s="173" t="s">
        <v>1028</v>
      </c>
      <c r="B337" s="174" t="s">
        <v>1029</v>
      </c>
      <c r="C337" s="175">
        <v>0.6161259658939503</v>
      </c>
      <c r="D337" s="175">
        <v>12.280748065953993</v>
      </c>
    </row>
    <row r="338" spans="1:4" ht="27.75" customHeight="1" x14ac:dyDescent="0.25">
      <c r="A338" s="173" t="s">
        <v>1030</v>
      </c>
      <c r="B338" s="174" t="s">
        <v>1029</v>
      </c>
      <c r="C338" s="175">
        <v>0.6161259658939503</v>
      </c>
      <c r="D338" s="175">
        <v>12.280748065953993</v>
      </c>
    </row>
    <row r="339" spans="1:4" ht="27.75" customHeight="1" x14ac:dyDescent="0.25">
      <c r="A339" s="173" t="s">
        <v>1031</v>
      </c>
      <c r="B339" s="174" t="s">
        <v>1032</v>
      </c>
      <c r="C339" s="175">
        <v>5.4824768151580328</v>
      </c>
      <c r="D339" s="175">
        <v>0.49081221011890958</v>
      </c>
    </row>
    <row r="340" spans="1:4" ht="27.75" customHeight="1" x14ac:dyDescent="0.25">
      <c r="A340" s="173" t="s">
        <v>1033</v>
      </c>
      <c r="B340" s="174" t="s">
        <v>1032</v>
      </c>
      <c r="C340" s="175">
        <v>5.4824768151580328</v>
      </c>
      <c r="D340" s="175">
        <v>0.49081221011890958</v>
      </c>
    </row>
    <row r="341" spans="1:4" ht="27.75" customHeight="1" x14ac:dyDescent="0.25">
      <c r="A341" s="173" t="s">
        <v>1033</v>
      </c>
      <c r="B341" s="174" t="s">
        <v>1032</v>
      </c>
      <c r="C341" s="175">
        <v>5.4824768151580328</v>
      </c>
      <c r="D341" s="175">
        <v>0.49081221011890958</v>
      </c>
    </row>
    <row r="342" spans="1:4" ht="27.75" customHeight="1" x14ac:dyDescent="0.25">
      <c r="A342" s="173" t="s">
        <v>1034</v>
      </c>
      <c r="B342" s="174" t="s">
        <v>1035</v>
      </c>
      <c r="C342" s="175">
        <v>1.4724366303567287</v>
      </c>
      <c r="D342" s="175">
        <v>1.4202225654504619</v>
      </c>
    </row>
    <row r="343" spans="1:4" ht="27.75" customHeight="1" x14ac:dyDescent="0.25">
      <c r="A343" s="173" t="s">
        <v>1036</v>
      </c>
      <c r="B343" s="174" t="s">
        <v>1035</v>
      </c>
      <c r="C343" s="175">
        <v>1.4724366303567287</v>
      </c>
      <c r="D343" s="175">
        <v>1.4202225654504619</v>
      </c>
    </row>
    <row r="344" spans="1:4" ht="27.75" customHeight="1" x14ac:dyDescent="0.25">
      <c r="A344" s="173" t="s">
        <v>1037</v>
      </c>
      <c r="B344" s="174" t="s">
        <v>1038</v>
      </c>
      <c r="C344" s="175">
        <v>14.411081914129687</v>
      </c>
      <c r="D344" s="175">
        <v>0.40726970626888243</v>
      </c>
    </row>
    <row r="345" spans="1:4" ht="27.75" customHeight="1" x14ac:dyDescent="0.25">
      <c r="A345" s="173" t="s">
        <v>1037</v>
      </c>
      <c r="B345" s="174" t="s">
        <v>1038</v>
      </c>
      <c r="C345" s="175">
        <v>14.411081914129687</v>
      </c>
      <c r="D345" s="175">
        <v>0.40726970626888243</v>
      </c>
    </row>
    <row r="346" spans="1:4" ht="27.75" customHeight="1" x14ac:dyDescent="0.25">
      <c r="A346" s="173" t="s">
        <v>1039</v>
      </c>
      <c r="B346" s="174" t="s">
        <v>1038</v>
      </c>
      <c r="C346" s="175">
        <v>14.42152472711094</v>
      </c>
      <c r="D346" s="175">
        <v>0.40726970626888243</v>
      </c>
    </row>
    <row r="347" spans="1:4" ht="27.75" customHeight="1" x14ac:dyDescent="0.25">
      <c r="A347" s="173" t="s">
        <v>1039</v>
      </c>
      <c r="B347" s="174" t="s">
        <v>1038</v>
      </c>
      <c r="C347" s="175">
        <v>14.42152472711094</v>
      </c>
      <c r="D347" s="175">
        <v>0.40726970626888243</v>
      </c>
    </row>
    <row r="348" spans="1:4" ht="27.75" customHeight="1" x14ac:dyDescent="0.25">
      <c r="A348" s="173" t="s">
        <v>1040</v>
      </c>
      <c r="B348" s="174" t="s">
        <v>1038</v>
      </c>
      <c r="C348" s="175">
        <v>1.2740231837129141</v>
      </c>
      <c r="D348" s="175">
        <v>2.5689319933883352</v>
      </c>
    </row>
    <row r="349" spans="1:4" ht="27.75" customHeight="1" x14ac:dyDescent="0.25">
      <c r="A349" s="173" t="s">
        <v>1041</v>
      </c>
      <c r="B349" s="174" t="s">
        <v>1038</v>
      </c>
      <c r="C349" s="175">
        <v>1.2740231837129141</v>
      </c>
      <c r="D349" s="175">
        <v>2.5689319933883352</v>
      </c>
    </row>
    <row r="350" spans="1:4" ht="27.75" customHeight="1" x14ac:dyDescent="0.25">
      <c r="A350" s="173" t="s">
        <v>1042</v>
      </c>
      <c r="B350" s="174" t="s">
        <v>1043</v>
      </c>
      <c r="C350" s="175">
        <v>3.1015154554322586</v>
      </c>
      <c r="D350" s="175">
        <v>1.4828794433379822</v>
      </c>
    </row>
    <row r="351" spans="1:4" ht="27.75" customHeight="1" x14ac:dyDescent="0.25">
      <c r="A351" s="173" t="s">
        <v>1042</v>
      </c>
      <c r="B351" s="174" t="s">
        <v>1043</v>
      </c>
      <c r="C351" s="175">
        <v>3.1015154554322586</v>
      </c>
      <c r="D351" s="175">
        <v>1.4828794433379822</v>
      </c>
    </row>
    <row r="352" spans="1:4" ht="27.75" customHeight="1" x14ac:dyDescent="0.25">
      <c r="A352" s="173" t="s">
        <v>1044</v>
      </c>
      <c r="B352" s="174" t="s">
        <v>1045</v>
      </c>
      <c r="C352" s="175">
        <v>0.57435471396893678</v>
      </c>
      <c r="D352" s="175">
        <v>5.5764621319893131</v>
      </c>
    </row>
    <row r="353" spans="1:4" ht="27.75" customHeight="1" x14ac:dyDescent="0.25">
      <c r="A353" s="173" t="s">
        <v>1046</v>
      </c>
      <c r="B353" s="174" t="s">
        <v>1045</v>
      </c>
      <c r="C353" s="175">
        <v>0.57435471396893678</v>
      </c>
      <c r="D353" s="175">
        <v>5.5764621319893131</v>
      </c>
    </row>
    <row r="354" spans="1:4" ht="27.75" customHeight="1" x14ac:dyDescent="0.25">
      <c r="A354" s="173" t="s">
        <v>1047</v>
      </c>
      <c r="B354" s="174" t="s">
        <v>1048</v>
      </c>
      <c r="C354" s="175">
        <v>1.4828794433379822</v>
      </c>
      <c r="D354" s="175">
        <v>7.0906700142710557</v>
      </c>
    </row>
    <row r="355" spans="1:4" ht="27.75" customHeight="1" x14ac:dyDescent="0.25">
      <c r="A355" s="173" t="s">
        <v>1047</v>
      </c>
      <c r="B355" s="174" t="s">
        <v>1048</v>
      </c>
      <c r="C355" s="175">
        <v>1.4828794433379822</v>
      </c>
      <c r="D355" s="175">
        <v>7.0906700142710557</v>
      </c>
    </row>
    <row r="356" spans="1:4" ht="27.75" customHeight="1" x14ac:dyDescent="0.25">
      <c r="A356" s="173" t="s">
        <v>1049</v>
      </c>
      <c r="B356" s="174" t="s">
        <v>1048</v>
      </c>
      <c r="C356" s="175">
        <v>1.4828794433379822</v>
      </c>
      <c r="D356" s="175">
        <v>7.101112827252309</v>
      </c>
    </row>
    <row r="357" spans="1:4" ht="27.75" customHeight="1" x14ac:dyDescent="0.25">
      <c r="A357" s="173" t="s">
        <v>1049</v>
      </c>
      <c r="B357" s="174" t="s">
        <v>1048</v>
      </c>
      <c r="C357" s="175">
        <v>1.4828794433379822</v>
      </c>
      <c r="D357" s="175">
        <v>7.101112827252309</v>
      </c>
    </row>
    <row r="358" spans="1:4" ht="27.75" customHeight="1" x14ac:dyDescent="0.25">
      <c r="A358" s="173" t="s">
        <v>1050</v>
      </c>
      <c r="B358" s="174" t="s">
        <v>1048</v>
      </c>
      <c r="C358" s="175">
        <v>2.2452047909694799</v>
      </c>
      <c r="D358" s="175">
        <v>5.2736205555329647</v>
      </c>
    </row>
    <row r="359" spans="1:4" ht="27.75" customHeight="1" x14ac:dyDescent="0.25">
      <c r="A359" s="173" t="s">
        <v>1051</v>
      </c>
      <c r="B359" s="174" t="s">
        <v>1048</v>
      </c>
      <c r="C359" s="175">
        <v>2.2452047909694799</v>
      </c>
      <c r="D359" s="175">
        <v>5.2736205555329647</v>
      </c>
    </row>
    <row r="360" spans="1:4" ht="27.75" customHeight="1" x14ac:dyDescent="0.25">
      <c r="A360" s="173" t="s">
        <v>1052</v>
      </c>
      <c r="B360" s="174" t="s">
        <v>1053</v>
      </c>
      <c r="C360" s="175">
        <v>8.3438075720214631</v>
      </c>
      <c r="D360" s="175">
        <v>7.1324412661960688</v>
      </c>
    </row>
    <row r="361" spans="1:4" ht="27.75" customHeight="1" x14ac:dyDescent="0.25">
      <c r="A361" s="173" t="s">
        <v>1052</v>
      </c>
      <c r="B361" s="174" t="s">
        <v>1053</v>
      </c>
      <c r="C361" s="175">
        <v>8.3438075720214631</v>
      </c>
      <c r="D361" s="175">
        <v>7.1324412661960688</v>
      </c>
    </row>
    <row r="362" spans="1:4" ht="27.75" customHeight="1" x14ac:dyDescent="0.25">
      <c r="A362" s="173" t="s">
        <v>1054</v>
      </c>
      <c r="B362" s="174" t="s">
        <v>1053</v>
      </c>
      <c r="C362" s="175">
        <v>8.3438075720214631</v>
      </c>
      <c r="D362" s="175">
        <v>7.1324412661960688</v>
      </c>
    </row>
    <row r="363" spans="1:4" ht="27.75" customHeight="1" x14ac:dyDescent="0.25">
      <c r="A363" s="173" t="s">
        <v>1054</v>
      </c>
      <c r="B363" s="174" t="s">
        <v>1053</v>
      </c>
      <c r="C363" s="175">
        <v>8.3438075720214631</v>
      </c>
      <c r="D363" s="175">
        <v>7.1324412661960688</v>
      </c>
    </row>
    <row r="364" spans="1:4" ht="27.75" customHeight="1" x14ac:dyDescent="0.25">
      <c r="A364" s="173" t="s">
        <v>1055</v>
      </c>
      <c r="B364" s="174" t="s">
        <v>1053</v>
      </c>
      <c r="C364" s="175">
        <v>1.8379350847005975</v>
      </c>
      <c r="D364" s="175">
        <v>9.7640301374719236</v>
      </c>
    </row>
    <row r="365" spans="1:4" ht="27.75" customHeight="1" x14ac:dyDescent="0.25">
      <c r="A365" s="173" t="s">
        <v>1056</v>
      </c>
      <c r="B365" s="174" t="s">
        <v>1053</v>
      </c>
      <c r="C365" s="175">
        <v>1.8379350847005975</v>
      </c>
      <c r="D365" s="175">
        <v>9.7640301374719236</v>
      </c>
    </row>
    <row r="366" spans="1:4" ht="27.75" customHeight="1" x14ac:dyDescent="0.25">
      <c r="A366" s="173" t="s">
        <v>1057</v>
      </c>
      <c r="B366" s="174" t="s">
        <v>1058</v>
      </c>
      <c r="C366" s="175">
        <v>0.11487094279378735</v>
      </c>
      <c r="D366" s="175">
        <v>5.3153918074579778</v>
      </c>
    </row>
    <row r="367" spans="1:4" ht="27.75" customHeight="1" x14ac:dyDescent="0.25">
      <c r="A367" s="173" t="s">
        <v>1059</v>
      </c>
      <c r="B367" s="174" t="s">
        <v>1060</v>
      </c>
      <c r="C367" s="175">
        <v>6.4536584224145983</v>
      </c>
      <c r="D367" s="175">
        <v>9.6491591946781377</v>
      </c>
    </row>
    <row r="368" spans="1:4" ht="27.75" customHeight="1" x14ac:dyDescent="0.25">
      <c r="A368" s="173" t="s">
        <v>1061</v>
      </c>
      <c r="B368" s="174" t="s">
        <v>1060</v>
      </c>
      <c r="C368" s="175">
        <v>6.4536584224145983</v>
      </c>
      <c r="D368" s="175">
        <v>9.6491591946781377</v>
      </c>
    </row>
    <row r="369" spans="1:4" ht="27.75" customHeight="1" x14ac:dyDescent="0.25">
      <c r="A369" s="173" t="s">
        <v>1062</v>
      </c>
      <c r="B369" s="174" t="s">
        <v>1063</v>
      </c>
      <c r="C369" s="175">
        <v>2.4122897986695344</v>
      </c>
      <c r="D369" s="175">
        <v>19.09990494271246</v>
      </c>
    </row>
    <row r="370" spans="1:4" ht="27.75" customHeight="1" x14ac:dyDescent="0.25">
      <c r="A370" s="173" t="s">
        <v>1062</v>
      </c>
      <c r="B370" s="174" t="s">
        <v>1063</v>
      </c>
      <c r="C370" s="175">
        <v>2.4122897986695344</v>
      </c>
      <c r="D370" s="175">
        <v>19.09990494271246</v>
      </c>
    </row>
    <row r="371" spans="1:4" ht="27.75" customHeight="1" x14ac:dyDescent="0.25">
      <c r="A371" s="173" t="s">
        <v>1064</v>
      </c>
      <c r="B371" s="174" t="s">
        <v>1065</v>
      </c>
      <c r="C371" s="175">
        <v>2.4331754246320414</v>
      </c>
      <c r="D371" s="175">
        <v>19.548945900906354</v>
      </c>
    </row>
    <row r="372" spans="1:4" ht="27.75" customHeight="1" x14ac:dyDescent="0.25">
      <c r="A372" s="173" t="s">
        <v>1066</v>
      </c>
      <c r="B372" s="174" t="s">
        <v>1065</v>
      </c>
      <c r="C372" s="175">
        <v>2.4331754246320414</v>
      </c>
      <c r="D372" s="175">
        <v>19.548945900906354</v>
      </c>
    </row>
    <row r="373" spans="1:4" ht="27.75" customHeight="1" x14ac:dyDescent="0.25">
      <c r="A373" s="173" t="s">
        <v>1067</v>
      </c>
      <c r="B373" s="174" t="s">
        <v>1065</v>
      </c>
      <c r="C373" s="175">
        <v>8.3333647590402098</v>
      </c>
      <c r="D373" s="175">
        <v>10.213071095665819</v>
      </c>
    </row>
    <row r="374" spans="1:4" ht="27.75" customHeight="1" x14ac:dyDescent="0.25">
      <c r="A374" s="173" t="s">
        <v>1067</v>
      </c>
      <c r="B374" s="174" t="s">
        <v>1065</v>
      </c>
      <c r="C374" s="175">
        <v>8.3333647590402098</v>
      </c>
      <c r="D374" s="175">
        <v>10.213071095665819</v>
      </c>
    </row>
    <row r="375" spans="1:4" ht="27.75" customHeight="1" x14ac:dyDescent="0.25">
      <c r="A375" s="173" t="s">
        <v>1068</v>
      </c>
      <c r="B375" s="174" t="s">
        <v>1069</v>
      </c>
      <c r="C375" s="175">
        <v>11.257352393791159</v>
      </c>
      <c r="D375" s="175">
        <v>1.4306653784317154</v>
      </c>
    </row>
    <row r="376" spans="1:4" ht="27.75" customHeight="1" x14ac:dyDescent="0.25">
      <c r="A376" s="173" t="s">
        <v>1068</v>
      </c>
      <c r="B376" s="174" t="s">
        <v>1069</v>
      </c>
      <c r="C376" s="175">
        <v>11.257352393791159</v>
      </c>
      <c r="D376" s="175">
        <v>1.4306653784317154</v>
      </c>
    </row>
    <row r="377" spans="1:4" ht="27.75" customHeight="1" x14ac:dyDescent="0.25">
      <c r="A377" s="173" t="s">
        <v>1070</v>
      </c>
      <c r="B377" s="174" t="s">
        <v>1069</v>
      </c>
      <c r="C377" s="175">
        <v>11.257352393791159</v>
      </c>
      <c r="D377" s="175">
        <v>1.4306653784317154</v>
      </c>
    </row>
    <row r="378" spans="1:4" ht="27.75" customHeight="1" x14ac:dyDescent="0.25">
      <c r="A378" s="173" t="s">
        <v>1070</v>
      </c>
      <c r="B378" s="174" t="s">
        <v>1069</v>
      </c>
      <c r="C378" s="175">
        <v>11.257352393791159</v>
      </c>
      <c r="D378" s="175">
        <v>1.4306653784317154</v>
      </c>
    </row>
    <row r="379" spans="1:4" ht="27.75" customHeight="1" x14ac:dyDescent="0.25">
      <c r="A379" s="173" t="s">
        <v>1071</v>
      </c>
      <c r="B379" s="174" t="s">
        <v>1072</v>
      </c>
      <c r="C379" s="175">
        <v>11.257352393791159</v>
      </c>
      <c r="D379" s="175">
        <v>1.4306653784317154</v>
      </c>
    </row>
    <row r="380" spans="1:4" ht="27.75" customHeight="1" x14ac:dyDescent="0.25">
      <c r="A380" s="173" t="s">
        <v>1073</v>
      </c>
      <c r="B380" s="174" t="s">
        <v>1074</v>
      </c>
      <c r="C380" s="175">
        <v>14.42152472711094</v>
      </c>
      <c r="D380" s="175">
        <v>1.4411081914129684</v>
      </c>
    </row>
    <row r="381" spans="1:4" ht="27.75" customHeight="1" x14ac:dyDescent="0.25">
      <c r="A381" s="173" t="s">
        <v>1073</v>
      </c>
      <c r="B381" s="174" t="s">
        <v>1074</v>
      </c>
      <c r="C381" s="175">
        <v>14.42152472711094</v>
      </c>
      <c r="D381" s="175">
        <v>1.4411081914129684</v>
      </c>
    </row>
    <row r="382" spans="1:4" ht="27.75" customHeight="1" x14ac:dyDescent="0.25">
      <c r="A382" s="173" t="s">
        <v>1075</v>
      </c>
      <c r="B382" s="174" t="s">
        <v>1074</v>
      </c>
      <c r="C382" s="175">
        <v>14.411081914129687</v>
      </c>
      <c r="D382" s="175">
        <v>1.4411081914129684</v>
      </c>
    </row>
    <row r="383" spans="1:4" ht="27.75" customHeight="1" x14ac:dyDescent="0.25">
      <c r="A383" s="173" t="s">
        <v>1075</v>
      </c>
      <c r="B383" s="174" t="s">
        <v>1074</v>
      </c>
      <c r="C383" s="175">
        <v>14.411081914129687</v>
      </c>
      <c r="D383" s="175">
        <v>1.4411081914129684</v>
      </c>
    </row>
    <row r="384" spans="1:4" ht="27.75" customHeight="1" x14ac:dyDescent="0.25">
      <c r="A384" s="173" t="s">
        <v>1076</v>
      </c>
      <c r="B384" s="174" t="s">
        <v>1074</v>
      </c>
      <c r="C384" s="175">
        <v>2.9657588866759643</v>
      </c>
      <c r="D384" s="175">
        <v>9.1165757326342138</v>
      </c>
    </row>
    <row r="385" spans="1:4" ht="27.75" customHeight="1" x14ac:dyDescent="0.25">
      <c r="A385" s="173" t="s">
        <v>1077</v>
      </c>
      <c r="B385" s="174" t="s">
        <v>1074</v>
      </c>
      <c r="C385" s="175">
        <v>2.9657588866759643</v>
      </c>
      <c r="D385" s="175">
        <v>9.1165757326342138</v>
      </c>
    </row>
    <row r="386" spans="1:4" ht="27.75" customHeight="1" x14ac:dyDescent="0.25">
      <c r="A386" s="173" t="s">
        <v>1078</v>
      </c>
      <c r="B386" s="174" t="s">
        <v>1079</v>
      </c>
      <c r="C386" s="175">
        <v>5.8793037084456614</v>
      </c>
      <c r="D386" s="175">
        <v>5.8166468305581418</v>
      </c>
    </row>
    <row r="387" spans="1:4" ht="27.75" customHeight="1" x14ac:dyDescent="0.25">
      <c r="A387" s="173" t="s">
        <v>1080</v>
      </c>
      <c r="B387" s="174" t="s">
        <v>1081</v>
      </c>
      <c r="C387" s="175">
        <v>1.2635803707316609</v>
      </c>
      <c r="D387" s="175">
        <v>10.651669240878462</v>
      </c>
    </row>
    <row r="388" spans="1:4" ht="27.75" customHeight="1" x14ac:dyDescent="0.25">
      <c r="A388" s="173" t="s">
        <v>1080</v>
      </c>
      <c r="B388" s="174" t="s">
        <v>1081</v>
      </c>
      <c r="C388" s="175">
        <v>1.2635803707316609</v>
      </c>
      <c r="D388" s="175">
        <v>10.651669240878462</v>
      </c>
    </row>
    <row r="389" spans="1:4" ht="27.75" customHeight="1" x14ac:dyDescent="0.25">
      <c r="A389" s="173" t="s">
        <v>1082</v>
      </c>
      <c r="B389" s="174" t="s">
        <v>1081</v>
      </c>
      <c r="C389" s="175">
        <v>1.2635803707316609</v>
      </c>
      <c r="D389" s="175">
        <v>10.651669240878462</v>
      </c>
    </row>
    <row r="390" spans="1:4" ht="27.75" customHeight="1" x14ac:dyDescent="0.25">
      <c r="A390" s="173" t="s">
        <v>1082</v>
      </c>
      <c r="B390" s="174" t="s">
        <v>1081</v>
      </c>
      <c r="C390" s="175">
        <v>1.2635803707316609</v>
      </c>
      <c r="D390" s="175">
        <v>10.651669240878462</v>
      </c>
    </row>
    <row r="391" spans="1:4" ht="27.75" customHeight="1" x14ac:dyDescent="0.25">
      <c r="A391" s="173" t="s">
        <v>2921</v>
      </c>
      <c r="B391" s="174" t="s">
        <v>2922</v>
      </c>
      <c r="C391" s="175" t="e">
        <v>#N/A</v>
      </c>
      <c r="D391" s="175" t="e">
        <v>#N/A</v>
      </c>
    </row>
    <row r="392" spans="1:4" ht="27.75" customHeight="1" x14ac:dyDescent="0.25">
      <c r="A392" s="173" t="s">
        <v>1083</v>
      </c>
      <c r="B392" s="174" t="s">
        <v>1084</v>
      </c>
      <c r="C392" s="175">
        <v>0</v>
      </c>
      <c r="D392" s="175">
        <v>22.274520089013489</v>
      </c>
    </row>
    <row r="393" spans="1:4" ht="27.75" customHeight="1" x14ac:dyDescent="0.25">
      <c r="A393" s="173" t="s">
        <v>1083</v>
      </c>
      <c r="B393" s="174" t="s">
        <v>1084</v>
      </c>
      <c r="C393" s="175">
        <v>0</v>
      </c>
      <c r="D393" s="175">
        <v>22.274520089013489</v>
      </c>
    </row>
    <row r="394" spans="1:4" ht="27.75" customHeight="1" x14ac:dyDescent="0.25">
      <c r="A394" s="173" t="s">
        <v>1085</v>
      </c>
      <c r="B394" s="174" t="s">
        <v>1084</v>
      </c>
      <c r="C394" s="175">
        <v>0</v>
      </c>
      <c r="D394" s="175">
        <v>22.274520089013489</v>
      </c>
    </row>
    <row r="395" spans="1:4" ht="27.75" customHeight="1" x14ac:dyDescent="0.25">
      <c r="A395" s="173" t="s">
        <v>1085</v>
      </c>
      <c r="B395" s="174" t="s">
        <v>1084</v>
      </c>
      <c r="C395" s="175">
        <v>0</v>
      </c>
      <c r="D395" s="175">
        <v>22.274520089013489</v>
      </c>
    </row>
    <row r="396" spans="1:4" ht="27.75" customHeight="1" x14ac:dyDescent="0.25">
      <c r="A396" s="173" t="s">
        <v>1086</v>
      </c>
      <c r="B396" s="174" t="s">
        <v>1084</v>
      </c>
      <c r="C396" s="175">
        <v>20.123300614875294</v>
      </c>
      <c r="D396" s="175">
        <v>2.6107032453133487</v>
      </c>
    </row>
    <row r="397" spans="1:4" ht="27.75" customHeight="1" x14ac:dyDescent="0.25">
      <c r="A397" s="173" t="s">
        <v>1087</v>
      </c>
      <c r="B397" s="174" t="s">
        <v>1084</v>
      </c>
      <c r="C397" s="175">
        <v>20.123300614875294</v>
      </c>
      <c r="D397" s="175">
        <v>2.6107032453133487</v>
      </c>
    </row>
    <row r="398" spans="1:4" ht="27.75" customHeight="1" x14ac:dyDescent="0.25">
      <c r="A398" s="173" t="s">
        <v>1088</v>
      </c>
      <c r="B398" s="174" t="s">
        <v>1089</v>
      </c>
      <c r="C398" s="175">
        <v>3.801183925176236</v>
      </c>
      <c r="D398" s="175">
        <v>5.618233383914327</v>
      </c>
    </row>
    <row r="399" spans="1:4" ht="27.75" customHeight="1" x14ac:dyDescent="0.25">
      <c r="A399" s="173" t="s">
        <v>1090</v>
      </c>
      <c r="B399" s="174" t="s">
        <v>1089</v>
      </c>
      <c r="C399" s="175">
        <v>3.801183925176236</v>
      </c>
      <c r="D399" s="175">
        <v>5.618233383914327</v>
      </c>
    </row>
    <row r="400" spans="1:4" ht="27.75" customHeight="1" x14ac:dyDescent="0.25">
      <c r="A400" s="173" t="s">
        <v>1091</v>
      </c>
      <c r="B400" s="174" t="s">
        <v>1092</v>
      </c>
      <c r="C400" s="175">
        <v>1.2009234928441404</v>
      </c>
      <c r="D400" s="175">
        <v>14.243996906429633</v>
      </c>
    </row>
    <row r="401" spans="1:4" ht="27.75" customHeight="1" x14ac:dyDescent="0.25">
      <c r="A401" s="173" t="s">
        <v>1093</v>
      </c>
      <c r="B401" s="174" t="s">
        <v>1092</v>
      </c>
      <c r="C401" s="175">
        <v>1.2009234928441404</v>
      </c>
      <c r="D401" s="175">
        <v>14.243996906429633</v>
      </c>
    </row>
    <row r="402" spans="1:4" ht="27.75" customHeight="1" x14ac:dyDescent="0.25">
      <c r="A402" s="173" t="s">
        <v>1094</v>
      </c>
      <c r="B402" s="174" t="s">
        <v>1092</v>
      </c>
      <c r="C402" s="175">
        <v>1.2009234928441404</v>
      </c>
      <c r="D402" s="175">
        <v>14.243996906429633</v>
      </c>
    </row>
    <row r="403" spans="1:4" ht="27.75" customHeight="1" x14ac:dyDescent="0.25">
      <c r="A403" s="173" t="s">
        <v>1095</v>
      </c>
      <c r="B403" s="174" t="s">
        <v>1096</v>
      </c>
      <c r="C403" s="175">
        <v>0.11487094279378735</v>
      </c>
      <c r="D403" s="175">
        <v>6.1612596589395032</v>
      </c>
    </row>
    <row r="404" spans="1:4" ht="27.75" customHeight="1" x14ac:dyDescent="0.25">
      <c r="A404" s="173" t="s">
        <v>1097</v>
      </c>
      <c r="B404" s="174" t="s">
        <v>1096</v>
      </c>
      <c r="C404" s="175">
        <v>0.11487094279378735</v>
      </c>
      <c r="D404" s="175">
        <v>6.1612596589395032</v>
      </c>
    </row>
    <row r="405" spans="1:4" ht="27.75" customHeight="1" x14ac:dyDescent="0.25">
      <c r="A405" s="173" t="s">
        <v>1098</v>
      </c>
      <c r="B405" s="174" t="s">
        <v>1096</v>
      </c>
      <c r="C405" s="175">
        <v>6.1612596589395032</v>
      </c>
      <c r="D405" s="175">
        <v>1.2635803707316609</v>
      </c>
    </row>
    <row r="406" spans="1:4" ht="27.75" customHeight="1" x14ac:dyDescent="0.25">
      <c r="A406" s="173" t="s">
        <v>1098</v>
      </c>
      <c r="B406" s="174" t="s">
        <v>1096</v>
      </c>
      <c r="C406" s="175">
        <v>6.1612596589395032</v>
      </c>
      <c r="D406" s="175">
        <v>1.2635803707316609</v>
      </c>
    </row>
    <row r="407" spans="1:4" ht="27.75" customHeight="1" x14ac:dyDescent="0.25">
      <c r="A407" s="173" t="s">
        <v>1099</v>
      </c>
      <c r="B407" s="174" t="s">
        <v>1096</v>
      </c>
      <c r="C407" s="175">
        <v>6.1612596589395032</v>
      </c>
      <c r="D407" s="175">
        <v>1.2635803707316609</v>
      </c>
    </row>
    <row r="408" spans="1:4" ht="27.75" customHeight="1" x14ac:dyDescent="0.25">
      <c r="A408" s="173" t="s">
        <v>1099</v>
      </c>
      <c r="B408" s="174" t="s">
        <v>1096</v>
      </c>
      <c r="C408" s="175">
        <v>6.1612596589395032</v>
      </c>
      <c r="D408" s="175">
        <v>1.2635803707316609</v>
      </c>
    </row>
    <row r="409" spans="1:4" ht="27.75" customHeight="1" x14ac:dyDescent="0.25">
      <c r="A409" s="173" t="s">
        <v>1100</v>
      </c>
      <c r="B409" s="174" t="s">
        <v>1101</v>
      </c>
      <c r="C409" s="175">
        <v>8.3542503850027164E-2</v>
      </c>
      <c r="D409" s="175">
        <v>0.52214064906266977</v>
      </c>
    </row>
    <row r="410" spans="1:4" ht="27.75" customHeight="1" x14ac:dyDescent="0.25">
      <c r="A410" s="173" t="s">
        <v>1102</v>
      </c>
      <c r="B410" s="174" t="s">
        <v>1103</v>
      </c>
      <c r="C410" s="175">
        <v>4.5008523949202131</v>
      </c>
      <c r="D410" s="175">
        <v>1.1904806798628871</v>
      </c>
    </row>
    <row r="411" spans="1:4" ht="27.75" customHeight="1" x14ac:dyDescent="0.25">
      <c r="A411" s="173" t="s">
        <v>1102</v>
      </c>
      <c r="B411" s="174" t="s">
        <v>1103</v>
      </c>
      <c r="C411" s="175">
        <v>4.5008523949202131</v>
      </c>
      <c r="D411" s="175">
        <v>1.1904806798628871</v>
      </c>
    </row>
    <row r="412" spans="1:4" ht="27.75" customHeight="1" x14ac:dyDescent="0.25">
      <c r="A412" s="173" t="s">
        <v>1104</v>
      </c>
      <c r="B412" s="174" t="s">
        <v>1103</v>
      </c>
      <c r="C412" s="175">
        <v>4.5008523949202131</v>
      </c>
      <c r="D412" s="175">
        <v>1.1904806798628871</v>
      </c>
    </row>
    <row r="413" spans="1:4" ht="27.75" customHeight="1" x14ac:dyDescent="0.25">
      <c r="A413" s="173" t="s">
        <v>1104</v>
      </c>
      <c r="B413" s="174" t="s">
        <v>1103</v>
      </c>
      <c r="C413" s="175">
        <v>4.5008523949202131</v>
      </c>
      <c r="D413" s="175">
        <v>1.1904806798628871</v>
      </c>
    </row>
    <row r="414" spans="1:4" ht="27.75" customHeight="1" x14ac:dyDescent="0.25">
      <c r="A414" s="173" t="s">
        <v>1105</v>
      </c>
      <c r="B414" s="174" t="s">
        <v>1103</v>
      </c>
      <c r="C414" s="175">
        <v>4.5008523949202131</v>
      </c>
      <c r="D414" s="175">
        <v>1.1904806798628871</v>
      </c>
    </row>
    <row r="415" spans="1:4" ht="27.75" customHeight="1" x14ac:dyDescent="0.25">
      <c r="A415" s="173" t="s">
        <v>1105</v>
      </c>
      <c r="B415" s="174" t="s">
        <v>1103</v>
      </c>
      <c r="C415" s="175">
        <v>4.5008523949202131</v>
      </c>
      <c r="D415" s="175">
        <v>1.1904806798628871</v>
      </c>
    </row>
    <row r="416" spans="1:4" ht="27.75" customHeight="1" x14ac:dyDescent="0.25">
      <c r="A416" s="173" t="s">
        <v>1106</v>
      </c>
      <c r="B416" s="174" t="s">
        <v>1107</v>
      </c>
      <c r="C416" s="175">
        <v>0.76232534763149784</v>
      </c>
      <c r="D416" s="175">
        <v>1.2009234928441404</v>
      </c>
    </row>
    <row r="417" spans="1:4" ht="27.75" customHeight="1" x14ac:dyDescent="0.25">
      <c r="A417" s="173" t="s">
        <v>1108</v>
      </c>
      <c r="B417" s="174" t="s">
        <v>1107</v>
      </c>
      <c r="C417" s="175">
        <v>0.76232534763149784</v>
      </c>
      <c r="D417" s="175">
        <v>1.2009234928441404</v>
      </c>
    </row>
    <row r="418" spans="1:4" ht="27.75" customHeight="1" x14ac:dyDescent="0.25">
      <c r="A418" s="173" t="s">
        <v>1109</v>
      </c>
      <c r="B418" s="174" t="s">
        <v>1110</v>
      </c>
      <c r="C418" s="175">
        <v>1.7021785159443032</v>
      </c>
      <c r="D418" s="175">
        <v>3.717641421326209</v>
      </c>
    </row>
    <row r="419" spans="1:4" ht="27.75" customHeight="1" x14ac:dyDescent="0.25">
      <c r="A419" s="173" t="s">
        <v>1111</v>
      </c>
      <c r="B419" s="174" t="s">
        <v>1110</v>
      </c>
      <c r="C419" s="175">
        <v>1.7021785159443032</v>
      </c>
      <c r="D419" s="175">
        <v>3.717641421326209</v>
      </c>
    </row>
    <row r="420" spans="1:4" ht="27.75" customHeight="1" x14ac:dyDescent="0.25">
      <c r="A420" s="173" t="s">
        <v>1112</v>
      </c>
      <c r="B420" s="174" t="s">
        <v>1113</v>
      </c>
      <c r="C420" s="175">
        <v>0</v>
      </c>
      <c r="D420" s="175">
        <v>0</v>
      </c>
    </row>
    <row r="421" spans="1:4" ht="27.75" customHeight="1" x14ac:dyDescent="0.25">
      <c r="A421" s="173" t="s">
        <v>1112</v>
      </c>
      <c r="B421" s="174" t="s">
        <v>1113</v>
      </c>
      <c r="C421" s="175">
        <v>0</v>
      </c>
      <c r="D421" s="175">
        <v>0</v>
      </c>
    </row>
    <row r="422" spans="1:4" ht="27.75" customHeight="1" x14ac:dyDescent="0.25">
      <c r="A422" s="173" t="s">
        <v>1114</v>
      </c>
      <c r="B422" s="174" t="s">
        <v>1113</v>
      </c>
      <c r="C422" s="175">
        <v>0</v>
      </c>
      <c r="D422" s="175">
        <v>0</v>
      </c>
    </row>
    <row r="423" spans="1:4" ht="27.75" customHeight="1" x14ac:dyDescent="0.25">
      <c r="A423" s="173" t="s">
        <v>1114</v>
      </c>
      <c r="B423" s="174" t="s">
        <v>1113</v>
      </c>
      <c r="C423" s="175">
        <v>0</v>
      </c>
      <c r="D423" s="175">
        <v>0</v>
      </c>
    </row>
    <row r="424" spans="1:4" ht="27.75" customHeight="1" x14ac:dyDescent="0.25">
      <c r="A424" s="173" t="s">
        <v>1115</v>
      </c>
      <c r="B424" s="174" t="s">
        <v>1113</v>
      </c>
      <c r="C424" s="175">
        <v>0</v>
      </c>
      <c r="D424" s="175">
        <v>0</v>
      </c>
    </row>
    <row r="425" spans="1:4" ht="27.75" customHeight="1" x14ac:dyDescent="0.25">
      <c r="A425" s="173" t="s">
        <v>1115</v>
      </c>
      <c r="B425" s="174" t="s">
        <v>1113</v>
      </c>
      <c r="C425" s="175">
        <v>0</v>
      </c>
      <c r="D425" s="175">
        <v>0</v>
      </c>
    </row>
    <row r="426" spans="1:4" ht="27.75" customHeight="1" x14ac:dyDescent="0.25">
      <c r="A426" s="173" t="s">
        <v>1116</v>
      </c>
      <c r="B426" s="174" t="s">
        <v>1113</v>
      </c>
      <c r="C426" s="175">
        <v>0</v>
      </c>
      <c r="D426" s="175">
        <v>0</v>
      </c>
    </row>
    <row r="427" spans="1:4" ht="27.75" customHeight="1" x14ac:dyDescent="0.25">
      <c r="A427" s="173" t="s">
        <v>1116</v>
      </c>
      <c r="B427" s="174" t="s">
        <v>1113</v>
      </c>
      <c r="C427" s="175">
        <v>0</v>
      </c>
      <c r="D427" s="175">
        <v>0</v>
      </c>
    </row>
    <row r="428" spans="1:4" ht="27.75" customHeight="1" x14ac:dyDescent="0.25">
      <c r="A428" s="173" t="s">
        <v>1117</v>
      </c>
      <c r="B428" s="174" t="s">
        <v>1113</v>
      </c>
      <c r="C428" s="175">
        <v>0</v>
      </c>
      <c r="D428" s="175">
        <v>0</v>
      </c>
    </row>
    <row r="429" spans="1:4" ht="27.75" customHeight="1" x14ac:dyDescent="0.25">
      <c r="A429" s="173" t="s">
        <v>1117</v>
      </c>
      <c r="B429" s="174" t="s">
        <v>1113</v>
      </c>
      <c r="C429" s="175">
        <v>0</v>
      </c>
      <c r="D429" s="175">
        <v>0</v>
      </c>
    </row>
    <row r="430" spans="1:4" ht="27.75" customHeight="1" x14ac:dyDescent="0.25">
      <c r="A430" s="173" t="s">
        <v>1118</v>
      </c>
      <c r="B430" s="174" t="s">
        <v>1113</v>
      </c>
      <c r="C430" s="175">
        <v>0</v>
      </c>
      <c r="D430" s="175">
        <v>0</v>
      </c>
    </row>
    <row r="431" spans="1:4" ht="27.75" customHeight="1" x14ac:dyDescent="0.25">
      <c r="A431" s="173" t="s">
        <v>1118</v>
      </c>
      <c r="B431" s="174" t="s">
        <v>1113</v>
      </c>
      <c r="C431" s="175">
        <v>0</v>
      </c>
      <c r="D431" s="175">
        <v>0</v>
      </c>
    </row>
    <row r="432" spans="1:4" ht="27.75" customHeight="1" x14ac:dyDescent="0.25">
      <c r="A432" s="173" t="s">
        <v>1119</v>
      </c>
      <c r="B432" s="174" t="s">
        <v>1120</v>
      </c>
      <c r="C432" s="175">
        <v>0</v>
      </c>
      <c r="D432" s="175">
        <v>0</v>
      </c>
    </row>
    <row r="433" spans="1:4" ht="27.75" customHeight="1" x14ac:dyDescent="0.25">
      <c r="A433" s="173" t="s">
        <v>1121</v>
      </c>
      <c r="B433" s="174" t="s">
        <v>1122</v>
      </c>
      <c r="C433" s="175">
        <v>3.2581576501510594</v>
      </c>
      <c r="D433" s="175">
        <v>1.5455363212255024</v>
      </c>
    </row>
    <row r="434" spans="1:4" ht="27.75" customHeight="1" x14ac:dyDescent="0.25">
      <c r="A434" s="173" t="s">
        <v>1123</v>
      </c>
      <c r="B434" s="174" t="s">
        <v>1122</v>
      </c>
      <c r="C434" s="175">
        <v>3.2581576501510594</v>
      </c>
      <c r="D434" s="175">
        <v>1.5455363212255024</v>
      </c>
    </row>
    <row r="435" spans="1:4" ht="27.75" customHeight="1" x14ac:dyDescent="0.25">
      <c r="A435" s="173" t="s">
        <v>1124</v>
      </c>
      <c r="B435" s="174" t="s">
        <v>1125</v>
      </c>
      <c r="C435" s="175">
        <v>0</v>
      </c>
      <c r="D435" s="175">
        <v>0</v>
      </c>
    </row>
    <row r="436" spans="1:4" ht="27.75" customHeight="1" x14ac:dyDescent="0.25">
      <c r="A436" s="173" t="s">
        <v>1124</v>
      </c>
      <c r="B436" s="174" t="s">
        <v>1125</v>
      </c>
      <c r="C436" s="175">
        <v>0</v>
      </c>
      <c r="D436" s="175">
        <v>0</v>
      </c>
    </row>
    <row r="437" spans="1:4" ht="27.75" customHeight="1" x14ac:dyDescent="0.25">
      <c r="A437" s="173" t="s">
        <v>1124</v>
      </c>
      <c r="B437" s="174" t="s">
        <v>1125</v>
      </c>
      <c r="C437" s="175">
        <v>0</v>
      </c>
      <c r="D437" s="175">
        <v>0</v>
      </c>
    </row>
    <row r="438" spans="1:4" ht="27.75" customHeight="1" x14ac:dyDescent="0.25">
      <c r="A438" s="173" t="s">
        <v>1126</v>
      </c>
      <c r="B438" s="174" t="s">
        <v>1125</v>
      </c>
      <c r="C438" s="175">
        <v>0</v>
      </c>
      <c r="D438" s="175">
        <v>0</v>
      </c>
    </row>
    <row r="439" spans="1:4" ht="27.75" customHeight="1" x14ac:dyDescent="0.25">
      <c r="A439" s="173" t="s">
        <v>1126</v>
      </c>
      <c r="B439" s="174" t="s">
        <v>1125</v>
      </c>
      <c r="C439" s="175">
        <v>0</v>
      </c>
      <c r="D439" s="175">
        <v>0</v>
      </c>
    </row>
    <row r="440" spans="1:4" ht="27.75" customHeight="1" x14ac:dyDescent="0.25">
      <c r="A440" s="173" t="s">
        <v>1127</v>
      </c>
      <c r="B440" s="174" t="s">
        <v>1128</v>
      </c>
      <c r="C440" s="175">
        <v>0</v>
      </c>
      <c r="D440" s="175">
        <v>0</v>
      </c>
    </row>
    <row r="441" spans="1:4" ht="27.75" customHeight="1" x14ac:dyDescent="0.25">
      <c r="A441" s="173" t="s">
        <v>1129</v>
      </c>
      <c r="B441" s="174" t="s">
        <v>1130</v>
      </c>
      <c r="C441" s="175">
        <v>13.721856257366962</v>
      </c>
      <c r="D441" s="175">
        <v>3.8533979900825028</v>
      </c>
    </row>
    <row r="442" spans="1:4" ht="27.75" customHeight="1" x14ac:dyDescent="0.25">
      <c r="A442" s="173" t="s">
        <v>1129</v>
      </c>
      <c r="B442" s="174" t="s">
        <v>1130</v>
      </c>
      <c r="C442" s="175">
        <v>13.721856257366962</v>
      </c>
      <c r="D442" s="175">
        <v>3.8533979900825028</v>
      </c>
    </row>
    <row r="443" spans="1:4" ht="27.75" customHeight="1" x14ac:dyDescent="0.25">
      <c r="A443" s="173" t="s">
        <v>1131</v>
      </c>
      <c r="B443" s="174" t="s">
        <v>1130</v>
      </c>
      <c r="C443" s="175">
        <v>13.721856257366962</v>
      </c>
      <c r="D443" s="175">
        <v>3.8533979900825028</v>
      </c>
    </row>
    <row r="444" spans="1:4" ht="27.75" customHeight="1" x14ac:dyDescent="0.25">
      <c r="A444" s="173" t="s">
        <v>1131</v>
      </c>
      <c r="B444" s="174" t="s">
        <v>1130</v>
      </c>
      <c r="C444" s="175">
        <v>13.721856257366962</v>
      </c>
      <c r="D444" s="175">
        <v>3.8533979900825028</v>
      </c>
    </row>
    <row r="445" spans="1:4" ht="27.75" customHeight="1" x14ac:dyDescent="0.25">
      <c r="A445" s="173" t="s">
        <v>1132</v>
      </c>
      <c r="B445" s="174" t="s">
        <v>1133</v>
      </c>
      <c r="C445" s="175">
        <v>2.8195595049384168</v>
      </c>
      <c r="D445" s="175">
        <v>0.51169783608141639</v>
      </c>
    </row>
    <row r="446" spans="1:4" ht="27.75" customHeight="1" x14ac:dyDescent="0.25">
      <c r="A446" s="173" t="s">
        <v>1132</v>
      </c>
      <c r="B446" s="174" t="s">
        <v>1133</v>
      </c>
      <c r="C446" s="175">
        <v>2.8195595049384168</v>
      </c>
      <c r="D446" s="175">
        <v>0.51169783608141639</v>
      </c>
    </row>
    <row r="447" spans="1:4" ht="27.75" customHeight="1" x14ac:dyDescent="0.25">
      <c r="A447" s="173" t="s">
        <v>1134</v>
      </c>
      <c r="B447" s="174" t="s">
        <v>1133</v>
      </c>
      <c r="C447" s="175">
        <v>2.8091166919571635</v>
      </c>
      <c r="D447" s="175">
        <v>0.51169783608141639</v>
      </c>
    </row>
    <row r="448" spans="1:4" ht="27.75" customHeight="1" x14ac:dyDescent="0.25">
      <c r="A448" s="173" t="s">
        <v>1134</v>
      </c>
      <c r="B448" s="174" t="s">
        <v>1133</v>
      </c>
      <c r="C448" s="175">
        <v>2.8091166919571635</v>
      </c>
      <c r="D448" s="175">
        <v>0.51169783608141639</v>
      </c>
    </row>
    <row r="449" spans="1:4" ht="27.75" customHeight="1" x14ac:dyDescent="0.25">
      <c r="A449" s="173" t="s">
        <v>1135</v>
      </c>
      <c r="B449" s="174" t="s">
        <v>1133</v>
      </c>
      <c r="C449" s="175">
        <v>1.1904806798628871</v>
      </c>
      <c r="D449" s="175">
        <v>2.7882310659946565</v>
      </c>
    </row>
    <row r="450" spans="1:4" ht="27.75" customHeight="1" x14ac:dyDescent="0.25">
      <c r="A450" s="173" t="s">
        <v>1135</v>
      </c>
      <c r="B450" s="174" t="s">
        <v>1133</v>
      </c>
      <c r="C450" s="175">
        <v>1.1904806798628871</v>
      </c>
      <c r="D450" s="175">
        <v>2.7882310659946565</v>
      </c>
    </row>
    <row r="451" spans="1:4" ht="27.75" customHeight="1" x14ac:dyDescent="0.25">
      <c r="A451" s="173" t="s">
        <v>1136</v>
      </c>
      <c r="B451" s="174" t="s">
        <v>1133</v>
      </c>
      <c r="C451" s="175">
        <v>1.1904806798628871</v>
      </c>
      <c r="D451" s="175">
        <v>2.7882310659946565</v>
      </c>
    </row>
    <row r="452" spans="1:4" ht="27.75" customHeight="1" x14ac:dyDescent="0.25">
      <c r="A452" s="173" t="s">
        <v>1136</v>
      </c>
      <c r="B452" s="174" t="s">
        <v>1133</v>
      </c>
      <c r="C452" s="175">
        <v>1.1904806798628871</v>
      </c>
      <c r="D452" s="175">
        <v>2.7882310659946565</v>
      </c>
    </row>
    <row r="453" spans="1:4" ht="27.75" customHeight="1" x14ac:dyDescent="0.25">
      <c r="A453" s="173" t="s">
        <v>1137</v>
      </c>
      <c r="B453" s="174" t="s">
        <v>1133</v>
      </c>
      <c r="C453" s="175">
        <v>2.5167179284820684</v>
      </c>
      <c r="D453" s="175">
        <v>2.1407766611569459</v>
      </c>
    </row>
    <row r="454" spans="1:4" ht="27.75" customHeight="1" x14ac:dyDescent="0.25">
      <c r="A454" s="173" t="s">
        <v>1138</v>
      </c>
      <c r="B454" s="174" t="s">
        <v>1133</v>
      </c>
      <c r="C454" s="175">
        <v>2.5167179284820684</v>
      </c>
      <c r="D454" s="175">
        <v>2.1407766611569459</v>
      </c>
    </row>
    <row r="455" spans="1:4" ht="27.75" customHeight="1" x14ac:dyDescent="0.25">
      <c r="A455" s="173" t="s">
        <v>1139</v>
      </c>
      <c r="B455" s="174" t="s">
        <v>1140</v>
      </c>
      <c r="C455" s="175">
        <v>1.1904806798628871</v>
      </c>
      <c r="D455" s="175">
        <v>2.7882310659946565</v>
      </c>
    </row>
    <row r="456" spans="1:4" ht="27.75" customHeight="1" x14ac:dyDescent="0.25">
      <c r="A456" s="173" t="s">
        <v>1141</v>
      </c>
      <c r="B456" s="174" t="s">
        <v>1142</v>
      </c>
      <c r="C456" s="175">
        <v>13.053516226566744</v>
      </c>
      <c r="D456" s="175">
        <v>0.40726970626888243</v>
      </c>
    </row>
    <row r="457" spans="1:4" ht="27.75" customHeight="1" x14ac:dyDescent="0.25">
      <c r="A457" s="173" t="s">
        <v>1143</v>
      </c>
      <c r="B457" s="174" t="s">
        <v>1144</v>
      </c>
      <c r="C457" s="175">
        <v>3.1641723333197787</v>
      </c>
      <c r="D457" s="175">
        <v>0.43859814521264257</v>
      </c>
    </row>
    <row r="458" spans="1:4" ht="27.75" customHeight="1" x14ac:dyDescent="0.25">
      <c r="A458" s="173" t="s">
        <v>1145</v>
      </c>
      <c r="B458" s="174" t="s">
        <v>1146</v>
      </c>
      <c r="C458" s="175">
        <v>2.1929907260632131</v>
      </c>
      <c r="D458" s="175">
        <v>-0.30284157645634846</v>
      </c>
    </row>
    <row r="459" spans="1:4" ht="27.75" customHeight="1" x14ac:dyDescent="0.25">
      <c r="A459" s="173" t="s">
        <v>1147</v>
      </c>
      <c r="B459" s="174" t="s">
        <v>1146</v>
      </c>
      <c r="C459" s="175">
        <v>2.2347619779882266</v>
      </c>
      <c r="D459" s="175">
        <v>-0.30284157645634846</v>
      </c>
    </row>
    <row r="460" spans="1:4" ht="27.75" customHeight="1" x14ac:dyDescent="0.25">
      <c r="A460" s="173" t="s">
        <v>1148</v>
      </c>
      <c r="B460" s="174" t="s">
        <v>1149</v>
      </c>
      <c r="C460" s="175">
        <v>4.0518114367263172</v>
      </c>
      <c r="D460" s="175">
        <v>21.303338481756924</v>
      </c>
    </row>
    <row r="461" spans="1:4" ht="27.75" customHeight="1" x14ac:dyDescent="0.25">
      <c r="A461" s="173" t="s">
        <v>1150</v>
      </c>
      <c r="B461" s="174" t="s">
        <v>1151</v>
      </c>
      <c r="C461" s="175">
        <v>0.92941035533155225</v>
      </c>
      <c r="D461" s="175">
        <v>7.6336962892962319</v>
      </c>
    </row>
    <row r="462" spans="1:4" ht="27.75" customHeight="1" x14ac:dyDescent="0.25">
      <c r="A462" s="173" t="s">
        <v>1152</v>
      </c>
      <c r="B462" s="174" t="s">
        <v>1151</v>
      </c>
      <c r="C462" s="175">
        <v>0.92941035533155225</v>
      </c>
      <c r="D462" s="175">
        <v>7.6336962892962319</v>
      </c>
    </row>
    <row r="463" spans="1:4" ht="27.75" customHeight="1" x14ac:dyDescent="0.25">
      <c r="A463" s="173" t="s">
        <v>1153</v>
      </c>
      <c r="B463" s="174" t="s">
        <v>1154</v>
      </c>
      <c r="C463" s="175">
        <v>2.6107032453133487</v>
      </c>
      <c r="D463" s="175">
        <v>4.5948377117514942</v>
      </c>
    </row>
    <row r="464" spans="1:4" ht="27.75" customHeight="1" x14ac:dyDescent="0.25">
      <c r="A464" s="173" t="s">
        <v>1153</v>
      </c>
      <c r="B464" s="174" t="s">
        <v>1154</v>
      </c>
      <c r="C464" s="175">
        <v>2.6107032453133487</v>
      </c>
      <c r="D464" s="175">
        <v>4.5948377117514942</v>
      </c>
    </row>
    <row r="465" spans="1:4" ht="27.75" customHeight="1" x14ac:dyDescent="0.25">
      <c r="A465" s="173" t="s">
        <v>1155</v>
      </c>
      <c r="B465" s="174" t="s">
        <v>1154</v>
      </c>
      <c r="C465" s="175">
        <v>2.6107032453133487</v>
      </c>
      <c r="D465" s="175">
        <v>4.5948377117514942</v>
      </c>
    </row>
    <row r="466" spans="1:4" ht="27.75" customHeight="1" x14ac:dyDescent="0.25">
      <c r="A466" s="173" t="s">
        <v>1155</v>
      </c>
      <c r="B466" s="174" t="s">
        <v>1154</v>
      </c>
      <c r="C466" s="175">
        <v>2.6107032453133487</v>
      </c>
      <c r="D466" s="175">
        <v>4.5948377117514942</v>
      </c>
    </row>
    <row r="467" spans="1:4" ht="27.75" customHeight="1" x14ac:dyDescent="0.25">
      <c r="A467" s="173" t="s">
        <v>1156</v>
      </c>
      <c r="B467" s="174" t="s">
        <v>1157</v>
      </c>
      <c r="C467" s="175">
        <v>6.443215609433345</v>
      </c>
      <c r="D467" s="175">
        <v>9.6073879427531228</v>
      </c>
    </row>
    <row r="468" spans="1:4" ht="27.75" customHeight="1" x14ac:dyDescent="0.25">
      <c r="A468" s="173" t="s">
        <v>1158</v>
      </c>
      <c r="B468" s="174" t="s">
        <v>1157</v>
      </c>
      <c r="C468" s="175">
        <v>6.443215609433345</v>
      </c>
      <c r="D468" s="175">
        <v>9.6073879427531228</v>
      </c>
    </row>
    <row r="469" spans="1:4" ht="27.75" customHeight="1" x14ac:dyDescent="0.25">
      <c r="A469" s="173" t="s">
        <v>1159</v>
      </c>
      <c r="B469" s="174" t="s">
        <v>1160</v>
      </c>
      <c r="C469" s="175">
        <v>0.57435471396893678</v>
      </c>
      <c r="D469" s="175">
        <v>3.1224010813947656</v>
      </c>
    </row>
    <row r="470" spans="1:4" ht="27.75" customHeight="1" x14ac:dyDescent="0.25">
      <c r="A470" s="173" t="s">
        <v>1161</v>
      </c>
      <c r="B470" s="174" t="s">
        <v>1160</v>
      </c>
      <c r="C470" s="175">
        <v>0.57435471396893678</v>
      </c>
      <c r="D470" s="175">
        <v>3.1224010813947656</v>
      </c>
    </row>
    <row r="471" spans="1:4" ht="27.75" customHeight="1" x14ac:dyDescent="0.25">
      <c r="A471" s="173" t="s">
        <v>1162</v>
      </c>
      <c r="B471" s="174" t="s">
        <v>1163</v>
      </c>
      <c r="C471" s="175">
        <v>5.4824768151580328</v>
      </c>
      <c r="D471" s="175">
        <v>0.49081221011890958</v>
      </c>
    </row>
    <row r="472" spans="1:4" ht="27.75" customHeight="1" x14ac:dyDescent="0.25">
      <c r="A472" s="173" t="s">
        <v>1162</v>
      </c>
      <c r="B472" s="174" t="s">
        <v>1163</v>
      </c>
      <c r="C472" s="175">
        <v>5.4824768151580328</v>
      </c>
      <c r="D472" s="175">
        <v>0.49081221011890958</v>
      </c>
    </row>
    <row r="473" spans="1:4" ht="27.75" customHeight="1" x14ac:dyDescent="0.25">
      <c r="A473" s="173" t="s">
        <v>1164</v>
      </c>
      <c r="B473" s="174" t="s">
        <v>1163</v>
      </c>
      <c r="C473" s="175">
        <v>5.4824768151580328</v>
      </c>
      <c r="D473" s="175">
        <v>0.49081221011890958</v>
      </c>
    </row>
    <row r="474" spans="1:4" ht="27.75" customHeight="1" x14ac:dyDescent="0.25">
      <c r="A474" s="173" t="s">
        <v>1164</v>
      </c>
      <c r="B474" s="174" t="s">
        <v>1163</v>
      </c>
      <c r="C474" s="175">
        <v>5.4824768151580328</v>
      </c>
      <c r="D474" s="175">
        <v>0.49081221011890958</v>
      </c>
    </row>
    <row r="475" spans="1:4" ht="27.75" customHeight="1" x14ac:dyDescent="0.25">
      <c r="A475" s="173" t="s">
        <v>1165</v>
      </c>
      <c r="B475" s="174" t="s">
        <v>1163</v>
      </c>
      <c r="C475" s="175">
        <v>0.2819559504938417</v>
      </c>
      <c r="D475" s="175">
        <v>4.4904095819389598</v>
      </c>
    </row>
    <row r="476" spans="1:4" ht="27.75" customHeight="1" x14ac:dyDescent="0.25">
      <c r="A476" s="173" t="s">
        <v>1166</v>
      </c>
      <c r="B476" s="174" t="s">
        <v>1163</v>
      </c>
      <c r="C476" s="175">
        <v>0.2819559504938417</v>
      </c>
      <c r="D476" s="175">
        <v>4.4904095819389598</v>
      </c>
    </row>
    <row r="477" spans="1:4" ht="27.75" customHeight="1" x14ac:dyDescent="0.25">
      <c r="A477" s="173" t="s">
        <v>1167</v>
      </c>
      <c r="B477" s="174" t="s">
        <v>1163</v>
      </c>
      <c r="C477" s="175">
        <v>0.2819559504938417</v>
      </c>
      <c r="D477" s="175">
        <v>6.2134737238457705</v>
      </c>
    </row>
    <row r="478" spans="1:4" ht="27.75" customHeight="1" x14ac:dyDescent="0.25">
      <c r="A478" s="173" t="s">
        <v>1167</v>
      </c>
      <c r="B478" s="174" t="s">
        <v>1163</v>
      </c>
      <c r="C478" s="175">
        <v>0.2819559504938417</v>
      </c>
      <c r="D478" s="175">
        <v>6.2134737238457705</v>
      </c>
    </row>
    <row r="479" spans="1:4" ht="27.75" customHeight="1" x14ac:dyDescent="0.25">
      <c r="A479" s="173" t="s">
        <v>1168</v>
      </c>
      <c r="B479" s="174" t="s">
        <v>1163</v>
      </c>
      <c r="C479" s="175">
        <v>0.2819559504938417</v>
      </c>
      <c r="D479" s="175">
        <v>6.2134737238457705</v>
      </c>
    </row>
    <row r="480" spans="1:4" ht="27.75" customHeight="1" x14ac:dyDescent="0.25">
      <c r="A480" s="173" t="s">
        <v>1168</v>
      </c>
      <c r="B480" s="174" t="s">
        <v>1163</v>
      </c>
      <c r="C480" s="175">
        <v>0.2819559504938417</v>
      </c>
      <c r="D480" s="175">
        <v>6.2134737238457705</v>
      </c>
    </row>
    <row r="481" spans="1:4" ht="27.75" customHeight="1" x14ac:dyDescent="0.25">
      <c r="A481" s="173" t="s">
        <v>1169</v>
      </c>
      <c r="B481" s="174" t="s">
        <v>1170</v>
      </c>
      <c r="C481" s="175">
        <v>6.0568315291269688</v>
      </c>
      <c r="D481" s="175">
        <v>6.0881599680707295</v>
      </c>
    </row>
    <row r="482" spans="1:4" ht="27.75" customHeight="1" x14ac:dyDescent="0.25">
      <c r="A482" s="173" t="s">
        <v>1171</v>
      </c>
      <c r="B482" s="174" t="s">
        <v>1170</v>
      </c>
      <c r="C482" s="175">
        <v>6.0568315291269688</v>
      </c>
      <c r="D482" s="175">
        <v>6.0881599680707295</v>
      </c>
    </row>
    <row r="483" spans="1:4" ht="27.75" customHeight="1" x14ac:dyDescent="0.25">
      <c r="A483" s="173" t="s">
        <v>1172</v>
      </c>
      <c r="B483" s="174" t="s">
        <v>1173</v>
      </c>
      <c r="C483" s="175">
        <v>1.8588207106631045</v>
      </c>
      <c r="D483" s="175">
        <v>5.1065355478329097</v>
      </c>
    </row>
    <row r="484" spans="1:4" ht="27.75" customHeight="1" x14ac:dyDescent="0.25">
      <c r="A484" s="173" t="s">
        <v>1174</v>
      </c>
      <c r="B484" s="174" t="s">
        <v>1173</v>
      </c>
      <c r="C484" s="175">
        <v>1.8588207106631045</v>
      </c>
      <c r="D484" s="175">
        <v>5.1065355478329097</v>
      </c>
    </row>
    <row r="485" spans="1:4" ht="27.75" customHeight="1" x14ac:dyDescent="0.25">
      <c r="A485" s="173" t="s">
        <v>1175</v>
      </c>
      <c r="B485" s="174" t="s">
        <v>1176</v>
      </c>
      <c r="C485" s="175">
        <v>1.1487094279378736</v>
      </c>
      <c r="D485" s="175">
        <v>2.005020092400652</v>
      </c>
    </row>
    <row r="486" spans="1:4" ht="27.75" customHeight="1" x14ac:dyDescent="0.25">
      <c r="A486" s="173" t="s">
        <v>1177</v>
      </c>
      <c r="B486" s="174" t="s">
        <v>1176</v>
      </c>
      <c r="C486" s="175">
        <v>1.1487094279378736</v>
      </c>
      <c r="D486" s="175">
        <v>2.005020092400652</v>
      </c>
    </row>
    <row r="487" spans="1:4" ht="27.75" customHeight="1" x14ac:dyDescent="0.25">
      <c r="A487" s="173" t="s">
        <v>1178</v>
      </c>
      <c r="B487" s="174" t="s">
        <v>1179</v>
      </c>
      <c r="C487" s="175">
        <v>0.55346908800643002</v>
      </c>
      <c r="D487" s="175">
        <v>0.54302627502517653</v>
      </c>
    </row>
    <row r="488" spans="1:4" ht="27.75" customHeight="1" x14ac:dyDescent="0.25">
      <c r="A488" s="173" t="s">
        <v>1180</v>
      </c>
      <c r="B488" s="174" t="s">
        <v>1179</v>
      </c>
      <c r="C488" s="175">
        <v>0.55346908800643002</v>
      </c>
      <c r="D488" s="175">
        <v>0.54302627502517653</v>
      </c>
    </row>
    <row r="489" spans="1:4" ht="27.75" customHeight="1" x14ac:dyDescent="0.25">
      <c r="A489" s="173" t="s">
        <v>1181</v>
      </c>
      <c r="B489" s="174" t="s">
        <v>1182</v>
      </c>
      <c r="C489" s="175">
        <v>2.9970873256197246</v>
      </c>
      <c r="D489" s="175">
        <v>1.796163832775584</v>
      </c>
    </row>
    <row r="490" spans="1:4" ht="27.75" customHeight="1" x14ac:dyDescent="0.25">
      <c r="A490" s="173" t="s">
        <v>1181</v>
      </c>
      <c r="B490" s="174" t="s">
        <v>1182</v>
      </c>
      <c r="C490" s="175">
        <v>2.9970873256197246</v>
      </c>
      <c r="D490" s="175">
        <v>1.796163832775584</v>
      </c>
    </row>
    <row r="491" spans="1:4" ht="27.75" customHeight="1" x14ac:dyDescent="0.25">
      <c r="A491" s="173" t="s">
        <v>1183</v>
      </c>
      <c r="B491" s="174" t="s">
        <v>1182</v>
      </c>
      <c r="C491" s="175">
        <v>2.9866445126384709</v>
      </c>
      <c r="D491" s="175">
        <v>1.796163832775584</v>
      </c>
    </row>
    <row r="492" spans="1:4" ht="27.75" customHeight="1" x14ac:dyDescent="0.25">
      <c r="A492" s="173" t="s">
        <v>1183</v>
      </c>
      <c r="B492" s="174" t="s">
        <v>1182</v>
      </c>
      <c r="C492" s="175">
        <v>2.9866445126384709</v>
      </c>
      <c r="D492" s="175">
        <v>1.796163832775584</v>
      </c>
    </row>
    <row r="493" spans="1:4" ht="27.75" customHeight="1" x14ac:dyDescent="0.25">
      <c r="A493" s="173" t="s">
        <v>1184</v>
      </c>
      <c r="B493" s="174" t="s">
        <v>1182</v>
      </c>
      <c r="C493" s="175">
        <v>3.9160548679700233</v>
      </c>
      <c r="D493" s="175">
        <v>5.1169783608141639</v>
      </c>
    </row>
    <row r="494" spans="1:4" ht="27.75" customHeight="1" x14ac:dyDescent="0.25">
      <c r="A494" s="173" t="s">
        <v>1185</v>
      </c>
      <c r="B494" s="174" t="s">
        <v>1182</v>
      </c>
      <c r="C494" s="175">
        <v>3.9160548679700233</v>
      </c>
      <c r="D494" s="175">
        <v>5.1169783608141639</v>
      </c>
    </row>
    <row r="495" spans="1:4" ht="27.75" customHeight="1" x14ac:dyDescent="0.25">
      <c r="A495" s="173" t="s">
        <v>1186</v>
      </c>
      <c r="B495" s="174" t="s">
        <v>1187</v>
      </c>
      <c r="C495" s="175">
        <v>3.4565710967948737</v>
      </c>
      <c r="D495" s="175">
        <v>4.5008523949202131</v>
      </c>
    </row>
    <row r="496" spans="1:4" ht="27.75" customHeight="1" x14ac:dyDescent="0.25">
      <c r="A496" s="173" t="s">
        <v>1188</v>
      </c>
      <c r="B496" s="174" t="s">
        <v>1187</v>
      </c>
      <c r="C496" s="175">
        <v>3.4565710967948737</v>
      </c>
      <c r="D496" s="175">
        <v>4.5008523949202131</v>
      </c>
    </row>
    <row r="497" spans="1:4" ht="27.75" customHeight="1" x14ac:dyDescent="0.25">
      <c r="A497" s="173" t="s">
        <v>1189</v>
      </c>
      <c r="B497" s="174" t="s">
        <v>1187</v>
      </c>
      <c r="C497" s="175">
        <v>3.2581576501510594</v>
      </c>
      <c r="D497" s="175">
        <v>4.1457967535575984</v>
      </c>
    </row>
    <row r="498" spans="1:4" ht="27.75" customHeight="1" x14ac:dyDescent="0.25">
      <c r="A498" s="173" t="s">
        <v>1189</v>
      </c>
      <c r="B498" s="174" t="s">
        <v>1187</v>
      </c>
      <c r="C498" s="175">
        <v>3.2581576501510594</v>
      </c>
      <c r="D498" s="175">
        <v>4.1457967535575984</v>
      </c>
    </row>
    <row r="499" spans="1:4" ht="27.75" customHeight="1" x14ac:dyDescent="0.25">
      <c r="A499" s="173" t="s">
        <v>1190</v>
      </c>
      <c r="B499" s="174" t="s">
        <v>1191</v>
      </c>
      <c r="C499" s="175">
        <v>6.2030309108645172</v>
      </c>
      <c r="D499" s="175">
        <v>10.401041729328382</v>
      </c>
    </row>
    <row r="500" spans="1:4" ht="27.75" customHeight="1" x14ac:dyDescent="0.25">
      <c r="A500" s="173" t="s">
        <v>1192</v>
      </c>
      <c r="B500" s="174" t="s">
        <v>1191</v>
      </c>
      <c r="C500" s="175">
        <v>6.2030309108645172</v>
      </c>
      <c r="D500" s="175">
        <v>10.401041729328382</v>
      </c>
    </row>
    <row r="501" spans="1:4" ht="27.75" customHeight="1" x14ac:dyDescent="0.25">
      <c r="A501" s="173" t="s">
        <v>1193</v>
      </c>
      <c r="B501" s="174" t="s">
        <v>1194</v>
      </c>
      <c r="C501" s="175">
        <v>2.5480463674258282</v>
      </c>
      <c r="D501" s="175">
        <v>10.578569550009691</v>
      </c>
    </row>
    <row r="502" spans="1:4" ht="27.75" customHeight="1" x14ac:dyDescent="0.25">
      <c r="A502" s="173" t="s">
        <v>1195</v>
      </c>
      <c r="B502" s="174" t="s">
        <v>1196</v>
      </c>
      <c r="C502" s="175">
        <v>2.8300023179196701</v>
      </c>
      <c r="D502" s="175">
        <v>10.265285160572088</v>
      </c>
    </row>
    <row r="503" spans="1:4" ht="27.75" customHeight="1" x14ac:dyDescent="0.25">
      <c r="A503" s="173" t="s">
        <v>1197</v>
      </c>
      <c r="B503" s="174" t="s">
        <v>1196</v>
      </c>
      <c r="C503" s="175">
        <v>2.8300023179196701</v>
      </c>
      <c r="D503" s="175">
        <v>10.265285160572088</v>
      </c>
    </row>
    <row r="504" spans="1:4" ht="27.75" customHeight="1" x14ac:dyDescent="0.25">
      <c r="A504" s="173" t="s">
        <v>1198</v>
      </c>
      <c r="B504" s="174" t="s">
        <v>1196</v>
      </c>
      <c r="C504" s="175">
        <v>1.0442812981253395E-2</v>
      </c>
      <c r="D504" s="175">
        <v>7.4561684686149237</v>
      </c>
    </row>
    <row r="505" spans="1:4" ht="27.75" customHeight="1" x14ac:dyDescent="0.25">
      <c r="A505" s="173" t="s">
        <v>1199</v>
      </c>
      <c r="B505" s="174" t="s">
        <v>1200</v>
      </c>
      <c r="C505" s="175">
        <v>6.0150602772019557</v>
      </c>
      <c r="D505" s="175">
        <v>3.6236561044949283</v>
      </c>
    </row>
    <row r="506" spans="1:4" ht="27.75" customHeight="1" x14ac:dyDescent="0.25">
      <c r="A506" s="173" t="s">
        <v>1199</v>
      </c>
      <c r="B506" s="174" t="s">
        <v>1200</v>
      </c>
      <c r="C506" s="175">
        <v>6.0150602772019557</v>
      </c>
      <c r="D506" s="175">
        <v>3.6236561044949283</v>
      </c>
    </row>
    <row r="507" spans="1:4" ht="27.75" customHeight="1" x14ac:dyDescent="0.25">
      <c r="A507" s="173" t="s">
        <v>1201</v>
      </c>
      <c r="B507" s="174" t="s">
        <v>1200</v>
      </c>
      <c r="C507" s="175">
        <v>6.025503090183209</v>
      </c>
      <c r="D507" s="175">
        <v>3.6236561044949283</v>
      </c>
    </row>
    <row r="508" spans="1:4" ht="27.75" customHeight="1" x14ac:dyDescent="0.25">
      <c r="A508" s="173" t="s">
        <v>1201</v>
      </c>
      <c r="B508" s="174" t="s">
        <v>1200</v>
      </c>
      <c r="C508" s="175">
        <v>6.025503090183209</v>
      </c>
      <c r="D508" s="175">
        <v>3.6236561044949283</v>
      </c>
    </row>
    <row r="509" spans="1:4" ht="27.75" customHeight="1" x14ac:dyDescent="0.25">
      <c r="A509" s="173" t="s">
        <v>1202</v>
      </c>
      <c r="B509" s="174" t="s">
        <v>1203</v>
      </c>
      <c r="C509" s="175">
        <v>5.0543214829266434</v>
      </c>
      <c r="D509" s="175">
        <v>27.297513132996375</v>
      </c>
    </row>
    <row r="510" spans="1:4" ht="27.75" customHeight="1" x14ac:dyDescent="0.25">
      <c r="A510" s="173" t="s">
        <v>1204</v>
      </c>
      <c r="B510" s="174" t="s">
        <v>1203</v>
      </c>
      <c r="C510" s="175">
        <v>5.0543214829266434</v>
      </c>
      <c r="D510" s="175">
        <v>27.297513132996375</v>
      </c>
    </row>
    <row r="511" spans="1:4" ht="27.75" customHeight="1" x14ac:dyDescent="0.25">
      <c r="A511" s="173" t="s">
        <v>1205</v>
      </c>
      <c r="B511" s="174" t="s">
        <v>1206</v>
      </c>
      <c r="C511" s="175">
        <v>7.6650247282399917</v>
      </c>
      <c r="D511" s="175">
        <v>10.171299843740808</v>
      </c>
    </row>
    <row r="512" spans="1:4" ht="27.75" customHeight="1" x14ac:dyDescent="0.25">
      <c r="A512" s="173" t="s">
        <v>1205</v>
      </c>
      <c r="B512" s="174" t="s">
        <v>1206</v>
      </c>
      <c r="C512" s="175">
        <v>7.6650247282399917</v>
      </c>
      <c r="D512" s="175">
        <v>10.171299843740808</v>
      </c>
    </row>
    <row r="513" spans="1:4" ht="27.75" customHeight="1" x14ac:dyDescent="0.25">
      <c r="A513" s="173" t="s">
        <v>1207</v>
      </c>
      <c r="B513" s="174" t="s">
        <v>1206</v>
      </c>
      <c r="C513" s="175">
        <v>7.6650247282399917</v>
      </c>
      <c r="D513" s="175">
        <v>10.171299843740808</v>
      </c>
    </row>
    <row r="514" spans="1:4" ht="27.75" customHeight="1" x14ac:dyDescent="0.25">
      <c r="A514" s="173" t="s">
        <v>1207</v>
      </c>
      <c r="B514" s="174" t="s">
        <v>1206</v>
      </c>
      <c r="C514" s="175">
        <v>7.6650247282399917</v>
      </c>
      <c r="D514" s="175">
        <v>10.171299843740808</v>
      </c>
    </row>
    <row r="515" spans="1:4" ht="27.75" customHeight="1" x14ac:dyDescent="0.25">
      <c r="A515" s="173" t="s">
        <v>1208</v>
      </c>
      <c r="B515" s="174" t="s">
        <v>1206</v>
      </c>
      <c r="C515" s="175">
        <v>0.17752782068130774</v>
      </c>
      <c r="D515" s="175">
        <v>13.617428127554426</v>
      </c>
    </row>
    <row r="516" spans="1:4" ht="27.75" customHeight="1" x14ac:dyDescent="0.25">
      <c r="A516" s="173" t="s">
        <v>1209</v>
      </c>
      <c r="B516" s="174" t="s">
        <v>1210</v>
      </c>
      <c r="C516" s="175">
        <v>0</v>
      </c>
      <c r="D516" s="175">
        <v>10.171299843740808</v>
      </c>
    </row>
    <row r="517" spans="1:4" ht="27.75" customHeight="1" x14ac:dyDescent="0.25">
      <c r="A517" s="173" t="s">
        <v>1211</v>
      </c>
      <c r="B517" s="174" t="s">
        <v>1210</v>
      </c>
      <c r="C517" s="175">
        <v>0</v>
      </c>
      <c r="D517" s="175">
        <v>10.171299843740808</v>
      </c>
    </row>
    <row r="518" spans="1:4" ht="27.75" customHeight="1" x14ac:dyDescent="0.25">
      <c r="A518" s="173" t="s">
        <v>1212</v>
      </c>
      <c r="B518" s="174" t="s">
        <v>1210</v>
      </c>
      <c r="C518" s="175">
        <v>0</v>
      </c>
      <c r="D518" s="175">
        <v>10.171299843740808</v>
      </c>
    </row>
    <row r="519" spans="1:4" ht="27.75" customHeight="1" x14ac:dyDescent="0.25">
      <c r="A519" s="173" t="s">
        <v>1213</v>
      </c>
      <c r="B519" s="174" t="s">
        <v>1210</v>
      </c>
      <c r="C519" s="175">
        <v>0</v>
      </c>
      <c r="D519" s="175">
        <v>10.171299843740808</v>
      </c>
    </row>
    <row r="520" spans="1:4" ht="27.75" customHeight="1" x14ac:dyDescent="0.25">
      <c r="A520" s="173" t="s">
        <v>1214</v>
      </c>
      <c r="B520" s="174" t="s">
        <v>1215</v>
      </c>
      <c r="C520" s="175">
        <v>11.842149920741351</v>
      </c>
      <c r="D520" s="175">
        <v>4.7932511583953081</v>
      </c>
    </row>
    <row r="521" spans="1:4" ht="27.75" customHeight="1" x14ac:dyDescent="0.25">
      <c r="A521" s="173" t="s">
        <v>1214</v>
      </c>
      <c r="B521" s="174" t="s">
        <v>1215</v>
      </c>
      <c r="C521" s="175">
        <v>11.842149920741351</v>
      </c>
      <c r="D521" s="175">
        <v>4.7932511583953081</v>
      </c>
    </row>
    <row r="522" spans="1:4" ht="27.75" customHeight="1" x14ac:dyDescent="0.25">
      <c r="A522" s="173" t="s">
        <v>1216</v>
      </c>
      <c r="B522" s="174" t="s">
        <v>1215</v>
      </c>
      <c r="C522" s="175">
        <v>11.842149920741351</v>
      </c>
      <c r="D522" s="175">
        <v>4.7828083454140549</v>
      </c>
    </row>
    <row r="523" spans="1:4" ht="27.75" customHeight="1" x14ac:dyDescent="0.25">
      <c r="A523" s="173" t="s">
        <v>1216</v>
      </c>
      <c r="B523" s="174" t="s">
        <v>1215</v>
      </c>
      <c r="C523" s="175">
        <v>11.842149920741351</v>
      </c>
      <c r="D523" s="175">
        <v>4.7828083454140549</v>
      </c>
    </row>
    <row r="524" spans="1:4" ht="27.75" customHeight="1" x14ac:dyDescent="0.25">
      <c r="A524" s="173" t="s">
        <v>1217</v>
      </c>
      <c r="B524" s="174" t="s">
        <v>1215</v>
      </c>
      <c r="C524" s="175">
        <v>5.2214064906266983E-2</v>
      </c>
      <c r="D524" s="175">
        <v>10.651669240878462</v>
      </c>
    </row>
    <row r="525" spans="1:4" ht="27.75" customHeight="1" x14ac:dyDescent="0.25">
      <c r="A525" s="173" t="s">
        <v>1218</v>
      </c>
      <c r="B525" s="174" t="s">
        <v>1219</v>
      </c>
      <c r="C525" s="175">
        <v>0.15664219471880092</v>
      </c>
      <c r="D525" s="175">
        <v>9.325431992259281</v>
      </c>
    </row>
    <row r="526" spans="1:4" ht="27.75" customHeight="1" x14ac:dyDescent="0.25">
      <c r="A526" s="173" t="s">
        <v>1220</v>
      </c>
      <c r="B526" s="174" t="s">
        <v>1219</v>
      </c>
      <c r="C526" s="175">
        <v>0.15664219471880092</v>
      </c>
      <c r="D526" s="175">
        <v>9.325431992259281</v>
      </c>
    </row>
    <row r="527" spans="1:4" ht="27.75" customHeight="1" x14ac:dyDescent="0.25">
      <c r="A527" s="173" t="s">
        <v>1221</v>
      </c>
      <c r="B527" s="174" t="s">
        <v>1222</v>
      </c>
      <c r="C527" s="175">
        <v>3.0806298294697516</v>
      </c>
      <c r="D527" s="175">
        <v>7.6545819152587393</v>
      </c>
    </row>
    <row r="528" spans="1:4" ht="27.75" customHeight="1" x14ac:dyDescent="0.25">
      <c r="A528" s="173" t="s">
        <v>1223</v>
      </c>
      <c r="B528" s="174" t="s">
        <v>1222</v>
      </c>
      <c r="C528" s="175">
        <v>3.0806298294697516</v>
      </c>
      <c r="D528" s="175">
        <v>7.6545819152587393</v>
      </c>
    </row>
    <row r="529" spans="1:4" ht="27.75" customHeight="1" x14ac:dyDescent="0.25">
      <c r="A529" s="173" t="s">
        <v>1224</v>
      </c>
      <c r="B529" s="174" t="s">
        <v>1225</v>
      </c>
      <c r="C529" s="175">
        <v>4.1771251925013582E-2</v>
      </c>
      <c r="D529" s="175">
        <v>3.717641421326209</v>
      </c>
    </row>
    <row r="530" spans="1:4" ht="27.75" customHeight="1" x14ac:dyDescent="0.25">
      <c r="A530" s="173" t="s">
        <v>1226</v>
      </c>
      <c r="B530" s="174" t="s">
        <v>1225</v>
      </c>
      <c r="C530" s="175">
        <v>13.095287478491757</v>
      </c>
      <c r="D530" s="175">
        <v>0.41771251925013586</v>
      </c>
    </row>
    <row r="531" spans="1:4" ht="27.75" customHeight="1" x14ac:dyDescent="0.25">
      <c r="A531" s="173" t="s">
        <v>1226</v>
      </c>
      <c r="B531" s="174" t="s">
        <v>1225</v>
      </c>
      <c r="C531" s="175">
        <v>13.095287478491757</v>
      </c>
      <c r="D531" s="175">
        <v>0.41771251925013586</v>
      </c>
    </row>
    <row r="532" spans="1:4" ht="27.75" customHeight="1" x14ac:dyDescent="0.25">
      <c r="A532" s="173" t="s">
        <v>1227</v>
      </c>
      <c r="B532" s="174" t="s">
        <v>1228</v>
      </c>
      <c r="C532" s="175">
        <v>0.13575656875629413</v>
      </c>
      <c r="D532" s="175">
        <v>0.29239876347509508</v>
      </c>
    </row>
    <row r="533" spans="1:4" ht="27.75" customHeight="1" x14ac:dyDescent="0.25">
      <c r="A533" s="173" t="s">
        <v>1229</v>
      </c>
      <c r="B533" s="174" t="s">
        <v>1230</v>
      </c>
      <c r="C533" s="175">
        <v>9.2836607403342697</v>
      </c>
      <c r="D533" s="175">
        <v>6.2656877887520376E-2</v>
      </c>
    </row>
    <row r="534" spans="1:4" ht="27.75" customHeight="1" x14ac:dyDescent="0.25">
      <c r="A534" s="173" t="s">
        <v>1229</v>
      </c>
      <c r="B534" s="174" t="s">
        <v>1230</v>
      </c>
      <c r="C534" s="175">
        <v>9.2836607403342697</v>
      </c>
      <c r="D534" s="175">
        <v>6.2656877887520376E-2</v>
      </c>
    </row>
    <row r="535" spans="1:4" ht="27.75" customHeight="1" x14ac:dyDescent="0.25">
      <c r="A535" s="173" t="s">
        <v>1231</v>
      </c>
      <c r="B535" s="174" t="s">
        <v>1230</v>
      </c>
      <c r="C535" s="175">
        <v>9.711816072565659</v>
      </c>
      <c r="D535" s="175">
        <v>6.2656877887520376E-2</v>
      </c>
    </row>
    <row r="536" spans="1:4" ht="27.75" customHeight="1" x14ac:dyDescent="0.25">
      <c r="A536" s="173" t="s">
        <v>1231</v>
      </c>
      <c r="B536" s="174" t="s">
        <v>1230</v>
      </c>
      <c r="C536" s="175">
        <v>9.711816072565659</v>
      </c>
      <c r="D536" s="175">
        <v>6.2656877887520376E-2</v>
      </c>
    </row>
    <row r="537" spans="1:4" ht="27.75" customHeight="1" x14ac:dyDescent="0.25">
      <c r="A537" s="173" t="s">
        <v>1232</v>
      </c>
      <c r="B537" s="174" t="s">
        <v>1233</v>
      </c>
      <c r="C537" s="175">
        <v>1.9110347755693715</v>
      </c>
      <c r="D537" s="175">
        <v>3.9682689328762901</v>
      </c>
    </row>
    <row r="538" spans="1:4" ht="27.75" customHeight="1" x14ac:dyDescent="0.25">
      <c r="A538" s="173" t="s">
        <v>1234</v>
      </c>
      <c r="B538" s="174" t="s">
        <v>1233</v>
      </c>
      <c r="C538" s="175">
        <v>1.9110347755693715</v>
      </c>
      <c r="D538" s="175">
        <v>3.9682689328762901</v>
      </c>
    </row>
    <row r="539" spans="1:4" ht="27.75" customHeight="1" x14ac:dyDescent="0.25">
      <c r="A539" s="173" t="s">
        <v>1235</v>
      </c>
      <c r="B539" s="174" t="s">
        <v>1236</v>
      </c>
      <c r="C539" s="175">
        <v>0</v>
      </c>
      <c r="D539" s="175">
        <v>5.0960927348516565</v>
      </c>
    </row>
    <row r="540" spans="1:4" ht="27.75" customHeight="1" x14ac:dyDescent="0.25">
      <c r="A540" s="173" t="s">
        <v>1235</v>
      </c>
      <c r="B540" s="174" t="s">
        <v>1236</v>
      </c>
      <c r="C540" s="175">
        <v>0</v>
      </c>
      <c r="D540" s="175">
        <v>5.0960927348516565</v>
      </c>
    </row>
    <row r="541" spans="1:4" ht="27.75" customHeight="1" x14ac:dyDescent="0.25">
      <c r="A541" s="173" t="s">
        <v>1237</v>
      </c>
      <c r="B541" s="174" t="s">
        <v>1236</v>
      </c>
      <c r="C541" s="175">
        <v>4.6366089636765082</v>
      </c>
      <c r="D541" s="175">
        <v>0.83542503850027172</v>
      </c>
    </row>
    <row r="542" spans="1:4" ht="27.75" customHeight="1" x14ac:dyDescent="0.25">
      <c r="A542" s="173" t="s">
        <v>1238</v>
      </c>
      <c r="B542" s="174" t="s">
        <v>1236</v>
      </c>
      <c r="C542" s="175">
        <v>1.3888941265067016</v>
      </c>
      <c r="D542" s="175">
        <v>2.9031020087884438</v>
      </c>
    </row>
    <row r="543" spans="1:4" ht="27.75" customHeight="1" x14ac:dyDescent="0.25">
      <c r="A543" s="173" t="s">
        <v>1239</v>
      </c>
      <c r="B543" s="174" t="s">
        <v>1236</v>
      </c>
      <c r="C543" s="175">
        <v>1.3888941265067016</v>
      </c>
      <c r="D543" s="175">
        <v>2.9031020087884438</v>
      </c>
    </row>
    <row r="544" spans="1:4" ht="27.75" customHeight="1" x14ac:dyDescent="0.25">
      <c r="A544" s="173" t="s">
        <v>1240</v>
      </c>
      <c r="B544" s="174" t="s">
        <v>1241</v>
      </c>
      <c r="C544" s="175">
        <v>4.1771251925013582</v>
      </c>
      <c r="D544" s="175">
        <v>0.77276816061275122</v>
      </c>
    </row>
    <row r="545" spans="1:4" ht="27.75" customHeight="1" x14ac:dyDescent="0.25">
      <c r="A545" s="173" t="s">
        <v>1242</v>
      </c>
      <c r="B545" s="174" t="s">
        <v>1243</v>
      </c>
      <c r="C545" s="175">
        <v>6.2656877887520376E-2</v>
      </c>
      <c r="D545" s="175">
        <v>-0.62656877887520368</v>
      </c>
    </row>
    <row r="546" spans="1:4" ht="27.75" customHeight="1" x14ac:dyDescent="0.25">
      <c r="A546" s="173" t="s">
        <v>1244</v>
      </c>
      <c r="B546" s="174" t="s">
        <v>1245</v>
      </c>
      <c r="C546" s="175">
        <v>4.1771251925013582E-2</v>
      </c>
      <c r="D546" s="175">
        <v>0.5639119009876834</v>
      </c>
    </row>
    <row r="547" spans="1:4" ht="27.75" customHeight="1" x14ac:dyDescent="0.25">
      <c r="A547" s="173" t="s">
        <v>1246</v>
      </c>
      <c r="B547" s="174" t="s">
        <v>1247</v>
      </c>
      <c r="C547" s="175">
        <v>0.43859814521264257</v>
      </c>
      <c r="D547" s="175">
        <v>10.505469859140916</v>
      </c>
    </row>
    <row r="548" spans="1:4" ht="27.75" customHeight="1" x14ac:dyDescent="0.25">
      <c r="A548" s="173" t="s">
        <v>1248</v>
      </c>
      <c r="B548" s="174" t="s">
        <v>1247</v>
      </c>
      <c r="C548" s="175">
        <v>0.43859814521264257</v>
      </c>
      <c r="D548" s="175">
        <v>10.505469859140916</v>
      </c>
    </row>
    <row r="549" spans="1:4" ht="27.75" customHeight="1" x14ac:dyDescent="0.25">
      <c r="A549" s="173" t="s">
        <v>1249</v>
      </c>
      <c r="B549" s="174" t="s">
        <v>1250</v>
      </c>
      <c r="C549" s="175">
        <v>2.6315888712758557</v>
      </c>
      <c r="D549" s="175">
        <v>16.802486086836712</v>
      </c>
    </row>
    <row r="550" spans="1:4" ht="27.75" customHeight="1" x14ac:dyDescent="0.25">
      <c r="A550" s="173" t="s">
        <v>1251</v>
      </c>
      <c r="B550" s="174" t="s">
        <v>1250</v>
      </c>
      <c r="C550" s="175">
        <v>2.6315888712758557</v>
      </c>
      <c r="D550" s="175">
        <v>16.802486086836712</v>
      </c>
    </row>
    <row r="551" spans="1:4" ht="27.75" customHeight="1" x14ac:dyDescent="0.25">
      <c r="A551" s="173" t="s">
        <v>1252</v>
      </c>
      <c r="B551" s="174" t="s">
        <v>1253</v>
      </c>
      <c r="C551" s="175">
        <v>0.2401846985688281</v>
      </c>
      <c r="D551" s="175">
        <v>-6.2656877887520376E-2</v>
      </c>
    </row>
    <row r="552" spans="1:4" ht="27.75" customHeight="1" x14ac:dyDescent="0.25">
      <c r="A552" s="173" t="s">
        <v>1254</v>
      </c>
      <c r="B552" s="174" t="s">
        <v>1255</v>
      </c>
      <c r="C552" s="175">
        <v>5.4198199372705123</v>
      </c>
      <c r="D552" s="175">
        <v>10.307056412497101</v>
      </c>
    </row>
    <row r="553" spans="1:4" ht="27.75" customHeight="1" x14ac:dyDescent="0.25">
      <c r="A553" s="173" t="s">
        <v>1256</v>
      </c>
      <c r="B553" s="174" t="s">
        <v>1255</v>
      </c>
      <c r="C553" s="175">
        <v>5.4198199372705123</v>
      </c>
      <c r="D553" s="175">
        <v>10.307056412497101</v>
      </c>
    </row>
    <row r="554" spans="1:4" ht="27.75" customHeight="1" x14ac:dyDescent="0.25">
      <c r="A554" s="173" t="s">
        <v>1257</v>
      </c>
      <c r="B554" s="174" t="s">
        <v>1258</v>
      </c>
      <c r="C554" s="175">
        <v>7.9469806787338344</v>
      </c>
      <c r="D554" s="175">
        <v>13.074401852529251</v>
      </c>
    </row>
    <row r="555" spans="1:4" ht="27.75" customHeight="1" x14ac:dyDescent="0.25">
      <c r="A555" s="173" t="s">
        <v>1259</v>
      </c>
      <c r="B555" s="174" t="s">
        <v>1258</v>
      </c>
      <c r="C555" s="175">
        <v>7.9469806787338344</v>
      </c>
      <c r="D555" s="175">
        <v>13.074401852529251</v>
      </c>
    </row>
    <row r="556" spans="1:4" ht="27.75" customHeight="1" x14ac:dyDescent="0.25">
      <c r="A556" s="173" t="s">
        <v>1260</v>
      </c>
      <c r="B556" s="174" t="s">
        <v>1261</v>
      </c>
      <c r="C556" s="175">
        <v>5.8793037084456614</v>
      </c>
      <c r="D556" s="175">
        <v>5.8166468305581418</v>
      </c>
    </row>
    <row r="557" spans="1:4" ht="27.75" customHeight="1" x14ac:dyDescent="0.25">
      <c r="A557" s="173" t="s">
        <v>1262</v>
      </c>
      <c r="B557" s="174" t="s">
        <v>1263</v>
      </c>
      <c r="C557" s="175">
        <v>0.87719629042528513</v>
      </c>
      <c r="D557" s="175">
        <v>0.26107032453133489</v>
      </c>
    </row>
    <row r="558" spans="1:4" ht="27.75" customHeight="1" x14ac:dyDescent="0.25">
      <c r="A558" s="173" t="s">
        <v>1262</v>
      </c>
      <c r="B558" s="174" t="s">
        <v>1263</v>
      </c>
      <c r="C558" s="175">
        <v>0.87719629042528513</v>
      </c>
      <c r="D558" s="175">
        <v>0.26107032453133489</v>
      </c>
    </row>
    <row r="559" spans="1:4" ht="27.75" customHeight="1" x14ac:dyDescent="0.25">
      <c r="A559" s="173" t="s">
        <v>1262</v>
      </c>
      <c r="B559" s="174" t="s">
        <v>1263</v>
      </c>
      <c r="C559" s="175">
        <v>0.87719629042528513</v>
      </c>
      <c r="D559" s="175">
        <v>0.26107032453133489</v>
      </c>
    </row>
    <row r="560" spans="1:4" ht="27.75" customHeight="1" x14ac:dyDescent="0.25">
      <c r="A560" s="173" t="s">
        <v>1264</v>
      </c>
      <c r="B560" s="174" t="s">
        <v>1263</v>
      </c>
      <c r="C560" s="175">
        <v>-0.25062751155008151</v>
      </c>
      <c r="D560" s="175">
        <v>0.12531375577504075</v>
      </c>
    </row>
    <row r="561" spans="1:4" ht="27.75" customHeight="1" x14ac:dyDescent="0.25">
      <c r="A561" s="173" t="s">
        <v>1265</v>
      </c>
      <c r="B561" s="174" t="s">
        <v>1266</v>
      </c>
      <c r="C561" s="175">
        <v>6.0777171550894762</v>
      </c>
      <c r="D561" s="175">
        <v>8.0409659955651147</v>
      </c>
    </row>
    <row r="562" spans="1:4" ht="27.75" customHeight="1" x14ac:dyDescent="0.25">
      <c r="A562" s="173" t="s">
        <v>1267</v>
      </c>
      <c r="B562" s="174" t="s">
        <v>1266</v>
      </c>
      <c r="C562" s="175">
        <v>6.0777171550894762</v>
      </c>
      <c r="D562" s="175">
        <v>8.0409659955651147</v>
      </c>
    </row>
    <row r="563" spans="1:4" ht="27.75" customHeight="1" x14ac:dyDescent="0.25">
      <c r="A563" s="173" t="s">
        <v>1268</v>
      </c>
      <c r="B563" s="174" t="s">
        <v>1269</v>
      </c>
      <c r="C563" s="175">
        <v>0.20885625962506793</v>
      </c>
      <c r="D563" s="175">
        <v>11.998792115460152</v>
      </c>
    </row>
    <row r="564" spans="1:4" ht="27.75" customHeight="1" x14ac:dyDescent="0.25">
      <c r="A564" s="173" t="s">
        <v>1270</v>
      </c>
      <c r="B564" s="174" t="s">
        <v>1269</v>
      </c>
      <c r="C564" s="175">
        <v>0.20885625962506793</v>
      </c>
      <c r="D564" s="175">
        <v>11.998792115460152</v>
      </c>
    </row>
    <row r="565" spans="1:4" ht="27.75" customHeight="1" x14ac:dyDescent="0.25">
      <c r="A565" s="173" t="s">
        <v>1271</v>
      </c>
      <c r="B565" s="174" t="s">
        <v>1272</v>
      </c>
      <c r="C565" s="175">
        <v>-0.32372720241885528</v>
      </c>
      <c r="D565" s="175">
        <v>0.63701159185645706</v>
      </c>
    </row>
    <row r="566" spans="1:4" ht="27.75" customHeight="1" x14ac:dyDescent="0.25">
      <c r="A566" s="173" t="s">
        <v>1273</v>
      </c>
      <c r="B566" s="174" t="s">
        <v>1272</v>
      </c>
      <c r="C566" s="175">
        <v>-0.32372720241885528</v>
      </c>
      <c r="D566" s="175">
        <v>0.63701159185645706</v>
      </c>
    </row>
    <row r="567" spans="1:4" ht="27.75" customHeight="1" x14ac:dyDescent="0.25">
      <c r="A567" s="173" t="s">
        <v>1274</v>
      </c>
      <c r="B567" s="174" t="s">
        <v>1275</v>
      </c>
      <c r="C567" s="175">
        <v>0.78321097359400471</v>
      </c>
      <c r="D567" s="175">
        <v>4.1771251925013582E-2</v>
      </c>
    </row>
    <row r="568" spans="1:4" ht="27.75" customHeight="1" x14ac:dyDescent="0.25">
      <c r="A568" s="173" t="s">
        <v>1274</v>
      </c>
      <c r="B568" s="174" t="s">
        <v>1275</v>
      </c>
      <c r="C568" s="175">
        <v>0.78321097359400471</v>
      </c>
      <c r="D568" s="175">
        <v>4.1771251925013582E-2</v>
      </c>
    </row>
    <row r="569" spans="1:4" ht="27.75" customHeight="1" x14ac:dyDescent="0.25">
      <c r="A569" s="173" t="s">
        <v>1276</v>
      </c>
      <c r="B569" s="174" t="s">
        <v>1275</v>
      </c>
      <c r="C569" s="175">
        <v>0.78321097359400471</v>
      </c>
      <c r="D569" s="175">
        <v>4.1771251925013582E-2</v>
      </c>
    </row>
    <row r="570" spans="1:4" ht="27.75" customHeight="1" x14ac:dyDescent="0.25">
      <c r="A570" s="173" t="s">
        <v>1276</v>
      </c>
      <c r="B570" s="174" t="s">
        <v>1275</v>
      </c>
      <c r="C570" s="175">
        <v>0.78321097359400471</v>
      </c>
      <c r="D570" s="175">
        <v>4.1771251925013582E-2</v>
      </c>
    </row>
    <row r="571" spans="1:4" ht="27.75" customHeight="1" x14ac:dyDescent="0.25">
      <c r="A571" s="173" t="s">
        <v>1277</v>
      </c>
      <c r="B571" s="174" t="s">
        <v>1278</v>
      </c>
      <c r="C571" s="175">
        <v>1.6395216380567832</v>
      </c>
      <c r="D571" s="175">
        <v>0.79365378657525809</v>
      </c>
    </row>
    <row r="572" spans="1:4" ht="27.75" customHeight="1" x14ac:dyDescent="0.25">
      <c r="A572" s="173" t="s">
        <v>1277</v>
      </c>
      <c r="B572" s="174" t="s">
        <v>1278</v>
      </c>
      <c r="C572" s="175">
        <v>1.6395216380567832</v>
      </c>
      <c r="D572" s="175">
        <v>0.79365378657525809</v>
      </c>
    </row>
    <row r="573" spans="1:4" ht="27.75" customHeight="1" x14ac:dyDescent="0.25">
      <c r="A573" s="173" t="s">
        <v>1279</v>
      </c>
      <c r="B573" s="174" t="s">
        <v>1278</v>
      </c>
      <c r="C573" s="175">
        <v>1.7021785159443032</v>
      </c>
      <c r="D573" s="175">
        <v>0.79365378657525809</v>
      </c>
    </row>
    <row r="574" spans="1:4" ht="27.75" customHeight="1" x14ac:dyDescent="0.25">
      <c r="A574" s="173" t="s">
        <v>1280</v>
      </c>
      <c r="B574" s="174" t="s">
        <v>1281</v>
      </c>
      <c r="C574" s="175">
        <v>0</v>
      </c>
      <c r="D574" s="175">
        <v>1.2009234928441404</v>
      </c>
    </row>
    <row r="575" spans="1:4" ht="27.75" customHeight="1" x14ac:dyDescent="0.25">
      <c r="A575" s="173" t="s">
        <v>1282</v>
      </c>
      <c r="B575" s="174" t="s">
        <v>1281</v>
      </c>
      <c r="C575" s="175">
        <v>0</v>
      </c>
      <c r="D575" s="175">
        <v>1.2009234928441404</v>
      </c>
    </row>
    <row r="576" spans="1:4" ht="27.75" customHeight="1" x14ac:dyDescent="0.25">
      <c r="A576" s="173" t="s">
        <v>1283</v>
      </c>
      <c r="B576" s="174" t="s">
        <v>1281</v>
      </c>
      <c r="C576" s="175">
        <v>0</v>
      </c>
      <c r="D576" s="175">
        <v>1.1487094279378736</v>
      </c>
    </row>
    <row r="577" spans="1:4" ht="27.75" customHeight="1" x14ac:dyDescent="0.25">
      <c r="A577" s="173" t="s">
        <v>1283</v>
      </c>
      <c r="B577" s="174" t="s">
        <v>1281</v>
      </c>
      <c r="C577" s="175">
        <v>0</v>
      </c>
      <c r="D577" s="175">
        <v>1.1487094279378736</v>
      </c>
    </row>
    <row r="578" spans="1:4" ht="27.75" customHeight="1" x14ac:dyDescent="0.25">
      <c r="A578" s="173" t="s">
        <v>1284</v>
      </c>
      <c r="B578" s="174" t="s">
        <v>1281</v>
      </c>
      <c r="C578" s="175">
        <v>0</v>
      </c>
      <c r="D578" s="175">
        <v>1.1487094279378736</v>
      </c>
    </row>
    <row r="579" spans="1:4" ht="27.75" customHeight="1" x14ac:dyDescent="0.25">
      <c r="A579" s="173" t="s">
        <v>1284</v>
      </c>
      <c r="B579" s="174" t="s">
        <v>1281</v>
      </c>
      <c r="C579" s="175">
        <v>0</v>
      </c>
      <c r="D579" s="175">
        <v>1.1487094279378736</v>
      </c>
    </row>
    <row r="580" spans="1:4" ht="27.75" customHeight="1" x14ac:dyDescent="0.25">
      <c r="A580" s="173" t="s">
        <v>1285</v>
      </c>
      <c r="B580" s="174" t="s">
        <v>1281</v>
      </c>
      <c r="C580" s="175">
        <v>0</v>
      </c>
      <c r="D580" s="175">
        <v>1.1487094279378736</v>
      </c>
    </row>
    <row r="581" spans="1:4" ht="27.75" customHeight="1" x14ac:dyDescent="0.25">
      <c r="A581" s="173" t="s">
        <v>1285</v>
      </c>
      <c r="B581" s="174" t="s">
        <v>1281</v>
      </c>
      <c r="C581" s="175">
        <v>0</v>
      </c>
      <c r="D581" s="175">
        <v>1.1487094279378736</v>
      </c>
    </row>
    <row r="582" spans="1:4" ht="27.75" customHeight="1" x14ac:dyDescent="0.25">
      <c r="A582" s="173" t="s">
        <v>1286</v>
      </c>
      <c r="B582" s="174" t="s">
        <v>1287</v>
      </c>
      <c r="C582" s="175">
        <v>1.4202225654504619</v>
      </c>
      <c r="D582" s="175">
        <v>9.5656166908281097</v>
      </c>
    </row>
    <row r="583" spans="1:4" ht="27.75" customHeight="1" x14ac:dyDescent="0.25">
      <c r="A583" s="173" t="s">
        <v>1288</v>
      </c>
      <c r="B583" s="174" t="s">
        <v>1287</v>
      </c>
      <c r="C583" s="175">
        <v>1.4202225654504619</v>
      </c>
      <c r="D583" s="175">
        <v>9.5656166908281097</v>
      </c>
    </row>
    <row r="584" spans="1:4" ht="27.75" customHeight="1" x14ac:dyDescent="0.25">
      <c r="A584" s="173" t="s">
        <v>1289</v>
      </c>
      <c r="B584" s="174" t="s">
        <v>1290</v>
      </c>
      <c r="C584" s="175">
        <v>3.1641723333197787</v>
      </c>
      <c r="D584" s="175">
        <v>2.2556476039507336</v>
      </c>
    </row>
    <row r="585" spans="1:4" ht="27.75" customHeight="1" x14ac:dyDescent="0.25">
      <c r="A585" s="173" t="s">
        <v>1289</v>
      </c>
      <c r="B585" s="174" t="s">
        <v>1290</v>
      </c>
      <c r="C585" s="175">
        <v>3.1641723333197787</v>
      </c>
      <c r="D585" s="175">
        <v>2.2556476039507336</v>
      </c>
    </row>
    <row r="586" spans="1:4" ht="27.75" customHeight="1" x14ac:dyDescent="0.25">
      <c r="A586" s="173" t="s">
        <v>1291</v>
      </c>
      <c r="B586" s="174" t="s">
        <v>1290</v>
      </c>
      <c r="C586" s="175">
        <v>2.2556476039507336</v>
      </c>
      <c r="D586" s="175">
        <v>5.5869049449705663</v>
      </c>
    </row>
    <row r="587" spans="1:4" ht="27.75" customHeight="1" x14ac:dyDescent="0.25">
      <c r="A587" s="173" t="s">
        <v>1292</v>
      </c>
      <c r="B587" s="174" t="s">
        <v>1293</v>
      </c>
      <c r="C587" s="175">
        <v>3.1641723333197787</v>
      </c>
      <c r="D587" s="175">
        <v>2.2556476039507336</v>
      </c>
    </row>
    <row r="588" spans="1:4" ht="27.75" customHeight="1" x14ac:dyDescent="0.25">
      <c r="A588" s="173" t="s">
        <v>1292</v>
      </c>
      <c r="B588" s="174" t="s">
        <v>1293</v>
      </c>
      <c r="C588" s="175">
        <v>3.1641723333197787</v>
      </c>
      <c r="D588" s="175">
        <v>2.2556476039507336</v>
      </c>
    </row>
    <row r="589" spans="1:4" ht="27.75" customHeight="1" x14ac:dyDescent="0.25">
      <c r="A589" s="173" t="s">
        <v>1294</v>
      </c>
      <c r="B589" s="174" t="s">
        <v>1293</v>
      </c>
      <c r="C589" s="175">
        <v>2.2556476039507336</v>
      </c>
      <c r="D589" s="175">
        <v>5.5869049449705663</v>
      </c>
    </row>
    <row r="590" spans="1:4" ht="27.75" customHeight="1" x14ac:dyDescent="0.25">
      <c r="A590" s="173" t="s">
        <v>1295</v>
      </c>
      <c r="B590" s="174" t="s">
        <v>1296</v>
      </c>
      <c r="C590" s="175">
        <v>3.7907411121949823</v>
      </c>
      <c r="D590" s="175">
        <v>2.2556476039507336</v>
      </c>
    </row>
    <row r="591" spans="1:4" ht="27.75" customHeight="1" x14ac:dyDescent="0.25">
      <c r="A591" s="173" t="s">
        <v>1295</v>
      </c>
      <c r="B591" s="174" t="s">
        <v>1296</v>
      </c>
      <c r="C591" s="175">
        <v>3.7907411121949823</v>
      </c>
      <c r="D591" s="175">
        <v>2.2556476039507336</v>
      </c>
    </row>
    <row r="592" spans="1:4" ht="27.75" customHeight="1" x14ac:dyDescent="0.25">
      <c r="A592" s="173" t="s">
        <v>1297</v>
      </c>
      <c r="B592" s="174" t="s">
        <v>1296</v>
      </c>
      <c r="C592" s="175">
        <v>3.7907411121949823</v>
      </c>
      <c r="D592" s="175">
        <v>2.2556476039507336</v>
      </c>
    </row>
    <row r="593" spans="1:4" ht="27.75" customHeight="1" x14ac:dyDescent="0.25">
      <c r="A593" s="173" t="s">
        <v>1297</v>
      </c>
      <c r="B593" s="174" t="s">
        <v>1296</v>
      </c>
      <c r="C593" s="175">
        <v>3.7907411121949823</v>
      </c>
      <c r="D593" s="175">
        <v>2.2556476039507336</v>
      </c>
    </row>
    <row r="594" spans="1:4" ht="27.75" customHeight="1" x14ac:dyDescent="0.25">
      <c r="A594" s="173" t="s">
        <v>1298</v>
      </c>
      <c r="B594" s="174" t="s">
        <v>1296</v>
      </c>
      <c r="C594" s="175">
        <v>2.9135448217696975</v>
      </c>
      <c r="D594" s="175">
        <v>6.2552449757707844</v>
      </c>
    </row>
    <row r="595" spans="1:4" ht="27.75" customHeight="1" x14ac:dyDescent="0.25">
      <c r="A595" s="173" t="s">
        <v>1299</v>
      </c>
      <c r="B595" s="174" t="s">
        <v>1296</v>
      </c>
      <c r="C595" s="175">
        <v>2.9135448217696975</v>
      </c>
      <c r="D595" s="175">
        <v>6.2552449757707844</v>
      </c>
    </row>
    <row r="596" spans="1:4" ht="27.75" customHeight="1" x14ac:dyDescent="0.25">
      <c r="A596" s="173" t="s">
        <v>1300</v>
      </c>
      <c r="B596" s="174" t="s">
        <v>1301</v>
      </c>
      <c r="C596" s="175">
        <v>5.9210749603706754</v>
      </c>
      <c r="D596" s="175">
        <v>4.4590811429951991</v>
      </c>
    </row>
    <row r="597" spans="1:4" ht="27.75" customHeight="1" x14ac:dyDescent="0.25">
      <c r="A597" s="173" t="s">
        <v>1302</v>
      </c>
      <c r="B597" s="174" t="s">
        <v>1301</v>
      </c>
      <c r="C597" s="175">
        <v>5.9210749603706754</v>
      </c>
      <c r="D597" s="175">
        <v>4.4590811429951991</v>
      </c>
    </row>
    <row r="598" spans="1:4" ht="27.75" customHeight="1" x14ac:dyDescent="0.25">
      <c r="A598" s="173" t="s">
        <v>1303</v>
      </c>
      <c r="B598" s="174" t="s">
        <v>1301</v>
      </c>
      <c r="C598" s="175">
        <v>7.309969086877377E-2</v>
      </c>
      <c r="D598" s="175">
        <v>1.8379350847005975</v>
      </c>
    </row>
    <row r="599" spans="1:4" ht="27.75" customHeight="1" x14ac:dyDescent="0.25">
      <c r="A599" s="173" t="s">
        <v>1304</v>
      </c>
      <c r="B599" s="174" t="s">
        <v>1305</v>
      </c>
      <c r="C599" s="175">
        <v>8.6988632133840778</v>
      </c>
      <c r="D599" s="175">
        <v>10.213071095665819</v>
      </c>
    </row>
    <row r="600" spans="1:4" ht="27.75" customHeight="1" x14ac:dyDescent="0.25">
      <c r="A600" s="173" t="s">
        <v>1304</v>
      </c>
      <c r="B600" s="174" t="s">
        <v>1305</v>
      </c>
      <c r="C600" s="175">
        <v>8.6988632133840778</v>
      </c>
      <c r="D600" s="175">
        <v>10.213071095665819</v>
      </c>
    </row>
    <row r="601" spans="1:4" ht="27.75" customHeight="1" x14ac:dyDescent="0.25">
      <c r="A601" s="173" t="s">
        <v>1306</v>
      </c>
      <c r="B601" s="174" t="s">
        <v>1305</v>
      </c>
      <c r="C601" s="175">
        <v>8.6988632133840778</v>
      </c>
      <c r="D601" s="175">
        <v>10.213071095665819</v>
      </c>
    </row>
    <row r="602" spans="1:4" ht="27.75" customHeight="1" x14ac:dyDescent="0.25">
      <c r="A602" s="173" t="s">
        <v>1306</v>
      </c>
      <c r="B602" s="174" t="s">
        <v>1305</v>
      </c>
      <c r="C602" s="175">
        <v>8.6988632133840778</v>
      </c>
      <c r="D602" s="175">
        <v>10.213071095665819</v>
      </c>
    </row>
    <row r="603" spans="1:4" ht="27.75" customHeight="1" x14ac:dyDescent="0.25">
      <c r="A603" s="173" t="s">
        <v>1307</v>
      </c>
      <c r="B603" s="174" t="s">
        <v>1305</v>
      </c>
      <c r="C603" s="175">
        <v>4.7723655324328016</v>
      </c>
      <c r="D603" s="175">
        <v>15.309163830517479</v>
      </c>
    </row>
    <row r="604" spans="1:4" ht="27.75" customHeight="1" x14ac:dyDescent="0.25">
      <c r="A604" s="173" t="s">
        <v>1308</v>
      </c>
      <c r="B604" s="174" t="s">
        <v>1305</v>
      </c>
      <c r="C604" s="175">
        <v>4.7723655324328016</v>
      </c>
      <c r="D604" s="175">
        <v>15.309163830517479</v>
      </c>
    </row>
    <row r="605" spans="1:4" ht="27.75" customHeight="1" x14ac:dyDescent="0.25">
      <c r="A605" s="173" t="s">
        <v>1309</v>
      </c>
      <c r="B605" s="174" t="s">
        <v>1310</v>
      </c>
      <c r="C605" s="175">
        <v>3.1328438943760188E-2</v>
      </c>
      <c r="D605" s="175">
        <v>12.813331527997915</v>
      </c>
    </row>
    <row r="606" spans="1:4" ht="27.75" customHeight="1" x14ac:dyDescent="0.25">
      <c r="A606" s="173" t="s">
        <v>1311</v>
      </c>
      <c r="B606" s="174" t="s">
        <v>1312</v>
      </c>
      <c r="C606" s="175">
        <v>3.1328438943760188E-2</v>
      </c>
      <c r="D606" s="175">
        <v>12.813331527997915</v>
      </c>
    </row>
    <row r="607" spans="1:4" ht="27.75" customHeight="1" x14ac:dyDescent="0.25">
      <c r="A607" s="173" t="s">
        <v>1313</v>
      </c>
      <c r="B607" s="174" t="s">
        <v>1314</v>
      </c>
      <c r="C607" s="175">
        <v>0.50125502310016301</v>
      </c>
      <c r="D607" s="175">
        <v>1.4619938173754752</v>
      </c>
    </row>
    <row r="608" spans="1:4" ht="27.75" customHeight="1" x14ac:dyDescent="0.25">
      <c r="A608" s="173" t="s">
        <v>1315</v>
      </c>
      <c r="B608" s="174" t="s">
        <v>1314</v>
      </c>
      <c r="C608" s="175">
        <v>0.50125502310016301</v>
      </c>
      <c r="D608" s="175">
        <v>1.4619938173754752</v>
      </c>
    </row>
    <row r="609" spans="1:4" ht="27.75" customHeight="1" x14ac:dyDescent="0.25">
      <c r="A609" s="173" t="s">
        <v>1316</v>
      </c>
      <c r="B609" s="174" t="s">
        <v>1317</v>
      </c>
      <c r="C609" s="175">
        <v>2.558489180407082</v>
      </c>
      <c r="D609" s="175">
        <v>4.2606676963513852</v>
      </c>
    </row>
    <row r="610" spans="1:4" ht="27.75" customHeight="1" x14ac:dyDescent="0.25">
      <c r="A610" s="173" t="s">
        <v>1318</v>
      </c>
      <c r="B610" s="174" t="s">
        <v>1317</v>
      </c>
      <c r="C610" s="175">
        <v>2.558489180407082</v>
      </c>
      <c r="D610" s="175">
        <v>4.2606676963513852</v>
      </c>
    </row>
    <row r="611" spans="1:4" ht="27.75" customHeight="1" x14ac:dyDescent="0.25">
      <c r="A611" s="173" t="s">
        <v>1319</v>
      </c>
      <c r="B611" s="174" t="s">
        <v>1320</v>
      </c>
      <c r="C611" s="175">
        <v>1.5037650693004889</v>
      </c>
      <c r="D611" s="175">
        <v>2.2347619779882266</v>
      </c>
    </row>
    <row r="612" spans="1:4" ht="27.75" customHeight="1" x14ac:dyDescent="0.25">
      <c r="A612" s="173" t="s">
        <v>1319</v>
      </c>
      <c r="B612" s="174" t="s">
        <v>1320</v>
      </c>
      <c r="C612" s="175">
        <v>1.5037650693004889</v>
      </c>
      <c r="D612" s="175">
        <v>2.2347619779882266</v>
      </c>
    </row>
    <row r="613" spans="1:4" ht="27.75" customHeight="1" x14ac:dyDescent="0.25">
      <c r="A613" s="173" t="s">
        <v>1321</v>
      </c>
      <c r="B613" s="174" t="s">
        <v>1320</v>
      </c>
      <c r="C613" s="175">
        <v>1.5037650693004889</v>
      </c>
      <c r="D613" s="175">
        <v>2.2347619779882266</v>
      </c>
    </row>
    <row r="614" spans="1:4" ht="27.75" customHeight="1" x14ac:dyDescent="0.25">
      <c r="A614" s="173" t="s">
        <v>1321</v>
      </c>
      <c r="B614" s="174" t="s">
        <v>1320</v>
      </c>
      <c r="C614" s="175">
        <v>1.5037650693004889</v>
      </c>
      <c r="D614" s="175">
        <v>2.2347619779882266</v>
      </c>
    </row>
    <row r="615" spans="1:4" ht="27.75" customHeight="1" x14ac:dyDescent="0.25">
      <c r="A615" s="173" t="s">
        <v>1322</v>
      </c>
      <c r="B615" s="174" t="s">
        <v>1323</v>
      </c>
      <c r="C615" s="175">
        <v>3.2686004631323127</v>
      </c>
      <c r="D615" s="175">
        <v>4.2606676963513852</v>
      </c>
    </row>
    <row r="616" spans="1:4" ht="27.75" customHeight="1" x14ac:dyDescent="0.25">
      <c r="A616" s="173" t="s">
        <v>1324</v>
      </c>
      <c r="B616" s="174" t="s">
        <v>1323</v>
      </c>
      <c r="C616" s="175">
        <v>3.2686004631323127</v>
      </c>
      <c r="D616" s="175">
        <v>4.2606676963513852</v>
      </c>
    </row>
    <row r="617" spans="1:4" ht="27.75" customHeight="1" x14ac:dyDescent="0.25">
      <c r="A617" s="173" t="s">
        <v>1325</v>
      </c>
      <c r="B617" s="174" t="s">
        <v>1326</v>
      </c>
      <c r="C617" s="175">
        <v>1.1278238019753668</v>
      </c>
      <c r="D617" s="175">
        <v>1.1800378668816336</v>
      </c>
    </row>
    <row r="618" spans="1:4" ht="27.75" customHeight="1" x14ac:dyDescent="0.25">
      <c r="A618" s="173" t="s">
        <v>1327</v>
      </c>
      <c r="B618" s="174" t="s">
        <v>1326</v>
      </c>
      <c r="C618" s="175">
        <v>1.1278238019753668</v>
      </c>
      <c r="D618" s="175">
        <v>1.1800378668816336</v>
      </c>
    </row>
    <row r="619" spans="1:4" ht="27.75" customHeight="1" x14ac:dyDescent="0.25">
      <c r="A619" s="173" t="s">
        <v>1328</v>
      </c>
      <c r="B619" s="174" t="s">
        <v>1329</v>
      </c>
      <c r="C619" s="175">
        <v>2.2034335390444664</v>
      </c>
      <c r="D619" s="175">
        <v>8.7301916523278376</v>
      </c>
    </row>
    <row r="620" spans="1:4" ht="27.75" customHeight="1" x14ac:dyDescent="0.25">
      <c r="A620" s="173" t="s">
        <v>1330</v>
      </c>
      <c r="B620" s="174" t="s">
        <v>1329</v>
      </c>
      <c r="C620" s="175">
        <v>2.2034335390444664</v>
      </c>
      <c r="D620" s="175">
        <v>8.7301916523278376</v>
      </c>
    </row>
    <row r="621" spans="1:4" ht="27.75" customHeight="1" x14ac:dyDescent="0.25">
      <c r="A621" s="173" t="s">
        <v>1331</v>
      </c>
      <c r="B621" s="174" t="s">
        <v>1329</v>
      </c>
      <c r="C621" s="175">
        <v>13.993369394879551</v>
      </c>
      <c r="D621" s="175">
        <v>1.4515510043942219</v>
      </c>
    </row>
    <row r="622" spans="1:4" ht="27.75" customHeight="1" x14ac:dyDescent="0.25">
      <c r="A622" s="173" t="s">
        <v>1331</v>
      </c>
      <c r="B622" s="174" t="s">
        <v>1329</v>
      </c>
      <c r="C622" s="175">
        <v>13.993369394879551</v>
      </c>
      <c r="D622" s="175">
        <v>1.4515510043942219</v>
      </c>
    </row>
    <row r="623" spans="1:4" ht="27.75" customHeight="1" x14ac:dyDescent="0.25">
      <c r="A623" s="173" t="s">
        <v>1332</v>
      </c>
      <c r="B623" s="174" t="s">
        <v>1329</v>
      </c>
      <c r="C623" s="175">
        <v>13.993369394879551</v>
      </c>
      <c r="D623" s="175">
        <v>1.4515510043942219</v>
      </c>
    </row>
    <row r="624" spans="1:4" ht="27.75" customHeight="1" x14ac:dyDescent="0.25">
      <c r="A624" s="173" t="s">
        <v>1332</v>
      </c>
      <c r="B624" s="174" t="s">
        <v>1329</v>
      </c>
      <c r="C624" s="175">
        <v>13.993369394879551</v>
      </c>
      <c r="D624" s="175">
        <v>1.4515510043942219</v>
      </c>
    </row>
    <row r="625" spans="1:4" ht="27.75" customHeight="1" x14ac:dyDescent="0.25">
      <c r="A625" s="173" t="s">
        <v>1333</v>
      </c>
      <c r="B625" s="174" t="s">
        <v>1334</v>
      </c>
      <c r="C625" s="175">
        <v>0.27151313751258827</v>
      </c>
      <c r="D625" s="175">
        <v>1.2531375577504074</v>
      </c>
    </row>
    <row r="626" spans="1:4" ht="27.75" customHeight="1" x14ac:dyDescent="0.25">
      <c r="A626" s="173" t="s">
        <v>1335</v>
      </c>
      <c r="B626" s="174" t="s">
        <v>1334</v>
      </c>
      <c r="C626" s="175">
        <v>0.27151313751258827</v>
      </c>
      <c r="D626" s="175">
        <v>1.2531375577504074</v>
      </c>
    </row>
    <row r="627" spans="1:4" ht="27.75" customHeight="1" x14ac:dyDescent="0.25">
      <c r="A627" s="173" t="s">
        <v>1336</v>
      </c>
      <c r="B627" s="174" t="s">
        <v>1337</v>
      </c>
      <c r="C627" s="175">
        <v>3.0075301386009778</v>
      </c>
      <c r="D627" s="175">
        <v>0.22974188558757469</v>
      </c>
    </row>
    <row r="628" spans="1:4" ht="27.75" customHeight="1" x14ac:dyDescent="0.25">
      <c r="A628" s="173" t="s">
        <v>1338</v>
      </c>
      <c r="B628" s="174" t="s">
        <v>1339</v>
      </c>
      <c r="C628" s="175">
        <v>3.0075301386009778</v>
      </c>
      <c r="D628" s="175">
        <v>0.22974188558757469</v>
      </c>
    </row>
    <row r="629" spans="1:4" ht="27.75" customHeight="1" x14ac:dyDescent="0.25">
      <c r="A629" s="173" t="s">
        <v>1340</v>
      </c>
      <c r="B629" s="174" t="s">
        <v>1341</v>
      </c>
      <c r="C629" s="175">
        <v>3.0075301386009778</v>
      </c>
      <c r="D629" s="175">
        <v>0.22974188558757469</v>
      </c>
    </row>
    <row r="630" spans="1:4" ht="27.75" customHeight="1" x14ac:dyDescent="0.25">
      <c r="A630" s="173" t="s">
        <v>1342</v>
      </c>
      <c r="B630" s="174" t="s">
        <v>1343</v>
      </c>
      <c r="C630" s="175">
        <v>3.9160548679700233</v>
      </c>
      <c r="D630" s="175">
        <v>3.1432867073572717</v>
      </c>
    </row>
    <row r="631" spans="1:4" ht="27.75" customHeight="1" x14ac:dyDescent="0.25">
      <c r="A631" s="173" t="s">
        <v>1344</v>
      </c>
      <c r="B631" s="174" t="s">
        <v>1343</v>
      </c>
      <c r="C631" s="175">
        <v>3.9160548679700233</v>
      </c>
      <c r="D631" s="175">
        <v>3.1432867073572717</v>
      </c>
    </row>
    <row r="632" spans="1:4" ht="27.75" customHeight="1" x14ac:dyDescent="0.25">
      <c r="A632" s="173" t="s">
        <v>1345</v>
      </c>
      <c r="B632" s="174" t="s">
        <v>1346</v>
      </c>
      <c r="C632" s="175">
        <v>7.7276816061275131</v>
      </c>
      <c r="D632" s="175">
        <v>0.76232534763149784</v>
      </c>
    </row>
    <row r="633" spans="1:4" ht="27.75" customHeight="1" x14ac:dyDescent="0.25">
      <c r="A633" s="173" t="s">
        <v>1347</v>
      </c>
      <c r="B633" s="174" t="s">
        <v>1348</v>
      </c>
      <c r="C633" s="175">
        <v>0</v>
      </c>
      <c r="D633" s="175">
        <v>0.88763910340653862</v>
      </c>
    </row>
    <row r="634" spans="1:4" ht="27.75" customHeight="1" x14ac:dyDescent="0.25">
      <c r="A634" s="173" t="s">
        <v>1349</v>
      </c>
      <c r="B634" s="174" t="s">
        <v>1350</v>
      </c>
      <c r="C634" s="175">
        <v>7.1533268921585753</v>
      </c>
      <c r="D634" s="175">
        <v>0.53258346204392315</v>
      </c>
    </row>
    <row r="635" spans="1:4" ht="27.75" customHeight="1" x14ac:dyDescent="0.25">
      <c r="A635" s="173" t="s">
        <v>1351</v>
      </c>
      <c r="B635" s="174" t="s">
        <v>1350</v>
      </c>
      <c r="C635" s="175">
        <v>7.1533268921585753</v>
      </c>
      <c r="D635" s="175">
        <v>0.53258346204392315</v>
      </c>
    </row>
    <row r="636" spans="1:4" ht="27.75" customHeight="1" x14ac:dyDescent="0.25">
      <c r="A636" s="173" t="s">
        <v>1352</v>
      </c>
      <c r="B636" s="174" t="s">
        <v>1350</v>
      </c>
      <c r="C636" s="175">
        <v>0.13575656875629413</v>
      </c>
      <c r="D636" s="175">
        <v>0.29239876347509508</v>
      </c>
    </row>
    <row r="637" spans="1:4" ht="27.75" customHeight="1" x14ac:dyDescent="0.25">
      <c r="A637" s="173" t="s">
        <v>1352</v>
      </c>
      <c r="B637" s="174" t="s">
        <v>1350</v>
      </c>
      <c r="C637" s="175">
        <v>0.13575656875629413</v>
      </c>
      <c r="D637" s="175">
        <v>0.29239876347509508</v>
      </c>
    </row>
    <row r="638" spans="1:4" ht="27.75" customHeight="1" x14ac:dyDescent="0.25">
      <c r="A638" s="173" t="s">
        <v>1353</v>
      </c>
      <c r="B638" s="174" t="s">
        <v>1350</v>
      </c>
      <c r="C638" s="175">
        <v>0.13575656875629413</v>
      </c>
      <c r="D638" s="175">
        <v>0.29239876347509508</v>
      </c>
    </row>
    <row r="639" spans="1:4" ht="27.75" customHeight="1" x14ac:dyDescent="0.25">
      <c r="A639" s="173" t="s">
        <v>1353</v>
      </c>
      <c r="B639" s="174" t="s">
        <v>1350</v>
      </c>
      <c r="C639" s="175">
        <v>0.13575656875629413</v>
      </c>
      <c r="D639" s="175">
        <v>0.29239876347509508</v>
      </c>
    </row>
    <row r="640" spans="1:4" ht="27.75" customHeight="1" x14ac:dyDescent="0.25">
      <c r="A640" s="173" t="s">
        <v>1354</v>
      </c>
      <c r="B640" s="174" t="s">
        <v>1355</v>
      </c>
      <c r="C640" s="175">
        <v>7.2890834609148705</v>
      </c>
      <c r="D640" s="175">
        <v>3.6236561044949283</v>
      </c>
    </row>
    <row r="641" spans="1:4" ht="27.75" customHeight="1" x14ac:dyDescent="0.25">
      <c r="A641" s="173" t="s">
        <v>1356</v>
      </c>
      <c r="B641" s="174" t="s">
        <v>1357</v>
      </c>
      <c r="C641" s="175">
        <v>0.79365378657525809</v>
      </c>
      <c r="D641" s="175">
        <v>3.0493013905259914</v>
      </c>
    </row>
    <row r="642" spans="1:4" ht="27.75" customHeight="1" x14ac:dyDescent="0.25">
      <c r="A642" s="173" t="s">
        <v>1358</v>
      </c>
      <c r="B642" s="174" t="s">
        <v>1357</v>
      </c>
      <c r="C642" s="175">
        <v>0.79365378657525809</v>
      </c>
      <c r="D642" s="175">
        <v>3.0493013905259914</v>
      </c>
    </row>
    <row r="643" spans="1:4" ht="27.75" customHeight="1" x14ac:dyDescent="0.25">
      <c r="A643" s="173" t="s">
        <v>1359</v>
      </c>
      <c r="B643" s="174" t="s">
        <v>1357</v>
      </c>
      <c r="C643" s="175">
        <v>1.9423632145131315</v>
      </c>
      <c r="D643" s="175">
        <v>0.64745440483771055</v>
      </c>
    </row>
    <row r="644" spans="1:4" ht="27.75" customHeight="1" x14ac:dyDescent="0.25">
      <c r="A644" s="173" t="s">
        <v>1359</v>
      </c>
      <c r="B644" s="174" t="s">
        <v>1357</v>
      </c>
      <c r="C644" s="175">
        <v>1.9423632145131315</v>
      </c>
      <c r="D644" s="175">
        <v>0.64745440483771055</v>
      </c>
    </row>
    <row r="645" spans="1:4" ht="27.75" customHeight="1" x14ac:dyDescent="0.25">
      <c r="A645" s="173" t="s">
        <v>1360</v>
      </c>
      <c r="B645" s="174" t="s">
        <v>1357</v>
      </c>
      <c r="C645" s="175">
        <v>1.9423632145131315</v>
      </c>
      <c r="D645" s="175">
        <v>0.64745440483771055</v>
      </c>
    </row>
    <row r="646" spans="1:4" ht="27.75" customHeight="1" x14ac:dyDescent="0.25">
      <c r="A646" s="173" t="s">
        <v>1360</v>
      </c>
      <c r="B646" s="174" t="s">
        <v>1357</v>
      </c>
      <c r="C646" s="175">
        <v>1.9423632145131315</v>
      </c>
      <c r="D646" s="175">
        <v>0.64745440483771055</v>
      </c>
    </row>
    <row r="647" spans="1:4" ht="27.75" customHeight="1" x14ac:dyDescent="0.25">
      <c r="A647" s="173" t="s">
        <v>2923</v>
      </c>
      <c r="B647" s="174" t="s">
        <v>1362</v>
      </c>
      <c r="C647" s="175" t="e">
        <v>#N/A</v>
      </c>
      <c r="D647" s="175" t="e">
        <v>#N/A</v>
      </c>
    </row>
    <row r="648" spans="1:4" ht="27.75" customHeight="1" x14ac:dyDescent="0.25">
      <c r="A648" s="173" t="s">
        <v>2923</v>
      </c>
      <c r="B648" s="174" t="s">
        <v>1362</v>
      </c>
      <c r="C648" s="175" t="e">
        <v>#N/A</v>
      </c>
      <c r="D648" s="175" t="e">
        <v>#N/A</v>
      </c>
    </row>
    <row r="649" spans="1:4" ht="27.75" customHeight="1" x14ac:dyDescent="0.25">
      <c r="A649" s="173" t="s">
        <v>2924</v>
      </c>
      <c r="B649" s="174" t="s">
        <v>1362</v>
      </c>
      <c r="C649" s="175" t="e">
        <v>#N/A</v>
      </c>
      <c r="D649" s="175" t="e">
        <v>#N/A</v>
      </c>
    </row>
    <row r="650" spans="1:4" ht="27.75" customHeight="1" x14ac:dyDescent="0.25">
      <c r="A650" s="173" t="s">
        <v>2924</v>
      </c>
      <c r="B650" s="174" t="s">
        <v>1362</v>
      </c>
      <c r="C650" s="175" t="e">
        <v>#N/A</v>
      </c>
      <c r="D650" s="175" t="e">
        <v>#N/A</v>
      </c>
    </row>
    <row r="651" spans="1:4" ht="27.75" customHeight="1" x14ac:dyDescent="0.25">
      <c r="A651" s="173" t="s">
        <v>1361</v>
      </c>
      <c r="B651" s="174" t="s">
        <v>1362</v>
      </c>
      <c r="C651" s="175">
        <v>2.5689319933883352</v>
      </c>
      <c r="D651" s="175">
        <v>6.9653562584960147</v>
      </c>
    </row>
    <row r="652" spans="1:4" ht="27.75" customHeight="1" x14ac:dyDescent="0.25">
      <c r="A652" s="173" t="s">
        <v>1361</v>
      </c>
      <c r="B652" s="174" t="s">
        <v>1362</v>
      </c>
      <c r="C652" s="175">
        <v>2.5689319933883352</v>
      </c>
      <c r="D652" s="175">
        <v>6.9653562584960147</v>
      </c>
    </row>
    <row r="653" spans="1:4" ht="27.75" customHeight="1" x14ac:dyDescent="0.25">
      <c r="A653" s="173" t="s">
        <v>1363</v>
      </c>
      <c r="B653" s="174" t="s">
        <v>1362</v>
      </c>
      <c r="C653" s="175">
        <v>6.7042859339646794</v>
      </c>
      <c r="D653" s="175">
        <v>10.850082687522278</v>
      </c>
    </row>
    <row r="654" spans="1:4" ht="27.75" customHeight="1" x14ac:dyDescent="0.25">
      <c r="A654" s="173" t="s">
        <v>1364</v>
      </c>
      <c r="B654" s="174" t="s">
        <v>1362</v>
      </c>
      <c r="C654" s="175">
        <v>6.7042859339646794</v>
      </c>
      <c r="D654" s="175">
        <v>10.850082687522278</v>
      </c>
    </row>
    <row r="655" spans="1:4" ht="27.75" customHeight="1" x14ac:dyDescent="0.25">
      <c r="A655" s="173" t="s">
        <v>1365</v>
      </c>
      <c r="B655" s="174" t="s">
        <v>1366</v>
      </c>
      <c r="C655" s="175">
        <v>2.6838029361821225</v>
      </c>
      <c r="D655" s="175">
        <v>6.9131421935897475</v>
      </c>
    </row>
    <row r="656" spans="1:4" ht="27.75" customHeight="1" x14ac:dyDescent="0.25">
      <c r="A656" s="173" t="s">
        <v>1365</v>
      </c>
      <c r="B656" s="174" t="s">
        <v>1366</v>
      </c>
      <c r="C656" s="175">
        <v>2.6838029361821225</v>
      </c>
      <c r="D656" s="175">
        <v>6.9131421935897475</v>
      </c>
    </row>
    <row r="657" spans="1:4" ht="27.75" customHeight="1" x14ac:dyDescent="0.25">
      <c r="A657" s="173" t="s">
        <v>1367</v>
      </c>
      <c r="B657" s="174" t="s">
        <v>1368</v>
      </c>
      <c r="C657" s="175">
        <v>1.3575656875629414</v>
      </c>
      <c r="D657" s="175">
        <v>11.382666149566202</v>
      </c>
    </row>
    <row r="658" spans="1:4" ht="27.75" customHeight="1" x14ac:dyDescent="0.25">
      <c r="A658" s="173" t="s">
        <v>1369</v>
      </c>
      <c r="B658" s="174" t="s">
        <v>1370</v>
      </c>
      <c r="C658" s="175">
        <v>16.113260430073989</v>
      </c>
      <c r="D658" s="175">
        <v>0.49081221011890958</v>
      </c>
    </row>
    <row r="659" spans="1:4" ht="27.75" customHeight="1" x14ac:dyDescent="0.25">
      <c r="A659" s="173" t="s">
        <v>1369</v>
      </c>
      <c r="B659" s="174" t="s">
        <v>1370</v>
      </c>
      <c r="C659" s="175">
        <v>16.113260430073989</v>
      </c>
      <c r="D659" s="175">
        <v>0.49081221011890958</v>
      </c>
    </row>
    <row r="660" spans="1:4" ht="27.75" customHeight="1" x14ac:dyDescent="0.25">
      <c r="A660" s="173" t="s">
        <v>1371</v>
      </c>
      <c r="B660" s="174" t="s">
        <v>1370</v>
      </c>
      <c r="C660" s="175">
        <v>16.123703243055242</v>
      </c>
      <c r="D660" s="175">
        <v>0.49081221011890958</v>
      </c>
    </row>
    <row r="661" spans="1:4" ht="27.75" customHeight="1" x14ac:dyDescent="0.25">
      <c r="A661" s="173" t="s">
        <v>1371</v>
      </c>
      <c r="B661" s="174" t="s">
        <v>1370</v>
      </c>
      <c r="C661" s="175">
        <v>16.123703243055242</v>
      </c>
      <c r="D661" s="175">
        <v>0.49081221011890958</v>
      </c>
    </row>
    <row r="662" spans="1:4" ht="27.75" customHeight="1" x14ac:dyDescent="0.25">
      <c r="A662" s="173" t="s">
        <v>1372</v>
      </c>
      <c r="B662" s="174" t="s">
        <v>1370</v>
      </c>
      <c r="C662" s="175">
        <v>1.9319204015318783</v>
      </c>
      <c r="D662" s="175">
        <v>12.030120554403911</v>
      </c>
    </row>
    <row r="663" spans="1:4" ht="27.75" customHeight="1" x14ac:dyDescent="0.25">
      <c r="A663" s="173" t="s">
        <v>1373</v>
      </c>
      <c r="B663" s="174" t="s">
        <v>1370</v>
      </c>
      <c r="C663" s="175">
        <v>1.9319204015318783</v>
      </c>
      <c r="D663" s="175">
        <v>12.030120554403911</v>
      </c>
    </row>
    <row r="664" spans="1:4" ht="27.75" customHeight="1" x14ac:dyDescent="0.25">
      <c r="A664" s="173" t="s">
        <v>1374</v>
      </c>
      <c r="B664" s="174" t="s">
        <v>1375</v>
      </c>
      <c r="C664" s="175">
        <v>-0.15664219471880092</v>
      </c>
      <c r="D664" s="175">
        <v>0.15664219471880092</v>
      </c>
    </row>
    <row r="665" spans="1:4" ht="27.75" customHeight="1" x14ac:dyDescent="0.25">
      <c r="A665" s="173" t="s">
        <v>1376</v>
      </c>
      <c r="B665" s="174" t="s">
        <v>1375</v>
      </c>
      <c r="C665" s="175">
        <v>0.15664219471880092</v>
      </c>
      <c r="D665" s="175">
        <v>-0.15664219471880092</v>
      </c>
    </row>
    <row r="666" spans="1:4" ht="27.75" customHeight="1" x14ac:dyDescent="0.25">
      <c r="A666" s="173" t="s">
        <v>1376</v>
      </c>
      <c r="B666" s="174" t="s">
        <v>1375</v>
      </c>
      <c r="C666" s="175">
        <v>0.15664219471880092</v>
      </c>
      <c r="D666" s="175">
        <v>-0.15664219471880092</v>
      </c>
    </row>
    <row r="667" spans="1:4" ht="27.75" customHeight="1" x14ac:dyDescent="0.25">
      <c r="A667" s="173" t="s">
        <v>1377</v>
      </c>
      <c r="B667" s="174" t="s">
        <v>1378</v>
      </c>
      <c r="C667" s="175">
        <v>10.589012362990944</v>
      </c>
      <c r="D667" s="175">
        <v>10.213071095665819</v>
      </c>
    </row>
    <row r="668" spans="1:4" ht="27.75" customHeight="1" x14ac:dyDescent="0.25">
      <c r="A668" s="173" t="s">
        <v>1377</v>
      </c>
      <c r="B668" s="174" t="s">
        <v>1378</v>
      </c>
      <c r="C668" s="175">
        <v>10.589012362990944</v>
      </c>
      <c r="D668" s="175">
        <v>10.213071095665819</v>
      </c>
    </row>
    <row r="669" spans="1:4" ht="27.75" customHeight="1" x14ac:dyDescent="0.25">
      <c r="A669" s="173" t="s">
        <v>1379</v>
      </c>
      <c r="B669" s="174" t="s">
        <v>1378</v>
      </c>
      <c r="C669" s="175">
        <v>10.599455175972198</v>
      </c>
      <c r="D669" s="175">
        <v>10.213071095665819</v>
      </c>
    </row>
    <row r="670" spans="1:4" ht="27.75" customHeight="1" x14ac:dyDescent="0.25">
      <c r="A670" s="173" t="s">
        <v>1379</v>
      </c>
      <c r="B670" s="174" t="s">
        <v>1378</v>
      </c>
      <c r="C670" s="175">
        <v>10.599455175972198</v>
      </c>
      <c r="D670" s="175">
        <v>10.213071095665819</v>
      </c>
    </row>
    <row r="671" spans="1:4" ht="27.75" customHeight="1" x14ac:dyDescent="0.25">
      <c r="A671" s="173" t="s">
        <v>1380</v>
      </c>
      <c r="B671" s="174" t="s">
        <v>1378</v>
      </c>
      <c r="C671" s="175">
        <v>5.1900780516829377</v>
      </c>
      <c r="D671" s="175">
        <v>17.439497678693169</v>
      </c>
    </row>
    <row r="672" spans="1:4" ht="27.75" customHeight="1" x14ac:dyDescent="0.25">
      <c r="A672" s="173" t="s">
        <v>1381</v>
      </c>
      <c r="B672" s="174" t="s">
        <v>1378</v>
      </c>
      <c r="C672" s="175">
        <v>5.1900780516829377</v>
      </c>
      <c r="D672" s="175">
        <v>17.439497678693169</v>
      </c>
    </row>
    <row r="673" spans="1:4" ht="27.75" customHeight="1" x14ac:dyDescent="0.25">
      <c r="A673" s="173" t="s">
        <v>1382</v>
      </c>
      <c r="B673" s="174" t="s">
        <v>1383</v>
      </c>
      <c r="C673" s="175">
        <v>2.0363485313444118</v>
      </c>
      <c r="D673" s="175">
        <v>5.0125502310016294</v>
      </c>
    </row>
    <row r="674" spans="1:4" ht="27.75" customHeight="1" x14ac:dyDescent="0.25">
      <c r="A674" s="173" t="s">
        <v>1384</v>
      </c>
      <c r="B674" s="174" t="s">
        <v>1383</v>
      </c>
      <c r="C674" s="175">
        <v>2.0363485313444118</v>
      </c>
      <c r="D674" s="175">
        <v>5.0125502310016294</v>
      </c>
    </row>
    <row r="675" spans="1:4" ht="27.75" customHeight="1" x14ac:dyDescent="0.25">
      <c r="A675" s="173" t="s">
        <v>1385</v>
      </c>
      <c r="B675" s="174" t="s">
        <v>1386</v>
      </c>
      <c r="C675" s="175">
        <v>0.63701159185645706</v>
      </c>
      <c r="D675" s="175">
        <v>15.87307573150516</v>
      </c>
    </row>
    <row r="676" spans="1:4" ht="27.75" customHeight="1" x14ac:dyDescent="0.25">
      <c r="A676" s="173" t="s">
        <v>1387</v>
      </c>
      <c r="B676" s="174" t="s">
        <v>1386</v>
      </c>
      <c r="C676" s="175">
        <v>0.63701159185645706</v>
      </c>
      <c r="D676" s="175">
        <v>15.87307573150516</v>
      </c>
    </row>
    <row r="677" spans="1:4" ht="27.75" customHeight="1" x14ac:dyDescent="0.25">
      <c r="A677" s="173" t="s">
        <v>1388</v>
      </c>
      <c r="B677" s="174" t="s">
        <v>1386</v>
      </c>
      <c r="C677" s="175">
        <v>0.63701159185645706</v>
      </c>
      <c r="D677" s="175">
        <v>15.87307573150516</v>
      </c>
    </row>
    <row r="678" spans="1:4" ht="27.75" customHeight="1" x14ac:dyDescent="0.25">
      <c r="A678" s="173" t="s">
        <v>1389</v>
      </c>
      <c r="B678" s="174" t="s">
        <v>1390</v>
      </c>
      <c r="C678" s="175">
        <v>2.5793748063695889</v>
      </c>
      <c r="D678" s="175">
        <v>6.9549134455147614</v>
      </c>
    </row>
    <row r="679" spans="1:4" ht="27.75" customHeight="1" x14ac:dyDescent="0.25">
      <c r="A679" s="173" t="s">
        <v>1389</v>
      </c>
      <c r="B679" s="174" t="s">
        <v>1390</v>
      </c>
      <c r="C679" s="175">
        <v>2.5793748063695889</v>
      </c>
      <c r="D679" s="175">
        <v>6.9549134455147614</v>
      </c>
    </row>
    <row r="680" spans="1:4" ht="27.75" customHeight="1" x14ac:dyDescent="0.25">
      <c r="A680" s="173" t="s">
        <v>1391</v>
      </c>
      <c r="B680" s="174" t="s">
        <v>1390</v>
      </c>
      <c r="C680" s="175">
        <v>1.0442812981253395E-2</v>
      </c>
      <c r="D680" s="175">
        <v>10.139971404797048</v>
      </c>
    </row>
    <row r="681" spans="1:4" ht="27.75" customHeight="1" x14ac:dyDescent="0.25">
      <c r="A681" s="173" t="s">
        <v>1392</v>
      </c>
      <c r="B681" s="174" t="s">
        <v>1393</v>
      </c>
      <c r="C681" s="175">
        <v>0.63701159185645706</v>
      </c>
      <c r="D681" s="175">
        <v>15.87307573150516</v>
      </c>
    </row>
    <row r="682" spans="1:4" ht="27.75" customHeight="1" x14ac:dyDescent="0.25">
      <c r="A682" s="173" t="s">
        <v>1394</v>
      </c>
      <c r="B682" s="174" t="s">
        <v>1393</v>
      </c>
      <c r="C682" s="175">
        <v>0.63701159185645706</v>
      </c>
      <c r="D682" s="175">
        <v>15.87307573150516</v>
      </c>
    </row>
    <row r="683" spans="1:4" ht="27.75" customHeight="1" x14ac:dyDescent="0.25">
      <c r="A683" s="173" t="s">
        <v>1395</v>
      </c>
      <c r="B683" s="174" t="s">
        <v>1396</v>
      </c>
      <c r="C683" s="175">
        <v>8.3542503850027164E-2</v>
      </c>
      <c r="D683" s="175">
        <v>31.996778974560403</v>
      </c>
    </row>
    <row r="684" spans="1:4" ht="27.75" customHeight="1" x14ac:dyDescent="0.25">
      <c r="A684" s="173" t="s">
        <v>1397</v>
      </c>
      <c r="B684" s="174" t="s">
        <v>1396</v>
      </c>
      <c r="C684" s="175">
        <v>46.407860888690088</v>
      </c>
      <c r="D684" s="175">
        <v>8.2393794422089286</v>
      </c>
    </row>
    <row r="685" spans="1:4" ht="27.75" customHeight="1" x14ac:dyDescent="0.25">
      <c r="A685" s="173" t="s">
        <v>1397</v>
      </c>
      <c r="B685" s="174" t="s">
        <v>1396</v>
      </c>
      <c r="C685" s="175">
        <v>46.407860888690088</v>
      </c>
      <c r="D685" s="175">
        <v>8.2393794422089286</v>
      </c>
    </row>
    <row r="686" spans="1:4" ht="27.75" customHeight="1" x14ac:dyDescent="0.25">
      <c r="A686" s="173" t="s">
        <v>1398</v>
      </c>
      <c r="B686" s="174" t="s">
        <v>1396</v>
      </c>
      <c r="C686" s="175">
        <v>46.397418075708835</v>
      </c>
      <c r="D686" s="175">
        <v>8.2393794422089286</v>
      </c>
    </row>
    <row r="687" spans="1:4" ht="27.75" customHeight="1" x14ac:dyDescent="0.25">
      <c r="A687" s="173" t="s">
        <v>1398</v>
      </c>
      <c r="B687" s="174" t="s">
        <v>1396</v>
      </c>
      <c r="C687" s="175">
        <v>46.397418075708835</v>
      </c>
      <c r="D687" s="175">
        <v>8.2393794422089286</v>
      </c>
    </row>
    <row r="688" spans="1:4" ht="27.75" customHeight="1" x14ac:dyDescent="0.25">
      <c r="A688" s="173" t="s">
        <v>1399</v>
      </c>
      <c r="B688" s="174" t="s">
        <v>1400</v>
      </c>
      <c r="C688" s="175">
        <v>1.3784513135254484</v>
      </c>
      <c r="D688" s="175">
        <v>0.6161259658939503</v>
      </c>
    </row>
    <row r="689" spans="1:4" ht="27.75" customHeight="1" x14ac:dyDescent="0.25">
      <c r="A689" s="173" t="s">
        <v>1401</v>
      </c>
      <c r="B689" s="174" t="s">
        <v>1402</v>
      </c>
      <c r="C689" s="175">
        <v>1.2635803707316609</v>
      </c>
      <c r="D689" s="175">
        <v>0.51169783608141639</v>
      </c>
    </row>
    <row r="690" spans="1:4" ht="27.75" customHeight="1" x14ac:dyDescent="0.25">
      <c r="A690" s="173" t="s">
        <v>1403</v>
      </c>
      <c r="B690" s="174" t="s">
        <v>1404</v>
      </c>
      <c r="C690" s="175">
        <v>4.0518114367263172</v>
      </c>
      <c r="D690" s="175">
        <v>21.303338481756924</v>
      </c>
    </row>
    <row r="691" spans="1:4" ht="27.75" customHeight="1" x14ac:dyDescent="0.25">
      <c r="A691" s="173" t="s">
        <v>1405</v>
      </c>
      <c r="B691" s="174" t="s">
        <v>1406</v>
      </c>
      <c r="C691" s="175">
        <v>3.7385270472887155</v>
      </c>
      <c r="D691" s="175">
        <v>4.2711105093326385</v>
      </c>
    </row>
    <row r="692" spans="1:4" ht="27.75" customHeight="1" x14ac:dyDescent="0.25">
      <c r="A692" s="173" t="s">
        <v>1407</v>
      </c>
      <c r="B692" s="174" t="s">
        <v>1406</v>
      </c>
      <c r="C692" s="175">
        <v>3.7385270472887155</v>
      </c>
      <c r="D692" s="175">
        <v>4.2711105093326385</v>
      </c>
    </row>
    <row r="693" spans="1:4" ht="27.75" customHeight="1" x14ac:dyDescent="0.25">
      <c r="A693" s="173" t="s">
        <v>1408</v>
      </c>
      <c r="B693" s="174" t="s">
        <v>1409</v>
      </c>
      <c r="C693" s="175">
        <v>15.06897913194865</v>
      </c>
      <c r="D693" s="175">
        <v>0.2401846985688281</v>
      </c>
    </row>
    <row r="694" spans="1:4" ht="27.75" customHeight="1" x14ac:dyDescent="0.25">
      <c r="A694" s="173" t="s">
        <v>1408</v>
      </c>
      <c r="B694" s="174" t="s">
        <v>1409</v>
      </c>
      <c r="C694" s="175">
        <v>15.06897913194865</v>
      </c>
      <c r="D694" s="175">
        <v>0.2401846985688281</v>
      </c>
    </row>
    <row r="695" spans="1:4" ht="27.75" customHeight="1" x14ac:dyDescent="0.25">
      <c r="A695" s="173" t="s">
        <v>1410</v>
      </c>
      <c r="B695" s="174" t="s">
        <v>1409</v>
      </c>
      <c r="C695" s="175">
        <v>15.06897913194865</v>
      </c>
      <c r="D695" s="175">
        <v>0.2401846985688281</v>
      </c>
    </row>
    <row r="696" spans="1:4" ht="27.75" customHeight="1" x14ac:dyDescent="0.25">
      <c r="A696" s="173" t="s">
        <v>1410</v>
      </c>
      <c r="B696" s="174" t="s">
        <v>1409</v>
      </c>
      <c r="C696" s="175">
        <v>15.06897913194865</v>
      </c>
      <c r="D696" s="175">
        <v>0.2401846985688281</v>
      </c>
    </row>
    <row r="697" spans="1:4" ht="27.75" customHeight="1" x14ac:dyDescent="0.25">
      <c r="A697" s="173" t="s">
        <v>1411</v>
      </c>
      <c r="B697" s="174" t="s">
        <v>1409</v>
      </c>
      <c r="C697" s="175">
        <v>15.058536318967397</v>
      </c>
      <c r="D697" s="175">
        <v>0.2401846985688281</v>
      </c>
    </row>
    <row r="698" spans="1:4" ht="27.75" customHeight="1" x14ac:dyDescent="0.25">
      <c r="A698" s="173" t="s">
        <v>1411</v>
      </c>
      <c r="B698" s="174" t="s">
        <v>1409</v>
      </c>
      <c r="C698" s="175">
        <v>15.058536318967397</v>
      </c>
      <c r="D698" s="175">
        <v>0.2401846985688281</v>
      </c>
    </row>
    <row r="699" spans="1:4" ht="27.75" customHeight="1" x14ac:dyDescent="0.25">
      <c r="A699" s="173" t="s">
        <v>1412</v>
      </c>
      <c r="B699" s="174" t="s">
        <v>1413</v>
      </c>
      <c r="C699" s="175">
        <v>1.2844659966941676</v>
      </c>
      <c r="D699" s="175">
        <v>14.557281295867233</v>
      </c>
    </row>
    <row r="700" spans="1:4" ht="27.75" customHeight="1" x14ac:dyDescent="0.25">
      <c r="A700" s="173" t="s">
        <v>1414</v>
      </c>
      <c r="B700" s="174" t="s">
        <v>1413</v>
      </c>
      <c r="C700" s="175">
        <v>1.2844659966941676</v>
      </c>
      <c r="D700" s="175">
        <v>14.557281295867233</v>
      </c>
    </row>
    <row r="701" spans="1:4" ht="27.75" customHeight="1" x14ac:dyDescent="0.25">
      <c r="A701" s="173" t="s">
        <v>1415</v>
      </c>
      <c r="B701" s="174" t="s">
        <v>1416</v>
      </c>
      <c r="C701" s="175">
        <v>13.690527818423201</v>
      </c>
      <c r="D701" s="175">
        <v>1.2009234928441404</v>
      </c>
    </row>
    <row r="702" spans="1:4" ht="27.75" customHeight="1" x14ac:dyDescent="0.25">
      <c r="A702" s="173" t="s">
        <v>1415</v>
      </c>
      <c r="B702" s="174" t="s">
        <v>1416</v>
      </c>
      <c r="C702" s="175">
        <v>13.690527818423201</v>
      </c>
      <c r="D702" s="175">
        <v>1.2009234928441404</v>
      </c>
    </row>
    <row r="703" spans="1:4" ht="27.75" customHeight="1" x14ac:dyDescent="0.25">
      <c r="A703" s="173" t="s">
        <v>1417</v>
      </c>
      <c r="B703" s="174" t="s">
        <v>1416</v>
      </c>
      <c r="C703" s="175">
        <v>13.690527818423201</v>
      </c>
      <c r="D703" s="175">
        <v>1.2009234928441404</v>
      </c>
    </row>
    <row r="704" spans="1:4" ht="27.75" customHeight="1" x14ac:dyDescent="0.25">
      <c r="A704" s="173" t="s">
        <v>1417</v>
      </c>
      <c r="B704" s="174" t="s">
        <v>1416</v>
      </c>
      <c r="C704" s="175">
        <v>13.690527818423201</v>
      </c>
      <c r="D704" s="175">
        <v>1.2009234928441404</v>
      </c>
    </row>
    <row r="705" spans="1:4" ht="27.75" customHeight="1" x14ac:dyDescent="0.25">
      <c r="A705" s="173" t="s">
        <v>1418</v>
      </c>
      <c r="B705" s="174" t="s">
        <v>1419</v>
      </c>
      <c r="C705" s="175">
        <v>3.9995973718200504</v>
      </c>
      <c r="D705" s="175">
        <v>0.26107032453133489</v>
      </c>
    </row>
    <row r="706" spans="1:4" ht="27.75" customHeight="1" x14ac:dyDescent="0.25">
      <c r="A706" s="173" t="s">
        <v>1418</v>
      </c>
      <c r="B706" s="174" t="s">
        <v>1419</v>
      </c>
      <c r="C706" s="175">
        <v>3.9995973718200504</v>
      </c>
      <c r="D706" s="175">
        <v>0.26107032453133489</v>
      </c>
    </row>
    <row r="707" spans="1:4" ht="27.75" customHeight="1" x14ac:dyDescent="0.25">
      <c r="A707" s="173" t="s">
        <v>1420</v>
      </c>
      <c r="B707" s="174" t="s">
        <v>1419</v>
      </c>
      <c r="C707" s="175">
        <v>3.9995973718200504</v>
      </c>
      <c r="D707" s="175">
        <v>0.26107032453133489</v>
      </c>
    </row>
    <row r="708" spans="1:4" ht="27.75" customHeight="1" x14ac:dyDescent="0.25">
      <c r="A708" s="173" t="s">
        <v>1420</v>
      </c>
      <c r="B708" s="174" t="s">
        <v>1419</v>
      </c>
      <c r="C708" s="175">
        <v>3.9995973718200504</v>
      </c>
      <c r="D708" s="175">
        <v>0.26107032453133489</v>
      </c>
    </row>
    <row r="709" spans="1:4" ht="27.75" customHeight="1" x14ac:dyDescent="0.25">
      <c r="A709" s="173" t="s">
        <v>1421</v>
      </c>
      <c r="B709" s="174" t="s">
        <v>1419</v>
      </c>
      <c r="C709" s="175">
        <v>0.85631066446277837</v>
      </c>
      <c r="D709" s="175">
        <v>2.6002604323320955</v>
      </c>
    </row>
    <row r="710" spans="1:4" ht="27.75" customHeight="1" x14ac:dyDescent="0.25">
      <c r="A710" s="173" t="s">
        <v>1422</v>
      </c>
      <c r="B710" s="174" t="s">
        <v>1419</v>
      </c>
      <c r="C710" s="175">
        <v>0.85631066446277837</v>
      </c>
      <c r="D710" s="175">
        <v>2.6002604323320955</v>
      </c>
    </row>
    <row r="711" spans="1:4" ht="27.75" customHeight="1" x14ac:dyDescent="0.25">
      <c r="A711" s="173" t="s">
        <v>1423</v>
      </c>
      <c r="B711" s="174" t="s">
        <v>1419</v>
      </c>
      <c r="C711" s="175">
        <v>0</v>
      </c>
      <c r="D711" s="175">
        <v>3.592327665551168</v>
      </c>
    </row>
    <row r="712" spans="1:4" ht="27.75" customHeight="1" x14ac:dyDescent="0.25">
      <c r="A712" s="173" t="s">
        <v>1423</v>
      </c>
      <c r="B712" s="174" t="s">
        <v>1419</v>
      </c>
      <c r="C712" s="175">
        <v>0</v>
      </c>
      <c r="D712" s="175">
        <v>3.592327665551168</v>
      </c>
    </row>
    <row r="713" spans="1:4" ht="27.75" customHeight="1" x14ac:dyDescent="0.25">
      <c r="A713" s="173" t="s">
        <v>1424</v>
      </c>
      <c r="B713" s="174" t="s">
        <v>1419</v>
      </c>
      <c r="C713" s="175">
        <v>0</v>
      </c>
      <c r="D713" s="175">
        <v>3.592327665551168</v>
      </c>
    </row>
    <row r="714" spans="1:4" ht="27.75" customHeight="1" x14ac:dyDescent="0.25">
      <c r="A714" s="173" t="s">
        <v>1424</v>
      </c>
      <c r="B714" s="174" t="s">
        <v>1419</v>
      </c>
      <c r="C714" s="175">
        <v>0</v>
      </c>
      <c r="D714" s="175">
        <v>3.592327665551168</v>
      </c>
    </row>
    <row r="715" spans="1:4" ht="27.75" customHeight="1" x14ac:dyDescent="0.25">
      <c r="A715" s="173" t="s">
        <v>1425</v>
      </c>
      <c r="B715" s="174" t="s">
        <v>1419</v>
      </c>
      <c r="C715" s="175">
        <v>1.7335069548880635</v>
      </c>
      <c r="D715" s="175">
        <v>1.5142078822817422</v>
      </c>
    </row>
    <row r="716" spans="1:4" ht="27.75" customHeight="1" x14ac:dyDescent="0.25">
      <c r="A716" s="173" t="s">
        <v>1426</v>
      </c>
      <c r="B716" s="174" t="s">
        <v>1419</v>
      </c>
      <c r="C716" s="175">
        <v>1.7335069548880635</v>
      </c>
      <c r="D716" s="175">
        <v>1.5142078822817422</v>
      </c>
    </row>
    <row r="717" spans="1:4" ht="27.75" customHeight="1" x14ac:dyDescent="0.25">
      <c r="A717" s="173" t="s">
        <v>1427</v>
      </c>
      <c r="B717" s="174" t="s">
        <v>1428</v>
      </c>
      <c r="C717" s="175">
        <v>1.10693817601286</v>
      </c>
      <c r="D717" s="175">
        <v>6.8818137546459877</v>
      </c>
    </row>
    <row r="718" spans="1:4" ht="27.75" customHeight="1" x14ac:dyDescent="0.25">
      <c r="A718" s="173" t="s">
        <v>1427</v>
      </c>
      <c r="B718" s="174" t="s">
        <v>1428</v>
      </c>
      <c r="C718" s="175">
        <v>1.10693817601286</v>
      </c>
      <c r="D718" s="175">
        <v>6.8818137546459877</v>
      </c>
    </row>
    <row r="719" spans="1:4" ht="27.75" customHeight="1" x14ac:dyDescent="0.25">
      <c r="A719" s="173" t="s">
        <v>1429</v>
      </c>
      <c r="B719" s="174" t="s">
        <v>1430</v>
      </c>
      <c r="C719" s="175">
        <v>1.0442812981253395</v>
      </c>
      <c r="D719" s="175">
        <v>7.0802272012898024</v>
      </c>
    </row>
    <row r="720" spans="1:4" ht="27.75" customHeight="1" x14ac:dyDescent="0.25">
      <c r="A720" s="173" t="s">
        <v>1431</v>
      </c>
      <c r="B720" s="174" t="s">
        <v>1430</v>
      </c>
      <c r="C720" s="175">
        <v>1.0442812981253395</v>
      </c>
      <c r="D720" s="175">
        <v>7.0802272012898024</v>
      </c>
    </row>
    <row r="721" spans="1:4" ht="27.75" customHeight="1" x14ac:dyDescent="0.25">
      <c r="A721" s="173" t="s">
        <v>1432</v>
      </c>
      <c r="B721" s="174" t="s">
        <v>1433</v>
      </c>
      <c r="C721" s="175">
        <v>5.4824768151580328</v>
      </c>
      <c r="D721" s="175">
        <v>0.49081221011890958</v>
      </c>
    </row>
    <row r="722" spans="1:4" ht="27.75" customHeight="1" x14ac:dyDescent="0.25">
      <c r="A722" s="173" t="s">
        <v>1434</v>
      </c>
      <c r="B722" s="174" t="s">
        <v>1435</v>
      </c>
      <c r="C722" s="175">
        <v>5.7748755786331278</v>
      </c>
      <c r="D722" s="175">
        <v>1.4724366303567287</v>
      </c>
    </row>
    <row r="723" spans="1:4" ht="27.75" customHeight="1" x14ac:dyDescent="0.25">
      <c r="A723" s="173" t="s">
        <v>1434</v>
      </c>
      <c r="B723" s="174" t="s">
        <v>1435</v>
      </c>
      <c r="C723" s="175">
        <v>5.7748755786331278</v>
      </c>
      <c r="D723" s="175">
        <v>1.4724366303567287</v>
      </c>
    </row>
    <row r="724" spans="1:4" ht="27.75" customHeight="1" x14ac:dyDescent="0.25">
      <c r="A724" s="173" t="s">
        <v>1436</v>
      </c>
      <c r="B724" s="174" t="s">
        <v>1435</v>
      </c>
      <c r="C724" s="175">
        <v>5.7748755786331278</v>
      </c>
      <c r="D724" s="175">
        <v>1.4724366303567287</v>
      </c>
    </row>
    <row r="725" spans="1:4" ht="27.75" customHeight="1" x14ac:dyDescent="0.25">
      <c r="A725" s="173" t="s">
        <v>1436</v>
      </c>
      <c r="B725" s="174" t="s">
        <v>1435</v>
      </c>
      <c r="C725" s="175">
        <v>5.7748755786331278</v>
      </c>
      <c r="D725" s="175">
        <v>1.4724366303567287</v>
      </c>
    </row>
    <row r="726" spans="1:4" ht="27.75" customHeight="1" x14ac:dyDescent="0.25">
      <c r="A726" s="173" t="s">
        <v>1437</v>
      </c>
      <c r="B726" s="174" t="s">
        <v>1435</v>
      </c>
      <c r="C726" s="175">
        <v>0.29239876347509508</v>
      </c>
      <c r="D726" s="175">
        <v>7.2368693960086024</v>
      </c>
    </row>
    <row r="727" spans="1:4" ht="27.75" customHeight="1" x14ac:dyDescent="0.25">
      <c r="A727" s="173" t="s">
        <v>1438</v>
      </c>
      <c r="B727" s="174" t="s">
        <v>1439</v>
      </c>
      <c r="C727" s="175">
        <v>0.63701159185645706</v>
      </c>
      <c r="D727" s="175">
        <v>11.10071019907236</v>
      </c>
    </row>
    <row r="728" spans="1:4" ht="27.75" customHeight="1" x14ac:dyDescent="0.25">
      <c r="A728" s="173" t="s">
        <v>1440</v>
      </c>
      <c r="B728" s="174" t="s">
        <v>1439</v>
      </c>
      <c r="C728" s="175">
        <v>0.63701159185645706</v>
      </c>
      <c r="D728" s="175">
        <v>11.10071019907236</v>
      </c>
    </row>
    <row r="729" spans="1:4" ht="27.75" customHeight="1" x14ac:dyDescent="0.25">
      <c r="A729" s="173" t="s">
        <v>1441</v>
      </c>
      <c r="B729" s="174" t="s">
        <v>1439</v>
      </c>
      <c r="C729" s="175">
        <v>0.63701159185645706</v>
      </c>
      <c r="D729" s="175">
        <v>11.10071019907236</v>
      </c>
    </row>
    <row r="730" spans="1:4" ht="27.75" customHeight="1" x14ac:dyDescent="0.25">
      <c r="A730" s="173" t="s">
        <v>1442</v>
      </c>
      <c r="B730" s="174" t="s">
        <v>1439</v>
      </c>
      <c r="C730" s="175">
        <v>0.63701159185645706</v>
      </c>
      <c r="D730" s="175">
        <v>11.10071019907236</v>
      </c>
    </row>
    <row r="731" spans="1:4" ht="27.75" customHeight="1" x14ac:dyDescent="0.25">
      <c r="A731" s="173" t="s">
        <v>1443</v>
      </c>
      <c r="B731" s="174" t="s">
        <v>1439</v>
      </c>
      <c r="C731" s="175">
        <v>0.63701159185645706</v>
      </c>
      <c r="D731" s="175">
        <v>11.10071019907236</v>
      </c>
    </row>
    <row r="732" spans="1:4" ht="27.75" customHeight="1" x14ac:dyDescent="0.25">
      <c r="A732" s="173" t="s">
        <v>1444</v>
      </c>
      <c r="B732" s="174" t="s">
        <v>1439</v>
      </c>
      <c r="C732" s="175">
        <v>0.63701159185645706</v>
      </c>
      <c r="D732" s="175">
        <v>11.10071019907236</v>
      </c>
    </row>
    <row r="733" spans="1:4" ht="27.75" customHeight="1" x14ac:dyDescent="0.25">
      <c r="A733" s="173" t="s">
        <v>1445</v>
      </c>
      <c r="B733" s="174" t="s">
        <v>1446</v>
      </c>
      <c r="C733" s="175">
        <v>4.2188964444263721</v>
      </c>
      <c r="D733" s="175">
        <v>2.8613307568634307</v>
      </c>
    </row>
    <row r="734" spans="1:4" ht="27.75" customHeight="1" x14ac:dyDescent="0.25">
      <c r="A734" s="173" t="s">
        <v>1447</v>
      </c>
      <c r="B734" s="174" t="s">
        <v>1446</v>
      </c>
      <c r="C734" s="175">
        <v>4.2188964444263721</v>
      </c>
      <c r="D734" s="175">
        <v>2.8613307568634307</v>
      </c>
    </row>
    <row r="735" spans="1:4" ht="27.75" customHeight="1" x14ac:dyDescent="0.25">
      <c r="A735" s="173" t="s">
        <v>1448</v>
      </c>
      <c r="B735" s="174" t="s">
        <v>1449</v>
      </c>
      <c r="C735" s="175">
        <v>7.309969086877377E-2</v>
      </c>
      <c r="D735" s="175">
        <v>12.688017772222876</v>
      </c>
    </row>
    <row r="736" spans="1:4" ht="27.75" customHeight="1" x14ac:dyDescent="0.25">
      <c r="A736" s="173" t="s">
        <v>1450</v>
      </c>
      <c r="B736" s="174" t="s">
        <v>1451</v>
      </c>
      <c r="C736" s="175">
        <v>3.1328438943760188E-2</v>
      </c>
      <c r="D736" s="175">
        <v>-5.2214064906266983E-2</v>
      </c>
    </row>
    <row r="737" spans="1:4" ht="27.75" customHeight="1" x14ac:dyDescent="0.25">
      <c r="A737" s="173" t="s">
        <v>1452</v>
      </c>
      <c r="B737" s="174" t="s">
        <v>1451</v>
      </c>
      <c r="C737" s="175">
        <v>3.1328438943760188E-2</v>
      </c>
      <c r="D737" s="175">
        <v>-5.2214064906266983E-2</v>
      </c>
    </row>
    <row r="738" spans="1:4" ht="27.75" customHeight="1" x14ac:dyDescent="0.25">
      <c r="A738" s="173" t="s">
        <v>1453</v>
      </c>
      <c r="B738" s="174" t="s">
        <v>1454</v>
      </c>
      <c r="C738" s="175">
        <v>3.1328438943760188E-2</v>
      </c>
      <c r="D738" s="175">
        <v>-5.2214064906266983E-2</v>
      </c>
    </row>
    <row r="739" spans="1:4" ht="27.75" customHeight="1" x14ac:dyDescent="0.25">
      <c r="A739" s="173" t="s">
        <v>1455</v>
      </c>
      <c r="B739" s="174" t="s">
        <v>1454</v>
      </c>
      <c r="C739" s="175">
        <v>3.1328438943760188E-2</v>
      </c>
      <c r="D739" s="175">
        <v>-5.2214064906266983E-2</v>
      </c>
    </row>
    <row r="740" spans="1:4" ht="27.75" customHeight="1" x14ac:dyDescent="0.25">
      <c r="A740" s="173" t="s">
        <v>1456</v>
      </c>
      <c r="B740" s="174" t="s">
        <v>1457</v>
      </c>
      <c r="C740" s="175">
        <v>0.75188253465024446</v>
      </c>
      <c r="D740" s="175">
        <v>0.14619938173754754</v>
      </c>
    </row>
    <row r="741" spans="1:4" ht="27.75" customHeight="1" x14ac:dyDescent="0.25">
      <c r="A741" s="173" t="s">
        <v>1458</v>
      </c>
      <c r="B741" s="174" t="s">
        <v>1459</v>
      </c>
      <c r="C741" s="175">
        <v>0.73099690868773759</v>
      </c>
      <c r="D741" s="175">
        <v>0.14619938173754754</v>
      </c>
    </row>
    <row r="742" spans="1:4" ht="27.75" customHeight="1" x14ac:dyDescent="0.25">
      <c r="A742" s="173" t="s">
        <v>1460</v>
      </c>
      <c r="B742" s="174" t="s">
        <v>1461</v>
      </c>
      <c r="C742" s="175">
        <v>2.8300023179196701</v>
      </c>
      <c r="D742" s="175">
        <v>6.7042859339646794</v>
      </c>
    </row>
    <row r="743" spans="1:4" ht="27.75" customHeight="1" x14ac:dyDescent="0.25">
      <c r="A743" s="173" t="s">
        <v>1462</v>
      </c>
      <c r="B743" s="174" t="s">
        <v>1461</v>
      </c>
      <c r="C743" s="175">
        <v>2.8300023179196701</v>
      </c>
      <c r="D743" s="175">
        <v>6.7042859339646794</v>
      </c>
    </row>
    <row r="744" spans="1:4" ht="27.75" customHeight="1" x14ac:dyDescent="0.25">
      <c r="A744" s="173" t="s">
        <v>1463</v>
      </c>
      <c r="B744" s="174" t="s">
        <v>1464</v>
      </c>
      <c r="C744" s="175">
        <v>3.9682689328762901</v>
      </c>
      <c r="D744" s="175">
        <v>11.330452084659933</v>
      </c>
    </row>
    <row r="745" spans="1:4" ht="27.75" customHeight="1" x14ac:dyDescent="0.25">
      <c r="A745" s="173" t="s">
        <v>1465</v>
      </c>
      <c r="B745" s="174" t="s">
        <v>1464</v>
      </c>
      <c r="C745" s="175">
        <v>3.9682689328762901</v>
      </c>
      <c r="D745" s="175">
        <v>11.330452084659933</v>
      </c>
    </row>
    <row r="746" spans="1:4" ht="27.75" customHeight="1" x14ac:dyDescent="0.25">
      <c r="A746" s="173" t="s">
        <v>1466</v>
      </c>
      <c r="B746" s="174" t="s">
        <v>1464</v>
      </c>
      <c r="C746" s="175">
        <v>3.1328438943760188</v>
      </c>
      <c r="D746" s="175">
        <v>6.8922565676272409</v>
      </c>
    </row>
    <row r="747" spans="1:4" ht="27.75" customHeight="1" x14ac:dyDescent="0.25">
      <c r="A747" s="173" t="s">
        <v>1466</v>
      </c>
      <c r="B747" s="174" t="s">
        <v>1464</v>
      </c>
      <c r="C747" s="175">
        <v>3.1328438943760188</v>
      </c>
      <c r="D747" s="175">
        <v>6.8922565676272409</v>
      </c>
    </row>
    <row r="748" spans="1:4" ht="27.75" customHeight="1" x14ac:dyDescent="0.25">
      <c r="A748" s="173" t="s">
        <v>1467</v>
      </c>
      <c r="B748" s="174" t="s">
        <v>1464</v>
      </c>
      <c r="C748" s="175">
        <v>3.1328438943760188</v>
      </c>
      <c r="D748" s="175">
        <v>6.8922565676272409</v>
      </c>
    </row>
    <row r="749" spans="1:4" ht="27.75" customHeight="1" x14ac:dyDescent="0.25">
      <c r="A749" s="173" t="s">
        <v>1467</v>
      </c>
      <c r="B749" s="174" t="s">
        <v>1464</v>
      </c>
      <c r="C749" s="175">
        <v>3.1328438943760188</v>
      </c>
      <c r="D749" s="175">
        <v>6.8922565676272409</v>
      </c>
    </row>
    <row r="750" spans="1:4" ht="27.75" customHeight="1" x14ac:dyDescent="0.25">
      <c r="A750" s="173" t="s">
        <v>1468</v>
      </c>
      <c r="B750" s="174" t="s">
        <v>1469</v>
      </c>
      <c r="C750" s="175">
        <v>2.5689319933883352</v>
      </c>
      <c r="D750" s="175">
        <v>6.9549134455147614</v>
      </c>
    </row>
    <row r="751" spans="1:4" ht="27.75" customHeight="1" x14ac:dyDescent="0.25">
      <c r="A751" s="173" t="s">
        <v>1470</v>
      </c>
      <c r="B751" s="174" t="s">
        <v>1471</v>
      </c>
      <c r="C751" s="175">
        <v>2.5689319933883352</v>
      </c>
      <c r="D751" s="175">
        <v>6.9549134455147614</v>
      </c>
    </row>
    <row r="752" spans="1:4" ht="27.75" customHeight="1" x14ac:dyDescent="0.25">
      <c r="A752" s="173" t="s">
        <v>1470</v>
      </c>
      <c r="B752" s="174" t="s">
        <v>1471</v>
      </c>
      <c r="C752" s="175">
        <v>2.5689319933883352</v>
      </c>
      <c r="D752" s="175">
        <v>6.9549134455147614</v>
      </c>
    </row>
    <row r="753" spans="1:4" ht="27.75" customHeight="1" x14ac:dyDescent="0.25">
      <c r="A753" s="173" t="s">
        <v>1472</v>
      </c>
      <c r="B753" s="174" t="s">
        <v>1471</v>
      </c>
      <c r="C753" s="175">
        <v>2.6733601232008692</v>
      </c>
      <c r="D753" s="175">
        <v>7.2473122089898565</v>
      </c>
    </row>
    <row r="754" spans="1:4" ht="27.75" customHeight="1" x14ac:dyDescent="0.25">
      <c r="A754" s="173" t="s">
        <v>1473</v>
      </c>
      <c r="B754" s="174" t="s">
        <v>1474</v>
      </c>
      <c r="C754" s="175">
        <v>2.2243191650069729</v>
      </c>
      <c r="D754" s="175">
        <v>15.455363212255026</v>
      </c>
    </row>
    <row r="755" spans="1:4" ht="27.75" customHeight="1" x14ac:dyDescent="0.25">
      <c r="A755" s="173" t="s">
        <v>1475</v>
      </c>
      <c r="B755" s="174" t="s">
        <v>1474</v>
      </c>
      <c r="C755" s="175">
        <v>2.2243191650069729</v>
      </c>
      <c r="D755" s="175">
        <v>15.455363212255026</v>
      </c>
    </row>
    <row r="756" spans="1:4" ht="27.75" customHeight="1" x14ac:dyDescent="0.25">
      <c r="A756" s="173" t="s">
        <v>1476</v>
      </c>
      <c r="B756" s="174" t="s">
        <v>1477</v>
      </c>
      <c r="C756" s="175">
        <v>1.0860525500503531</v>
      </c>
      <c r="D756" s="175">
        <v>13.116173104454266</v>
      </c>
    </row>
    <row r="757" spans="1:4" ht="27.75" customHeight="1" x14ac:dyDescent="0.25">
      <c r="A757" s="173" t="s">
        <v>1478</v>
      </c>
      <c r="B757" s="174" t="s">
        <v>1477</v>
      </c>
      <c r="C757" s="175">
        <v>1.0860525500503531</v>
      </c>
      <c r="D757" s="175">
        <v>13.116173104454266</v>
      </c>
    </row>
    <row r="758" spans="1:4" ht="27.75" customHeight="1" x14ac:dyDescent="0.25">
      <c r="A758" s="173" t="s">
        <v>1479</v>
      </c>
      <c r="B758" s="174" t="s">
        <v>1480</v>
      </c>
      <c r="C758" s="175">
        <v>13.638313753516934</v>
      </c>
      <c r="D758" s="175">
        <v>5.5242480670830458</v>
      </c>
    </row>
    <row r="759" spans="1:4" ht="27.75" customHeight="1" x14ac:dyDescent="0.25">
      <c r="A759" s="173" t="s">
        <v>1479</v>
      </c>
      <c r="B759" s="174" t="s">
        <v>1480</v>
      </c>
      <c r="C759" s="175">
        <v>13.638313753516934</v>
      </c>
      <c r="D759" s="175">
        <v>5.5242480670830458</v>
      </c>
    </row>
    <row r="760" spans="1:4" ht="27.75" customHeight="1" x14ac:dyDescent="0.25">
      <c r="A760" s="173" t="s">
        <v>1481</v>
      </c>
      <c r="B760" s="174" t="s">
        <v>1480</v>
      </c>
      <c r="C760" s="175">
        <v>13.648756566498188</v>
      </c>
      <c r="D760" s="175">
        <v>5.5242480670830458</v>
      </c>
    </row>
    <row r="761" spans="1:4" ht="27.75" customHeight="1" x14ac:dyDescent="0.25">
      <c r="A761" s="173" t="s">
        <v>1481</v>
      </c>
      <c r="B761" s="174" t="s">
        <v>1480</v>
      </c>
      <c r="C761" s="175">
        <v>13.648756566498188</v>
      </c>
      <c r="D761" s="175">
        <v>5.5242480670830458</v>
      </c>
    </row>
    <row r="762" spans="1:4" ht="27.75" customHeight="1" x14ac:dyDescent="0.25">
      <c r="A762" s="173" t="s">
        <v>1482</v>
      </c>
      <c r="B762" s="174" t="s">
        <v>1483</v>
      </c>
      <c r="C762" s="175">
        <v>1.7126213289255567</v>
      </c>
      <c r="D762" s="175">
        <v>18.556878667687283</v>
      </c>
    </row>
    <row r="763" spans="1:4" ht="27.75" customHeight="1" x14ac:dyDescent="0.25">
      <c r="A763" s="173" t="s">
        <v>1484</v>
      </c>
      <c r="B763" s="174" t="s">
        <v>1483</v>
      </c>
      <c r="C763" s="175">
        <v>1.7126213289255567</v>
      </c>
      <c r="D763" s="175">
        <v>18.556878667687283</v>
      </c>
    </row>
    <row r="764" spans="1:4" ht="27.75" customHeight="1" x14ac:dyDescent="0.25">
      <c r="A764" s="173" t="s">
        <v>1485</v>
      </c>
      <c r="B764" s="174" t="s">
        <v>1483</v>
      </c>
      <c r="C764" s="175">
        <v>18.713520862406085</v>
      </c>
      <c r="D764" s="175">
        <v>-0.30284157645634846</v>
      </c>
    </row>
    <row r="765" spans="1:4" ht="27.75" customHeight="1" x14ac:dyDescent="0.25">
      <c r="A765" s="173" t="s">
        <v>1485</v>
      </c>
      <c r="B765" s="174" t="s">
        <v>1483</v>
      </c>
      <c r="C765" s="175">
        <v>18.713520862406085</v>
      </c>
      <c r="D765" s="175">
        <v>-0.30284157645634846</v>
      </c>
    </row>
    <row r="766" spans="1:4" ht="27.75" customHeight="1" x14ac:dyDescent="0.25">
      <c r="A766" s="173" t="s">
        <v>1486</v>
      </c>
      <c r="B766" s="174" t="s">
        <v>1483</v>
      </c>
      <c r="C766" s="175">
        <v>18.713520862406085</v>
      </c>
      <c r="D766" s="175">
        <v>-0.30284157645634846</v>
      </c>
    </row>
    <row r="767" spans="1:4" ht="27.75" customHeight="1" x14ac:dyDescent="0.25">
      <c r="A767" s="173" t="s">
        <v>1486</v>
      </c>
      <c r="B767" s="174" t="s">
        <v>1483</v>
      </c>
      <c r="C767" s="175">
        <v>18.713520862406085</v>
      </c>
      <c r="D767" s="175">
        <v>-0.30284157645634846</v>
      </c>
    </row>
    <row r="768" spans="1:4" ht="27.75" customHeight="1" x14ac:dyDescent="0.25">
      <c r="A768" s="173" t="s">
        <v>1487</v>
      </c>
      <c r="B768" s="174" t="s">
        <v>1488</v>
      </c>
      <c r="C768" s="175">
        <v>1.0756097370690998</v>
      </c>
      <c r="D768" s="175">
        <v>0.51169783608141639</v>
      </c>
    </row>
    <row r="769" spans="1:4" ht="27.75" customHeight="1" x14ac:dyDescent="0.25">
      <c r="A769" s="173" t="s">
        <v>1489</v>
      </c>
      <c r="B769" s="174" t="s">
        <v>1490</v>
      </c>
      <c r="C769" s="175">
        <v>0.30284157645634846</v>
      </c>
      <c r="D769" s="175">
        <v>8.8763910340653869</v>
      </c>
    </row>
    <row r="770" spans="1:4" ht="27.75" customHeight="1" x14ac:dyDescent="0.25">
      <c r="A770" s="173" t="s">
        <v>1491</v>
      </c>
      <c r="B770" s="174" t="s">
        <v>1490</v>
      </c>
      <c r="C770" s="175">
        <v>0.30284157645634846</v>
      </c>
      <c r="D770" s="175">
        <v>8.8763910340653869</v>
      </c>
    </row>
    <row r="771" spans="1:4" ht="27.75" customHeight="1" x14ac:dyDescent="0.25">
      <c r="A771" s="173" t="s">
        <v>1492</v>
      </c>
      <c r="B771" s="174" t="s">
        <v>1493</v>
      </c>
      <c r="C771" s="175">
        <v>2.4645038635758012</v>
      </c>
      <c r="D771" s="175">
        <v>4.3859814521264262</v>
      </c>
    </row>
    <row r="772" spans="1:4" ht="27.75" customHeight="1" x14ac:dyDescent="0.25">
      <c r="A772" s="173" t="s">
        <v>1494</v>
      </c>
      <c r="B772" s="174" t="s">
        <v>1493</v>
      </c>
      <c r="C772" s="175">
        <v>2.4645038635758012</v>
      </c>
      <c r="D772" s="175">
        <v>4.3859814521264262</v>
      </c>
    </row>
    <row r="773" spans="1:4" ht="27.75" customHeight="1" x14ac:dyDescent="0.25">
      <c r="A773" s="173" t="s">
        <v>1495</v>
      </c>
      <c r="B773" s="174" t="s">
        <v>1496</v>
      </c>
      <c r="C773" s="175">
        <v>4.1666823795201049</v>
      </c>
      <c r="D773" s="175">
        <v>8.2289366292276753</v>
      </c>
    </row>
    <row r="774" spans="1:4" ht="27.75" customHeight="1" x14ac:dyDescent="0.25">
      <c r="A774" s="173" t="s">
        <v>1497</v>
      </c>
      <c r="B774" s="174" t="s">
        <v>1496</v>
      </c>
      <c r="C774" s="175">
        <v>4.1666823795201049</v>
      </c>
      <c r="D774" s="175">
        <v>8.2289366292276753</v>
      </c>
    </row>
    <row r="775" spans="1:4" ht="27.75" customHeight="1" x14ac:dyDescent="0.25">
      <c r="A775" s="173" t="s">
        <v>1498</v>
      </c>
      <c r="B775" s="174" t="s">
        <v>1499</v>
      </c>
      <c r="C775" s="175">
        <v>0.4803693971376562</v>
      </c>
      <c r="D775" s="175">
        <v>2.6315888712758557</v>
      </c>
    </row>
    <row r="776" spans="1:4" ht="27.75" customHeight="1" x14ac:dyDescent="0.25">
      <c r="A776" s="173" t="s">
        <v>1500</v>
      </c>
      <c r="B776" s="174" t="s">
        <v>1501</v>
      </c>
      <c r="C776" s="175">
        <v>6.2030309108645172</v>
      </c>
      <c r="D776" s="175">
        <v>2.7777882530134033</v>
      </c>
    </row>
    <row r="777" spans="1:4" ht="27.75" customHeight="1" x14ac:dyDescent="0.25">
      <c r="A777" s="173" t="s">
        <v>1502</v>
      </c>
      <c r="B777" s="174" t="s">
        <v>1501</v>
      </c>
      <c r="C777" s="175">
        <v>6.2030309108645172</v>
      </c>
      <c r="D777" s="175">
        <v>2.7777882530134033</v>
      </c>
    </row>
    <row r="778" spans="1:4" ht="27.75" customHeight="1" x14ac:dyDescent="0.25">
      <c r="A778" s="173" t="s">
        <v>1503</v>
      </c>
      <c r="B778" s="174" t="s">
        <v>1504</v>
      </c>
      <c r="C778" s="175">
        <v>0.76232534763149784</v>
      </c>
      <c r="D778" s="175">
        <v>4.3337673872201599</v>
      </c>
    </row>
    <row r="779" spans="1:4" ht="27.75" customHeight="1" x14ac:dyDescent="0.25">
      <c r="A779" s="173" t="s">
        <v>1505</v>
      </c>
      <c r="B779" s="174" t="s">
        <v>1504</v>
      </c>
      <c r="C779" s="175">
        <v>0.76232534763149784</v>
      </c>
      <c r="D779" s="175">
        <v>4.3337673872201599</v>
      </c>
    </row>
    <row r="780" spans="1:4" ht="27.75" customHeight="1" x14ac:dyDescent="0.25">
      <c r="A780" s="173" t="s">
        <v>1506</v>
      </c>
      <c r="B780" s="174" t="s">
        <v>1507</v>
      </c>
      <c r="C780" s="175">
        <v>2.2138763520257201</v>
      </c>
      <c r="D780" s="175">
        <v>3.9682689328762901</v>
      </c>
    </row>
    <row r="781" spans="1:4" ht="27.75" customHeight="1" x14ac:dyDescent="0.25">
      <c r="A781" s="173" t="s">
        <v>1506</v>
      </c>
      <c r="B781" s="174" t="s">
        <v>1507</v>
      </c>
      <c r="C781" s="175">
        <v>2.2138763520257201</v>
      </c>
      <c r="D781" s="175">
        <v>3.9682689328762901</v>
      </c>
    </row>
    <row r="782" spans="1:4" ht="27.75" customHeight="1" x14ac:dyDescent="0.25">
      <c r="A782" s="173" t="s">
        <v>1508</v>
      </c>
      <c r="B782" s="174" t="s">
        <v>1507</v>
      </c>
      <c r="C782" s="175">
        <v>2.2138763520257201</v>
      </c>
      <c r="D782" s="175">
        <v>3.9578261198950369</v>
      </c>
    </row>
    <row r="783" spans="1:4" ht="27.75" customHeight="1" x14ac:dyDescent="0.25">
      <c r="A783" s="173" t="s">
        <v>1508</v>
      </c>
      <c r="B783" s="174" t="s">
        <v>1507</v>
      </c>
      <c r="C783" s="175">
        <v>2.2138763520257201</v>
      </c>
      <c r="D783" s="175">
        <v>3.9578261198950369</v>
      </c>
    </row>
    <row r="784" spans="1:4" ht="27.75" customHeight="1" x14ac:dyDescent="0.25">
      <c r="A784" s="173" t="s">
        <v>1509</v>
      </c>
      <c r="B784" s="174" t="s">
        <v>1507</v>
      </c>
      <c r="C784" s="175">
        <v>2.6838029361821225</v>
      </c>
      <c r="D784" s="175">
        <v>6.9862418844585221</v>
      </c>
    </row>
    <row r="785" spans="1:4" ht="27.75" customHeight="1" x14ac:dyDescent="0.25">
      <c r="A785" s="173" t="s">
        <v>1510</v>
      </c>
      <c r="B785" s="174" t="s">
        <v>1507</v>
      </c>
      <c r="C785" s="175">
        <v>2.6838029361821225</v>
      </c>
      <c r="D785" s="175">
        <v>6.9862418844585221</v>
      </c>
    </row>
    <row r="786" spans="1:4" ht="27.75" customHeight="1" x14ac:dyDescent="0.25">
      <c r="A786" s="173" t="s">
        <v>1511</v>
      </c>
      <c r="B786" s="174" t="s">
        <v>1507</v>
      </c>
      <c r="C786" s="175">
        <v>2.6838029361821225</v>
      </c>
      <c r="D786" s="175">
        <v>6.9862418844585221</v>
      </c>
    </row>
    <row r="787" spans="1:4" ht="27.75" customHeight="1" x14ac:dyDescent="0.25">
      <c r="A787" s="173" t="s">
        <v>1512</v>
      </c>
      <c r="B787" s="174" t="s">
        <v>1513</v>
      </c>
      <c r="C787" s="175">
        <v>9.2418894884092548</v>
      </c>
      <c r="D787" s="175">
        <v>6.9549134455147614</v>
      </c>
    </row>
    <row r="788" spans="1:4" ht="27.75" customHeight="1" x14ac:dyDescent="0.25">
      <c r="A788" s="173" t="s">
        <v>1512</v>
      </c>
      <c r="B788" s="174" t="s">
        <v>1513</v>
      </c>
      <c r="C788" s="175">
        <v>9.2418894884092548</v>
      </c>
      <c r="D788" s="175">
        <v>6.9549134455147614</v>
      </c>
    </row>
    <row r="789" spans="1:4" ht="27.75" customHeight="1" x14ac:dyDescent="0.25">
      <c r="A789" s="173" t="s">
        <v>1514</v>
      </c>
      <c r="B789" s="174" t="s">
        <v>1513</v>
      </c>
      <c r="C789" s="175">
        <v>9.2523323013905081</v>
      </c>
      <c r="D789" s="175">
        <v>6.9549134455147614</v>
      </c>
    </row>
    <row r="790" spans="1:4" ht="27.75" customHeight="1" x14ac:dyDescent="0.25">
      <c r="A790" s="173" t="s">
        <v>1514</v>
      </c>
      <c r="B790" s="174" t="s">
        <v>1513</v>
      </c>
      <c r="C790" s="175">
        <v>9.2523323013905081</v>
      </c>
      <c r="D790" s="175">
        <v>6.9549134455147614</v>
      </c>
    </row>
    <row r="791" spans="1:4" ht="27.75" customHeight="1" x14ac:dyDescent="0.25">
      <c r="A791" s="173" t="s">
        <v>1515</v>
      </c>
      <c r="B791" s="174" t="s">
        <v>1513</v>
      </c>
      <c r="C791" s="175">
        <v>3.8116267381574893</v>
      </c>
      <c r="D791" s="175">
        <v>17.376840800805649</v>
      </c>
    </row>
    <row r="792" spans="1:4" ht="27.75" customHeight="1" x14ac:dyDescent="0.25">
      <c r="A792" s="173" t="s">
        <v>1516</v>
      </c>
      <c r="B792" s="174" t="s">
        <v>1513</v>
      </c>
      <c r="C792" s="175">
        <v>3.8116267381574893</v>
      </c>
      <c r="D792" s="175">
        <v>17.376840800805649</v>
      </c>
    </row>
    <row r="793" spans="1:4" ht="27.75" customHeight="1" x14ac:dyDescent="0.25">
      <c r="A793" s="173" t="s">
        <v>1517</v>
      </c>
      <c r="B793" s="174" t="s">
        <v>1518</v>
      </c>
      <c r="C793" s="175">
        <v>1.1800378668816336</v>
      </c>
      <c r="D793" s="175">
        <v>0.6161259658939503</v>
      </c>
    </row>
    <row r="794" spans="1:4" ht="27.75" customHeight="1" x14ac:dyDescent="0.25">
      <c r="A794" s="173" t="s">
        <v>1519</v>
      </c>
      <c r="B794" s="174" t="s">
        <v>1520</v>
      </c>
      <c r="C794" s="175">
        <v>0.90852472936904538</v>
      </c>
      <c r="D794" s="175">
        <v>4.3964242651076795</v>
      </c>
    </row>
    <row r="795" spans="1:4" ht="27.75" customHeight="1" x14ac:dyDescent="0.25">
      <c r="A795" s="173" t="s">
        <v>1521</v>
      </c>
      <c r="B795" s="174" t="s">
        <v>1520</v>
      </c>
      <c r="C795" s="175">
        <v>0.90852472936904538</v>
      </c>
      <c r="D795" s="175">
        <v>4.3964242651076795</v>
      </c>
    </row>
    <row r="796" spans="1:4" ht="27.75" customHeight="1" x14ac:dyDescent="0.25">
      <c r="A796" s="173" t="s">
        <v>1522</v>
      </c>
      <c r="B796" s="174" t="s">
        <v>1520</v>
      </c>
      <c r="C796" s="175">
        <v>3.7071986083449553</v>
      </c>
      <c r="D796" s="175">
        <v>0.13575656875629413</v>
      </c>
    </row>
    <row r="797" spans="1:4" ht="27.75" customHeight="1" x14ac:dyDescent="0.25">
      <c r="A797" s="173" t="s">
        <v>1522</v>
      </c>
      <c r="B797" s="174" t="s">
        <v>1520</v>
      </c>
      <c r="C797" s="175">
        <v>3.7071986083449553</v>
      </c>
      <c r="D797" s="175">
        <v>0.13575656875629413</v>
      </c>
    </row>
    <row r="798" spans="1:4" ht="27.75" customHeight="1" x14ac:dyDescent="0.25">
      <c r="A798" s="173" t="s">
        <v>1523</v>
      </c>
      <c r="B798" s="174" t="s">
        <v>1520</v>
      </c>
      <c r="C798" s="175">
        <v>3.7071986083449553</v>
      </c>
      <c r="D798" s="175">
        <v>0.13575656875629413</v>
      </c>
    </row>
    <row r="799" spans="1:4" ht="27.75" customHeight="1" x14ac:dyDescent="0.25">
      <c r="A799" s="173" t="s">
        <v>1523</v>
      </c>
      <c r="B799" s="174" t="s">
        <v>1520</v>
      </c>
      <c r="C799" s="175">
        <v>3.7071986083449553</v>
      </c>
      <c r="D799" s="175">
        <v>0.13575656875629413</v>
      </c>
    </row>
    <row r="800" spans="1:4" ht="27.75" customHeight="1" x14ac:dyDescent="0.25">
      <c r="A800" s="173" t="s">
        <v>1524</v>
      </c>
      <c r="B800" s="174" t="s">
        <v>1525</v>
      </c>
      <c r="C800" s="175">
        <v>5.4615911891955262</v>
      </c>
      <c r="D800" s="175">
        <v>1.2426947447691541</v>
      </c>
    </row>
    <row r="801" spans="1:4" ht="27.75" customHeight="1" x14ac:dyDescent="0.25">
      <c r="A801" s="173" t="s">
        <v>1524</v>
      </c>
      <c r="B801" s="174" t="s">
        <v>1525</v>
      </c>
      <c r="C801" s="175">
        <v>5.4615911891955262</v>
      </c>
      <c r="D801" s="175">
        <v>1.2426947447691541</v>
      </c>
    </row>
    <row r="802" spans="1:4" ht="27.75" customHeight="1" x14ac:dyDescent="0.25">
      <c r="A802" s="173" t="s">
        <v>1526</v>
      </c>
      <c r="B802" s="174" t="s">
        <v>1525</v>
      </c>
      <c r="C802" s="175">
        <v>4.4590811429951991</v>
      </c>
      <c r="D802" s="175">
        <v>1.4306653784317154</v>
      </c>
    </row>
    <row r="803" spans="1:4" ht="27.75" customHeight="1" x14ac:dyDescent="0.25">
      <c r="A803" s="173" t="s">
        <v>1527</v>
      </c>
      <c r="B803" s="174" t="s">
        <v>1528</v>
      </c>
      <c r="C803" s="175">
        <v>5.4615911891955262</v>
      </c>
      <c r="D803" s="175">
        <v>1.2426947447691541</v>
      </c>
    </row>
    <row r="804" spans="1:4" ht="27.75" customHeight="1" x14ac:dyDescent="0.25">
      <c r="A804" s="173" t="s">
        <v>1529</v>
      </c>
      <c r="B804" s="174" t="s">
        <v>1530</v>
      </c>
      <c r="C804" s="175">
        <v>7.3412975258211368</v>
      </c>
      <c r="D804" s="175">
        <v>0.82498222551901823</v>
      </c>
    </row>
    <row r="805" spans="1:4" ht="27.75" customHeight="1" x14ac:dyDescent="0.25">
      <c r="A805" s="173" t="s">
        <v>1529</v>
      </c>
      <c r="B805" s="174" t="s">
        <v>1530</v>
      </c>
      <c r="C805" s="175">
        <v>7.3412975258211368</v>
      </c>
      <c r="D805" s="175">
        <v>0.82498222551901823</v>
      </c>
    </row>
    <row r="806" spans="1:4" ht="27.75" customHeight="1" x14ac:dyDescent="0.25">
      <c r="A806" s="173" t="s">
        <v>1531</v>
      </c>
      <c r="B806" s="174" t="s">
        <v>1530</v>
      </c>
      <c r="C806" s="175">
        <v>7.3412975258211368</v>
      </c>
      <c r="D806" s="175">
        <v>0.82498222551901823</v>
      </c>
    </row>
    <row r="807" spans="1:4" ht="27.75" customHeight="1" x14ac:dyDescent="0.25">
      <c r="A807" s="173" t="s">
        <v>1531</v>
      </c>
      <c r="B807" s="174" t="s">
        <v>1530</v>
      </c>
      <c r="C807" s="175">
        <v>7.3412975258211368</v>
      </c>
      <c r="D807" s="175">
        <v>0.82498222551901823</v>
      </c>
    </row>
    <row r="808" spans="1:4" ht="27.75" customHeight="1" x14ac:dyDescent="0.25">
      <c r="A808" s="173" t="s">
        <v>1532</v>
      </c>
      <c r="B808" s="174" t="s">
        <v>1530</v>
      </c>
      <c r="C808" s="175">
        <v>8.1558369383589007</v>
      </c>
      <c r="D808" s="175">
        <v>9.0225904158029344</v>
      </c>
    </row>
    <row r="809" spans="1:4" ht="27.75" customHeight="1" x14ac:dyDescent="0.25">
      <c r="A809" s="173" t="s">
        <v>1533</v>
      </c>
      <c r="B809" s="174" t="s">
        <v>1530</v>
      </c>
      <c r="C809" s="175">
        <v>8.1558369383589007</v>
      </c>
      <c r="D809" s="175">
        <v>9.0225904158029344</v>
      </c>
    </row>
    <row r="810" spans="1:4" ht="27.75" customHeight="1" x14ac:dyDescent="0.25">
      <c r="A810" s="173" t="s">
        <v>1534</v>
      </c>
      <c r="B810" s="174" t="s">
        <v>1535</v>
      </c>
      <c r="C810" s="175">
        <v>5.8062040175768876</v>
      </c>
      <c r="D810" s="175">
        <v>4.7097086545452811</v>
      </c>
    </row>
    <row r="811" spans="1:4" ht="27.75" customHeight="1" x14ac:dyDescent="0.25">
      <c r="A811" s="173" t="s">
        <v>1534</v>
      </c>
      <c r="B811" s="174" t="s">
        <v>1535</v>
      </c>
      <c r="C811" s="175">
        <v>5.8062040175768876</v>
      </c>
      <c r="D811" s="175">
        <v>4.7097086545452811</v>
      </c>
    </row>
    <row r="812" spans="1:4" ht="27.75" customHeight="1" x14ac:dyDescent="0.25">
      <c r="A812" s="173" t="s">
        <v>1536</v>
      </c>
      <c r="B812" s="174" t="s">
        <v>1535</v>
      </c>
      <c r="C812" s="175">
        <v>4.0935826886513311</v>
      </c>
      <c r="D812" s="175">
        <v>3.5505564136261545</v>
      </c>
    </row>
    <row r="813" spans="1:4" ht="27.75" customHeight="1" x14ac:dyDescent="0.25">
      <c r="A813" s="173" t="s">
        <v>1537</v>
      </c>
      <c r="B813" s="174" t="s">
        <v>1535</v>
      </c>
      <c r="C813" s="175">
        <v>4.0935826886513311</v>
      </c>
      <c r="D813" s="175">
        <v>3.5505564136261545</v>
      </c>
    </row>
    <row r="814" spans="1:4" ht="27.75" customHeight="1" x14ac:dyDescent="0.25">
      <c r="A814" s="173" t="s">
        <v>1538</v>
      </c>
      <c r="B814" s="174" t="s">
        <v>1535</v>
      </c>
      <c r="C814" s="175">
        <v>0</v>
      </c>
      <c r="D814" s="175">
        <v>10.51591267212217</v>
      </c>
    </row>
    <row r="815" spans="1:4" ht="27.75" customHeight="1" x14ac:dyDescent="0.25">
      <c r="A815" s="173" t="s">
        <v>1538</v>
      </c>
      <c r="B815" s="174" t="s">
        <v>1535</v>
      </c>
      <c r="C815" s="175">
        <v>0</v>
      </c>
      <c r="D815" s="175">
        <v>10.51591267212217</v>
      </c>
    </row>
    <row r="816" spans="1:4" ht="27.75" customHeight="1" x14ac:dyDescent="0.25">
      <c r="A816" s="173" t="s">
        <v>1539</v>
      </c>
      <c r="B816" s="174" t="s">
        <v>1540</v>
      </c>
      <c r="C816" s="175">
        <v>5.8062040175768876</v>
      </c>
      <c r="D816" s="175">
        <v>4.7097086545452811</v>
      </c>
    </row>
    <row r="817" spans="1:4" ht="27.75" customHeight="1" x14ac:dyDescent="0.25">
      <c r="A817" s="173" t="s">
        <v>1541</v>
      </c>
      <c r="B817" s="174" t="s">
        <v>1540</v>
      </c>
      <c r="C817" s="175">
        <v>5.8166468305581418</v>
      </c>
      <c r="D817" s="175">
        <v>4.7097086545452811</v>
      </c>
    </row>
    <row r="818" spans="1:4" ht="27.75" customHeight="1" x14ac:dyDescent="0.25">
      <c r="A818" s="173" t="s">
        <v>1542</v>
      </c>
      <c r="B818" s="174" t="s">
        <v>1543</v>
      </c>
      <c r="C818" s="175">
        <v>4.1980108184638647</v>
      </c>
      <c r="D818" s="175">
        <v>8.8868338470466401</v>
      </c>
    </row>
    <row r="819" spans="1:4" ht="27.75" customHeight="1" x14ac:dyDescent="0.25">
      <c r="A819" s="173" t="s">
        <v>1544</v>
      </c>
      <c r="B819" s="174" t="s">
        <v>1543</v>
      </c>
      <c r="C819" s="175">
        <v>4.1980108184638647</v>
      </c>
      <c r="D819" s="175">
        <v>8.8868338470466401</v>
      </c>
    </row>
    <row r="820" spans="1:4" ht="27.75" customHeight="1" x14ac:dyDescent="0.25">
      <c r="A820" s="173" t="s">
        <v>1545</v>
      </c>
      <c r="B820" s="174" t="s">
        <v>1543</v>
      </c>
      <c r="C820" s="175">
        <v>7.3726259647648966</v>
      </c>
      <c r="D820" s="175">
        <v>1.4724366303567287</v>
      </c>
    </row>
    <row r="821" spans="1:4" ht="27.75" customHeight="1" x14ac:dyDescent="0.25">
      <c r="A821" s="173" t="s">
        <v>1545</v>
      </c>
      <c r="B821" s="174" t="s">
        <v>1543</v>
      </c>
      <c r="C821" s="175">
        <v>7.3726259647648966</v>
      </c>
      <c r="D821" s="175">
        <v>1.4724366303567287</v>
      </c>
    </row>
    <row r="822" spans="1:4" ht="27.75" customHeight="1" x14ac:dyDescent="0.25">
      <c r="A822" s="173" t="s">
        <v>1546</v>
      </c>
      <c r="B822" s="174" t="s">
        <v>1543</v>
      </c>
      <c r="C822" s="175">
        <v>7.3726259647648966</v>
      </c>
      <c r="D822" s="175">
        <v>1.4724366303567287</v>
      </c>
    </row>
    <row r="823" spans="1:4" ht="27.75" customHeight="1" x14ac:dyDescent="0.25">
      <c r="A823" s="173" t="s">
        <v>1546</v>
      </c>
      <c r="B823" s="174" t="s">
        <v>1543</v>
      </c>
      <c r="C823" s="175">
        <v>7.3726259647648966</v>
      </c>
      <c r="D823" s="175">
        <v>1.4724366303567287</v>
      </c>
    </row>
    <row r="824" spans="1:4" ht="27.75" customHeight="1" x14ac:dyDescent="0.25">
      <c r="A824" s="173" t="s">
        <v>1547</v>
      </c>
      <c r="B824" s="174" t="s">
        <v>1548</v>
      </c>
      <c r="C824" s="175">
        <v>2.1616622871194529</v>
      </c>
      <c r="D824" s="175">
        <v>19.329646828300035</v>
      </c>
    </row>
    <row r="825" spans="1:4" ht="27.75" customHeight="1" x14ac:dyDescent="0.25">
      <c r="A825" s="173" t="s">
        <v>1549</v>
      </c>
      <c r="B825" s="174" t="s">
        <v>1548</v>
      </c>
      <c r="C825" s="175">
        <v>7.7067959801650057</v>
      </c>
      <c r="D825" s="175">
        <v>10.223513908647073</v>
      </c>
    </row>
    <row r="826" spans="1:4" ht="27.75" customHeight="1" x14ac:dyDescent="0.25">
      <c r="A826" s="173" t="s">
        <v>1549</v>
      </c>
      <c r="B826" s="174" t="s">
        <v>1548</v>
      </c>
      <c r="C826" s="175">
        <v>7.7067959801650057</v>
      </c>
      <c r="D826" s="175">
        <v>10.223513908647073</v>
      </c>
    </row>
    <row r="827" spans="1:4" ht="27.75" customHeight="1" x14ac:dyDescent="0.25">
      <c r="A827" s="173" t="s">
        <v>1550</v>
      </c>
      <c r="B827" s="174" t="s">
        <v>1548</v>
      </c>
      <c r="C827" s="175">
        <v>7.7067959801650057</v>
      </c>
      <c r="D827" s="175">
        <v>10.223513908647073</v>
      </c>
    </row>
    <row r="828" spans="1:4" ht="27.75" customHeight="1" x14ac:dyDescent="0.25">
      <c r="A828" s="173" t="s">
        <v>1550</v>
      </c>
      <c r="B828" s="174" t="s">
        <v>1548</v>
      </c>
      <c r="C828" s="175">
        <v>7.7067959801650057</v>
      </c>
      <c r="D828" s="175">
        <v>10.223513908647073</v>
      </c>
    </row>
    <row r="829" spans="1:4" ht="27.75" customHeight="1" x14ac:dyDescent="0.25">
      <c r="A829" s="173" t="s">
        <v>1551</v>
      </c>
      <c r="B829" s="174" t="s">
        <v>1552</v>
      </c>
      <c r="C829" s="175">
        <v>5.2318493036079508</v>
      </c>
      <c r="D829" s="175">
        <v>12.594032455391595</v>
      </c>
    </row>
    <row r="830" spans="1:4" ht="27.75" customHeight="1" x14ac:dyDescent="0.25">
      <c r="A830" s="173" t="s">
        <v>1553</v>
      </c>
      <c r="B830" s="174" t="s">
        <v>1552</v>
      </c>
      <c r="C830" s="175">
        <v>5.2318493036079508</v>
      </c>
      <c r="D830" s="175">
        <v>12.594032455391595</v>
      </c>
    </row>
    <row r="831" spans="1:4" ht="27.75" customHeight="1" x14ac:dyDescent="0.25">
      <c r="A831" s="173" t="s">
        <v>1554</v>
      </c>
      <c r="B831" s="174" t="s">
        <v>1555</v>
      </c>
      <c r="C831" s="175">
        <v>0.31328438943760184</v>
      </c>
      <c r="D831" s="175">
        <v>0.15664219471880092</v>
      </c>
    </row>
    <row r="832" spans="1:4" ht="27.75" customHeight="1" x14ac:dyDescent="0.25">
      <c r="A832" s="173" t="s">
        <v>1554</v>
      </c>
      <c r="B832" s="174" t="s">
        <v>1555</v>
      </c>
      <c r="C832" s="175">
        <v>0.31328438943760184</v>
      </c>
      <c r="D832" s="175">
        <v>0.15664219471880092</v>
      </c>
    </row>
    <row r="833" spans="1:4" ht="27.75" customHeight="1" x14ac:dyDescent="0.25">
      <c r="A833" s="173" t="s">
        <v>1556</v>
      </c>
      <c r="B833" s="174" t="s">
        <v>1557</v>
      </c>
      <c r="C833" s="175">
        <v>9.2627751143717614</v>
      </c>
      <c r="D833" s="175">
        <v>8.1036228734526343</v>
      </c>
    </row>
    <row r="834" spans="1:4" ht="27.75" customHeight="1" x14ac:dyDescent="0.25">
      <c r="A834" s="173" t="s">
        <v>1556</v>
      </c>
      <c r="B834" s="174" t="s">
        <v>1557</v>
      </c>
      <c r="C834" s="175">
        <v>9.2627751143717614</v>
      </c>
      <c r="D834" s="175">
        <v>8.1036228734526343</v>
      </c>
    </row>
    <row r="835" spans="1:4" ht="27.75" customHeight="1" x14ac:dyDescent="0.25">
      <c r="A835" s="173" t="s">
        <v>1558</v>
      </c>
      <c r="B835" s="174" t="s">
        <v>1557</v>
      </c>
      <c r="C835" s="175">
        <v>9.2627751143717614</v>
      </c>
      <c r="D835" s="175">
        <v>8.1036228734526343</v>
      </c>
    </row>
    <row r="836" spans="1:4" ht="27.75" customHeight="1" x14ac:dyDescent="0.25">
      <c r="A836" s="173" t="s">
        <v>1558</v>
      </c>
      <c r="B836" s="174" t="s">
        <v>1557</v>
      </c>
      <c r="C836" s="175">
        <v>9.2627751143717614</v>
      </c>
      <c r="D836" s="175">
        <v>8.1036228734526343</v>
      </c>
    </row>
    <row r="837" spans="1:4" ht="27.75" customHeight="1" x14ac:dyDescent="0.25">
      <c r="A837" s="173" t="s">
        <v>1559</v>
      </c>
      <c r="B837" s="174" t="s">
        <v>1557</v>
      </c>
      <c r="C837" s="175">
        <v>0.76232534763149784</v>
      </c>
      <c r="D837" s="175">
        <v>18.556878667687283</v>
      </c>
    </row>
    <row r="838" spans="1:4" ht="27.75" customHeight="1" x14ac:dyDescent="0.25">
      <c r="A838" s="173" t="s">
        <v>1560</v>
      </c>
      <c r="B838" s="174" t="s">
        <v>1557</v>
      </c>
      <c r="C838" s="175">
        <v>0.76232534763149784</v>
      </c>
      <c r="D838" s="175">
        <v>18.556878667687283</v>
      </c>
    </row>
    <row r="839" spans="1:4" ht="27.75" customHeight="1" x14ac:dyDescent="0.25">
      <c r="A839" s="173" t="s">
        <v>1561</v>
      </c>
      <c r="B839" s="174" t="s">
        <v>1562</v>
      </c>
      <c r="C839" s="175">
        <v>6.7669428118522008</v>
      </c>
      <c r="D839" s="175">
        <v>6.4223299834708385</v>
      </c>
    </row>
    <row r="840" spans="1:4" ht="27.75" customHeight="1" x14ac:dyDescent="0.25">
      <c r="A840" s="173" t="s">
        <v>1563</v>
      </c>
      <c r="B840" s="174" t="s">
        <v>1562</v>
      </c>
      <c r="C840" s="175">
        <v>6.7669428118522008</v>
      </c>
      <c r="D840" s="175">
        <v>6.4223299834708385</v>
      </c>
    </row>
    <row r="841" spans="1:4" ht="27.75" customHeight="1" x14ac:dyDescent="0.25">
      <c r="A841" s="173" t="s">
        <v>1564</v>
      </c>
      <c r="B841" s="174" t="s">
        <v>1565</v>
      </c>
      <c r="C841" s="175">
        <v>3.9056120549887701</v>
      </c>
      <c r="D841" s="175">
        <v>2.2869760428944934</v>
      </c>
    </row>
    <row r="842" spans="1:4" ht="27.75" customHeight="1" x14ac:dyDescent="0.25">
      <c r="A842" s="173" t="s">
        <v>1566</v>
      </c>
      <c r="B842" s="174" t="s">
        <v>1565</v>
      </c>
      <c r="C842" s="175">
        <v>3.9056120549887701</v>
      </c>
      <c r="D842" s="175">
        <v>2.2869760428944934</v>
      </c>
    </row>
    <row r="843" spans="1:4" ht="27.75" customHeight="1" x14ac:dyDescent="0.25">
      <c r="A843" s="173" t="s">
        <v>1567</v>
      </c>
      <c r="B843" s="174" t="s">
        <v>1565</v>
      </c>
      <c r="C843" s="175">
        <v>2.704688562144629</v>
      </c>
      <c r="D843" s="175">
        <v>0.13575656875629413</v>
      </c>
    </row>
    <row r="844" spans="1:4" ht="27.75" customHeight="1" x14ac:dyDescent="0.25">
      <c r="A844" s="173" t="s">
        <v>1567</v>
      </c>
      <c r="B844" s="174" t="s">
        <v>1565</v>
      </c>
      <c r="C844" s="175">
        <v>2.704688562144629</v>
      </c>
      <c r="D844" s="175">
        <v>0.13575656875629413</v>
      </c>
    </row>
    <row r="845" spans="1:4" ht="27.75" customHeight="1" x14ac:dyDescent="0.25">
      <c r="A845" s="173" t="s">
        <v>1568</v>
      </c>
      <c r="B845" s="174" t="s">
        <v>1565</v>
      </c>
      <c r="C845" s="175">
        <v>2.704688562144629</v>
      </c>
      <c r="D845" s="175">
        <v>0.13575656875629413</v>
      </c>
    </row>
    <row r="846" spans="1:4" ht="27.75" customHeight="1" x14ac:dyDescent="0.25">
      <c r="A846" s="173" t="s">
        <v>1568</v>
      </c>
      <c r="B846" s="174" t="s">
        <v>1565</v>
      </c>
      <c r="C846" s="175">
        <v>2.704688562144629</v>
      </c>
      <c r="D846" s="175">
        <v>0.13575656875629413</v>
      </c>
    </row>
    <row r="847" spans="1:4" ht="27.75" customHeight="1" x14ac:dyDescent="0.25">
      <c r="A847" s="173" t="s">
        <v>1569</v>
      </c>
      <c r="B847" s="174" t="s">
        <v>1570</v>
      </c>
      <c r="C847" s="175">
        <v>2.3809613597257742</v>
      </c>
      <c r="D847" s="175">
        <v>12.092777432291433</v>
      </c>
    </row>
    <row r="848" spans="1:4" ht="27.75" customHeight="1" x14ac:dyDescent="0.25">
      <c r="A848" s="173" t="s">
        <v>1571</v>
      </c>
      <c r="B848" s="174" t="s">
        <v>1570</v>
      </c>
      <c r="C848" s="175">
        <v>2.3809613597257742</v>
      </c>
      <c r="D848" s="175">
        <v>12.092777432291433</v>
      </c>
    </row>
    <row r="849" spans="1:4" ht="27.75" customHeight="1" x14ac:dyDescent="0.25">
      <c r="A849" s="173" t="s">
        <v>1572</v>
      </c>
      <c r="B849" s="174" t="s">
        <v>1570</v>
      </c>
      <c r="C849" s="175">
        <v>12.280748065953993</v>
      </c>
      <c r="D849" s="175">
        <v>-0.30284157645634846</v>
      </c>
    </row>
    <row r="850" spans="1:4" ht="27.75" customHeight="1" x14ac:dyDescent="0.25">
      <c r="A850" s="173" t="s">
        <v>1572</v>
      </c>
      <c r="B850" s="174" t="s">
        <v>1570</v>
      </c>
      <c r="C850" s="175">
        <v>12.280748065953993</v>
      </c>
      <c r="D850" s="175">
        <v>-0.30284157645634846</v>
      </c>
    </row>
    <row r="851" spans="1:4" ht="27.75" customHeight="1" x14ac:dyDescent="0.25">
      <c r="A851" s="173" t="s">
        <v>1573</v>
      </c>
      <c r="B851" s="174" t="s">
        <v>1570</v>
      </c>
      <c r="C851" s="175">
        <v>12.280748065953993</v>
      </c>
      <c r="D851" s="175">
        <v>-0.30284157645634846</v>
      </c>
    </row>
    <row r="852" spans="1:4" ht="27.75" customHeight="1" x14ac:dyDescent="0.25">
      <c r="A852" s="173" t="s">
        <v>1573</v>
      </c>
      <c r="B852" s="174" t="s">
        <v>1570</v>
      </c>
      <c r="C852" s="175">
        <v>12.280748065953993</v>
      </c>
      <c r="D852" s="175">
        <v>-0.30284157645634846</v>
      </c>
    </row>
    <row r="853" spans="1:4" ht="27.75" customHeight="1" x14ac:dyDescent="0.25">
      <c r="A853" s="173" t="s">
        <v>1574</v>
      </c>
      <c r="B853" s="174" t="s">
        <v>1575</v>
      </c>
      <c r="C853" s="175">
        <v>0</v>
      </c>
      <c r="D853" s="175">
        <v>2.4958323025195615</v>
      </c>
    </row>
    <row r="854" spans="1:4" ht="27.75" customHeight="1" x14ac:dyDescent="0.25">
      <c r="A854" s="173" t="s">
        <v>1574</v>
      </c>
      <c r="B854" s="174" t="s">
        <v>1575</v>
      </c>
      <c r="C854" s="175">
        <v>0</v>
      </c>
      <c r="D854" s="175">
        <v>2.4958323025195615</v>
      </c>
    </row>
    <row r="855" spans="1:4" ht="27.75" customHeight="1" x14ac:dyDescent="0.25">
      <c r="A855" s="173" t="s">
        <v>1576</v>
      </c>
      <c r="B855" s="174" t="s">
        <v>1575</v>
      </c>
      <c r="C855" s="175">
        <v>0</v>
      </c>
      <c r="D855" s="175">
        <v>2.4958323025195615</v>
      </c>
    </row>
    <row r="856" spans="1:4" ht="27.75" customHeight="1" x14ac:dyDescent="0.25">
      <c r="A856" s="173" t="s">
        <v>1576</v>
      </c>
      <c r="B856" s="174" t="s">
        <v>1575</v>
      </c>
      <c r="C856" s="175">
        <v>0</v>
      </c>
      <c r="D856" s="175">
        <v>2.4958323025195615</v>
      </c>
    </row>
    <row r="857" spans="1:4" ht="27.75" customHeight="1" x14ac:dyDescent="0.25">
      <c r="A857" s="173" t="s">
        <v>1577</v>
      </c>
      <c r="B857" s="174" t="s">
        <v>1575</v>
      </c>
      <c r="C857" s="175">
        <v>-2.4853894895383082</v>
      </c>
      <c r="D857" s="175">
        <v>2.0781197832694258</v>
      </c>
    </row>
    <row r="858" spans="1:4" ht="27.75" customHeight="1" x14ac:dyDescent="0.25">
      <c r="A858" s="173" t="s">
        <v>1578</v>
      </c>
      <c r="B858" s="174" t="s">
        <v>1575</v>
      </c>
      <c r="C858" s="175">
        <v>-2.4853894895383082</v>
      </c>
      <c r="D858" s="175">
        <v>2.0781197832694258</v>
      </c>
    </row>
    <row r="859" spans="1:4" ht="27.75" customHeight="1" x14ac:dyDescent="0.25">
      <c r="A859" s="173" t="s">
        <v>1579</v>
      </c>
      <c r="B859" s="174" t="s">
        <v>1580</v>
      </c>
      <c r="C859" s="175">
        <v>0.57435471396893678</v>
      </c>
      <c r="D859" s="175">
        <v>1.9214775885506248</v>
      </c>
    </row>
    <row r="860" spans="1:4" ht="27.75" customHeight="1" x14ac:dyDescent="0.25">
      <c r="A860" s="173" t="s">
        <v>1579</v>
      </c>
      <c r="B860" s="174" t="s">
        <v>1580</v>
      </c>
      <c r="C860" s="175">
        <v>0.57435471396893678</v>
      </c>
      <c r="D860" s="175">
        <v>1.9214775885506248</v>
      </c>
    </row>
    <row r="861" spans="1:4" ht="27.75" customHeight="1" x14ac:dyDescent="0.25">
      <c r="A861" s="173" t="s">
        <v>1581</v>
      </c>
      <c r="B861" s="174" t="s">
        <v>1582</v>
      </c>
      <c r="C861" s="175">
        <v>1.3157944356379279</v>
      </c>
      <c r="D861" s="175">
        <v>12.844659966941677</v>
      </c>
    </row>
    <row r="862" spans="1:4" ht="27.75" customHeight="1" x14ac:dyDescent="0.25">
      <c r="A862" s="173" t="s">
        <v>1583</v>
      </c>
      <c r="B862" s="174" t="s">
        <v>1582</v>
      </c>
      <c r="C862" s="175">
        <v>1.3157944356379279</v>
      </c>
      <c r="D862" s="175">
        <v>12.844659966941677</v>
      </c>
    </row>
    <row r="863" spans="1:4" ht="27.75" customHeight="1" x14ac:dyDescent="0.25">
      <c r="A863" s="173" t="s">
        <v>1584</v>
      </c>
      <c r="B863" s="174" t="s">
        <v>1582</v>
      </c>
      <c r="C863" s="175">
        <v>6.1612596589395032</v>
      </c>
      <c r="D863" s="175">
        <v>5.367605872364245</v>
      </c>
    </row>
    <row r="864" spans="1:4" ht="27.75" customHeight="1" x14ac:dyDescent="0.25">
      <c r="A864" s="173" t="s">
        <v>1584</v>
      </c>
      <c r="B864" s="174" t="s">
        <v>1582</v>
      </c>
      <c r="C864" s="175">
        <v>6.1612596589395032</v>
      </c>
      <c r="D864" s="175">
        <v>5.367605872364245</v>
      </c>
    </row>
    <row r="865" spans="1:4" ht="27.75" customHeight="1" x14ac:dyDescent="0.25">
      <c r="A865" s="173" t="s">
        <v>1585</v>
      </c>
      <c r="B865" s="174" t="s">
        <v>1582</v>
      </c>
      <c r="C865" s="175">
        <v>6.1612596589395032</v>
      </c>
      <c r="D865" s="175">
        <v>5.367605872364245</v>
      </c>
    </row>
    <row r="866" spans="1:4" ht="27.75" customHeight="1" x14ac:dyDescent="0.25">
      <c r="A866" s="173" t="s">
        <v>1585</v>
      </c>
      <c r="B866" s="174" t="s">
        <v>1582</v>
      </c>
      <c r="C866" s="175">
        <v>6.1612596589395032</v>
      </c>
      <c r="D866" s="175">
        <v>5.367605872364245</v>
      </c>
    </row>
    <row r="867" spans="1:4" ht="27.75" customHeight="1" x14ac:dyDescent="0.25">
      <c r="A867" s="173" t="s">
        <v>1586</v>
      </c>
      <c r="B867" s="174" t="s">
        <v>1587</v>
      </c>
      <c r="C867" s="175">
        <v>0.449040958193896</v>
      </c>
      <c r="D867" s="175">
        <v>14.243996906429633</v>
      </c>
    </row>
    <row r="868" spans="1:4" ht="27.75" customHeight="1" x14ac:dyDescent="0.25">
      <c r="A868" s="173" t="s">
        <v>1588</v>
      </c>
      <c r="B868" s="174" t="s">
        <v>1587</v>
      </c>
      <c r="C868" s="175">
        <v>0.449040958193896</v>
      </c>
      <c r="D868" s="175">
        <v>14.243996906429633</v>
      </c>
    </row>
    <row r="869" spans="1:4" ht="27.75" customHeight="1" x14ac:dyDescent="0.25">
      <c r="A869" s="173" t="s">
        <v>1589</v>
      </c>
      <c r="B869" s="174" t="s">
        <v>1587</v>
      </c>
      <c r="C869" s="175">
        <v>20.373928126425376</v>
      </c>
      <c r="D869" s="175">
        <v>6.934027819552254</v>
      </c>
    </row>
    <row r="870" spans="1:4" ht="27.75" customHeight="1" x14ac:dyDescent="0.25">
      <c r="A870" s="173" t="s">
        <v>1589</v>
      </c>
      <c r="B870" s="174" t="s">
        <v>1587</v>
      </c>
      <c r="C870" s="175">
        <v>20.373928126425376</v>
      </c>
      <c r="D870" s="175">
        <v>6.934027819552254</v>
      </c>
    </row>
    <row r="871" spans="1:4" ht="27.75" customHeight="1" x14ac:dyDescent="0.25">
      <c r="A871" s="173" t="s">
        <v>1590</v>
      </c>
      <c r="B871" s="174" t="s">
        <v>1587</v>
      </c>
      <c r="C871" s="175">
        <v>20.342599687481616</v>
      </c>
      <c r="D871" s="175">
        <v>6.934027819552254</v>
      </c>
    </row>
    <row r="872" spans="1:4" ht="27.75" customHeight="1" x14ac:dyDescent="0.25">
      <c r="A872" s="173" t="s">
        <v>1590</v>
      </c>
      <c r="B872" s="174" t="s">
        <v>1587</v>
      </c>
      <c r="C872" s="175">
        <v>20.342599687481616</v>
      </c>
      <c r="D872" s="175">
        <v>6.934027819552254</v>
      </c>
    </row>
    <row r="873" spans="1:4" ht="27.75" customHeight="1" x14ac:dyDescent="0.25">
      <c r="A873" s="173" t="s">
        <v>1591</v>
      </c>
      <c r="B873" s="174" t="s">
        <v>1592</v>
      </c>
      <c r="C873" s="175">
        <v>1.5037650693004889</v>
      </c>
      <c r="D873" s="175">
        <v>5.3049489944767245</v>
      </c>
    </row>
    <row r="874" spans="1:4" ht="27.75" customHeight="1" x14ac:dyDescent="0.25">
      <c r="A874" s="173" t="s">
        <v>1591</v>
      </c>
      <c r="B874" s="174" t="s">
        <v>1592</v>
      </c>
      <c r="C874" s="175">
        <v>1.5037650693004889</v>
      </c>
      <c r="D874" s="175">
        <v>5.3049489944767245</v>
      </c>
    </row>
    <row r="875" spans="1:4" ht="27.75" customHeight="1" x14ac:dyDescent="0.25">
      <c r="A875" s="173" t="s">
        <v>1593</v>
      </c>
      <c r="B875" s="174" t="s">
        <v>1592</v>
      </c>
      <c r="C875" s="175">
        <v>1.5037650693004889</v>
      </c>
      <c r="D875" s="175">
        <v>5.3049489944767245</v>
      </c>
    </row>
    <row r="876" spans="1:4" ht="27.75" customHeight="1" x14ac:dyDescent="0.25">
      <c r="A876" s="173" t="s">
        <v>1593</v>
      </c>
      <c r="B876" s="174" t="s">
        <v>1592</v>
      </c>
      <c r="C876" s="175">
        <v>1.5037650693004889</v>
      </c>
      <c r="D876" s="175">
        <v>5.3049489944767245</v>
      </c>
    </row>
    <row r="877" spans="1:4" ht="27.75" customHeight="1" x14ac:dyDescent="0.25">
      <c r="A877" s="173" t="s">
        <v>1594</v>
      </c>
      <c r="B877" s="174" t="s">
        <v>1595</v>
      </c>
      <c r="C877" s="175">
        <v>9.3985316831280558E-2</v>
      </c>
      <c r="D877" s="175">
        <v>2.1303338481756926</v>
      </c>
    </row>
    <row r="878" spans="1:4" ht="27.75" customHeight="1" x14ac:dyDescent="0.25">
      <c r="A878" s="173" t="s">
        <v>1596</v>
      </c>
      <c r="B878" s="174" t="s">
        <v>1595</v>
      </c>
      <c r="C878" s="175">
        <v>8.3542503850027164E-2</v>
      </c>
      <c r="D878" s="175">
        <v>1.900591962588118</v>
      </c>
    </row>
    <row r="879" spans="1:4" ht="27.75" customHeight="1" x14ac:dyDescent="0.25">
      <c r="A879" s="173" t="s">
        <v>1596</v>
      </c>
      <c r="B879" s="174" t="s">
        <v>1595</v>
      </c>
      <c r="C879" s="175">
        <v>8.3542503850027164E-2</v>
      </c>
      <c r="D879" s="175">
        <v>1.900591962588118</v>
      </c>
    </row>
    <row r="880" spans="1:4" ht="27.75" customHeight="1" x14ac:dyDescent="0.25">
      <c r="A880" s="173" t="s">
        <v>1597</v>
      </c>
      <c r="B880" s="174" t="s">
        <v>1598</v>
      </c>
      <c r="C880" s="175">
        <v>9.3985316831280558E-2</v>
      </c>
      <c r="D880" s="175">
        <v>2.1407766611569459</v>
      </c>
    </row>
    <row r="881" spans="1:4" ht="27.75" customHeight="1" x14ac:dyDescent="0.25">
      <c r="A881" s="173" t="s">
        <v>1599</v>
      </c>
      <c r="B881" s="174" t="s">
        <v>1600</v>
      </c>
      <c r="C881" s="175">
        <v>1.2635803707316609</v>
      </c>
      <c r="D881" s="175">
        <v>2.8091166919571635</v>
      </c>
    </row>
    <row r="882" spans="1:4" ht="27.75" customHeight="1" x14ac:dyDescent="0.25">
      <c r="A882" s="173" t="s">
        <v>1599</v>
      </c>
      <c r="B882" s="174" t="s">
        <v>1600</v>
      </c>
      <c r="C882" s="175">
        <v>1.2635803707316609</v>
      </c>
      <c r="D882" s="175">
        <v>2.8091166919571635</v>
      </c>
    </row>
    <row r="883" spans="1:4" ht="27.75" customHeight="1" x14ac:dyDescent="0.25">
      <c r="A883" s="173" t="s">
        <v>1601</v>
      </c>
      <c r="B883" s="174" t="s">
        <v>1600</v>
      </c>
      <c r="C883" s="175">
        <v>1.2635803707316609</v>
      </c>
      <c r="D883" s="175">
        <v>2.8091166919571635</v>
      </c>
    </row>
    <row r="884" spans="1:4" ht="27.75" customHeight="1" x14ac:dyDescent="0.25">
      <c r="A884" s="173" t="s">
        <v>1601</v>
      </c>
      <c r="B884" s="174" t="s">
        <v>1600</v>
      </c>
      <c r="C884" s="175">
        <v>1.2635803707316609</v>
      </c>
      <c r="D884" s="175">
        <v>2.8091166919571635</v>
      </c>
    </row>
    <row r="885" spans="1:4" ht="27.75" customHeight="1" x14ac:dyDescent="0.25">
      <c r="A885" s="173" t="s">
        <v>1602</v>
      </c>
      <c r="B885" s="174" t="s">
        <v>1600</v>
      </c>
      <c r="C885" s="175">
        <v>2.0154629053819053</v>
      </c>
      <c r="D885" s="175">
        <v>2.2138763520257201</v>
      </c>
    </row>
    <row r="886" spans="1:4" ht="27.75" customHeight="1" x14ac:dyDescent="0.25">
      <c r="A886" s="173" t="s">
        <v>1603</v>
      </c>
      <c r="B886" s="174" t="s">
        <v>1600</v>
      </c>
      <c r="C886" s="175">
        <v>2.0154629053819053</v>
      </c>
      <c r="D886" s="175">
        <v>2.2138763520257201</v>
      </c>
    </row>
    <row r="887" spans="1:4" ht="27.75" customHeight="1" x14ac:dyDescent="0.25">
      <c r="A887" s="173" t="s">
        <v>1604</v>
      </c>
      <c r="B887" s="174" t="s">
        <v>1605</v>
      </c>
      <c r="C887" s="175">
        <v>14.881008498286089</v>
      </c>
      <c r="D887" s="175">
        <v>1.4411081914129684</v>
      </c>
    </row>
    <row r="888" spans="1:4" ht="27.75" customHeight="1" x14ac:dyDescent="0.25">
      <c r="A888" s="173" t="s">
        <v>1604</v>
      </c>
      <c r="B888" s="174" t="s">
        <v>1605</v>
      </c>
      <c r="C888" s="175">
        <v>14.881008498286089</v>
      </c>
      <c r="D888" s="175">
        <v>1.4411081914129684</v>
      </c>
    </row>
    <row r="889" spans="1:4" ht="27.75" customHeight="1" x14ac:dyDescent="0.25">
      <c r="A889" s="173" t="s">
        <v>1606</v>
      </c>
      <c r="B889" s="174" t="s">
        <v>1605</v>
      </c>
      <c r="C889" s="175">
        <v>14.881008498286089</v>
      </c>
      <c r="D889" s="175">
        <v>1.4411081914129684</v>
      </c>
    </row>
    <row r="890" spans="1:4" ht="27.75" customHeight="1" x14ac:dyDescent="0.25">
      <c r="A890" s="173" t="s">
        <v>1606</v>
      </c>
      <c r="B890" s="174" t="s">
        <v>1605</v>
      </c>
      <c r="C890" s="175">
        <v>14.881008498286089</v>
      </c>
      <c r="D890" s="175">
        <v>1.4411081914129684</v>
      </c>
    </row>
    <row r="891" spans="1:4" ht="27.75" customHeight="1" x14ac:dyDescent="0.25">
      <c r="A891" s="173" t="s">
        <v>1607</v>
      </c>
      <c r="B891" s="174" t="s">
        <v>1605</v>
      </c>
      <c r="C891" s="175">
        <v>2.8613307568634307</v>
      </c>
      <c r="D891" s="175">
        <v>10.254842347590834</v>
      </c>
    </row>
    <row r="892" spans="1:4" ht="27.75" customHeight="1" x14ac:dyDescent="0.25">
      <c r="A892" s="173" t="s">
        <v>1608</v>
      </c>
      <c r="B892" s="174" t="s">
        <v>1605</v>
      </c>
      <c r="C892" s="175">
        <v>2.8613307568634307</v>
      </c>
      <c r="D892" s="175">
        <v>10.254842347590834</v>
      </c>
    </row>
    <row r="893" spans="1:4" ht="27.75" customHeight="1" x14ac:dyDescent="0.25">
      <c r="A893" s="173" t="s">
        <v>1609</v>
      </c>
      <c r="B893" s="174" t="s">
        <v>1610</v>
      </c>
      <c r="C893" s="175">
        <v>7.1115556402335622</v>
      </c>
      <c r="D893" s="175">
        <v>7.101112827252309</v>
      </c>
    </row>
    <row r="894" spans="1:4" ht="27.75" customHeight="1" x14ac:dyDescent="0.25">
      <c r="A894" s="173" t="s">
        <v>1609</v>
      </c>
      <c r="B894" s="174" t="s">
        <v>1610</v>
      </c>
      <c r="C894" s="175">
        <v>7.1115556402335622</v>
      </c>
      <c r="D894" s="175">
        <v>7.101112827252309</v>
      </c>
    </row>
    <row r="895" spans="1:4" ht="27.75" customHeight="1" x14ac:dyDescent="0.25">
      <c r="A895" s="173" t="s">
        <v>1611</v>
      </c>
      <c r="B895" s="174" t="s">
        <v>1610</v>
      </c>
      <c r="C895" s="175">
        <v>7.1533268921585753</v>
      </c>
      <c r="D895" s="175">
        <v>7.101112827252309</v>
      </c>
    </row>
    <row r="896" spans="1:4" ht="27.75" customHeight="1" x14ac:dyDescent="0.25">
      <c r="A896" s="173" t="s">
        <v>1611</v>
      </c>
      <c r="B896" s="174" t="s">
        <v>1610</v>
      </c>
      <c r="C896" s="175">
        <v>7.1533268921585753</v>
      </c>
      <c r="D896" s="175">
        <v>7.101112827252309</v>
      </c>
    </row>
    <row r="897" spans="1:4" ht="27.75" customHeight="1" x14ac:dyDescent="0.25">
      <c r="A897" s="173" t="s">
        <v>1612</v>
      </c>
      <c r="B897" s="174" t="s">
        <v>1610</v>
      </c>
      <c r="C897" s="175">
        <v>0.54302627502517653</v>
      </c>
      <c r="D897" s="175">
        <v>7.4143972166899106</v>
      </c>
    </row>
    <row r="898" spans="1:4" ht="27.75" customHeight="1" x14ac:dyDescent="0.25">
      <c r="A898" s="173" t="s">
        <v>1613</v>
      </c>
      <c r="B898" s="174" t="s">
        <v>1610</v>
      </c>
      <c r="C898" s="175">
        <v>0.54302627502517653</v>
      </c>
      <c r="D898" s="175">
        <v>7.4143972166899106</v>
      </c>
    </row>
    <row r="899" spans="1:4" ht="27.75" customHeight="1" x14ac:dyDescent="0.25">
      <c r="A899" s="173" t="s">
        <v>1614</v>
      </c>
      <c r="B899" s="174" t="s">
        <v>1615</v>
      </c>
      <c r="C899" s="175">
        <v>4.9290077271516024</v>
      </c>
      <c r="D899" s="175">
        <v>1.8170494587380908</v>
      </c>
    </row>
    <row r="900" spans="1:4" ht="27.75" customHeight="1" x14ac:dyDescent="0.25">
      <c r="A900" s="173" t="s">
        <v>1614</v>
      </c>
      <c r="B900" s="174" t="s">
        <v>1615</v>
      </c>
      <c r="C900" s="175">
        <v>4.9290077271516024</v>
      </c>
      <c r="D900" s="175">
        <v>1.8170494587380908</v>
      </c>
    </row>
    <row r="901" spans="1:4" ht="27.75" customHeight="1" x14ac:dyDescent="0.25">
      <c r="A901" s="173" t="s">
        <v>1616</v>
      </c>
      <c r="B901" s="174" t="s">
        <v>1615</v>
      </c>
      <c r="C901" s="175">
        <v>7.8634381748838074</v>
      </c>
      <c r="D901" s="175">
        <v>-1.0442812981253395E-2</v>
      </c>
    </row>
    <row r="902" spans="1:4" ht="27.75" customHeight="1" x14ac:dyDescent="0.25">
      <c r="A902" s="173" t="s">
        <v>1616</v>
      </c>
      <c r="B902" s="174" t="s">
        <v>1615</v>
      </c>
      <c r="C902" s="175">
        <v>7.8634381748838074</v>
      </c>
      <c r="D902" s="175">
        <v>-1.0442812981253395E-2</v>
      </c>
    </row>
    <row r="903" spans="1:4" ht="27.75" customHeight="1" x14ac:dyDescent="0.25">
      <c r="A903" s="173" t="s">
        <v>1617</v>
      </c>
      <c r="B903" s="174" t="s">
        <v>1615</v>
      </c>
      <c r="C903" s="175">
        <v>6.0881599680707295</v>
      </c>
      <c r="D903" s="175">
        <v>7.3621831517836434</v>
      </c>
    </row>
    <row r="904" spans="1:4" ht="27.75" customHeight="1" x14ac:dyDescent="0.25">
      <c r="A904" s="173" t="s">
        <v>1618</v>
      </c>
      <c r="B904" s="174" t="s">
        <v>1615</v>
      </c>
      <c r="C904" s="175">
        <v>6.0881599680707295</v>
      </c>
      <c r="D904" s="175">
        <v>7.3621831517836434</v>
      </c>
    </row>
    <row r="905" spans="1:4" ht="27.75" customHeight="1" x14ac:dyDescent="0.25">
      <c r="A905" s="173" t="s">
        <v>1619</v>
      </c>
      <c r="B905" s="174" t="s">
        <v>1620</v>
      </c>
      <c r="C905" s="175">
        <v>6.234359349808277</v>
      </c>
      <c r="D905" s="175">
        <v>0</v>
      </c>
    </row>
    <row r="906" spans="1:4" ht="27.75" customHeight="1" x14ac:dyDescent="0.25">
      <c r="A906" s="173" t="s">
        <v>1619</v>
      </c>
      <c r="B906" s="174" t="s">
        <v>1620</v>
      </c>
      <c r="C906" s="175">
        <v>6.234359349808277</v>
      </c>
      <c r="D906" s="175">
        <v>0</v>
      </c>
    </row>
    <row r="907" spans="1:4" ht="27.75" customHeight="1" x14ac:dyDescent="0.25">
      <c r="A907" s="173" t="s">
        <v>1621</v>
      </c>
      <c r="B907" s="174" t="s">
        <v>1620</v>
      </c>
      <c r="C907" s="175">
        <v>6.234359349808277</v>
      </c>
      <c r="D907" s="175">
        <v>0</v>
      </c>
    </row>
    <row r="908" spans="1:4" ht="27.75" customHeight="1" x14ac:dyDescent="0.25">
      <c r="A908" s="173" t="s">
        <v>1621</v>
      </c>
      <c r="B908" s="174" t="s">
        <v>1620</v>
      </c>
      <c r="C908" s="175">
        <v>6.234359349808277</v>
      </c>
      <c r="D908" s="175">
        <v>0</v>
      </c>
    </row>
    <row r="909" spans="1:4" ht="27.75" customHeight="1" x14ac:dyDescent="0.25">
      <c r="A909" s="173" t="s">
        <v>1622</v>
      </c>
      <c r="B909" s="174" t="s">
        <v>1620</v>
      </c>
      <c r="C909" s="175">
        <v>5.5242480670830458</v>
      </c>
      <c r="D909" s="175">
        <v>7.0802272012898024</v>
      </c>
    </row>
    <row r="910" spans="1:4" ht="27.75" customHeight="1" x14ac:dyDescent="0.25">
      <c r="A910" s="173" t="s">
        <v>1623</v>
      </c>
      <c r="B910" s="174" t="s">
        <v>1620</v>
      </c>
      <c r="C910" s="175">
        <v>5.5242480670830458</v>
      </c>
      <c r="D910" s="175">
        <v>7.0802272012898024</v>
      </c>
    </row>
    <row r="911" spans="1:4" ht="27.75" customHeight="1" x14ac:dyDescent="0.25">
      <c r="A911" s="173" t="s">
        <v>1624</v>
      </c>
      <c r="B911" s="174" t="s">
        <v>1625</v>
      </c>
      <c r="C911" s="175">
        <v>4.8872364752265884</v>
      </c>
      <c r="D911" s="175">
        <v>1.5559791342067559</v>
      </c>
    </row>
    <row r="912" spans="1:4" ht="27.75" customHeight="1" x14ac:dyDescent="0.25">
      <c r="A912" s="173" t="s">
        <v>1626</v>
      </c>
      <c r="B912" s="174" t="s">
        <v>1627</v>
      </c>
      <c r="C912" s="175">
        <v>5.8584180824831549</v>
      </c>
      <c r="D912" s="175">
        <v>1.3366800616004346</v>
      </c>
    </row>
    <row r="913" spans="1:4" ht="27.75" customHeight="1" x14ac:dyDescent="0.25">
      <c r="A913" s="173" t="s">
        <v>1628</v>
      </c>
      <c r="B913" s="174" t="s">
        <v>1629</v>
      </c>
      <c r="C913" s="175">
        <v>9.3985316831280558E-2</v>
      </c>
      <c r="D913" s="175">
        <v>34.670139097761279</v>
      </c>
    </row>
    <row r="914" spans="1:4" ht="27.75" customHeight="1" x14ac:dyDescent="0.25">
      <c r="A914" s="173" t="s">
        <v>1630</v>
      </c>
      <c r="B914" s="174" t="s">
        <v>1629</v>
      </c>
      <c r="C914" s="175">
        <v>50.021074180203762</v>
      </c>
      <c r="D914" s="175">
        <v>8.7615200912715991</v>
      </c>
    </row>
    <row r="915" spans="1:4" ht="27.75" customHeight="1" x14ac:dyDescent="0.25">
      <c r="A915" s="173" t="s">
        <v>1630</v>
      </c>
      <c r="B915" s="174" t="s">
        <v>1629</v>
      </c>
      <c r="C915" s="175">
        <v>50.021074180203762</v>
      </c>
      <c r="D915" s="175">
        <v>8.7615200912715991</v>
      </c>
    </row>
    <row r="916" spans="1:4" ht="27.75" customHeight="1" x14ac:dyDescent="0.25">
      <c r="A916" s="173" t="s">
        <v>1631</v>
      </c>
      <c r="B916" s="174" t="s">
        <v>1632</v>
      </c>
      <c r="C916" s="175">
        <v>0.29239876347509508</v>
      </c>
      <c r="D916" s="175">
        <v>4.5739520857889868</v>
      </c>
    </row>
    <row r="917" spans="1:4" ht="27.75" customHeight="1" x14ac:dyDescent="0.25">
      <c r="A917" s="173" t="s">
        <v>1633</v>
      </c>
      <c r="B917" s="174" t="s">
        <v>1632</v>
      </c>
      <c r="C917" s="175">
        <v>0.29239876347509508</v>
      </c>
      <c r="D917" s="175">
        <v>4.5739520857889868</v>
      </c>
    </row>
    <row r="918" spans="1:4" ht="27.75" customHeight="1" x14ac:dyDescent="0.25">
      <c r="A918" s="173" t="s">
        <v>1634</v>
      </c>
      <c r="B918" s="174" t="s">
        <v>1632</v>
      </c>
      <c r="C918" s="175">
        <v>3.9160548679700233</v>
      </c>
      <c r="D918" s="175">
        <v>0.30284157645634846</v>
      </c>
    </row>
    <row r="919" spans="1:4" ht="27.75" customHeight="1" x14ac:dyDescent="0.25">
      <c r="A919" s="173" t="s">
        <v>1634</v>
      </c>
      <c r="B919" s="174" t="s">
        <v>1632</v>
      </c>
      <c r="C919" s="175">
        <v>3.9160548679700233</v>
      </c>
      <c r="D919" s="175">
        <v>0.30284157645634846</v>
      </c>
    </row>
    <row r="920" spans="1:4" ht="27.75" customHeight="1" x14ac:dyDescent="0.25">
      <c r="A920" s="173" t="s">
        <v>1635</v>
      </c>
      <c r="B920" s="174" t="s">
        <v>1632</v>
      </c>
      <c r="C920" s="175">
        <v>3.9160548679700233</v>
      </c>
      <c r="D920" s="175">
        <v>0.30284157645634846</v>
      </c>
    </row>
    <row r="921" spans="1:4" ht="27.75" customHeight="1" x14ac:dyDescent="0.25">
      <c r="A921" s="173" t="s">
        <v>1635</v>
      </c>
      <c r="B921" s="174" t="s">
        <v>1632</v>
      </c>
      <c r="C921" s="175">
        <v>3.9160548679700233</v>
      </c>
      <c r="D921" s="175">
        <v>0.30284157645634846</v>
      </c>
    </row>
    <row r="922" spans="1:4" ht="27.75" customHeight="1" x14ac:dyDescent="0.25">
      <c r="A922" s="173" t="s">
        <v>1636</v>
      </c>
      <c r="B922" s="174" t="s">
        <v>1637</v>
      </c>
      <c r="C922" s="175">
        <v>1.7021785159443032</v>
      </c>
      <c r="D922" s="175">
        <v>2.0990054092319324</v>
      </c>
    </row>
    <row r="923" spans="1:4" ht="27.75" customHeight="1" x14ac:dyDescent="0.25">
      <c r="A923" s="173" t="s">
        <v>1636</v>
      </c>
      <c r="B923" s="174" t="s">
        <v>1637</v>
      </c>
      <c r="C923" s="175">
        <v>1.7021785159443032</v>
      </c>
      <c r="D923" s="175">
        <v>2.0990054092319324</v>
      </c>
    </row>
    <row r="924" spans="1:4" ht="27.75" customHeight="1" x14ac:dyDescent="0.25">
      <c r="A924" s="173" t="s">
        <v>1638</v>
      </c>
      <c r="B924" s="174" t="s">
        <v>1637</v>
      </c>
      <c r="C924" s="175">
        <v>1.7021785159443032</v>
      </c>
      <c r="D924" s="175">
        <v>2.0990054092319324</v>
      </c>
    </row>
    <row r="925" spans="1:4" ht="27.75" customHeight="1" x14ac:dyDescent="0.25">
      <c r="A925" s="173" t="s">
        <v>1638</v>
      </c>
      <c r="B925" s="174" t="s">
        <v>1637</v>
      </c>
      <c r="C925" s="175">
        <v>1.7021785159443032</v>
      </c>
      <c r="D925" s="175">
        <v>2.0990054092319324</v>
      </c>
    </row>
    <row r="926" spans="1:4" ht="27.75" customHeight="1" x14ac:dyDescent="0.25">
      <c r="A926" s="173" t="s">
        <v>1639</v>
      </c>
      <c r="B926" s="174" t="s">
        <v>1637</v>
      </c>
      <c r="C926" s="175">
        <v>1.7021785159443032</v>
      </c>
      <c r="D926" s="175">
        <v>2.0990054092319324</v>
      </c>
    </row>
    <row r="927" spans="1:4" ht="27.75" customHeight="1" x14ac:dyDescent="0.25">
      <c r="A927" s="173" t="s">
        <v>1639</v>
      </c>
      <c r="B927" s="174" t="s">
        <v>1637</v>
      </c>
      <c r="C927" s="175">
        <v>1.7021785159443032</v>
      </c>
      <c r="D927" s="175">
        <v>2.0990054092319324</v>
      </c>
    </row>
    <row r="928" spans="1:4" ht="27.75" customHeight="1" x14ac:dyDescent="0.25">
      <c r="A928" s="173" t="s">
        <v>1640</v>
      </c>
      <c r="B928" s="174" t="s">
        <v>1637</v>
      </c>
      <c r="C928" s="175">
        <v>2.2347619779882266</v>
      </c>
      <c r="D928" s="175">
        <v>4.0204829977825574</v>
      </c>
    </row>
    <row r="929" spans="1:4" ht="27.75" customHeight="1" x14ac:dyDescent="0.25">
      <c r="A929" s="173" t="s">
        <v>1641</v>
      </c>
      <c r="B929" s="174" t="s">
        <v>1637</v>
      </c>
      <c r="C929" s="175">
        <v>2.2347619779882266</v>
      </c>
      <c r="D929" s="175">
        <v>4.0204829977825574</v>
      </c>
    </row>
    <row r="930" spans="1:4" ht="27.75" customHeight="1" x14ac:dyDescent="0.25">
      <c r="A930" s="173" t="s">
        <v>1642</v>
      </c>
      <c r="B930" s="174" t="s">
        <v>1643</v>
      </c>
      <c r="C930" s="175">
        <v>0</v>
      </c>
      <c r="D930" s="175">
        <v>0</v>
      </c>
    </row>
    <row r="931" spans="1:4" ht="27.75" customHeight="1" x14ac:dyDescent="0.25">
      <c r="A931" s="173" t="s">
        <v>1642</v>
      </c>
      <c r="B931" s="174" t="s">
        <v>1643</v>
      </c>
      <c r="C931" s="175">
        <v>0</v>
      </c>
      <c r="D931" s="175">
        <v>0</v>
      </c>
    </row>
    <row r="932" spans="1:4" ht="27.75" customHeight="1" x14ac:dyDescent="0.25">
      <c r="A932" s="173" t="s">
        <v>1644</v>
      </c>
      <c r="B932" s="174" t="s">
        <v>1645</v>
      </c>
      <c r="C932" s="175">
        <v>0</v>
      </c>
      <c r="D932" s="175">
        <v>0</v>
      </c>
    </row>
    <row r="933" spans="1:4" ht="27.75" customHeight="1" x14ac:dyDescent="0.25">
      <c r="A933" s="173" t="s">
        <v>1644</v>
      </c>
      <c r="B933" s="174" t="s">
        <v>1645</v>
      </c>
      <c r="C933" s="175">
        <v>0</v>
      </c>
      <c r="D933" s="175">
        <v>0</v>
      </c>
    </row>
    <row r="934" spans="1:4" ht="27.75" customHeight="1" x14ac:dyDescent="0.25">
      <c r="A934" s="173" t="s">
        <v>1646</v>
      </c>
      <c r="B934" s="174" t="s">
        <v>1645</v>
      </c>
      <c r="C934" s="175">
        <v>0</v>
      </c>
      <c r="D934" s="175">
        <v>0</v>
      </c>
    </row>
    <row r="935" spans="1:4" ht="27.75" customHeight="1" x14ac:dyDescent="0.25">
      <c r="A935" s="173" t="s">
        <v>1646</v>
      </c>
      <c r="B935" s="174" t="s">
        <v>1645</v>
      </c>
      <c r="C935" s="175">
        <v>0</v>
      </c>
      <c r="D935" s="175">
        <v>0</v>
      </c>
    </row>
    <row r="936" spans="1:4" ht="27.75" customHeight="1" x14ac:dyDescent="0.25">
      <c r="A936" s="173" t="s">
        <v>1647</v>
      </c>
      <c r="B936" s="174" t="s">
        <v>1645</v>
      </c>
      <c r="C936" s="175">
        <v>0</v>
      </c>
      <c r="D936" s="175">
        <v>0</v>
      </c>
    </row>
    <row r="937" spans="1:4" ht="27.75" customHeight="1" x14ac:dyDescent="0.25">
      <c r="A937" s="173" t="s">
        <v>1647</v>
      </c>
      <c r="B937" s="174" t="s">
        <v>1645</v>
      </c>
      <c r="C937" s="175">
        <v>0</v>
      </c>
      <c r="D937" s="175">
        <v>0</v>
      </c>
    </row>
    <row r="938" spans="1:4" ht="27.75" customHeight="1" x14ac:dyDescent="0.25">
      <c r="A938" s="173" t="s">
        <v>1648</v>
      </c>
      <c r="B938" s="174" t="s">
        <v>1645</v>
      </c>
      <c r="C938" s="175">
        <v>0</v>
      </c>
      <c r="D938" s="175">
        <v>0</v>
      </c>
    </row>
    <row r="939" spans="1:4" ht="27.75" customHeight="1" x14ac:dyDescent="0.25">
      <c r="A939" s="173" t="s">
        <v>1648</v>
      </c>
      <c r="B939" s="174" t="s">
        <v>1645</v>
      </c>
      <c r="C939" s="175">
        <v>0</v>
      </c>
      <c r="D939" s="175">
        <v>0</v>
      </c>
    </row>
    <row r="940" spans="1:4" ht="27.75" customHeight="1" x14ac:dyDescent="0.25">
      <c r="A940" s="173" t="s">
        <v>1649</v>
      </c>
      <c r="B940" s="174" t="s">
        <v>1650</v>
      </c>
      <c r="C940" s="175">
        <v>0.64745440483771055</v>
      </c>
      <c r="D940" s="175">
        <v>0.46992658415640282</v>
      </c>
    </row>
    <row r="941" spans="1:4" ht="27.75" customHeight="1" x14ac:dyDescent="0.25">
      <c r="A941" s="173" t="s">
        <v>1651</v>
      </c>
      <c r="B941" s="174" t="s">
        <v>1650</v>
      </c>
      <c r="C941" s="175">
        <v>0.64745440483771055</v>
      </c>
      <c r="D941" s="175">
        <v>0.46992658415640282</v>
      </c>
    </row>
    <row r="942" spans="1:4" ht="27.75" customHeight="1" x14ac:dyDescent="0.25">
      <c r="A942" s="173" t="s">
        <v>1652</v>
      </c>
      <c r="B942" s="174" t="s">
        <v>1653</v>
      </c>
      <c r="C942" s="175">
        <v>2.7360170010883897</v>
      </c>
      <c r="D942" s="175">
        <v>2.7360170010883897</v>
      </c>
    </row>
    <row r="943" spans="1:4" ht="27.75" customHeight="1" x14ac:dyDescent="0.25">
      <c r="A943" s="173" t="s">
        <v>1654</v>
      </c>
      <c r="B943" s="174" t="s">
        <v>1653</v>
      </c>
      <c r="C943" s="175">
        <v>2.7360170010883897</v>
      </c>
      <c r="D943" s="175">
        <v>2.7360170010883897</v>
      </c>
    </row>
    <row r="944" spans="1:4" ht="27.75" customHeight="1" x14ac:dyDescent="0.25">
      <c r="A944" s="173" t="s">
        <v>1655</v>
      </c>
      <c r="B944" s="174" t="s">
        <v>1656</v>
      </c>
      <c r="C944" s="175">
        <v>2.5376035544445754</v>
      </c>
      <c r="D944" s="175">
        <v>7.5188253465024451</v>
      </c>
    </row>
    <row r="945" spans="1:4" ht="27.75" customHeight="1" x14ac:dyDescent="0.25">
      <c r="A945" s="173" t="s">
        <v>1657</v>
      </c>
      <c r="B945" s="174" t="s">
        <v>1656</v>
      </c>
      <c r="C945" s="175">
        <v>2.5376035544445754</v>
      </c>
      <c r="D945" s="175">
        <v>7.5188253465024451</v>
      </c>
    </row>
    <row r="946" spans="1:4" ht="27.75" customHeight="1" x14ac:dyDescent="0.25">
      <c r="A946" s="173" t="s">
        <v>1658</v>
      </c>
      <c r="B946" s="174" t="s">
        <v>1659</v>
      </c>
      <c r="C946" s="175">
        <v>3.7280842343074618</v>
      </c>
      <c r="D946" s="175">
        <v>5.6286761968955794</v>
      </c>
    </row>
    <row r="947" spans="1:4" ht="27.75" customHeight="1" x14ac:dyDescent="0.25">
      <c r="A947" s="173" t="s">
        <v>1660</v>
      </c>
      <c r="B947" s="174" t="s">
        <v>1659</v>
      </c>
      <c r="C947" s="175">
        <v>3.7280842343074618</v>
      </c>
      <c r="D947" s="175">
        <v>5.6286761968955794</v>
      </c>
    </row>
    <row r="948" spans="1:4" ht="27.75" customHeight="1" x14ac:dyDescent="0.25">
      <c r="A948" s="173" t="s">
        <v>1661</v>
      </c>
      <c r="B948" s="174" t="s">
        <v>1659</v>
      </c>
      <c r="C948" s="175">
        <v>3.6340989174761815</v>
      </c>
      <c r="D948" s="175">
        <v>1.5142078822817422</v>
      </c>
    </row>
    <row r="949" spans="1:4" ht="27.75" customHeight="1" x14ac:dyDescent="0.25">
      <c r="A949" s="173" t="s">
        <v>1661</v>
      </c>
      <c r="B949" s="174" t="s">
        <v>1659</v>
      </c>
      <c r="C949" s="175">
        <v>3.6340989174761815</v>
      </c>
      <c r="D949" s="175">
        <v>1.5142078822817422</v>
      </c>
    </row>
    <row r="950" spans="1:4" ht="27.75" customHeight="1" x14ac:dyDescent="0.25">
      <c r="A950" s="173" t="s">
        <v>1662</v>
      </c>
      <c r="B950" s="174" t="s">
        <v>1659</v>
      </c>
      <c r="C950" s="175">
        <v>3.6340989174761815</v>
      </c>
      <c r="D950" s="175">
        <v>1.5142078822817422</v>
      </c>
    </row>
    <row r="951" spans="1:4" ht="27.75" customHeight="1" x14ac:dyDescent="0.25">
      <c r="A951" s="173" t="s">
        <v>1662</v>
      </c>
      <c r="B951" s="174" t="s">
        <v>1659</v>
      </c>
      <c r="C951" s="175">
        <v>3.6340989174761815</v>
      </c>
      <c r="D951" s="175">
        <v>1.5142078822817422</v>
      </c>
    </row>
    <row r="952" spans="1:4" ht="27.75" customHeight="1" x14ac:dyDescent="0.25">
      <c r="A952" s="173" t="s">
        <v>1663</v>
      </c>
      <c r="B952" s="174" t="s">
        <v>1664</v>
      </c>
      <c r="C952" s="175">
        <v>3.1015154554322586</v>
      </c>
      <c r="D952" s="175">
        <v>6.067274342108222</v>
      </c>
    </row>
    <row r="953" spans="1:4" ht="27.75" customHeight="1" x14ac:dyDescent="0.25">
      <c r="A953" s="173" t="s">
        <v>1665</v>
      </c>
      <c r="B953" s="174" t="s">
        <v>1664</v>
      </c>
      <c r="C953" s="175">
        <v>3.1015154554322586</v>
      </c>
      <c r="D953" s="175">
        <v>6.067274342108222</v>
      </c>
    </row>
    <row r="954" spans="1:4" ht="27.75" customHeight="1" x14ac:dyDescent="0.25">
      <c r="A954" s="173" t="s">
        <v>1666</v>
      </c>
      <c r="B954" s="174" t="s">
        <v>1664</v>
      </c>
      <c r="C954" s="175">
        <v>7.2368693960086024</v>
      </c>
      <c r="D954" s="175">
        <v>0.92941035533155225</v>
      </c>
    </row>
    <row r="955" spans="1:4" ht="27.75" customHeight="1" x14ac:dyDescent="0.25">
      <c r="A955" s="173" t="s">
        <v>1667</v>
      </c>
      <c r="B955" s="174" t="s">
        <v>1664</v>
      </c>
      <c r="C955" s="175">
        <v>5.3780486853454992</v>
      </c>
      <c r="D955" s="175">
        <v>4.1771251925013582E-2</v>
      </c>
    </row>
    <row r="956" spans="1:4" ht="27.75" customHeight="1" x14ac:dyDescent="0.25">
      <c r="A956" s="173" t="s">
        <v>1667</v>
      </c>
      <c r="B956" s="174" t="s">
        <v>1664</v>
      </c>
      <c r="C956" s="175">
        <v>5.3780486853454992</v>
      </c>
      <c r="D956" s="175">
        <v>4.1771251925013582E-2</v>
      </c>
    </row>
    <row r="957" spans="1:4" ht="27.75" customHeight="1" x14ac:dyDescent="0.25">
      <c r="A957" s="173" t="s">
        <v>1668</v>
      </c>
      <c r="B957" s="174" t="s">
        <v>1664</v>
      </c>
      <c r="C957" s="175">
        <v>5.3780486853454992</v>
      </c>
      <c r="D957" s="175">
        <v>4.1771251925013582E-2</v>
      </c>
    </row>
    <row r="958" spans="1:4" ht="27.75" customHeight="1" x14ac:dyDescent="0.25">
      <c r="A958" s="173" t="s">
        <v>1668</v>
      </c>
      <c r="B958" s="174" t="s">
        <v>1664</v>
      </c>
      <c r="C958" s="175">
        <v>5.3780486853454992</v>
      </c>
      <c r="D958" s="175">
        <v>4.1771251925013582E-2</v>
      </c>
    </row>
    <row r="959" spans="1:4" ht="27.75" customHeight="1" x14ac:dyDescent="0.25">
      <c r="A959" s="173" t="s">
        <v>1669</v>
      </c>
      <c r="B959" s="174" t="s">
        <v>1670</v>
      </c>
      <c r="C959" s="175">
        <v>2.8926591958071906</v>
      </c>
      <c r="D959" s="175">
        <v>0.17752782068130774</v>
      </c>
    </row>
    <row r="960" spans="1:4" ht="27.75" customHeight="1" x14ac:dyDescent="0.25">
      <c r="A960" s="173" t="s">
        <v>1671</v>
      </c>
      <c r="B960" s="174" t="s">
        <v>1670</v>
      </c>
      <c r="C960" s="175">
        <v>2.8926591958071906</v>
      </c>
      <c r="D960" s="175">
        <v>0.17752782068130774</v>
      </c>
    </row>
    <row r="961" spans="1:4" ht="27.75" customHeight="1" x14ac:dyDescent="0.25">
      <c r="A961" s="173" t="s">
        <v>1671</v>
      </c>
      <c r="B961" s="174" t="s">
        <v>1670</v>
      </c>
      <c r="C961" s="175">
        <v>2.8926591958071906</v>
      </c>
      <c r="D961" s="175">
        <v>0.17752782068130774</v>
      </c>
    </row>
    <row r="962" spans="1:4" ht="27.75" customHeight="1" x14ac:dyDescent="0.25">
      <c r="A962" s="173" t="s">
        <v>1672</v>
      </c>
      <c r="B962" s="174" t="s">
        <v>1673</v>
      </c>
      <c r="C962" s="175">
        <v>1.3575656875629414</v>
      </c>
      <c r="D962" s="175">
        <v>11.382666149566202</v>
      </c>
    </row>
    <row r="963" spans="1:4" ht="27.75" customHeight="1" x14ac:dyDescent="0.25">
      <c r="A963" s="173" t="s">
        <v>1674</v>
      </c>
      <c r="B963" s="174" t="s">
        <v>1675</v>
      </c>
      <c r="C963" s="175">
        <v>1.7021785159443032</v>
      </c>
      <c r="D963" s="175">
        <v>6.4118871704895843</v>
      </c>
    </row>
    <row r="964" spans="1:4" ht="27.75" customHeight="1" x14ac:dyDescent="0.25">
      <c r="A964" s="173" t="s">
        <v>1676</v>
      </c>
      <c r="B964" s="174" t="s">
        <v>1675</v>
      </c>
      <c r="C964" s="175">
        <v>1.7021785159443032</v>
      </c>
      <c r="D964" s="175">
        <v>6.4118871704895843</v>
      </c>
    </row>
    <row r="965" spans="1:4" ht="27.75" customHeight="1" x14ac:dyDescent="0.25">
      <c r="A965" s="173" t="s">
        <v>1677</v>
      </c>
      <c r="B965" s="174" t="s">
        <v>1675</v>
      </c>
      <c r="C965" s="175">
        <v>1.7021785159443032</v>
      </c>
      <c r="D965" s="175">
        <v>6.4118871704895843</v>
      </c>
    </row>
    <row r="966" spans="1:4" ht="27.75" customHeight="1" x14ac:dyDescent="0.25">
      <c r="A966" s="173" t="s">
        <v>1678</v>
      </c>
      <c r="B966" s="174" t="s">
        <v>1675</v>
      </c>
      <c r="C966" s="175">
        <v>8.0409659955651147</v>
      </c>
      <c r="D966" s="175">
        <v>1.1591522409191271</v>
      </c>
    </row>
    <row r="967" spans="1:4" ht="27.75" customHeight="1" x14ac:dyDescent="0.25">
      <c r="A967" s="173" t="s">
        <v>1678</v>
      </c>
      <c r="B967" s="174" t="s">
        <v>1675</v>
      </c>
      <c r="C967" s="175">
        <v>8.0409659955651147</v>
      </c>
      <c r="D967" s="175">
        <v>1.1591522409191271</v>
      </c>
    </row>
    <row r="968" spans="1:4" ht="27.75" customHeight="1" x14ac:dyDescent="0.25">
      <c r="A968" s="173" t="s">
        <v>1679</v>
      </c>
      <c r="B968" s="174" t="s">
        <v>1675</v>
      </c>
      <c r="C968" s="175">
        <v>8.0409659955651147</v>
      </c>
      <c r="D968" s="175">
        <v>1.1591522409191271</v>
      </c>
    </row>
    <row r="969" spans="1:4" ht="27.75" customHeight="1" x14ac:dyDescent="0.25">
      <c r="A969" s="173" t="s">
        <v>1679</v>
      </c>
      <c r="B969" s="174" t="s">
        <v>1675</v>
      </c>
      <c r="C969" s="175">
        <v>8.0409659955651147</v>
      </c>
      <c r="D969" s="175">
        <v>1.1591522409191271</v>
      </c>
    </row>
    <row r="970" spans="1:4" ht="27.75" customHeight="1" x14ac:dyDescent="0.25">
      <c r="A970" s="173" t="s">
        <v>1680</v>
      </c>
      <c r="B970" s="174" t="s">
        <v>1681</v>
      </c>
      <c r="C970" s="175">
        <v>1.3575656875629414</v>
      </c>
      <c r="D970" s="175">
        <v>11.382666149566202</v>
      </c>
    </row>
    <row r="971" spans="1:4" ht="27.75" customHeight="1" x14ac:dyDescent="0.25">
      <c r="A971" s="173" t="s">
        <v>1682</v>
      </c>
      <c r="B971" s="174" t="s">
        <v>1683</v>
      </c>
      <c r="C971" s="175">
        <v>15.695547910823853</v>
      </c>
      <c r="D971" s="175">
        <v>0.49081221011890958</v>
      </c>
    </row>
    <row r="972" spans="1:4" ht="27.75" customHeight="1" x14ac:dyDescent="0.25">
      <c r="A972" s="173" t="s">
        <v>1682</v>
      </c>
      <c r="B972" s="174" t="s">
        <v>1683</v>
      </c>
      <c r="C972" s="175">
        <v>15.695547910823853</v>
      </c>
      <c r="D972" s="175">
        <v>0.49081221011890958</v>
      </c>
    </row>
    <row r="973" spans="1:4" ht="27.75" customHeight="1" x14ac:dyDescent="0.25">
      <c r="A973" s="173" t="s">
        <v>1684</v>
      </c>
      <c r="B973" s="174" t="s">
        <v>1683</v>
      </c>
      <c r="C973" s="175">
        <v>0.36549845434386879</v>
      </c>
      <c r="D973" s="175">
        <v>9.6700448206406442</v>
      </c>
    </row>
    <row r="974" spans="1:4" ht="27.75" customHeight="1" x14ac:dyDescent="0.25">
      <c r="A974" s="173" t="s">
        <v>1685</v>
      </c>
      <c r="B974" s="174" t="s">
        <v>1683</v>
      </c>
      <c r="C974" s="175">
        <v>0.36549845434386879</v>
      </c>
      <c r="D974" s="175">
        <v>9.6700448206406442</v>
      </c>
    </row>
    <row r="975" spans="1:4" ht="27.75" customHeight="1" x14ac:dyDescent="0.25">
      <c r="A975" s="173" t="s">
        <v>1686</v>
      </c>
      <c r="B975" s="174" t="s">
        <v>1687</v>
      </c>
      <c r="C975" s="175">
        <v>5.8479752695019007</v>
      </c>
      <c r="D975" s="175">
        <v>3.9056120549887701</v>
      </c>
    </row>
    <row r="976" spans="1:4" ht="27.75" customHeight="1" x14ac:dyDescent="0.25">
      <c r="A976" s="173" t="s">
        <v>1688</v>
      </c>
      <c r="B976" s="174" t="s">
        <v>1687</v>
      </c>
      <c r="C976" s="175">
        <v>5.8479752695019007</v>
      </c>
      <c r="D976" s="175">
        <v>3.9056120549887701</v>
      </c>
    </row>
    <row r="977" spans="1:4" ht="27.75" customHeight="1" x14ac:dyDescent="0.25">
      <c r="A977" s="173" t="s">
        <v>1689</v>
      </c>
      <c r="B977" s="174" t="s">
        <v>1690</v>
      </c>
      <c r="C977" s="175">
        <v>4.4277527040514402</v>
      </c>
      <c r="D977" s="175">
        <v>1.0442812981253395</v>
      </c>
    </row>
    <row r="978" spans="1:4" ht="27.75" customHeight="1" x14ac:dyDescent="0.25">
      <c r="A978" s="173" t="s">
        <v>1689</v>
      </c>
      <c r="B978" s="174" t="s">
        <v>1690</v>
      </c>
      <c r="C978" s="175">
        <v>4.4277527040514402</v>
      </c>
      <c r="D978" s="175">
        <v>1.0442812981253395</v>
      </c>
    </row>
    <row r="979" spans="1:4" ht="27.75" customHeight="1" x14ac:dyDescent="0.25">
      <c r="A979" s="173" t="s">
        <v>1691</v>
      </c>
      <c r="B979" s="174" t="s">
        <v>1692</v>
      </c>
      <c r="C979" s="175">
        <v>10.474141420197155</v>
      </c>
      <c r="D979" s="175">
        <v>7.0071275104210287</v>
      </c>
    </row>
    <row r="980" spans="1:4" ht="27.75" customHeight="1" x14ac:dyDescent="0.25">
      <c r="A980" s="173" t="s">
        <v>1693</v>
      </c>
      <c r="B980" s="174" t="s">
        <v>1692</v>
      </c>
      <c r="C980" s="175">
        <v>10.474141420197155</v>
      </c>
      <c r="D980" s="175">
        <v>7.0071275104210287</v>
      </c>
    </row>
    <row r="981" spans="1:4" ht="27.75" customHeight="1" x14ac:dyDescent="0.25">
      <c r="A981" s="173" t="s">
        <v>1694</v>
      </c>
      <c r="B981" s="174" t="s">
        <v>1695</v>
      </c>
      <c r="C981" s="175">
        <v>12.468718699616554</v>
      </c>
      <c r="D981" s="175">
        <v>1.4724366303567287</v>
      </c>
    </row>
    <row r="982" spans="1:4" ht="27.75" customHeight="1" x14ac:dyDescent="0.25">
      <c r="A982" s="173" t="s">
        <v>1694</v>
      </c>
      <c r="B982" s="174" t="s">
        <v>1695</v>
      </c>
      <c r="C982" s="175">
        <v>12.468718699616554</v>
      </c>
      <c r="D982" s="175">
        <v>1.4724366303567287</v>
      </c>
    </row>
    <row r="983" spans="1:4" ht="27.75" customHeight="1" x14ac:dyDescent="0.25">
      <c r="A983" s="173" t="s">
        <v>1696</v>
      </c>
      <c r="B983" s="174" t="s">
        <v>1695</v>
      </c>
      <c r="C983" s="175">
        <v>12.468718699616554</v>
      </c>
      <c r="D983" s="175">
        <v>1.4724366303567287</v>
      </c>
    </row>
    <row r="984" spans="1:4" ht="27.75" customHeight="1" x14ac:dyDescent="0.25">
      <c r="A984" s="173" t="s">
        <v>1696</v>
      </c>
      <c r="B984" s="174" t="s">
        <v>1695</v>
      </c>
      <c r="C984" s="175">
        <v>12.468718699616554</v>
      </c>
      <c r="D984" s="175">
        <v>1.4724366303567287</v>
      </c>
    </row>
    <row r="985" spans="1:4" ht="27.75" customHeight="1" x14ac:dyDescent="0.25">
      <c r="A985" s="173" t="s">
        <v>1697</v>
      </c>
      <c r="B985" s="174" t="s">
        <v>1698</v>
      </c>
      <c r="C985" s="175">
        <v>-0.55346908800643002</v>
      </c>
      <c r="D985" s="175">
        <v>-0.29239876347509508</v>
      </c>
    </row>
    <row r="986" spans="1:4" ht="27.75" customHeight="1" x14ac:dyDescent="0.25">
      <c r="A986" s="173" t="s">
        <v>1699</v>
      </c>
      <c r="B986" s="174" t="s">
        <v>1698</v>
      </c>
      <c r="C986" s="175">
        <v>-0.29239876347509508</v>
      </c>
      <c r="D986" s="175">
        <v>-0.55346908800643002</v>
      </c>
    </row>
    <row r="987" spans="1:4" ht="27.75" customHeight="1" x14ac:dyDescent="0.25">
      <c r="A987" s="173" t="s">
        <v>1699</v>
      </c>
      <c r="B987" s="174" t="s">
        <v>1698</v>
      </c>
      <c r="C987" s="175">
        <v>-0.29239876347509508</v>
      </c>
      <c r="D987" s="175">
        <v>-0.55346908800643002</v>
      </c>
    </row>
    <row r="988" spans="1:4" ht="27.75" customHeight="1" x14ac:dyDescent="0.25">
      <c r="A988" s="173" t="s">
        <v>1700</v>
      </c>
      <c r="B988" s="174" t="s">
        <v>1701</v>
      </c>
      <c r="C988" s="175">
        <v>0</v>
      </c>
      <c r="D988" s="175">
        <v>0</v>
      </c>
    </row>
    <row r="989" spans="1:4" ht="27.75" customHeight="1" x14ac:dyDescent="0.25">
      <c r="A989" s="173" t="s">
        <v>1702</v>
      </c>
      <c r="B989" s="174" t="s">
        <v>1703</v>
      </c>
      <c r="C989" s="175">
        <v>4.4068670780889327</v>
      </c>
      <c r="D989" s="175">
        <v>4.6783802156015213</v>
      </c>
    </row>
    <row r="990" spans="1:4" ht="27.75" customHeight="1" x14ac:dyDescent="0.25">
      <c r="A990" s="173" t="s">
        <v>1702</v>
      </c>
      <c r="B990" s="174" t="s">
        <v>1703</v>
      </c>
      <c r="C990" s="175">
        <v>4.4068670780889327</v>
      </c>
      <c r="D990" s="175">
        <v>4.6783802156015213</v>
      </c>
    </row>
    <row r="991" spans="1:4" ht="27.75" customHeight="1" x14ac:dyDescent="0.25">
      <c r="A991" s="173" t="s">
        <v>1704</v>
      </c>
      <c r="B991" s="174" t="s">
        <v>1703</v>
      </c>
      <c r="C991" s="175">
        <v>4.4068670780889327</v>
      </c>
      <c r="D991" s="175">
        <v>4.6783802156015213</v>
      </c>
    </row>
    <row r="992" spans="1:4" ht="27.75" customHeight="1" x14ac:dyDescent="0.25">
      <c r="A992" s="173" t="s">
        <v>1704</v>
      </c>
      <c r="B992" s="174" t="s">
        <v>1703</v>
      </c>
      <c r="C992" s="175">
        <v>4.4068670780889327</v>
      </c>
      <c r="D992" s="175">
        <v>4.6783802156015213</v>
      </c>
    </row>
    <row r="993" spans="1:4" ht="27.75" customHeight="1" x14ac:dyDescent="0.25">
      <c r="A993" s="173" t="s">
        <v>1705</v>
      </c>
      <c r="B993" s="174" t="s">
        <v>1706</v>
      </c>
      <c r="C993" s="175">
        <v>4.1144683146138377</v>
      </c>
      <c r="D993" s="175">
        <v>2.1198910351944389</v>
      </c>
    </row>
    <row r="994" spans="1:4" ht="27.75" customHeight="1" x14ac:dyDescent="0.25">
      <c r="A994" s="173" t="s">
        <v>1705</v>
      </c>
      <c r="B994" s="174" t="s">
        <v>1706</v>
      </c>
      <c r="C994" s="175">
        <v>4.1144683146138377</v>
      </c>
      <c r="D994" s="175">
        <v>2.1198910351944389</v>
      </c>
    </row>
    <row r="995" spans="1:4" ht="27.75" customHeight="1" x14ac:dyDescent="0.25">
      <c r="A995" s="173" t="s">
        <v>1707</v>
      </c>
      <c r="B995" s="174" t="s">
        <v>1706</v>
      </c>
      <c r="C995" s="175">
        <v>4.1144683146138377</v>
      </c>
      <c r="D995" s="175">
        <v>2.1198910351944389</v>
      </c>
    </row>
    <row r="996" spans="1:4" ht="27.75" customHeight="1" x14ac:dyDescent="0.25">
      <c r="A996" s="173" t="s">
        <v>1707</v>
      </c>
      <c r="B996" s="174" t="s">
        <v>1706</v>
      </c>
      <c r="C996" s="175">
        <v>4.1144683146138377</v>
      </c>
      <c r="D996" s="175">
        <v>2.1198910351944389</v>
      </c>
    </row>
    <row r="997" spans="1:4" ht="27.75" customHeight="1" x14ac:dyDescent="0.25">
      <c r="A997" s="173" t="s">
        <v>1708</v>
      </c>
      <c r="B997" s="174" t="s">
        <v>1706</v>
      </c>
      <c r="C997" s="175">
        <v>3.9056120549887701</v>
      </c>
      <c r="D997" s="175">
        <v>6.5998578041521458</v>
      </c>
    </row>
    <row r="998" spans="1:4" ht="27.75" customHeight="1" x14ac:dyDescent="0.25">
      <c r="A998" s="173" t="s">
        <v>1709</v>
      </c>
      <c r="B998" s="174" t="s">
        <v>1706</v>
      </c>
      <c r="C998" s="175">
        <v>3.9056120549887701</v>
      </c>
      <c r="D998" s="175">
        <v>6.5998578041521458</v>
      </c>
    </row>
    <row r="999" spans="1:4" ht="27.75" customHeight="1" x14ac:dyDescent="0.25">
      <c r="A999" s="173" t="s">
        <v>1710</v>
      </c>
      <c r="B999" s="174" t="s">
        <v>1711</v>
      </c>
      <c r="C999" s="175">
        <v>-0.45948377117514938</v>
      </c>
      <c r="D999" s="175">
        <v>6.2656877887520376E-2</v>
      </c>
    </row>
    <row r="1000" spans="1:4" ht="27.75" customHeight="1" x14ac:dyDescent="0.25">
      <c r="A1000" s="173" t="s">
        <v>1710</v>
      </c>
      <c r="B1000" s="174" t="s">
        <v>1711</v>
      </c>
      <c r="C1000" s="175">
        <v>-0.45948377117514938</v>
      </c>
      <c r="D1000" s="175">
        <v>6.2656877887520376E-2</v>
      </c>
    </row>
    <row r="1001" spans="1:4" ht="27.75" customHeight="1" x14ac:dyDescent="0.25">
      <c r="A1001" s="173" t="s">
        <v>1712</v>
      </c>
      <c r="B1001" s="174" t="s">
        <v>1711</v>
      </c>
      <c r="C1001" s="175">
        <v>-0.45948377117514938</v>
      </c>
      <c r="D1001" s="175">
        <v>6.2656877887520376E-2</v>
      </c>
    </row>
    <row r="1002" spans="1:4" ht="27.75" customHeight="1" x14ac:dyDescent="0.25">
      <c r="A1002" s="173" t="s">
        <v>1712</v>
      </c>
      <c r="B1002" s="174" t="s">
        <v>1711</v>
      </c>
      <c r="C1002" s="175">
        <v>-0.45948377117514938</v>
      </c>
      <c r="D1002" s="175">
        <v>6.2656877887520376E-2</v>
      </c>
    </row>
    <row r="1003" spans="1:4" ht="27.75" customHeight="1" x14ac:dyDescent="0.25">
      <c r="A1003" s="173" t="s">
        <v>1713</v>
      </c>
      <c r="B1003" s="174" t="s">
        <v>1714</v>
      </c>
      <c r="C1003" s="175">
        <v>3.1328438943760188E-2</v>
      </c>
      <c r="D1003" s="175">
        <v>4.4173098910701869</v>
      </c>
    </row>
    <row r="1004" spans="1:4" ht="27.75" customHeight="1" x14ac:dyDescent="0.25">
      <c r="A1004" s="173" t="s">
        <v>1715</v>
      </c>
      <c r="B1004" s="174" t="s">
        <v>1716</v>
      </c>
      <c r="C1004" s="175">
        <v>8.3542503850027164E-2</v>
      </c>
      <c r="D1004" s="175">
        <v>4.3964242651076795</v>
      </c>
    </row>
    <row r="1005" spans="1:4" ht="27.75" customHeight="1" x14ac:dyDescent="0.25">
      <c r="A1005" s="173" t="s">
        <v>1717</v>
      </c>
      <c r="B1005" s="174" t="s">
        <v>1718</v>
      </c>
      <c r="C1005" s="175">
        <v>0.72055409570648421</v>
      </c>
      <c r="D1005" s="175">
        <v>0.14619938173754754</v>
      </c>
    </row>
    <row r="1006" spans="1:4" ht="27.75" customHeight="1" x14ac:dyDescent="0.25">
      <c r="A1006" s="173" t="s">
        <v>1717</v>
      </c>
      <c r="B1006" s="174" t="s">
        <v>1718</v>
      </c>
      <c r="C1006" s="175">
        <v>0.72055409570648421</v>
      </c>
      <c r="D1006" s="175">
        <v>0.14619938173754754</v>
      </c>
    </row>
    <row r="1007" spans="1:4" ht="27.75" customHeight="1" x14ac:dyDescent="0.25">
      <c r="A1007" s="173" t="s">
        <v>1719</v>
      </c>
      <c r="B1007" s="174" t="s">
        <v>1718</v>
      </c>
      <c r="C1007" s="175">
        <v>0.73099690868773759</v>
      </c>
      <c r="D1007" s="175">
        <v>0.14619938173754754</v>
      </c>
    </row>
    <row r="1008" spans="1:4" ht="27.75" customHeight="1" x14ac:dyDescent="0.25">
      <c r="A1008" s="173" t="s">
        <v>1719</v>
      </c>
      <c r="B1008" s="174" t="s">
        <v>1718</v>
      </c>
      <c r="C1008" s="175">
        <v>0.73099690868773759</v>
      </c>
      <c r="D1008" s="175">
        <v>0.14619938173754754</v>
      </c>
    </row>
    <row r="1009" spans="1:4" ht="27.75" customHeight="1" x14ac:dyDescent="0.25">
      <c r="A1009" s="173" t="s">
        <v>1720</v>
      </c>
      <c r="B1009" s="174" t="s">
        <v>1718</v>
      </c>
      <c r="C1009" s="175">
        <v>4.3337673872201599</v>
      </c>
      <c r="D1009" s="175">
        <v>2.2138763520257201</v>
      </c>
    </row>
    <row r="1010" spans="1:4" ht="27.75" customHeight="1" x14ac:dyDescent="0.25">
      <c r="A1010" s="173" t="s">
        <v>1721</v>
      </c>
      <c r="B1010" s="174" t="s">
        <v>1718</v>
      </c>
      <c r="C1010" s="175">
        <v>4.3337673872201599</v>
      </c>
      <c r="D1010" s="175">
        <v>2.2138763520257201</v>
      </c>
    </row>
    <row r="1011" spans="1:4" ht="27.75" customHeight="1" x14ac:dyDescent="0.25">
      <c r="A1011" s="173" t="s">
        <v>1722</v>
      </c>
      <c r="B1011" s="174" t="s">
        <v>1723</v>
      </c>
      <c r="C1011" s="175">
        <v>0.98162442023781915</v>
      </c>
      <c r="D1011" s="175">
        <v>10.589012362990944</v>
      </c>
    </row>
    <row r="1012" spans="1:4" ht="27.75" customHeight="1" x14ac:dyDescent="0.25">
      <c r="A1012" s="173" t="s">
        <v>1724</v>
      </c>
      <c r="B1012" s="174" t="s">
        <v>1723</v>
      </c>
      <c r="C1012" s="175">
        <v>0.98162442023781915</v>
      </c>
      <c r="D1012" s="175">
        <v>10.589012362990944</v>
      </c>
    </row>
    <row r="1013" spans="1:4" ht="27.75" customHeight="1" x14ac:dyDescent="0.25">
      <c r="A1013" s="173" t="s">
        <v>1725</v>
      </c>
      <c r="B1013" s="174" t="s">
        <v>1726</v>
      </c>
      <c r="C1013" s="175">
        <v>0.59524033993144354</v>
      </c>
      <c r="D1013" s="175">
        <v>5.9628462122956885</v>
      </c>
    </row>
    <row r="1014" spans="1:4" ht="27.75" customHeight="1" x14ac:dyDescent="0.25">
      <c r="A1014" s="173" t="s">
        <v>1727</v>
      </c>
      <c r="B1014" s="174" t="s">
        <v>1728</v>
      </c>
      <c r="C1014" s="175">
        <v>0.59524033993144354</v>
      </c>
      <c r="D1014" s="175">
        <v>6.0568315291269688</v>
      </c>
    </row>
    <row r="1015" spans="1:4" ht="27.75" customHeight="1" x14ac:dyDescent="0.25">
      <c r="A1015" s="173" t="s">
        <v>1729</v>
      </c>
      <c r="B1015" s="174" t="s">
        <v>1730</v>
      </c>
      <c r="C1015" s="175">
        <v>0</v>
      </c>
      <c r="D1015" s="175">
        <v>1.1278238019753668</v>
      </c>
    </row>
    <row r="1016" spans="1:4" ht="27.75" customHeight="1" x14ac:dyDescent="0.25">
      <c r="A1016" s="173" t="s">
        <v>1729</v>
      </c>
      <c r="B1016" s="174" t="s">
        <v>1730</v>
      </c>
      <c r="C1016" s="175">
        <v>0</v>
      </c>
      <c r="D1016" s="175">
        <v>1.1278238019753668</v>
      </c>
    </row>
    <row r="1017" spans="1:4" ht="27.75" customHeight="1" x14ac:dyDescent="0.25">
      <c r="A1017" s="173" t="s">
        <v>1731</v>
      </c>
      <c r="B1017" s="174" t="s">
        <v>1730</v>
      </c>
      <c r="C1017" s="175">
        <v>0</v>
      </c>
      <c r="D1017" s="175">
        <v>1.1278238019753668</v>
      </c>
    </row>
    <row r="1018" spans="1:4" ht="27.75" customHeight="1" x14ac:dyDescent="0.25">
      <c r="A1018" s="173" t="s">
        <v>1731</v>
      </c>
      <c r="B1018" s="174" t="s">
        <v>1730</v>
      </c>
      <c r="C1018" s="175">
        <v>0</v>
      </c>
      <c r="D1018" s="175">
        <v>1.1278238019753668</v>
      </c>
    </row>
    <row r="1019" spans="1:4" ht="27.75" customHeight="1" x14ac:dyDescent="0.25">
      <c r="A1019" s="173" t="s">
        <v>1732</v>
      </c>
      <c r="B1019" s="174" t="s">
        <v>1733</v>
      </c>
      <c r="C1019" s="175">
        <v>1.3680085005441949</v>
      </c>
      <c r="D1019" s="175">
        <v>0.59524033993144354</v>
      </c>
    </row>
    <row r="1020" spans="1:4" ht="27.75" customHeight="1" x14ac:dyDescent="0.25">
      <c r="A1020" s="173" t="s">
        <v>1734</v>
      </c>
      <c r="B1020" s="174" t="s">
        <v>1733</v>
      </c>
      <c r="C1020" s="175">
        <v>1.3680085005441949</v>
      </c>
      <c r="D1020" s="175">
        <v>0.59524033993144354</v>
      </c>
    </row>
    <row r="1021" spans="1:4" ht="27.75" customHeight="1" x14ac:dyDescent="0.25">
      <c r="A1021" s="173" t="s">
        <v>1735</v>
      </c>
      <c r="B1021" s="174" t="s">
        <v>1736</v>
      </c>
      <c r="C1021" s="175">
        <v>1.2218091188066471</v>
      </c>
      <c r="D1021" s="175">
        <v>0.49081221011890958</v>
      </c>
    </row>
    <row r="1022" spans="1:4" ht="27.75" customHeight="1" x14ac:dyDescent="0.25">
      <c r="A1022" s="173" t="s">
        <v>1737</v>
      </c>
      <c r="B1022" s="174" t="s">
        <v>1738</v>
      </c>
      <c r="C1022" s="175">
        <v>0.31328438943760184</v>
      </c>
      <c r="D1022" s="175">
        <v>10.327942038459609</v>
      </c>
    </row>
    <row r="1023" spans="1:4" ht="27.75" customHeight="1" x14ac:dyDescent="0.25">
      <c r="A1023" s="173" t="s">
        <v>1739</v>
      </c>
      <c r="B1023" s="174" t="s">
        <v>1738</v>
      </c>
      <c r="C1023" s="175">
        <v>0.31328438943760184</v>
      </c>
      <c r="D1023" s="175">
        <v>10.327942038459609</v>
      </c>
    </row>
    <row r="1024" spans="1:4" ht="27.75" customHeight="1" x14ac:dyDescent="0.25">
      <c r="A1024" s="173" t="s">
        <v>1740</v>
      </c>
      <c r="B1024" s="174" t="s">
        <v>1741</v>
      </c>
      <c r="C1024" s="175">
        <v>0.11487094279378735</v>
      </c>
      <c r="D1024" s="175">
        <v>15.246506952629957</v>
      </c>
    </row>
    <row r="1025" spans="1:4" ht="27.75" customHeight="1" x14ac:dyDescent="0.25">
      <c r="A1025" s="173" t="s">
        <v>1742</v>
      </c>
      <c r="B1025" s="174" t="s">
        <v>1743</v>
      </c>
      <c r="C1025" s="175">
        <v>5.2214064906266983E-2</v>
      </c>
      <c r="D1025" s="175">
        <v>0</v>
      </c>
    </row>
    <row r="1026" spans="1:4" ht="27.75" customHeight="1" x14ac:dyDescent="0.25">
      <c r="A1026" s="173" t="s">
        <v>1742</v>
      </c>
      <c r="B1026" s="174" t="s">
        <v>1743</v>
      </c>
      <c r="C1026" s="175">
        <v>5.2214064906266983E-2</v>
      </c>
      <c r="D1026" s="175">
        <v>0</v>
      </c>
    </row>
    <row r="1027" spans="1:4" ht="27.75" customHeight="1" x14ac:dyDescent="0.25">
      <c r="A1027" s="173" t="s">
        <v>1744</v>
      </c>
      <c r="B1027" s="174" t="s">
        <v>1743</v>
      </c>
      <c r="C1027" s="175">
        <v>5.2214064906266983E-2</v>
      </c>
      <c r="D1027" s="175">
        <v>0</v>
      </c>
    </row>
    <row r="1028" spans="1:4" ht="27.75" customHeight="1" x14ac:dyDescent="0.25">
      <c r="A1028" s="173" t="s">
        <v>1744</v>
      </c>
      <c r="B1028" s="174" t="s">
        <v>1743</v>
      </c>
      <c r="C1028" s="175">
        <v>5.2214064906266983E-2</v>
      </c>
      <c r="D1028" s="175">
        <v>0</v>
      </c>
    </row>
    <row r="1029" spans="1:4" ht="27.75" customHeight="1" x14ac:dyDescent="0.25">
      <c r="A1029" s="173" t="s">
        <v>1745</v>
      </c>
      <c r="B1029" s="174" t="s">
        <v>1743</v>
      </c>
      <c r="C1029" s="175">
        <v>0</v>
      </c>
      <c r="D1029" s="175">
        <v>0</v>
      </c>
    </row>
    <row r="1030" spans="1:4" ht="27.75" customHeight="1" x14ac:dyDescent="0.25">
      <c r="A1030" s="173" t="s">
        <v>1745</v>
      </c>
      <c r="B1030" s="174" t="s">
        <v>1743</v>
      </c>
      <c r="C1030" s="175">
        <v>0</v>
      </c>
      <c r="D1030" s="175">
        <v>0</v>
      </c>
    </row>
    <row r="1031" spans="1:4" ht="27.75" customHeight="1" x14ac:dyDescent="0.25">
      <c r="A1031" s="173" t="s">
        <v>1746</v>
      </c>
      <c r="B1031" s="174" t="s">
        <v>1743</v>
      </c>
      <c r="C1031" s="175">
        <v>0</v>
      </c>
      <c r="D1031" s="175">
        <v>0</v>
      </c>
    </row>
    <row r="1032" spans="1:4" ht="27.75" customHeight="1" x14ac:dyDescent="0.25">
      <c r="A1032" s="173" t="s">
        <v>1746</v>
      </c>
      <c r="B1032" s="174" t="s">
        <v>1743</v>
      </c>
      <c r="C1032" s="175">
        <v>0</v>
      </c>
      <c r="D1032" s="175">
        <v>0</v>
      </c>
    </row>
    <row r="1033" spans="1:4" ht="27.75" customHeight="1" x14ac:dyDescent="0.25">
      <c r="A1033" s="173" t="s">
        <v>1747</v>
      </c>
      <c r="B1033" s="174" t="s">
        <v>1743</v>
      </c>
      <c r="C1033" s="175">
        <v>0</v>
      </c>
      <c r="D1033" s="175">
        <v>0</v>
      </c>
    </row>
    <row r="1034" spans="1:4" ht="27.75" customHeight="1" x14ac:dyDescent="0.25">
      <c r="A1034" s="173" t="s">
        <v>1748</v>
      </c>
      <c r="B1034" s="174" t="s">
        <v>1743</v>
      </c>
      <c r="C1034" s="175">
        <v>0</v>
      </c>
      <c r="D1034" s="175">
        <v>0</v>
      </c>
    </row>
    <row r="1035" spans="1:4" ht="27.75" customHeight="1" x14ac:dyDescent="0.25">
      <c r="A1035" s="173" t="s">
        <v>1748</v>
      </c>
      <c r="B1035" s="174" t="s">
        <v>1743</v>
      </c>
      <c r="C1035" s="175">
        <v>0</v>
      </c>
      <c r="D1035" s="175">
        <v>0</v>
      </c>
    </row>
    <row r="1036" spans="1:4" ht="27.75" customHeight="1" x14ac:dyDescent="0.25">
      <c r="A1036" s="173" t="s">
        <v>1749</v>
      </c>
      <c r="B1036" s="174" t="s">
        <v>1750</v>
      </c>
      <c r="C1036" s="175">
        <v>2.4853894895383082</v>
      </c>
      <c r="D1036" s="175">
        <v>0.87719629042528513</v>
      </c>
    </row>
    <row r="1037" spans="1:4" ht="27.75" customHeight="1" x14ac:dyDescent="0.25">
      <c r="A1037" s="173" t="s">
        <v>1751</v>
      </c>
      <c r="B1037" s="174" t="s">
        <v>1750</v>
      </c>
      <c r="C1037" s="175">
        <v>2.4853894895383082</v>
      </c>
      <c r="D1037" s="175">
        <v>0.87719629042528513</v>
      </c>
    </row>
    <row r="1038" spans="1:4" ht="27.75" customHeight="1" x14ac:dyDescent="0.25">
      <c r="A1038" s="173" t="s">
        <v>1752</v>
      </c>
      <c r="B1038" s="174" t="s">
        <v>1753</v>
      </c>
      <c r="C1038" s="175">
        <v>11.257352393791159</v>
      </c>
      <c r="D1038" s="175">
        <v>1.4306653784317154</v>
      </c>
    </row>
    <row r="1039" spans="1:4" ht="27.75" customHeight="1" x14ac:dyDescent="0.25">
      <c r="A1039" s="173" t="s">
        <v>1754</v>
      </c>
      <c r="B1039" s="174" t="s">
        <v>1755</v>
      </c>
      <c r="C1039" s="175">
        <v>3.0388585775447381</v>
      </c>
      <c r="D1039" s="175">
        <v>0.22974188558757469</v>
      </c>
    </row>
    <row r="1040" spans="1:4" ht="27.75" customHeight="1" x14ac:dyDescent="0.25">
      <c r="A1040" s="173" t="s">
        <v>1756</v>
      </c>
      <c r="B1040" s="174" t="s">
        <v>1755</v>
      </c>
      <c r="C1040" s="175">
        <v>6.5476437392458786</v>
      </c>
      <c r="D1040" s="175">
        <v>0.52214064906266977</v>
      </c>
    </row>
    <row r="1041" spans="1:4" ht="27.75" customHeight="1" x14ac:dyDescent="0.25">
      <c r="A1041" s="173" t="s">
        <v>1757</v>
      </c>
      <c r="B1041" s="174" t="s">
        <v>1758</v>
      </c>
      <c r="C1041" s="175">
        <v>3.2686004631323127</v>
      </c>
      <c r="D1041" s="175">
        <v>6.7669428118522008</v>
      </c>
    </row>
    <row r="1042" spans="1:4" ht="27.75" customHeight="1" x14ac:dyDescent="0.25">
      <c r="A1042" s="173" t="s">
        <v>1759</v>
      </c>
      <c r="B1042" s="174" t="s">
        <v>1758</v>
      </c>
      <c r="C1042" s="175">
        <v>3.2686004631323127</v>
      </c>
      <c r="D1042" s="175">
        <v>6.7669428118522008</v>
      </c>
    </row>
    <row r="1043" spans="1:4" ht="27.75" customHeight="1" x14ac:dyDescent="0.25">
      <c r="A1043" s="173" t="s">
        <v>1760</v>
      </c>
      <c r="B1043" s="174" t="s">
        <v>1761</v>
      </c>
      <c r="C1043" s="175">
        <v>0</v>
      </c>
      <c r="D1043" s="175">
        <v>3.1015154554322586</v>
      </c>
    </row>
    <row r="1044" spans="1:4" ht="27.75" customHeight="1" x14ac:dyDescent="0.25">
      <c r="A1044" s="173" t="s">
        <v>1760</v>
      </c>
      <c r="B1044" s="174" t="s">
        <v>1761</v>
      </c>
      <c r="C1044" s="175">
        <v>0</v>
      </c>
      <c r="D1044" s="175">
        <v>3.1015154554322586</v>
      </c>
    </row>
    <row r="1045" spans="1:4" ht="27.75" customHeight="1" x14ac:dyDescent="0.25">
      <c r="A1045" s="173" t="s">
        <v>1762</v>
      </c>
      <c r="B1045" s="174" t="s">
        <v>1761</v>
      </c>
      <c r="C1045" s="175">
        <v>0.76232534763149784</v>
      </c>
      <c r="D1045" s="175">
        <v>6.5163153003021188</v>
      </c>
    </row>
    <row r="1046" spans="1:4" ht="27.75" customHeight="1" x14ac:dyDescent="0.25">
      <c r="A1046" s="173" t="s">
        <v>1762</v>
      </c>
      <c r="B1046" s="174" t="s">
        <v>1761</v>
      </c>
      <c r="C1046" s="175">
        <v>0.76232534763149784</v>
      </c>
      <c r="D1046" s="175">
        <v>6.5163153003021188</v>
      </c>
    </row>
    <row r="1047" spans="1:4" ht="27.75" customHeight="1" x14ac:dyDescent="0.25">
      <c r="A1047" s="173" t="s">
        <v>1763</v>
      </c>
      <c r="B1047" s="174" t="s">
        <v>1764</v>
      </c>
      <c r="C1047" s="175">
        <v>0</v>
      </c>
      <c r="D1047" s="175">
        <v>8.8346197821403738</v>
      </c>
    </row>
    <row r="1048" spans="1:4" ht="27.75" customHeight="1" x14ac:dyDescent="0.25">
      <c r="A1048" s="173" t="s">
        <v>1765</v>
      </c>
      <c r="B1048" s="174" t="s">
        <v>1766</v>
      </c>
      <c r="C1048" s="175">
        <v>0.62656877887520368</v>
      </c>
      <c r="D1048" s="175">
        <v>10.641226427897209</v>
      </c>
    </row>
    <row r="1049" spans="1:4" ht="27.75" customHeight="1" x14ac:dyDescent="0.25">
      <c r="A1049" s="173" t="s">
        <v>1767</v>
      </c>
      <c r="B1049" s="174" t="s">
        <v>1766</v>
      </c>
      <c r="C1049" s="175">
        <v>0.62656877887520368</v>
      </c>
      <c r="D1049" s="175">
        <v>10.641226427897209</v>
      </c>
    </row>
    <row r="1050" spans="1:4" ht="27.75" customHeight="1" x14ac:dyDescent="0.25">
      <c r="A1050" s="173" t="s">
        <v>1768</v>
      </c>
      <c r="B1050" s="174" t="s">
        <v>1769</v>
      </c>
      <c r="C1050" s="175">
        <v>0.76232534763149784</v>
      </c>
      <c r="D1050" s="175">
        <v>4.1771251925013582E-2</v>
      </c>
    </row>
    <row r="1051" spans="1:4" ht="27.75" customHeight="1" x14ac:dyDescent="0.25">
      <c r="A1051" s="173" t="s">
        <v>1768</v>
      </c>
      <c r="B1051" s="174" t="s">
        <v>1769</v>
      </c>
      <c r="C1051" s="175">
        <v>0.76232534763149784</v>
      </c>
      <c r="D1051" s="175">
        <v>4.1771251925013582E-2</v>
      </c>
    </row>
    <row r="1052" spans="1:4" ht="27.75" customHeight="1" x14ac:dyDescent="0.25">
      <c r="A1052" s="173" t="s">
        <v>1770</v>
      </c>
      <c r="B1052" s="174" t="s">
        <v>1769</v>
      </c>
      <c r="C1052" s="175">
        <v>0.76232534763149784</v>
      </c>
      <c r="D1052" s="175">
        <v>4.1771251925013582E-2</v>
      </c>
    </row>
    <row r="1053" spans="1:4" ht="27.75" customHeight="1" x14ac:dyDescent="0.25">
      <c r="A1053" s="173" t="s">
        <v>1770</v>
      </c>
      <c r="B1053" s="174" t="s">
        <v>1769</v>
      </c>
      <c r="C1053" s="175">
        <v>0.76232534763149784</v>
      </c>
      <c r="D1053" s="175">
        <v>4.1771251925013582E-2</v>
      </c>
    </row>
    <row r="1054" spans="1:4" ht="27.75" customHeight="1" x14ac:dyDescent="0.25">
      <c r="A1054" s="173" t="s">
        <v>1771</v>
      </c>
      <c r="B1054" s="174" t="s">
        <v>1772</v>
      </c>
      <c r="C1054" s="175">
        <v>0</v>
      </c>
      <c r="D1054" s="175">
        <v>0</v>
      </c>
    </row>
    <row r="1055" spans="1:4" ht="27.75" customHeight="1" x14ac:dyDescent="0.25">
      <c r="A1055" s="173" t="s">
        <v>1771</v>
      </c>
      <c r="B1055" s="174" t="s">
        <v>1772</v>
      </c>
      <c r="C1055" s="175">
        <v>0</v>
      </c>
      <c r="D1055" s="175">
        <v>0</v>
      </c>
    </row>
    <row r="1056" spans="1:4" ht="27.75" customHeight="1" x14ac:dyDescent="0.25">
      <c r="A1056" s="173" t="s">
        <v>1773</v>
      </c>
      <c r="B1056" s="174" t="s">
        <v>1772</v>
      </c>
      <c r="C1056" s="175">
        <v>0</v>
      </c>
      <c r="D1056" s="175">
        <v>0</v>
      </c>
    </row>
    <row r="1057" spans="1:4" ht="27.75" customHeight="1" x14ac:dyDescent="0.25">
      <c r="A1057" s="173" t="s">
        <v>1773</v>
      </c>
      <c r="B1057" s="174" t="s">
        <v>1772</v>
      </c>
      <c r="C1057" s="175">
        <v>0</v>
      </c>
      <c r="D1057" s="175">
        <v>0</v>
      </c>
    </row>
    <row r="1058" spans="1:4" ht="27.75" customHeight="1" x14ac:dyDescent="0.25">
      <c r="A1058" s="173" t="s">
        <v>1774</v>
      </c>
      <c r="B1058" s="174" t="s">
        <v>1772</v>
      </c>
      <c r="C1058" s="175">
        <v>0</v>
      </c>
      <c r="D1058" s="175">
        <v>0</v>
      </c>
    </row>
    <row r="1059" spans="1:4" ht="27.75" customHeight="1" x14ac:dyDescent="0.25">
      <c r="A1059" s="173" t="s">
        <v>1774</v>
      </c>
      <c r="B1059" s="174" t="s">
        <v>1772</v>
      </c>
      <c r="C1059" s="175">
        <v>0</v>
      </c>
      <c r="D1059" s="175">
        <v>0</v>
      </c>
    </row>
    <row r="1060" spans="1:4" ht="27.75" customHeight="1" x14ac:dyDescent="0.25">
      <c r="A1060" s="173" t="s">
        <v>1775</v>
      </c>
      <c r="B1060" s="174" t="s">
        <v>1772</v>
      </c>
      <c r="C1060" s="175">
        <v>0</v>
      </c>
      <c r="D1060" s="175">
        <v>0</v>
      </c>
    </row>
    <row r="1061" spans="1:4" ht="27.75" customHeight="1" x14ac:dyDescent="0.25">
      <c r="A1061" s="173" t="s">
        <v>1775</v>
      </c>
      <c r="B1061" s="174" t="s">
        <v>1772</v>
      </c>
      <c r="C1061" s="175">
        <v>0</v>
      </c>
      <c r="D1061" s="175">
        <v>0</v>
      </c>
    </row>
    <row r="1062" spans="1:4" ht="27.75" customHeight="1" x14ac:dyDescent="0.25">
      <c r="A1062" s="173" t="s">
        <v>1776</v>
      </c>
      <c r="B1062" s="174" t="s">
        <v>1772</v>
      </c>
      <c r="C1062" s="175">
        <v>0</v>
      </c>
      <c r="D1062" s="175">
        <v>0</v>
      </c>
    </row>
    <row r="1063" spans="1:4" ht="27.75" customHeight="1" x14ac:dyDescent="0.25">
      <c r="A1063" s="173" t="s">
        <v>1776</v>
      </c>
      <c r="B1063" s="174" t="s">
        <v>1772</v>
      </c>
      <c r="C1063" s="175">
        <v>0</v>
      </c>
      <c r="D1063" s="175">
        <v>0</v>
      </c>
    </row>
    <row r="1064" spans="1:4" ht="27.75" customHeight="1" x14ac:dyDescent="0.25">
      <c r="A1064" s="173" t="s">
        <v>1777</v>
      </c>
      <c r="B1064" s="174" t="s">
        <v>1772</v>
      </c>
      <c r="C1064" s="175">
        <v>0</v>
      </c>
      <c r="D1064" s="175">
        <v>0</v>
      </c>
    </row>
    <row r="1065" spans="1:4" ht="27.75" customHeight="1" x14ac:dyDescent="0.25">
      <c r="A1065" s="173" t="s">
        <v>1777</v>
      </c>
      <c r="B1065" s="174" t="s">
        <v>1772</v>
      </c>
      <c r="C1065" s="175">
        <v>0</v>
      </c>
      <c r="D1065" s="175">
        <v>0</v>
      </c>
    </row>
    <row r="1066" spans="1:4" ht="27.75" customHeight="1" x14ac:dyDescent="0.25">
      <c r="A1066" s="173" t="s">
        <v>1778</v>
      </c>
      <c r="B1066" s="174" t="s">
        <v>1779</v>
      </c>
      <c r="C1066" s="175">
        <v>0</v>
      </c>
      <c r="D1066" s="175">
        <v>6.5580865522271328</v>
      </c>
    </row>
    <row r="1067" spans="1:4" ht="27.75" customHeight="1" x14ac:dyDescent="0.25">
      <c r="A1067" s="173" t="s">
        <v>1778</v>
      </c>
      <c r="B1067" s="174" t="s">
        <v>1779</v>
      </c>
      <c r="C1067" s="175">
        <v>0</v>
      </c>
      <c r="D1067" s="175">
        <v>6.5580865522271328</v>
      </c>
    </row>
    <row r="1068" spans="1:4" ht="27.75" customHeight="1" x14ac:dyDescent="0.25">
      <c r="A1068" s="173" t="s">
        <v>1780</v>
      </c>
      <c r="B1068" s="174" t="s">
        <v>1779</v>
      </c>
      <c r="C1068" s="175">
        <v>0</v>
      </c>
      <c r="D1068" s="175">
        <v>6.8922565676272409</v>
      </c>
    </row>
    <row r="1069" spans="1:4" ht="27.75" customHeight="1" x14ac:dyDescent="0.25">
      <c r="A1069" s="173" t="s">
        <v>1781</v>
      </c>
      <c r="B1069" s="174" t="s">
        <v>1782</v>
      </c>
      <c r="C1069" s="175">
        <v>4.3233245742389057</v>
      </c>
      <c r="D1069" s="175">
        <v>6.8713709416647344</v>
      </c>
    </row>
    <row r="1070" spans="1:4" ht="27.75" customHeight="1" x14ac:dyDescent="0.25">
      <c r="A1070" s="173" t="s">
        <v>1783</v>
      </c>
      <c r="B1070" s="174" t="s">
        <v>1782</v>
      </c>
      <c r="C1070" s="175">
        <v>4.3233245742389057</v>
      </c>
      <c r="D1070" s="175">
        <v>6.8713709416647344</v>
      </c>
    </row>
    <row r="1071" spans="1:4" ht="27.75" customHeight="1" x14ac:dyDescent="0.25">
      <c r="A1071" s="173" t="s">
        <v>1784</v>
      </c>
      <c r="B1071" s="174" t="s">
        <v>1782</v>
      </c>
      <c r="C1071" s="175">
        <v>4.4173098910701869</v>
      </c>
      <c r="D1071" s="175">
        <v>2.3183044818382541</v>
      </c>
    </row>
    <row r="1072" spans="1:4" ht="27.75" customHeight="1" x14ac:dyDescent="0.25">
      <c r="A1072" s="173" t="s">
        <v>1784</v>
      </c>
      <c r="B1072" s="174" t="s">
        <v>1782</v>
      </c>
      <c r="C1072" s="175">
        <v>4.4173098910701869</v>
      </c>
      <c r="D1072" s="175">
        <v>2.3183044818382541</v>
      </c>
    </row>
    <row r="1073" spans="1:4" ht="27.75" customHeight="1" x14ac:dyDescent="0.25">
      <c r="A1073" s="173" t="s">
        <v>1785</v>
      </c>
      <c r="B1073" s="174" t="s">
        <v>1782</v>
      </c>
      <c r="C1073" s="175">
        <v>4.4173098910701869</v>
      </c>
      <c r="D1073" s="175">
        <v>2.3183044818382541</v>
      </c>
    </row>
    <row r="1074" spans="1:4" ht="27.75" customHeight="1" x14ac:dyDescent="0.25">
      <c r="A1074" s="173" t="s">
        <v>1785</v>
      </c>
      <c r="B1074" s="174" t="s">
        <v>1782</v>
      </c>
      <c r="C1074" s="175">
        <v>4.4173098910701869</v>
      </c>
      <c r="D1074" s="175">
        <v>2.3183044818382541</v>
      </c>
    </row>
    <row r="1075" spans="1:4" ht="27.75" customHeight="1" x14ac:dyDescent="0.25">
      <c r="A1075" s="173" t="s">
        <v>1786</v>
      </c>
      <c r="B1075" s="174" t="s">
        <v>1787</v>
      </c>
      <c r="C1075" s="175">
        <v>1.9945772794193983</v>
      </c>
      <c r="D1075" s="175">
        <v>10.004214836040752</v>
      </c>
    </row>
    <row r="1076" spans="1:4" ht="27.75" customHeight="1" x14ac:dyDescent="0.25">
      <c r="A1076" s="173" t="s">
        <v>1788</v>
      </c>
      <c r="B1076" s="174" t="s">
        <v>1787</v>
      </c>
      <c r="C1076" s="175">
        <v>1.9945772794193983</v>
      </c>
      <c r="D1076" s="175">
        <v>10.004214836040752</v>
      </c>
    </row>
    <row r="1077" spans="1:4" ht="27.75" customHeight="1" x14ac:dyDescent="0.25">
      <c r="A1077" s="173" t="s">
        <v>1789</v>
      </c>
      <c r="B1077" s="174" t="s">
        <v>1787</v>
      </c>
      <c r="C1077" s="175">
        <v>5.3049489944767245</v>
      </c>
      <c r="D1077" s="175">
        <v>1.0129528591815793</v>
      </c>
    </row>
    <row r="1078" spans="1:4" ht="27.75" customHeight="1" x14ac:dyDescent="0.25">
      <c r="A1078" s="173" t="s">
        <v>1789</v>
      </c>
      <c r="B1078" s="174" t="s">
        <v>1787</v>
      </c>
      <c r="C1078" s="175">
        <v>5.3049489944767245</v>
      </c>
      <c r="D1078" s="175">
        <v>1.0129528591815793</v>
      </c>
    </row>
    <row r="1079" spans="1:4" ht="27.75" customHeight="1" x14ac:dyDescent="0.25">
      <c r="A1079" s="173" t="s">
        <v>1790</v>
      </c>
      <c r="B1079" s="174" t="s">
        <v>1787</v>
      </c>
      <c r="C1079" s="175">
        <v>12.019677741422658</v>
      </c>
      <c r="D1079" s="175">
        <v>1.8379350847005975</v>
      </c>
    </row>
    <row r="1080" spans="1:4" ht="27.75" customHeight="1" x14ac:dyDescent="0.25">
      <c r="A1080" s="173" t="s">
        <v>1790</v>
      </c>
      <c r="B1080" s="174" t="s">
        <v>1787</v>
      </c>
      <c r="C1080" s="175">
        <v>12.019677741422658</v>
      </c>
      <c r="D1080" s="175">
        <v>1.8379350847005975</v>
      </c>
    </row>
    <row r="1081" spans="1:4" ht="27.75" customHeight="1" x14ac:dyDescent="0.25">
      <c r="A1081" s="173" t="s">
        <v>1791</v>
      </c>
      <c r="B1081" s="174" t="s">
        <v>1792</v>
      </c>
      <c r="C1081" s="175">
        <v>8.3542503850027164E-2</v>
      </c>
      <c r="D1081" s="175">
        <v>0.62656877887520368</v>
      </c>
    </row>
    <row r="1082" spans="1:4" ht="27.75" customHeight="1" x14ac:dyDescent="0.25">
      <c r="A1082" s="173" t="s">
        <v>1793</v>
      </c>
      <c r="B1082" s="174" t="s">
        <v>1794</v>
      </c>
      <c r="C1082" s="175">
        <v>9.3985316831280558E-2</v>
      </c>
      <c r="D1082" s="175">
        <v>0.50125502310016301</v>
      </c>
    </row>
    <row r="1083" spans="1:4" ht="27.75" customHeight="1" x14ac:dyDescent="0.25">
      <c r="A1083" s="173" t="s">
        <v>1795</v>
      </c>
      <c r="B1083" s="174" t="s">
        <v>1796</v>
      </c>
      <c r="C1083" s="175">
        <v>-5.2214064906266983E-2</v>
      </c>
      <c r="D1083" s="175">
        <v>-8.3542503850027164E-2</v>
      </c>
    </row>
    <row r="1084" spans="1:4" ht="27.75" customHeight="1" x14ac:dyDescent="0.25">
      <c r="A1084" s="173" t="s">
        <v>1797</v>
      </c>
      <c r="B1084" s="174" t="s">
        <v>1796</v>
      </c>
      <c r="C1084" s="175">
        <v>-5.2214064906266983E-2</v>
      </c>
      <c r="D1084" s="175">
        <v>-8.3542503850027164E-2</v>
      </c>
    </row>
    <row r="1085" spans="1:4" ht="27.75" customHeight="1" x14ac:dyDescent="0.25">
      <c r="A1085" s="173" t="s">
        <v>1798</v>
      </c>
      <c r="B1085" s="174" t="s">
        <v>1799</v>
      </c>
      <c r="C1085" s="175">
        <v>6.2656877887520376E-2</v>
      </c>
      <c r="D1085" s="175">
        <v>0.74143972166899108</v>
      </c>
    </row>
    <row r="1086" spans="1:4" ht="27.75" customHeight="1" x14ac:dyDescent="0.25">
      <c r="A1086" s="173" t="s">
        <v>1800</v>
      </c>
      <c r="B1086" s="174" t="s">
        <v>1801</v>
      </c>
      <c r="C1086" s="175">
        <v>12.55226120346658</v>
      </c>
      <c r="D1086" s="175">
        <v>14.045583459785815</v>
      </c>
    </row>
    <row r="1087" spans="1:4" ht="27.75" customHeight="1" x14ac:dyDescent="0.25">
      <c r="A1087" s="173" t="s">
        <v>1802</v>
      </c>
      <c r="B1087" s="174" t="s">
        <v>1801</v>
      </c>
      <c r="C1087" s="175">
        <v>12.55226120346658</v>
      </c>
      <c r="D1087" s="175">
        <v>14.045583459785815</v>
      </c>
    </row>
    <row r="1088" spans="1:4" ht="27.75" customHeight="1" x14ac:dyDescent="0.25">
      <c r="A1088" s="173" t="s">
        <v>1803</v>
      </c>
      <c r="B1088" s="174" t="s">
        <v>1801</v>
      </c>
      <c r="C1088" s="175">
        <v>11.194695515903641</v>
      </c>
      <c r="D1088" s="175">
        <v>2.5689319933883352</v>
      </c>
    </row>
    <row r="1089" spans="1:4" ht="27.75" customHeight="1" x14ac:dyDescent="0.25">
      <c r="A1089" s="173" t="s">
        <v>1803</v>
      </c>
      <c r="B1089" s="174" t="s">
        <v>1801</v>
      </c>
      <c r="C1089" s="175">
        <v>11.194695515903641</v>
      </c>
      <c r="D1089" s="175">
        <v>2.5689319933883352</v>
      </c>
    </row>
    <row r="1090" spans="1:4" ht="27.75" customHeight="1" x14ac:dyDescent="0.25">
      <c r="A1090" s="173" t="s">
        <v>1804</v>
      </c>
      <c r="B1090" s="174" t="s">
        <v>1801</v>
      </c>
      <c r="C1090" s="175">
        <v>11.184252702922388</v>
      </c>
      <c r="D1090" s="175">
        <v>2.5689319933883352</v>
      </c>
    </row>
    <row r="1091" spans="1:4" ht="27.75" customHeight="1" x14ac:dyDescent="0.25">
      <c r="A1091" s="173" t="s">
        <v>1804</v>
      </c>
      <c r="B1091" s="174" t="s">
        <v>1801</v>
      </c>
      <c r="C1091" s="175">
        <v>11.184252702922388</v>
      </c>
      <c r="D1091" s="175">
        <v>2.5689319933883352</v>
      </c>
    </row>
    <row r="1092" spans="1:4" ht="27.75" customHeight="1" x14ac:dyDescent="0.25">
      <c r="A1092" s="173" t="s">
        <v>1805</v>
      </c>
      <c r="B1092" s="174" t="s">
        <v>1806</v>
      </c>
      <c r="C1092" s="175">
        <v>0</v>
      </c>
      <c r="D1092" s="175">
        <v>5.6077905709330738</v>
      </c>
    </row>
    <row r="1093" spans="1:4" ht="27.75" customHeight="1" x14ac:dyDescent="0.25">
      <c r="A1093" s="173" t="s">
        <v>1807</v>
      </c>
      <c r="B1093" s="174" t="s">
        <v>1808</v>
      </c>
      <c r="C1093" s="175">
        <v>0.26107032453133489</v>
      </c>
      <c r="D1093" s="175">
        <v>9.0643616677279475</v>
      </c>
    </row>
    <row r="1094" spans="1:4" ht="27.75" customHeight="1" x14ac:dyDescent="0.25">
      <c r="A1094" s="173" t="s">
        <v>1809</v>
      </c>
      <c r="B1094" s="174" t="s">
        <v>1808</v>
      </c>
      <c r="C1094" s="175">
        <v>0.26107032453133489</v>
      </c>
      <c r="D1094" s="175">
        <v>9.0643616677279475</v>
      </c>
    </row>
    <row r="1095" spans="1:4" ht="27.75" customHeight="1" x14ac:dyDescent="0.25">
      <c r="A1095" s="173" t="s">
        <v>1810</v>
      </c>
      <c r="B1095" s="174" t="s">
        <v>1808</v>
      </c>
      <c r="C1095" s="175">
        <v>11.957020863535137</v>
      </c>
      <c r="D1095" s="175">
        <v>1.8066066457568375</v>
      </c>
    </row>
    <row r="1096" spans="1:4" ht="27.75" customHeight="1" x14ac:dyDescent="0.25">
      <c r="A1096" s="173" t="s">
        <v>1810</v>
      </c>
      <c r="B1096" s="174" t="s">
        <v>1808</v>
      </c>
      <c r="C1096" s="175">
        <v>11.957020863535137</v>
      </c>
      <c r="D1096" s="175">
        <v>1.8066066457568375</v>
      </c>
    </row>
    <row r="1097" spans="1:4" ht="27.75" customHeight="1" x14ac:dyDescent="0.25">
      <c r="A1097" s="173" t="s">
        <v>1811</v>
      </c>
      <c r="B1097" s="174" t="s">
        <v>1808</v>
      </c>
      <c r="C1097" s="175">
        <v>11.957020863535137</v>
      </c>
      <c r="D1097" s="175">
        <v>1.8066066457568375</v>
      </c>
    </row>
    <row r="1098" spans="1:4" ht="27.75" customHeight="1" x14ac:dyDescent="0.25">
      <c r="A1098" s="173" t="s">
        <v>1811</v>
      </c>
      <c r="B1098" s="174" t="s">
        <v>1808</v>
      </c>
      <c r="C1098" s="175">
        <v>11.957020863535137</v>
      </c>
      <c r="D1098" s="175">
        <v>1.8066066457568375</v>
      </c>
    </row>
    <row r="1099" spans="1:4" ht="27.75" customHeight="1" x14ac:dyDescent="0.25">
      <c r="A1099" s="173" t="s">
        <v>1812</v>
      </c>
      <c r="B1099" s="174" t="s">
        <v>1813</v>
      </c>
      <c r="C1099" s="175">
        <v>0.6161259658939503</v>
      </c>
      <c r="D1099" s="175">
        <v>12.280748065953993</v>
      </c>
    </row>
    <row r="1100" spans="1:4" ht="27.75" customHeight="1" x14ac:dyDescent="0.25">
      <c r="A1100" s="173" t="s">
        <v>1814</v>
      </c>
      <c r="B1100" s="174" t="s">
        <v>1813</v>
      </c>
      <c r="C1100" s="175">
        <v>0.6161259658939503</v>
      </c>
      <c r="D1100" s="175">
        <v>12.280748065953993</v>
      </c>
    </row>
    <row r="1101" spans="1:4" ht="27.75" customHeight="1" x14ac:dyDescent="0.25">
      <c r="A1101" s="173" t="s">
        <v>1815</v>
      </c>
      <c r="B1101" s="174" t="s">
        <v>1816</v>
      </c>
      <c r="C1101" s="175">
        <v>4.5217380208827205</v>
      </c>
      <c r="D1101" s="175">
        <v>5.3780486853454992</v>
      </c>
    </row>
    <row r="1102" spans="1:4" ht="27.75" customHeight="1" x14ac:dyDescent="0.25">
      <c r="A1102" s="173" t="s">
        <v>1817</v>
      </c>
      <c r="B1102" s="174" t="s">
        <v>1816</v>
      </c>
      <c r="C1102" s="175">
        <v>4.5217380208827205</v>
      </c>
      <c r="D1102" s="175">
        <v>5.3780486853454992</v>
      </c>
    </row>
    <row r="1103" spans="1:4" ht="27.75" customHeight="1" x14ac:dyDescent="0.25">
      <c r="A1103" s="173" t="s">
        <v>1818</v>
      </c>
      <c r="B1103" s="174" t="s">
        <v>1819</v>
      </c>
      <c r="C1103" s="175">
        <v>0</v>
      </c>
      <c r="D1103" s="175">
        <v>5.5555765060268065</v>
      </c>
    </row>
    <row r="1104" spans="1:4" ht="27.75" customHeight="1" x14ac:dyDescent="0.25">
      <c r="A1104" s="173" t="s">
        <v>1820</v>
      </c>
      <c r="B1104" s="174" t="s">
        <v>1821</v>
      </c>
      <c r="C1104" s="175">
        <v>2.6629173102196155</v>
      </c>
      <c r="D1104" s="175">
        <v>0.59524033993144354</v>
      </c>
    </row>
    <row r="1105" spans="1:4" ht="27.75" customHeight="1" x14ac:dyDescent="0.25">
      <c r="A1105" s="173" t="s">
        <v>1820</v>
      </c>
      <c r="B1105" s="174" t="s">
        <v>1821</v>
      </c>
      <c r="C1105" s="175">
        <v>2.6629173102196155</v>
      </c>
      <c r="D1105" s="175">
        <v>0.59524033993144354</v>
      </c>
    </row>
    <row r="1106" spans="1:4" ht="27.75" customHeight="1" x14ac:dyDescent="0.25">
      <c r="A1106" s="173" t="s">
        <v>1822</v>
      </c>
      <c r="B1106" s="174" t="s">
        <v>1821</v>
      </c>
      <c r="C1106" s="175">
        <v>2.6629173102196155</v>
      </c>
      <c r="D1106" s="175">
        <v>0.59524033993144354</v>
      </c>
    </row>
    <row r="1107" spans="1:4" ht="27.75" customHeight="1" x14ac:dyDescent="0.25">
      <c r="A1107" s="173" t="s">
        <v>1822</v>
      </c>
      <c r="B1107" s="174" t="s">
        <v>1821</v>
      </c>
      <c r="C1107" s="175">
        <v>2.6629173102196155</v>
      </c>
      <c r="D1107" s="175">
        <v>0.59524033993144354</v>
      </c>
    </row>
    <row r="1108" spans="1:4" ht="27.75" customHeight="1" x14ac:dyDescent="0.25">
      <c r="A1108" s="173" t="s">
        <v>1823</v>
      </c>
      <c r="B1108" s="174" t="s">
        <v>1821</v>
      </c>
      <c r="C1108" s="175">
        <v>3.5505564136261545</v>
      </c>
      <c r="D1108" s="175">
        <v>3.4983423487198877</v>
      </c>
    </row>
    <row r="1109" spans="1:4" ht="27.75" customHeight="1" x14ac:dyDescent="0.25">
      <c r="A1109" s="173" t="s">
        <v>1824</v>
      </c>
      <c r="B1109" s="174" t="s">
        <v>1821</v>
      </c>
      <c r="C1109" s="175">
        <v>3.5505564136261545</v>
      </c>
      <c r="D1109" s="175">
        <v>3.4983423487198877</v>
      </c>
    </row>
    <row r="1110" spans="1:4" ht="27.75" customHeight="1" x14ac:dyDescent="0.25">
      <c r="A1110" s="173" t="s">
        <v>1825</v>
      </c>
      <c r="B1110" s="174" t="s">
        <v>1826</v>
      </c>
      <c r="C1110" s="175">
        <v>3.4356854708323672</v>
      </c>
      <c r="D1110" s="175">
        <v>4.0309258107638106</v>
      </c>
    </row>
    <row r="1111" spans="1:4" ht="27.75" customHeight="1" x14ac:dyDescent="0.25">
      <c r="A1111" s="173" t="s">
        <v>1825</v>
      </c>
      <c r="B1111" s="174" t="s">
        <v>1826</v>
      </c>
      <c r="C1111" s="175">
        <v>3.4356854708323672</v>
      </c>
      <c r="D1111" s="175">
        <v>4.0309258107638106</v>
      </c>
    </row>
    <row r="1112" spans="1:4" ht="27.75" customHeight="1" x14ac:dyDescent="0.25">
      <c r="A1112" s="173" t="s">
        <v>1827</v>
      </c>
      <c r="B1112" s="174" t="s">
        <v>1826</v>
      </c>
      <c r="C1112" s="175">
        <v>3.4147998448698602</v>
      </c>
      <c r="D1112" s="175">
        <v>4.0309258107638106</v>
      </c>
    </row>
    <row r="1113" spans="1:4" ht="27.75" customHeight="1" x14ac:dyDescent="0.25">
      <c r="A1113" s="173" t="s">
        <v>1827</v>
      </c>
      <c r="B1113" s="174" t="s">
        <v>1826</v>
      </c>
      <c r="C1113" s="175">
        <v>3.4147998448698602</v>
      </c>
      <c r="D1113" s="175">
        <v>4.0309258107638106</v>
      </c>
    </row>
    <row r="1114" spans="1:4" ht="27.75" customHeight="1" x14ac:dyDescent="0.25">
      <c r="A1114" s="173" t="s">
        <v>1828</v>
      </c>
      <c r="B1114" s="174" t="s">
        <v>1826</v>
      </c>
      <c r="C1114" s="175">
        <v>3.487899535738634</v>
      </c>
      <c r="D1114" s="175">
        <v>6.568529365208386</v>
      </c>
    </row>
    <row r="1115" spans="1:4" ht="27.75" customHeight="1" x14ac:dyDescent="0.25">
      <c r="A1115" s="173" t="s">
        <v>1829</v>
      </c>
      <c r="B1115" s="174" t="s">
        <v>1826</v>
      </c>
      <c r="C1115" s="175">
        <v>3.487899535738634</v>
      </c>
      <c r="D1115" s="175">
        <v>6.568529365208386</v>
      </c>
    </row>
    <row r="1116" spans="1:4" ht="27.75" customHeight="1" x14ac:dyDescent="0.25">
      <c r="A1116" s="173" t="s">
        <v>2925</v>
      </c>
      <c r="B1116" s="174" t="s">
        <v>1831</v>
      </c>
      <c r="C1116" s="175" t="e">
        <v>#N/A</v>
      </c>
      <c r="D1116" s="175" t="e">
        <v>#N/A</v>
      </c>
    </row>
    <row r="1117" spans="1:4" ht="27.75" customHeight="1" x14ac:dyDescent="0.25">
      <c r="A1117" s="173" t="s">
        <v>2925</v>
      </c>
      <c r="B1117" s="174" t="s">
        <v>1831</v>
      </c>
      <c r="C1117" s="175" t="e">
        <v>#N/A</v>
      </c>
      <c r="D1117" s="175" t="e">
        <v>#N/A</v>
      </c>
    </row>
    <row r="1118" spans="1:4" ht="27.75" customHeight="1" x14ac:dyDescent="0.25">
      <c r="A1118" s="173" t="s">
        <v>2926</v>
      </c>
      <c r="B1118" s="174" t="s">
        <v>1831</v>
      </c>
      <c r="C1118" s="175" t="e">
        <v>#N/A</v>
      </c>
      <c r="D1118" s="175" t="e">
        <v>#N/A</v>
      </c>
    </row>
    <row r="1119" spans="1:4" ht="27.75" customHeight="1" x14ac:dyDescent="0.25">
      <c r="A1119" s="173" t="s">
        <v>2926</v>
      </c>
      <c r="B1119" s="174" t="s">
        <v>1831</v>
      </c>
      <c r="C1119" s="175" t="e">
        <v>#N/A</v>
      </c>
      <c r="D1119" s="175" t="e">
        <v>#N/A</v>
      </c>
    </row>
    <row r="1120" spans="1:4" ht="27.75" customHeight="1" x14ac:dyDescent="0.25">
      <c r="A1120" s="173" t="s">
        <v>1830</v>
      </c>
      <c r="B1120" s="174" t="s">
        <v>1831</v>
      </c>
      <c r="C1120" s="175">
        <v>1.743949767869317</v>
      </c>
      <c r="D1120" s="175">
        <v>2.9657588866759643</v>
      </c>
    </row>
    <row r="1121" spans="1:4" ht="27.75" customHeight="1" x14ac:dyDescent="0.25">
      <c r="A1121" s="173" t="s">
        <v>1832</v>
      </c>
      <c r="B1121" s="174" t="s">
        <v>1831</v>
      </c>
      <c r="C1121" s="175">
        <v>1.743949767869317</v>
      </c>
      <c r="D1121" s="175">
        <v>2.9657588866759643</v>
      </c>
    </row>
    <row r="1122" spans="1:4" ht="27.75" customHeight="1" x14ac:dyDescent="0.25">
      <c r="A1122" s="173" t="s">
        <v>1833</v>
      </c>
      <c r="B1122" s="174" t="s">
        <v>1834</v>
      </c>
      <c r="C1122" s="175">
        <v>4.7097086545452811</v>
      </c>
      <c r="D1122" s="175">
        <v>2.3914041727070274</v>
      </c>
    </row>
    <row r="1123" spans="1:4" ht="27.75" customHeight="1" x14ac:dyDescent="0.25">
      <c r="A1123" s="173" t="s">
        <v>1835</v>
      </c>
      <c r="B1123" s="174" t="s">
        <v>1836</v>
      </c>
      <c r="C1123" s="175">
        <v>5.0438786699453901</v>
      </c>
      <c r="D1123" s="175">
        <v>2.2974188558757471</v>
      </c>
    </row>
    <row r="1124" spans="1:4" ht="27.75" customHeight="1" x14ac:dyDescent="0.25">
      <c r="A1124" s="173" t="s">
        <v>1835</v>
      </c>
      <c r="B1124" s="174" t="s">
        <v>1836</v>
      </c>
      <c r="C1124" s="175">
        <v>5.0438786699453901</v>
      </c>
      <c r="D1124" s="175">
        <v>2.2974188558757471</v>
      </c>
    </row>
    <row r="1125" spans="1:4" ht="27.75" customHeight="1" x14ac:dyDescent="0.25">
      <c r="A1125" s="173" t="s">
        <v>1835</v>
      </c>
      <c r="B1125" s="174" t="s">
        <v>1836</v>
      </c>
      <c r="C1125" s="175">
        <v>5.0438786699453901</v>
      </c>
      <c r="D1125" s="175">
        <v>2.2974188558757471</v>
      </c>
    </row>
    <row r="1126" spans="1:4" ht="27.75" customHeight="1" x14ac:dyDescent="0.25">
      <c r="A1126" s="173" t="s">
        <v>1837</v>
      </c>
      <c r="B1126" s="174" t="s">
        <v>1838</v>
      </c>
      <c r="C1126" s="175">
        <v>6.7564999988709467</v>
      </c>
      <c r="D1126" s="175">
        <v>3.822069551138743</v>
      </c>
    </row>
    <row r="1127" spans="1:4" ht="27.75" customHeight="1" x14ac:dyDescent="0.25">
      <c r="A1127" s="173" t="s">
        <v>1839</v>
      </c>
      <c r="B1127" s="174" t="s">
        <v>1838</v>
      </c>
      <c r="C1127" s="175">
        <v>6.7564999988709467</v>
      </c>
      <c r="D1127" s="175">
        <v>3.822069551138743</v>
      </c>
    </row>
    <row r="1128" spans="1:4" ht="27.75" customHeight="1" x14ac:dyDescent="0.25">
      <c r="A1128" s="173" t="s">
        <v>1840</v>
      </c>
      <c r="B1128" s="174" t="s">
        <v>1838</v>
      </c>
      <c r="C1128" s="175">
        <v>12.865545592904184</v>
      </c>
      <c r="D1128" s="175">
        <v>0.40726970626888243</v>
      </c>
    </row>
    <row r="1129" spans="1:4" ht="27.75" customHeight="1" x14ac:dyDescent="0.25">
      <c r="A1129" s="173" t="s">
        <v>1840</v>
      </c>
      <c r="B1129" s="174" t="s">
        <v>1838</v>
      </c>
      <c r="C1129" s="175">
        <v>12.865545592904184</v>
      </c>
      <c r="D1129" s="175">
        <v>0.40726970626888243</v>
      </c>
    </row>
    <row r="1130" spans="1:4" ht="27.75" customHeight="1" x14ac:dyDescent="0.25">
      <c r="A1130" s="173" t="s">
        <v>1841</v>
      </c>
      <c r="B1130" s="174" t="s">
        <v>1838</v>
      </c>
      <c r="C1130" s="175">
        <v>12.865545592904184</v>
      </c>
      <c r="D1130" s="175">
        <v>0.40726970626888243</v>
      </c>
    </row>
    <row r="1131" spans="1:4" ht="27.75" customHeight="1" x14ac:dyDescent="0.25">
      <c r="A1131" s="173" t="s">
        <v>1841</v>
      </c>
      <c r="B1131" s="174" t="s">
        <v>1838</v>
      </c>
      <c r="C1131" s="175">
        <v>12.865545592904184</v>
      </c>
      <c r="D1131" s="175">
        <v>0.40726970626888243</v>
      </c>
    </row>
    <row r="1132" spans="1:4" ht="27.75" customHeight="1" x14ac:dyDescent="0.25">
      <c r="A1132" s="173" t="s">
        <v>1842</v>
      </c>
      <c r="B1132" s="174" t="s">
        <v>1838</v>
      </c>
      <c r="C1132" s="175">
        <v>12.875988405885437</v>
      </c>
      <c r="D1132" s="175">
        <v>0.40726970626888243</v>
      </c>
    </row>
    <row r="1133" spans="1:4" ht="27.75" customHeight="1" x14ac:dyDescent="0.25">
      <c r="A1133" s="173" t="s">
        <v>1842</v>
      </c>
      <c r="B1133" s="174" t="s">
        <v>1838</v>
      </c>
      <c r="C1133" s="175">
        <v>12.875988405885437</v>
      </c>
      <c r="D1133" s="175">
        <v>0.40726970626888243</v>
      </c>
    </row>
    <row r="1134" spans="1:4" ht="27.75" customHeight="1" x14ac:dyDescent="0.25">
      <c r="A1134" s="173" t="s">
        <v>1843</v>
      </c>
      <c r="B1134" s="174" t="s">
        <v>1844</v>
      </c>
      <c r="C1134" s="175">
        <v>2.2765332299132406</v>
      </c>
      <c r="D1134" s="175">
        <v>5.9106321473894221</v>
      </c>
    </row>
    <row r="1135" spans="1:4" ht="27.75" customHeight="1" x14ac:dyDescent="0.25">
      <c r="A1135" s="173" t="s">
        <v>1845</v>
      </c>
      <c r="B1135" s="174" t="s">
        <v>1844</v>
      </c>
      <c r="C1135" s="175">
        <v>2.2765332299132406</v>
      </c>
      <c r="D1135" s="175">
        <v>5.9106321473894221</v>
      </c>
    </row>
    <row r="1136" spans="1:4" ht="27.75" customHeight="1" x14ac:dyDescent="0.25">
      <c r="A1136" s="173" t="s">
        <v>1846</v>
      </c>
      <c r="B1136" s="174" t="s">
        <v>1844</v>
      </c>
      <c r="C1136" s="175">
        <v>6.7878284378147073</v>
      </c>
      <c r="D1136" s="175">
        <v>0.49081221011890958</v>
      </c>
    </row>
    <row r="1137" spans="1:4" ht="27.75" customHeight="1" x14ac:dyDescent="0.25">
      <c r="A1137" s="173" t="s">
        <v>1846</v>
      </c>
      <c r="B1137" s="174" t="s">
        <v>1844</v>
      </c>
      <c r="C1137" s="175">
        <v>6.7878284378147073</v>
      </c>
      <c r="D1137" s="175">
        <v>0.49081221011890958</v>
      </c>
    </row>
    <row r="1138" spans="1:4" ht="27.75" customHeight="1" x14ac:dyDescent="0.25">
      <c r="A1138" s="173" t="s">
        <v>1847</v>
      </c>
      <c r="B1138" s="174" t="s">
        <v>1844</v>
      </c>
      <c r="C1138" s="175">
        <v>6.7878284378147073</v>
      </c>
      <c r="D1138" s="175">
        <v>0.49081221011890958</v>
      </c>
    </row>
    <row r="1139" spans="1:4" ht="27.75" customHeight="1" x14ac:dyDescent="0.25">
      <c r="A1139" s="173" t="s">
        <v>1847</v>
      </c>
      <c r="B1139" s="174" t="s">
        <v>1844</v>
      </c>
      <c r="C1139" s="175">
        <v>6.7878284378147073</v>
      </c>
      <c r="D1139" s="175">
        <v>0.49081221011890958</v>
      </c>
    </row>
    <row r="1140" spans="1:4" ht="27.75" customHeight="1" x14ac:dyDescent="0.25">
      <c r="A1140" s="173" t="s">
        <v>1848</v>
      </c>
      <c r="B1140" s="174" t="s">
        <v>1849</v>
      </c>
      <c r="C1140" s="175">
        <v>2.5376035544445754</v>
      </c>
      <c r="D1140" s="175">
        <v>11.560193970247509</v>
      </c>
    </row>
    <row r="1141" spans="1:4" ht="27.75" customHeight="1" x14ac:dyDescent="0.25">
      <c r="A1141" s="173" t="s">
        <v>1850</v>
      </c>
      <c r="B1141" s="174" t="s">
        <v>1849</v>
      </c>
      <c r="C1141" s="175">
        <v>2.5376035544445754</v>
      </c>
      <c r="D1141" s="175">
        <v>11.560193970247509</v>
      </c>
    </row>
    <row r="1142" spans="1:4" ht="27.75" customHeight="1" x14ac:dyDescent="0.25">
      <c r="A1142" s="173" t="s">
        <v>1851</v>
      </c>
      <c r="B1142" s="174" t="s">
        <v>1852</v>
      </c>
      <c r="C1142" s="175">
        <v>11.257352393791159</v>
      </c>
      <c r="D1142" s="175">
        <v>1.4306653784317154</v>
      </c>
    </row>
    <row r="1143" spans="1:4" ht="27.75" customHeight="1" x14ac:dyDescent="0.25">
      <c r="A1143" s="173" t="s">
        <v>1853</v>
      </c>
      <c r="B1143" s="174" t="s">
        <v>1854</v>
      </c>
      <c r="C1143" s="175">
        <v>0.53258346204392315</v>
      </c>
      <c r="D1143" s="175">
        <v>5.1900780516829377</v>
      </c>
    </row>
    <row r="1144" spans="1:4" ht="27.75" customHeight="1" x14ac:dyDescent="0.25">
      <c r="A1144" s="173" t="s">
        <v>1855</v>
      </c>
      <c r="B1144" s="174" t="s">
        <v>1856</v>
      </c>
      <c r="C1144" s="175">
        <v>3.7698554862324758</v>
      </c>
      <c r="D1144" s="175">
        <v>6.4014443575083311</v>
      </c>
    </row>
    <row r="1145" spans="1:4" ht="27.75" customHeight="1" x14ac:dyDescent="0.25">
      <c r="A1145" s="173" t="s">
        <v>1855</v>
      </c>
      <c r="B1145" s="174" t="s">
        <v>1856</v>
      </c>
      <c r="C1145" s="175">
        <v>3.7698554862324758</v>
      </c>
      <c r="D1145" s="175">
        <v>6.4014443575083311</v>
      </c>
    </row>
    <row r="1146" spans="1:4" ht="27.75" customHeight="1" x14ac:dyDescent="0.25">
      <c r="A1146" s="173" t="s">
        <v>1857</v>
      </c>
      <c r="B1146" s="174" t="s">
        <v>1856</v>
      </c>
      <c r="C1146" s="175">
        <v>3.7698554862324758</v>
      </c>
      <c r="D1146" s="175">
        <v>6.4014443575083311</v>
      </c>
    </row>
    <row r="1147" spans="1:4" ht="27.75" customHeight="1" x14ac:dyDescent="0.25">
      <c r="A1147" s="173" t="s">
        <v>1857</v>
      </c>
      <c r="B1147" s="174" t="s">
        <v>1856</v>
      </c>
      <c r="C1147" s="175">
        <v>3.7698554862324758</v>
      </c>
      <c r="D1147" s="175">
        <v>6.4014443575083311</v>
      </c>
    </row>
    <row r="1148" spans="1:4" ht="27.75" customHeight="1" x14ac:dyDescent="0.25">
      <c r="A1148" s="173" t="s">
        <v>1858</v>
      </c>
      <c r="B1148" s="174" t="s">
        <v>1856</v>
      </c>
      <c r="C1148" s="175">
        <v>6.2134737238457705</v>
      </c>
      <c r="D1148" s="175">
        <v>9.2418894884092548</v>
      </c>
    </row>
    <row r="1149" spans="1:4" ht="27.75" customHeight="1" x14ac:dyDescent="0.25">
      <c r="A1149" s="173" t="s">
        <v>1859</v>
      </c>
      <c r="B1149" s="174" t="s">
        <v>1856</v>
      </c>
      <c r="C1149" s="175">
        <v>6.2134737238457705</v>
      </c>
      <c r="D1149" s="175">
        <v>9.2418894884092548</v>
      </c>
    </row>
    <row r="1150" spans="1:4" ht="27.75" customHeight="1" x14ac:dyDescent="0.25">
      <c r="A1150" s="173" t="s">
        <v>1860</v>
      </c>
      <c r="B1150" s="174" t="s">
        <v>1861</v>
      </c>
      <c r="C1150" s="175">
        <v>3.1015154554322586</v>
      </c>
      <c r="D1150" s="175">
        <v>1.4828794433379822</v>
      </c>
    </row>
    <row r="1151" spans="1:4" ht="27.75" customHeight="1" x14ac:dyDescent="0.25">
      <c r="A1151" s="173" t="s">
        <v>1860</v>
      </c>
      <c r="B1151" s="174" t="s">
        <v>1861</v>
      </c>
      <c r="C1151" s="175">
        <v>3.1015154554322586</v>
      </c>
      <c r="D1151" s="175">
        <v>1.4828794433379822</v>
      </c>
    </row>
    <row r="1152" spans="1:4" ht="27.75" customHeight="1" x14ac:dyDescent="0.25">
      <c r="A1152" s="173" t="s">
        <v>1862</v>
      </c>
      <c r="B1152" s="174" t="s">
        <v>1861</v>
      </c>
      <c r="C1152" s="175">
        <v>3.1015154554322586</v>
      </c>
      <c r="D1152" s="175">
        <v>1.4828794433379822</v>
      </c>
    </row>
    <row r="1153" spans="1:4" ht="27.75" customHeight="1" x14ac:dyDescent="0.25">
      <c r="A1153" s="173" t="s">
        <v>1862</v>
      </c>
      <c r="B1153" s="174" t="s">
        <v>1861</v>
      </c>
      <c r="C1153" s="175">
        <v>3.1015154554322586</v>
      </c>
      <c r="D1153" s="175">
        <v>1.4828794433379822</v>
      </c>
    </row>
    <row r="1154" spans="1:4" ht="27.75" customHeight="1" x14ac:dyDescent="0.25">
      <c r="A1154" s="173" t="s">
        <v>1863</v>
      </c>
      <c r="B1154" s="174" t="s">
        <v>1864</v>
      </c>
      <c r="C1154" s="175">
        <v>1.0442812981253395E-2</v>
      </c>
      <c r="D1154" s="175">
        <v>2.0363485313444118</v>
      </c>
    </row>
    <row r="1155" spans="1:4" ht="27.75" customHeight="1" x14ac:dyDescent="0.25">
      <c r="A1155" s="173" t="s">
        <v>1865</v>
      </c>
      <c r="B1155" s="174" t="s">
        <v>1864</v>
      </c>
      <c r="C1155" s="175">
        <v>1.0442812981253395E-2</v>
      </c>
      <c r="D1155" s="175">
        <v>2.0363485313444118</v>
      </c>
    </row>
    <row r="1156" spans="1:4" ht="27.75" customHeight="1" x14ac:dyDescent="0.25">
      <c r="A1156" s="173" t="s">
        <v>1866</v>
      </c>
      <c r="B1156" s="174" t="s">
        <v>1867</v>
      </c>
      <c r="C1156" s="175">
        <v>7.3726259647648966</v>
      </c>
      <c r="D1156" s="175">
        <v>7.5605965984274581</v>
      </c>
    </row>
    <row r="1157" spans="1:4" ht="27.75" customHeight="1" x14ac:dyDescent="0.25">
      <c r="A1157" s="173" t="s">
        <v>1868</v>
      </c>
      <c r="B1157" s="174" t="s">
        <v>1867</v>
      </c>
      <c r="C1157" s="175">
        <v>7.3726259647648966</v>
      </c>
      <c r="D1157" s="175">
        <v>7.5605965984274581</v>
      </c>
    </row>
    <row r="1158" spans="1:4" ht="27.75" customHeight="1" x14ac:dyDescent="0.25">
      <c r="A1158" s="173" t="s">
        <v>1869</v>
      </c>
      <c r="B1158" s="174" t="s">
        <v>1870</v>
      </c>
      <c r="C1158" s="175">
        <v>1.7021785159443032</v>
      </c>
      <c r="D1158" s="175">
        <v>6.7147287469459327</v>
      </c>
    </row>
    <row r="1159" spans="1:4" ht="27.75" customHeight="1" x14ac:dyDescent="0.25">
      <c r="A1159" s="173" t="s">
        <v>1871</v>
      </c>
      <c r="B1159" s="174" t="s">
        <v>1870</v>
      </c>
      <c r="C1159" s="175">
        <v>1.7021785159443032</v>
      </c>
      <c r="D1159" s="175">
        <v>6.7147287469459327</v>
      </c>
    </row>
    <row r="1160" spans="1:4" ht="27.75" customHeight="1" x14ac:dyDescent="0.25">
      <c r="A1160" s="173" t="s">
        <v>1872</v>
      </c>
      <c r="B1160" s="174" t="s">
        <v>1873</v>
      </c>
      <c r="C1160" s="175">
        <v>7.6859103542024991</v>
      </c>
      <c r="D1160" s="175">
        <v>-6.2656877887520376E-2</v>
      </c>
    </row>
    <row r="1161" spans="1:4" ht="27.75" customHeight="1" x14ac:dyDescent="0.25">
      <c r="A1161" s="173" t="s">
        <v>1874</v>
      </c>
      <c r="B1161" s="174" t="s">
        <v>1873</v>
      </c>
      <c r="C1161" s="175">
        <v>7.6859103542024991</v>
      </c>
      <c r="D1161" s="175">
        <v>-6.2656877887520376E-2</v>
      </c>
    </row>
    <row r="1162" spans="1:4" ht="27.75" customHeight="1" x14ac:dyDescent="0.25">
      <c r="A1162" s="173" t="s">
        <v>1875</v>
      </c>
      <c r="B1162" s="174" t="s">
        <v>1876</v>
      </c>
      <c r="C1162" s="175">
        <v>11.675064913041295</v>
      </c>
      <c r="D1162" s="175">
        <v>6.9444706325335082</v>
      </c>
    </row>
    <row r="1163" spans="1:4" ht="27.75" customHeight="1" x14ac:dyDescent="0.25">
      <c r="A1163" s="173" t="s">
        <v>1877</v>
      </c>
      <c r="B1163" s="174" t="s">
        <v>1878</v>
      </c>
      <c r="C1163" s="175">
        <v>11.675064913041295</v>
      </c>
      <c r="D1163" s="175">
        <v>6.9444706325335082</v>
      </c>
    </row>
    <row r="1164" spans="1:4" ht="27.75" customHeight="1" x14ac:dyDescent="0.25">
      <c r="A1164" s="173" t="s">
        <v>1877</v>
      </c>
      <c r="B1164" s="174" t="s">
        <v>1878</v>
      </c>
      <c r="C1164" s="175">
        <v>11.675064913041295</v>
      </c>
      <c r="D1164" s="175">
        <v>6.9444706325335082</v>
      </c>
    </row>
    <row r="1165" spans="1:4" ht="27.75" customHeight="1" x14ac:dyDescent="0.25">
      <c r="A1165" s="173" t="s">
        <v>1879</v>
      </c>
      <c r="B1165" s="174" t="s">
        <v>1878</v>
      </c>
      <c r="C1165" s="175">
        <v>10.662112053859717</v>
      </c>
      <c r="D1165" s="175">
        <v>7.393511590727404</v>
      </c>
    </row>
    <row r="1166" spans="1:4" ht="27.75" customHeight="1" x14ac:dyDescent="0.25">
      <c r="A1166" s="173" t="s">
        <v>1880</v>
      </c>
      <c r="B1166" s="174" t="s">
        <v>1881</v>
      </c>
      <c r="C1166" s="175">
        <v>5.4720340021767795</v>
      </c>
      <c r="D1166" s="175">
        <v>7.800781296996286</v>
      </c>
    </row>
    <row r="1167" spans="1:4" ht="27.75" customHeight="1" x14ac:dyDescent="0.25">
      <c r="A1167" s="173" t="s">
        <v>1882</v>
      </c>
      <c r="B1167" s="174" t="s">
        <v>1881</v>
      </c>
      <c r="C1167" s="175">
        <v>5.4720340021767795</v>
      </c>
      <c r="D1167" s="175">
        <v>7.800781296996286</v>
      </c>
    </row>
    <row r="1168" spans="1:4" ht="27.75" customHeight="1" x14ac:dyDescent="0.25">
      <c r="A1168" s="173" t="s">
        <v>1883</v>
      </c>
      <c r="B1168" s="174" t="s">
        <v>1884</v>
      </c>
      <c r="C1168" s="175">
        <v>2.3183044818382541</v>
      </c>
      <c r="D1168" s="175">
        <v>3.3730285929448467</v>
      </c>
    </row>
    <row r="1169" spans="1:4" ht="27.75" customHeight="1" x14ac:dyDescent="0.25">
      <c r="A1169" s="173" t="s">
        <v>1885</v>
      </c>
      <c r="B1169" s="174" t="s">
        <v>1884</v>
      </c>
      <c r="C1169" s="175">
        <v>2.3183044818382541</v>
      </c>
      <c r="D1169" s="175">
        <v>3.3730285929448467</v>
      </c>
    </row>
    <row r="1170" spans="1:4" ht="27.75" customHeight="1" x14ac:dyDescent="0.25">
      <c r="A1170" s="173" t="s">
        <v>1886</v>
      </c>
      <c r="B1170" s="174" t="s">
        <v>1887</v>
      </c>
      <c r="C1170" s="175">
        <v>3.4774567227573807</v>
      </c>
      <c r="D1170" s="175">
        <v>6.3910015445270778</v>
      </c>
    </row>
    <row r="1171" spans="1:4" ht="27.75" customHeight="1" x14ac:dyDescent="0.25">
      <c r="A1171" s="173" t="s">
        <v>1886</v>
      </c>
      <c r="B1171" s="174" t="s">
        <v>1887</v>
      </c>
      <c r="C1171" s="175">
        <v>3.4774567227573807</v>
      </c>
      <c r="D1171" s="175">
        <v>6.3910015445270778</v>
      </c>
    </row>
    <row r="1172" spans="1:4" ht="27.75" customHeight="1" x14ac:dyDescent="0.25">
      <c r="A1172" s="173" t="s">
        <v>1888</v>
      </c>
      <c r="B1172" s="174" t="s">
        <v>1887</v>
      </c>
      <c r="C1172" s="175">
        <v>3.4774567227573807</v>
      </c>
      <c r="D1172" s="175">
        <v>6.3910015445270778</v>
      </c>
    </row>
    <row r="1173" spans="1:4" ht="27.75" customHeight="1" x14ac:dyDescent="0.25">
      <c r="A1173" s="173" t="s">
        <v>1888</v>
      </c>
      <c r="B1173" s="174" t="s">
        <v>1887</v>
      </c>
      <c r="C1173" s="175">
        <v>3.4774567227573807</v>
      </c>
      <c r="D1173" s="175">
        <v>6.3910015445270778</v>
      </c>
    </row>
    <row r="1174" spans="1:4" ht="27.75" customHeight="1" x14ac:dyDescent="0.25">
      <c r="A1174" s="173" t="s">
        <v>1889</v>
      </c>
      <c r="B1174" s="174" t="s">
        <v>1887</v>
      </c>
      <c r="C1174" s="175">
        <v>6.4641012353958525</v>
      </c>
      <c r="D1174" s="175">
        <v>9.0017047898404261</v>
      </c>
    </row>
    <row r="1175" spans="1:4" ht="27.75" customHeight="1" x14ac:dyDescent="0.25">
      <c r="A1175" s="173" t="s">
        <v>1890</v>
      </c>
      <c r="B1175" s="174" t="s">
        <v>1887</v>
      </c>
      <c r="C1175" s="175">
        <v>6.4641012353958525</v>
      </c>
      <c r="D1175" s="175">
        <v>9.0017047898404261</v>
      </c>
    </row>
    <row r="1176" spans="1:4" ht="27.75" customHeight="1" x14ac:dyDescent="0.25">
      <c r="A1176" s="173" t="s">
        <v>1891</v>
      </c>
      <c r="B1176" s="174" t="s">
        <v>1892</v>
      </c>
      <c r="C1176" s="175">
        <v>4.6470517766577615</v>
      </c>
      <c r="D1176" s="175">
        <v>8.5944350835715451</v>
      </c>
    </row>
    <row r="1177" spans="1:4" ht="27.75" customHeight="1" x14ac:dyDescent="0.25">
      <c r="A1177" s="173" t="s">
        <v>1893</v>
      </c>
      <c r="B1177" s="174" t="s">
        <v>1892</v>
      </c>
      <c r="C1177" s="175">
        <v>4.6470517766577615</v>
      </c>
      <c r="D1177" s="175">
        <v>8.5944350835715451</v>
      </c>
    </row>
    <row r="1178" spans="1:4" ht="27.75" customHeight="1" x14ac:dyDescent="0.25">
      <c r="A1178" s="173" t="s">
        <v>1894</v>
      </c>
      <c r="B1178" s="174" t="s">
        <v>1895</v>
      </c>
      <c r="C1178" s="175">
        <v>4.6783802156015213</v>
      </c>
      <c r="D1178" s="175">
        <v>0.88763910340653862</v>
      </c>
    </row>
    <row r="1179" spans="1:4" ht="27.75" customHeight="1" x14ac:dyDescent="0.25">
      <c r="A1179" s="173" t="s">
        <v>1894</v>
      </c>
      <c r="B1179" s="174" t="s">
        <v>1895</v>
      </c>
      <c r="C1179" s="175">
        <v>4.6783802156015213</v>
      </c>
      <c r="D1179" s="175">
        <v>0.88763910340653862</v>
      </c>
    </row>
    <row r="1180" spans="1:4" ht="27.75" customHeight="1" x14ac:dyDescent="0.25">
      <c r="A1180" s="173" t="s">
        <v>1896</v>
      </c>
      <c r="B1180" s="174" t="s">
        <v>1897</v>
      </c>
      <c r="C1180" s="175">
        <v>10.745654557709743</v>
      </c>
      <c r="D1180" s="175">
        <v>-0.60568315291269692</v>
      </c>
    </row>
    <row r="1181" spans="1:4" ht="27.75" customHeight="1" x14ac:dyDescent="0.25">
      <c r="A1181" s="173" t="s">
        <v>1896</v>
      </c>
      <c r="B1181" s="174" t="s">
        <v>1897</v>
      </c>
      <c r="C1181" s="175">
        <v>10.745654557709743</v>
      </c>
      <c r="D1181" s="175">
        <v>-0.60568315291269692</v>
      </c>
    </row>
    <row r="1182" spans="1:4" ht="27.75" customHeight="1" x14ac:dyDescent="0.25">
      <c r="A1182" s="173" t="s">
        <v>1898</v>
      </c>
      <c r="B1182" s="174" t="s">
        <v>1897</v>
      </c>
      <c r="C1182" s="175">
        <v>4.6783802156015213</v>
      </c>
      <c r="D1182" s="175">
        <v>0.88763910340653862</v>
      </c>
    </row>
    <row r="1183" spans="1:4" ht="27.75" customHeight="1" x14ac:dyDescent="0.25">
      <c r="A1183" s="173" t="s">
        <v>1898</v>
      </c>
      <c r="B1183" s="174" t="s">
        <v>1897</v>
      </c>
      <c r="C1183" s="175">
        <v>4.6783802156015213</v>
      </c>
      <c r="D1183" s="175">
        <v>0.88763910340653862</v>
      </c>
    </row>
    <row r="1184" spans="1:4" ht="27.75" customHeight="1" x14ac:dyDescent="0.25">
      <c r="A1184" s="173" t="s">
        <v>1899</v>
      </c>
      <c r="B1184" s="174" t="s">
        <v>1897</v>
      </c>
      <c r="C1184" s="175">
        <v>2.558489180407082</v>
      </c>
      <c r="D1184" s="175">
        <v>6.9131421935897475</v>
      </c>
    </row>
    <row r="1185" spans="1:4" ht="27.75" customHeight="1" x14ac:dyDescent="0.25">
      <c r="A1185" s="173" t="s">
        <v>1899</v>
      </c>
      <c r="B1185" s="174" t="s">
        <v>1897</v>
      </c>
      <c r="C1185" s="175">
        <v>2.558489180407082</v>
      </c>
      <c r="D1185" s="175">
        <v>6.9131421935897475</v>
      </c>
    </row>
    <row r="1186" spans="1:4" ht="27.75" customHeight="1" x14ac:dyDescent="0.25">
      <c r="A1186" s="173" t="s">
        <v>1900</v>
      </c>
      <c r="B1186" s="174" t="s">
        <v>1897</v>
      </c>
      <c r="C1186" s="175">
        <v>2.558489180407082</v>
      </c>
      <c r="D1186" s="175">
        <v>6.9131421935897475</v>
      </c>
    </row>
    <row r="1187" spans="1:4" ht="27.75" customHeight="1" x14ac:dyDescent="0.25">
      <c r="A1187" s="173" t="s">
        <v>1900</v>
      </c>
      <c r="B1187" s="174" t="s">
        <v>1897</v>
      </c>
      <c r="C1187" s="175">
        <v>2.558489180407082</v>
      </c>
      <c r="D1187" s="175">
        <v>6.9131421935897475</v>
      </c>
    </row>
    <row r="1188" spans="1:4" ht="27.75" customHeight="1" x14ac:dyDescent="0.25">
      <c r="A1188" s="173" t="s">
        <v>1901</v>
      </c>
      <c r="B1188" s="174" t="s">
        <v>1897</v>
      </c>
      <c r="C1188" s="175">
        <v>2.558489180407082</v>
      </c>
      <c r="D1188" s="175">
        <v>6.9131421935897475</v>
      </c>
    </row>
    <row r="1189" spans="1:4" ht="27.75" customHeight="1" x14ac:dyDescent="0.25">
      <c r="A1189" s="173" t="s">
        <v>1901</v>
      </c>
      <c r="B1189" s="174" t="s">
        <v>1897</v>
      </c>
      <c r="C1189" s="175">
        <v>2.558489180407082</v>
      </c>
      <c r="D1189" s="175">
        <v>6.9131421935897475</v>
      </c>
    </row>
    <row r="1190" spans="1:4" ht="27.75" customHeight="1" x14ac:dyDescent="0.25">
      <c r="A1190" s="173" t="s">
        <v>1902</v>
      </c>
      <c r="B1190" s="174" t="s">
        <v>1897</v>
      </c>
      <c r="C1190" s="175">
        <v>1.3053516226566744</v>
      </c>
      <c r="D1190" s="175">
        <v>10.18174265672206</v>
      </c>
    </row>
    <row r="1191" spans="1:4" ht="27.75" customHeight="1" x14ac:dyDescent="0.25">
      <c r="A1191" s="173" t="s">
        <v>1903</v>
      </c>
      <c r="B1191" s="174" t="s">
        <v>1897</v>
      </c>
      <c r="C1191" s="175">
        <v>1.3053516226566744</v>
      </c>
      <c r="D1191" s="175">
        <v>10.18174265672206</v>
      </c>
    </row>
    <row r="1192" spans="1:4" ht="27.75" customHeight="1" x14ac:dyDescent="0.25">
      <c r="A1192" s="173" t="s">
        <v>1904</v>
      </c>
      <c r="B1192" s="174" t="s">
        <v>1905</v>
      </c>
      <c r="C1192" s="175">
        <v>0.35505564136261547</v>
      </c>
      <c r="D1192" s="175">
        <v>1.5142078822817422</v>
      </c>
    </row>
    <row r="1193" spans="1:4" ht="27.75" customHeight="1" x14ac:dyDescent="0.25">
      <c r="A1193" s="173" t="s">
        <v>1906</v>
      </c>
      <c r="B1193" s="174" t="s">
        <v>1905</v>
      </c>
      <c r="C1193" s="175">
        <v>0.35505564136261547</v>
      </c>
      <c r="D1193" s="175">
        <v>1.5142078822817422</v>
      </c>
    </row>
    <row r="1194" spans="1:4" ht="27.75" customHeight="1" x14ac:dyDescent="0.25">
      <c r="A1194" s="173" t="s">
        <v>1907</v>
      </c>
      <c r="B1194" s="174" t="s">
        <v>1908</v>
      </c>
      <c r="C1194" s="175">
        <v>0.22974188558757469</v>
      </c>
      <c r="D1194" s="175">
        <v>0.83542503850027172</v>
      </c>
    </row>
    <row r="1195" spans="1:4" ht="27.75" customHeight="1" x14ac:dyDescent="0.25">
      <c r="A1195" s="173" t="s">
        <v>1907</v>
      </c>
      <c r="B1195" s="174" t="s">
        <v>1908</v>
      </c>
      <c r="C1195" s="175">
        <v>0.22974188558757469</v>
      </c>
      <c r="D1195" s="175">
        <v>0.83542503850027172</v>
      </c>
    </row>
    <row r="1196" spans="1:4" ht="27.75" customHeight="1" x14ac:dyDescent="0.25">
      <c r="A1196" s="173" t="s">
        <v>1909</v>
      </c>
      <c r="B1196" s="174" t="s">
        <v>1908</v>
      </c>
      <c r="C1196" s="175">
        <v>0.22974188558757469</v>
      </c>
      <c r="D1196" s="175">
        <v>0.83542503850027172</v>
      </c>
    </row>
    <row r="1197" spans="1:4" ht="27.75" customHeight="1" x14ac:dyDescent="0.25">
      <c r="A1197" s="173" t="s">
        <v>1909</v>
      </c>
      <c r="B1197" s="174" t="s">
        <v>1908</v>
      </c>
      <c r="C1197" s="175">
        <v>0.22974188558757469</v>
      </c>
      <c r="D1197" s="175">
        <v>0.83542503850027172</v>
      </c>
    </row>
    <row r="1198" spans="1:4" ht="27.75" customHeight="1" x14ac:dyDescent="0.25">
      <c r="A1198" s="173" t="s">
        <v>1910</v>
      </c>
      <c r="B1198" s="174" t="s">
        <v>1911</v>
      </c>
      <c r="C1198" s="175">
        <v>0</v>
      </c>
      <c r="D1198" s="175">
        <v>0</v>
      </c>
    </row>
    <row r="1199" spans="1:4" ht="27.75" customHeight="1" x14ac:dyDescent="0.25">
      <c r="A1199" s="173" t="s">
        <v>1910</v>
      </c>
      <c r="B1199" s="174" t="s">
        <v>1911</v>
      </c>
      <c r="C1199" s="175">
        <v>0</v>
      </c>
      <c r="D1199" s="175">
        <v>0</v>
      </c>
    </row>
    <row r="1200" spans="1:4" ht="27.75" customHeight="1" x14ac:dyDescent="0.25">
      <c r="A1200" s="173" t="s">
        <v>1912</v>
      </c>
      <c r="B1200" s="174" t="s">
        <v>1911</v>
      </c>
      <c r="C1200" s="175">
        <v>0</v>
      </c>
      <c r="D1200" s="175">
        <v>0</v>
      </c>
    </row>
    <row r="1201" spans="1:4" ht="27.75" customHeight="1" x14ac:dyDescent="0.25">
      <c r="A1201" s="173" t="s">
        <v>1912</v>
      </c>
      <c r="B1201" s="174" t="s">
        <v>1911</v>
      </c>
      <c r="C1201" s="175">
        <v>0</v>
      </c>
      <c r="D1201" s="175">
        <v>0</v>
      </c>
    </row>
    <row r="1202" spans="1:4" ht="27.75" customHeight="1" x14ac:dyDescent="0.25">
      <c r="A1202" s="173" t="s">
        <v>1913</v>
      </c>
      <c r="B1202" s="174" t="s">
        <v>1914</v>
      </c>
      <c r="C1202" s="175">
        <v>0.83542503850027172</v>
      </c>
      <c r="D1202" s="175">
        <v>6.6416290560771598</v>
      </c>
    </row>
    <row r="1203" spans="1:4" ht="27.75" customHeight="1" x14ac:dyDescent="0.25">
      <c r="A1203" s="173" t="s">
        <v>1915</v>
      </c>
      <c r="B1203" s="174" t="s">
        <v>1914</v>
      </c>
      <c r="C1203" s="175">
        <v>0.83542503850027172</v>
      </c>
      <c r="D1203" s="175">
        <v>6.6416290560771598</v>
      </c>
    </row>
    <row r="1204" spans="1:4" ht="27.75" customHeight="1" x14ac:dyDescent="0.25">
      <c r="A1204" s="173" t="s">
        <v>1916</v>
      </c>
      <c r="B1204" s="174" t="s">
        <v>1917</v>
      </c>
      <c r="C1204" s="175">
        <v>0.83542503850027172</v>
      </c>
      <c r="D1204" s="175">
        <v>6.6416290560771598</v>
      </c>
    </row>
    <row r="1205" spans="1:4" ht="27.75" customHeight="1" x14ac:dyDescent="0.25">
      <c r="A1205" s="173" t="s">
        <v>1918</v>
      </c>
      <c r="B1205" s="174" t="s">
        <v>1917</v>
      </c>
      <c r="C1205" s="175">
        <v>0.83542503850027172</v>
      </c>
      <c r="D1205" s="175">
        <v>6.6416290560771598</v>
      </c>
    </row>
    <row r="1206" spans="1:4" ht="27.75" customHeight="1" x14ac:dyDescent="0.25">
      <c r="A1206" s="173" t="s">
        <v>1919</v>
      </c>
      <c r="B1206" s="174" t="s">
        <v>1920</v>
      </c>
      <c r="C1206" s="175">
        <v>0</v>
      </c>
      <c r="D1206" s="175">
        <v>0</v>
      </c>
    </row>
    <row r="1207" spans="1:4" ht="27.75" customHeight="1" x14ac:dyDescent="0.25">
      <c r="A1207" s="173" t="s">
        <v>1921</v>
      </c>
      <c r="B1207" s="174" t="s">
        <v>1922</v>
      </c>
      <c r="C1207" s="175">
        <v>2.5271607414633217</v>
      </c>
      <c r="D1207" s="175">
        <v>9.4507457480343238</v>
      </c>
    </row>
    <row r="1208" spans="1:4" ht="27.75" customHeight="1" x14ac:dyDescent="0.25">
      <c r="A1208" s="173" t="s">
        <v>1923</v>
      </c>
      <c r="B1208" s="174" t="s">
        <v>1922</v>
      </c>
      <c r="C1208" s="175">
        <v>2.5271607414633217</v>
      </c>
      <c r="D1208" s="175">
        <v>9.4507457480343238</v>
      </c>
    </row>
    <row r="1209" spans="1:4" ht="27.75" customHeight="1" x14ac:dyDescent="0.25">
      <c r="A1209" s="173" t="s">
        <v>1924</v>
      </c>
      <c r="B1209" s="174" t="s">
        <v>1925</v>
      </c>
      <c r="C1209" s="175">
        <v>10.05642890094702</v>
      </c>
      <c r="D1209" s="175">
        <v>12.938645283772958</v>
      </c>
    </row>
    <row r="1210" spans="1:4" ht="27.75" customHeight="1" x14ac:dyDescent="0.25">
      <c r="A1210" s="173" t="s">
        <v>1926</v>
      </c>
      <c r="B1210" s="174" t="s">
        <v>1927</v>
      </c>
      <c r="C1210" s="175">
        <v>0.14619938173754754</v>
      </c>
      <c r="D1210" s="175">
        <v>0</v>
      </c>
    </row>
    <row r="1211" spans="1:4" ht="27.75" customHeight="1" x14ac:dyDescent="0.25">
      <c r="A1211" s="173" t="s">
        <v>1928</v>
      </c>
      <c r="B1211" s="174" t="s">
        <v>1929</v>
      </c>
      <c r="C1211" s="175">
        <v>5.6704474488205934</v>
      </c>
      <c r="D1211" s="175">
        <v>4.5843948987702401</v>
      </c>
    </row>
    <row r="1212" spans="1:4" ht="27.75" customHeight="1" x14ac:dyDescent="0.25">
      <c r="A1212" s="173" t="s">
        <v>1928</v>
      </c>
      <c r="B1212" s="174" t="s">
        <v>1929</v>
      </c>
      <c r="C1212" s="175">
        <v>5.6704474488205934</v>
      </c>
      <c r="D1212" s="175">
        <v>4.5843948987702401</v>
      </c>
    </row>
    <row r="1213" spans="1:4" ht="27.75" customHeight="1" x14ac:dyDescent="0.25">
      <c r="A1213" s="173" t="s">
        <v>1930</v>
      </c>
      <c r="B1213" s="174" t="s">
        <v>1929</v>
      </c>
      <c r="C1213" s="175">
        <v>5.6704474488205934</v>
      </c>
      <c r="D1213" s="175">
        <v>4.5843948987702401</v>
      </c>
    </row>
    <row r="1214" spans="1:4" ht="27.75" customHeight="1" x14ac:dyDescent="0.25">
      <c r="A1214" s="173" t="s">
        <v>1930</v>
      </c>
      <c r="B1214" s="174" t="s">
        <v>1929</v>
      </c>
      <c r="C1214" s="175">
        <v>5.6704474488205934</v>
      </c>
      <c r="D1214" s="175">
        <v>4.5843948987702401</v>
      </c>
    </row>
    <row r="1215" spans="1:4" ht="27.75" customHeight="1" x14ac:dyDescent="0.25">
      <c r="A1215" s="173" t="s">
        <v>1931</v>
      </c>
      <c r="B1215" s="174" t="s">
        <v>1929</v>
      </c>
      <c r="C1215" s="175">
        <v>1.3366800616004346</v>
      </c>
      <c r="D1215" s="175">
        <v>10.891853939447291</v>
      </c>
    </row>
    <row r="1216" spans="1:4" ht="27.75" customHeight="1" x14ac:dyDescent="0.25">
      <c r="A1216" s="173" t="s">
        <v>1932</v>
      </c>
      <c r="B1216" s="174" t="s">
        <v>1929</v>
      </c>
      <c r="C1216" s="175">
        <v>1.3366800616004346</v>
      </c>
      <c r="D1216" s="175">
        <v>10.891853939447291</v>
      </c>
    </row>
    <row r="1217" spans="1:4" ht="27.75" customHeight="1" x14ac:dyDescent="0.25">
      <c r="A1217" s="173" t="s">
        <v>1933</v>
      </c>
      <c r="B1217" s="174" t="s">
        <v>1934</v>
      </c>
      <c r="C1217" s="175">
        <v>0.14619938173754754</v>
      </c>
      <c r="D1217" s="175">
        <v>0</v>
      </c>
    </row>
    <row r="1218" spans="1:4" ht="27.75" customHeight="1" x14ac:dyDescent="0.25">
      <c r="A1218" s="173" t="s">
        <v>1935</v>
      </c>
      <c r="B1218" s="174" t="s">
        <v>1936</v>
      </c>
      <c r="C1218" s="175">
        <v>0.20885625962506793</v>
      </c>
      <c r="D1218" s="175">
        <v>2.2138763520257201</v>
      </c>
    </row>
    <row r="1219" spans="1:4" ht="27.75" customHeight="1" x14ac:dyDescent="0.25">
      <c r="A1219" s="173" t="s">
        <v>1937</v>
      </c>
      <c r="B1219" s="174" t="s">
        <v>1936</v>
      </c>
      <c r="C1219" s="175">
        <v>0.20885625962506793</v>
      </c>
      <c r="D1219" s="175">
        <v>2.2138763520257201</v>
      </c>
    </row>
    <row r="1220" spans="1:4" ht="27.75" customHeight="1" x14ac:dyDescent="0.25">
      <c r="A1220" s="173" t="s">
        <v>1938</v>
      </c>
      <c r="B1220" s="174" t="s">
        <v>1939</v>
      </c>
      <c r="C1220" s="175">
        <v>0.26107032453133489</v>
      </c>
      <c r="D1220" s="175">
        <v>-0.2819559504938417</v>
      </c>
    </row>
    <row r="1221" spans="1:4" ht="27.75" customHeight="1" x14ac:dyDescent="0.25">
      <c r="A1221" s="173" t="s">
        <v>1938</v>
      </c>
      <c r="B1221" s="174" t="s">
        <v>1939</v>
      </c>
      <c r="C1221" s="175">
        <v>0.26107032453133489</v>
      </c>
      <c r="D1221" s="175">
        <v>-0.2819559504938417</v>
      </c>
    </row>
    <row r="1222" spans="1:4" ht="27.75" customHeight="1" x14ac:dyDescent="0.25">
      <c r="A1222" s="173" t="s">
        <v>1940</v>
      </c>
      <c r="B1222" s="174" t="s">
        <v>1941</v>
      </c>
      <c r="C1222" s="175">
        <v>0</v>
      </c>
      <c r="D1222" s="175">
        <v>1.1278238019753668</v>
      </c>
    </row>
    <row r="1223" spans="1:4" ht="27.75" customHeight="1" x14ac:dyDescent="0.25">
      <c r="A1223" s="173" t="s">
        <v>1940</v>
      </c>
      <c r="B1223" s="174" t="s">
        <v>1941</v>
      </c>
      <c r="C1223" s="175">
        <v>0</v>
      </c>
      <c r="D1223" s="175">
        <v>1.1278238019753668</v>
      </c>
    </row>
    <row r="1224" spans="1:4" ht="27.75" customHeight="1" x14ac:dyDescent="0.25">
      <c r="A1224" s="173" t="s">
        <v>1942</v>
      </c>
      <c r="B1224" s="174" t="s">
        <v>1941</v>
      </c>
      <c r="C1224" s="175">
        <v>0</v>
      </c>
      <c r="D1224" s="175">
        <v>1.1278238019753668</v>
      </c>
    </row>
    <row r="1225" spans="1:4" ht="27.75" customHeight="1" x14ac:dyDescent="0.25">
      <c r="A1225" s="173" t="s">
        <v>1942</v>
      </c>
      <c r="B1225" s="174" t="s">
        <v>1941</v>
      </c>
      <c r="C1225" s="175">
        <v>0</v>
      </c>
      <c r="D1225" s="175">
        <v>1.1278238019753668</v>
      </c>
    </row>
    <row r="1226" spans="1:4" ht="27.75" customHeight="1" x14ac:dyDescent="0.25">
      <c r="A1226" s="173" t="s">
        <v>1943</v>
      </c>
      <c r="B1226" s="174" t="s">
        <v>1944</v>
      </c>
      <c r="C1226" s="175">
        <v>1.1591522409191271</v>
      </c>
      <c r="D1226" s="175">
        <v>2.0885625962506791E-2</v>
      </c>
    </row>
    <row r="1227" spans="1:4" ht="27.75" customHeight="1" x14ac:dyDescent="0.25">
      <c r="A1227" s="173" t="s">
        <v>1945</v>
      </c>
      <c r="B1227" s="174" t="s">
        <v>1944</v>
      </c>
      <c r="C1227" s="175">
        <v>1.1591522409191271</v>
      </c>
      <c r="D1227" s="175">
        <v>2.0885625962506791E-2</v>
      </c>
    </row>
    <row r="1228" spans="1:4" ht="27.75" customHeight="1" x14ac:dyDescent="0.25">
      <c r="A1228" s="173" t="s">
        <v>1946</v>
      </c>
      <c r="B1228" s="174" t="s">
        <v>1947</v>
      </c>
      <c r="C1228" s="175">
        <v>0.26107032453133489</v>
      </c>
      <c r="D1228" s="175">
        <v>15.204735700704944</v>
      </c>
    </row>
    <row r="1229" spans="1:4" ht="27.75" customHeight="1" x14ac:dyDescent="0.25">
      <c r="A1229" s="173" t="s">
        <v>1948</v>
      </c>
      <c r="B1229" s="174" t="s">
        <v>1949</v>
      </c>
      <c r="C1229" s="175">
        <v>12.124105871235191</v>
      </c>
      <c r="D1229" s="175">
        <v>2.7151313751258828</v>
      </c>
    </row>
    <row r="1230" spans="1:4" ht="27.75" customHeight="1" x14ac:dyDescent="0.25">
      <c r="A1230" s="173" t="s">
        <v>1948</v>
      </c>
      <c r="B1230" s="174" t="s">
        <v>1949</v>
      </c>
      <c r="C1230" s="175">
        <v>12.124105871235191</v>
      </c>
      <c r="D1230" s="175">
        <v>2.7151313751258828</v>
      </c>
    </row>
    <row r="1231" spans="1:4" ht="27.75" customHeight="1" x14ac:dyDescent="0.25">
      <c r="A1231" s="173" t="s">
        <v>1950</v>
      </c>
      <c r="B1231" s="174" t="s">
        <v>1951</v>
      </c>
      <c r="C1231" s="175">
        <v>0.2401846985688281</v>
      </c>
      <c r="D1231" s="175">
        <v>6.2552449757707844</v>
      </c>
    </row>
    <row r="1232" spans="1:4" ht="27.75" customHeight="1" x14ac:dyDescent="0.25">
      <c r="A1232" s="173" t="s">
        <v>1952</v>
      </c>
      <c r="B1232" s="174" t="s">
        <v>1951</v>
      </c>
      <c r="C1232" s="175">
        <v>0.2401846985688281</v>
      </c>
      <c r="D1232" s="175">
        <v>6.2552449757707844</v>
      </c>
    </row>
    <row r="1233" spans="1:4" ht="27.75" customHeight="1" x14ac:dyDescent="0.25">
      <c r="A1233" s="173" t="s">
        <v>1953</v>
      </c>
      <c r="B1233" s="174" t="s">
        <v>1954</v>
      </c>
      <c r="C1233" s="175">
        <v>4.2188964444263721</v>
      </c>
      <c r="D1233" s="175">
        <v>5.8062040175768876</v>
      </c>
    </row>
    <row r="1234" spans="1:4" ht="27.75" customHeight="1" x14ac:dyDescent="0.25">
      <c r="A1234" s="173" t="s">
        <v>1955</v>
      </c>
      <c r="B1234" s="174" t="s">
        <v>1954</v>
      </c>
      <c r="C1234" s="175">
        <v>4.2188964444263721</v>
      </c>
      <c r="D1234" s="175">
        <v>5.8062040175768876</v>
      </c>
    </row>
    <row r="1235" spans="1:4" ht="27.75" customHeight="1" x14ac:dyDescent="0.25">
      <c r="A1235" s="173" t="s">
        <v>1956</v>
      </c>
      <c r="B1235" s="174" t="s">
        <v>1957</v>
      </c>
      <c r="C1235" s="175">
        <v>0.2401846985688281</v>
      </c>
      <c r="D1235" s="175">
        <v>0.66834003080021731</v>
      </c>
    </row>
    <row r="1236" spans="1:4" ht="27.75" customHeight="1" x14ac:dyDescent="0.25">
      <c r="A1236" s="173" t="s">
        <v>1958</v>
      </c>
      <c r="B1236" s="174" t="s">
        <v>1957</v>
      </c>
      <c r="C1236" s="175">
        <v>0.2401846985688281</v>
      </c>
      <c r="D1236" s="175">
        <v>0.66834003080021731</v>
      </c>
    </row>
    <row r="1237" spans="1:4" ht="27.75" customHeight="1" x14ac:dyDescent="0.25">
      <c r="A1237" s="173" t="s">
        <v>1959</v>
      </c>
      <c r="B1237" s="174" t="s">
        <v>1960</v>
      </c>
      <c r="C1237" s="175">
        <v>1.7021785159443032</v>
      </c>
      <c r="D1237" s="175">
        <v>2.1198910351944389</v>
      </c>
    </row>
    <row r="1238" spans="1:4" ht="27.75" customHeight="1" x14ac:dyDescent="0.25">
      <c r="A1238" s="173" t="s">
        <v>1961</v>
      </c>
      <c r="B1238" s="174" t="s">
        <v>1960</v>
      </c>
      <c r="C1238" s="175">
        <v>1.7021785159443032</v>
      </c>
      <c r="D1238" s="175">
        <v>2.1198910351944389</v>
      </c>
    </row>
    <row r="1239" spans="1:4" ht="27.75" customHeight="1" x14ac:dyDescent="0.25">
      <c r="A1239" s="173" t="s">
        <v>1962</v>
      </c>
      <c r="B1239" s="174" t="s">
        <v>1963</v>
      </c>
      <c r="C1239" s="175">
        <v>1.9736916534568916</v>
      </c>
      <c r="D1239" s="175">
        <v>8.8659482210841336</v>
      </c>
    </row>
    <row r="1240" spans="1:4" ht="27.75" customHeight="1" x14ac:dyDescent="0.25">
      <c r="A1240" s="173" t="s">
        <v>1964</v>
      </c>
      <c r="B1240" s="174" t="s">
        <v>1963</v>
      </c>
      <c r="C1240" s="175">
        <v>1.9736916534568916</v>
      </c>
      <c r="D1240" s="175">
        <v>8.8659482210841336</v>
      </c>
    </row>
    <row r="1241" spans="1:4" ht="27.75" customHeight="1" x14ac:dyDescent="0.25">
      <c r="A1241" s="173" t="s">
        <v>1965</v>
      </c>
      <c r="B1241" s="174" t="s">
        <v>1966</v>
      </c>
      <c r="C1241" s="175">
        <v>0.36549845434386879</v>
      </c>
      <c r="D1241" s="175">
        <v>9.6700448206406442</v>
      </c>
    </row>
    <row r="1242" spans="1:4" ht="27.75" customHeight="1" x14ac:dyDescent="0.25">
      <c r="A1242" s="173" t="s">
        <v>1967</v>
      </c>
      <c r="B1242" s="174" t="s">
        <v>1966</v>
      </c>
      <c r="C1242" s="175">
        <v>0.36549845434386879</v>
      </c>
      <c r="D1242" s="175">
        <v>9.6700448206406442</v>
      </c>
    </row>
    <row r="1243" spans="1:4" ht="27.75" customHeight="1" x14ac:dyDescent="0.25">
      <c r="A1243" s="173" t="s">
        <v>1968</v>
      </c>
      <c r="B1243" s="174" t="s">
        <v>1969</v>
      </c>
      <c r="C1243" s="175">
        <v>6.5058724873208655</v>
      </c>
      <c r="D1243" s="175">
        <v>7.4561684686149237</v>
      </c>
    </row>
    <row r="1244" spans="1:4" ht="27.75" customHeight="1" x14ac:dyDescent="0.25">
      <c r="A1244" s="173" t="s">
        <v>1970</v>
      </c>
      <c r="B1244" s="174" t="s">
        <v>1969</v>
      </c>
      <c r="C1244" s="175">
        <v>6.5058724873208655</v>
      </c>
      <c r="D1244" s="175">
        <v>7.4561684686149237</v>
      </c>
    </row>
    <row r="1245" spans="1:4" ht="27.75" customHeight="1" x14ac:dyDescent="0.25">
      <c r="A1245" s="173" t="s">
        <v>1971</v>
      </c>
      <c r="B1245" s="174" t="s">
        <v>1972</v>
      </c>
      <c r="C1245" s="175">
        <v>3.4774567227573807</v>
      </c>
      <c r="D1245" s="175">
        <v>9.043476041765441</v>
      </c>
    </row>
    <row r="1246" spans="1:4" ht="27.75" customHeight="1" x14ac:dyDescent="0.25">
      <c r="A1246" s="173" t="s">
        <v>1973</v>
      </c>
      <c r="B1246" s="174" t="s">
        <v>1972</v>
      </c>
      <c r="C1246" s="175">
        <v>3.4774567227573807</v>
      </c>
      <c r="D1246" s="175">
        <v>9.043476041765441</v>
      </c>
    </row>
    <row r="1247" spans="1:4" ht="27.75" customHeight="1" x14ac:dyDescent="0.25">
      <c r="A1247" s="173" t="s">
        <v>1974</v>
      </c>
      <c r="B1247" s="174" t="s">
        <v>1972</v>
      </c>
      <c r="C1247" s="175">
        <v>3.4774567227573807</v>
      </c>
      <c r="D1247" s="175">
        <v>9.043476041765441</v>
      </c>
    </row>
    <row r="1248" spans="1:4" ht="27.75" customHeight="1" x14ac:dyDescent="0.25">
      <c r="A1248" s="173" t="s">
        <v>1975</v>
      </c>
      <c r="B1248" s="174" t="s">
        <v>1976</v>
      </c>
      <c r="C1248" s="175">
        <v>0</v>
      </c>
      <c r="D1248" s="175">
        <v>0.68922565676272418</v>
      </c>
    </row>
    <row r="1249" spans="1:4" ht="27.75" customHeight="1" x14ac:dyDescent="0.25">
      <c r="A1249" s="173" t="s">
        <v>1977</v>
      </c>
      <c r="B1249" s="174" t="s">
        <v>1978</v>
      </c>
      <c r="C1249" s="175">
        <v>0</v>
      </c>
      <c r="D1249" s="175">
        <v>5.7748755786331278</v>
      </c>
    </row>
    <row r="1250" spans="1:4" ht="27.75" customHeight="1" x14ac:dyDescent="0.25">
      <c r="A1250" s="173" t="s">
        <v>1979</v>
      </c>
      <c r="B1250" s="174" t="s">
        <v>1978</v>
      </c>
      <c r="C1250" s="175">
        <v>0</v>
      </c>
      <c r="D1250" s="175">
        <v>5.7748755786331278</v>
      </c>
    </row>
    <row r="1251" spans="1:4" ht="27.75" customHeight="1" x14ac:dyDescent="0.25">
      <c r="A1251" s="173" t="s">
        <v>1980</v>
      </c>
      <c r="B1251" s="174" t="s">
        <v>1981</v>
      </c>
      <c r="C1251" s="175">
        <v>1.1800378668816336</v>
      </c>
      <c r="D1251" s="175">
        <v>2.0885625962506791E-2</v>
      </c>
    </row>
    <row r="1252" spans="1:4" ht="27.75" customHeight="1" x14ac:dyDescent="0.25">
      <c r="A1252" s="173" t="s">
        <v>1980</v>
      </c>
      <c r="B1252" s="174" t="s">
        <v>1981</v>
      </c>
      <c r="C1252" s="175">
        <v>1.1800378668816336</v>
      </c>
      <c r="D1252" s="175">
        <v>2.0885625962506791E-2</v>
      </c>
    </row>
    <row r="1253" spans="1:4" ht="27.75" customHeight="1" x14ac:dyDescent="0.25">
      <c r="A1253" s="173" t="s">
        <v>1982</v>
      </c>
      <c r="B1253" s="174" t="s">
        <v>1981</v>
      </c>
      <c r="C1253" s="175">
        <v>1.1800378668816336</v>
      </c>
      <c r="D1253" s="175">
        <v>2.0885625962506791E-2</v>
      </c>
    </row>
    <row r="1254" spans="1:4" ht="27.75" customHeight="1" x14ac:dyDescent="0.25">
      <c r="A1254" s="173" t="s">
        <v>1982</v>
      </c>
      <c r="B1254" s="174" t="s">
        <v>1981</v>
      </c>
      <c r="C1254" s="175">
        <v>1.1800378668816336</v>
      </c>
      <c r="D1254" s="175">
        <v>2.0885625962506791E-2</v>
      </c>
    </row>
    <row r="1255" spans="1:4" ht="27.75" customHeight="1" x14ac:dyDescent="0.25">
      <c r="A1255" s="173" t="s">
        <v>1983</v>
      </c>
      <c r="B1255" s="174" t="s">
        <v>1981</v>
      </c>
      <c r="C1255" s="175">
        <v>1.3366800616004346</v>
      </c>
      <c r="D1255" s="175">
        <v>1.2844659966941676</v>
      </c>
    </row>
    <row r="1256" spans="1:4" ht="27.75" customHeight="1" x14ac:dyDescent="0.25">
      <c r="A1256" s="173" t="s">
        <v>1984</v>
      </c>
      <c r="B1256" s="174" t="s">
        <v>1981</v>
      </c>
      <c r="C1256" s="175">
        <v>1.3366800616004346</v>
      </c>
      <c r="D1256" s="175">
        <v>1.2844659966941676</v>
      </c>
    </row>
    <row r="1257" spans="1:4" ht="27.75" customHeight="1" x14ac:dyDescent="0.25">
      <c r="A1257" s="173" t="s">
        <v>1985</v>
      </c>
      <c r="B1257" s="174" t="s">
        <v>1981</v>
      </c>
      <c r="C1257" s="175">
        <v>1.3157944356379279</v>
      </c>
      <c r="D1257" s="175">
        <v>1.2322519317879006</v>
      </c>
    </row>
    <row r="1258" spans="1:4" ht="27.75" customHeight="1" x14ac:dyDescent="0.25">
      <c r="A1258" s="173" t="s">
        <v>1985</v>
      </c>
      <c r="B1258" s="174" t="s">
        <v>1981</v>
      </c>
      <c r="C1258" s="175">
        <v>1.3157944356379279</v>
      </c>
      <c r="D1258" s="175">
        <v>1.2322519317879006</v>
      </c>
    </row>
    <row r="1259" spans="1:4" ht="27.75" customHeight="1" x14ac:dyDescent="0.25">
      <c r="A1259" s="173" t="s">
        <v>1986</v>
      </c>
      <c r="B1259" s="174" t="s">
        <v>1987</v>
      </c>
      <c r="C1259" s="175">
        <v>8.9390479119529065</v>
      </c>
      <c r="D1259" s="175">
        <v>6.2656877887520376E-2</v>
      </c>
    </row>
    <row r="1260" spans="1:4" ht="27.75" customHeight="1" x14ac:dyDescent="0.25">
      <c r="A1260" s="173" t="s">
        <v>1988</v>
      </c>
      <c r="B1260" s="174" t="s">
        <v>1989</v>
      </c>
      <c r="C1260" s="175">
        <v>7.309969086877377</v>
      </c>
      <c r="D1260" s="175">
        <v>4.7410370934890418</v>
      </c>
    </row>
    <row r="1261" spans="1:4" ht="27.75" customHeight="1" x14ac:dyDescent="0.25">
      <c r="A1261" s="173" t="s">
        <v>1988</v>
      </c>
      <c r="B1261" s="174" t="s">
        <v>1989</v>
      </c>
      <c r="C1261" s="175">
        <v>7.309969086877377</v>
      </c>
      <c r="D1261" s="175">
        <v>4.7410370934890418</v>
      </c>
    </row>
    <row r="1262" spans="1:4" ht="27.75" customHeight="1" x14ac:dyDescent="0.25">
      <c r="A1262" s="173" t="s">
        <v>1990</v>
      </c>
      <c r="B1262" s="174" t="s">
        <v>1989</v>
      </c>
      <c r="C1262" s="175">
        <v>4.2502248833701319</v>
      </c>
      <c r="D1262" s="175">
        <v>3.571442039588661</v>
      </c>
    </row>
    <row r="1263" spans="1:4" ht="27.75" customHeight="1" x14ac:dyDescent="0.25">
      <c r="A1263" s="173" t="s">
        <v>1991</v>
      </c>
      <c r="B1263" s="174" t="s">
        <v>1992</v>
      </c>
      <c r="C1263" s="175">
        <v>7.309969086877377</v>
      </c>
      <c r="D1263" s="175">
        <v>4.7410370934890418</v>
      </c>
    </row>
    <row r="1264" spans="1:4" ht="27.75" customHeight="1" x14ac:dyDescent="0.25">
      <c r="A1264" s="173" t="s">
        <v>1993</v>
      </c>
      <c r="B1264" s="174" t="s">
        <v>1994</v>
      </c>
      <c r="C1264" s="175">
        <v>10.860525500503531</v>
      </c>
      <c r="D1264" s="175">
        <v>1.054724111106593</v>
      </c>
    </row>
    <row r="1265" spans="1:4" ht="27.75" customHeight="1" x14ac:dyDescent="0.25">
      <c r="A1265" s="173" t="s">
        <v>1993</v>
      </c>
      <c r="B1265" s="174" t="s">
        <v>1994</v>
      </c>
      <c r="C1265" s="175">
        <v>10.860525500503531</v>
      </c>
      <c r="D1265" s="175">
        <v>1.054724111106593</v>
      </c>
    </row>
    <row r="1266" spans="1:4" ht="27.75" customHeight="1" x14ac:dyDescent="0.25">
      <c r="A1266" s="173" t="s">
        <v>1995</v>
      </c>
      <c r="B1266" s="174" t="s">
        <v>1994</v>
      </c>
      <c r="C1266" s="175">
        <v>2.1094482222131861</v>
      </c>
      <c r="D1266" s="175">
        <v>9.8162442023781917</v>
      </c>
    </row>
    <row r="1267" spans="1:4" ht="27.75" customHeight="1" x14ac:dyDescent="0.25">
      <c r="A1267" s="173" t="s">
        <v>1996</v>
      </c>
      <c r="B1267" s="174" t="s">
        <v>1994</v>
      </c>
      <c r="C1267" s="175">
        <v>2.1094482222131861</v>
      </c>
      <c r="D1267" s="175">
        <v>9.8162442023781917</v>
      </c>
    </row>
    <row r="1268" spans="1:4" ht="27.75" customHeight="1" x14ac:dyDescent="0.25">
      <c r="A1268" s="173" t="s">
        <v>1997</v>
      </c>
      <c r="B1268" s="174" t="s">
        <v>1998</v>
      </c>
      <c r="C1268" s="175">
        <v>0.52214064906266977</v>
      </c>
      <c r="D1268" s="175">
        <v>5.4824768151580328</v>
      </c>
    </row>
    <row r="1269" spans="1:4" ht="27.75" customHeight="1" x14ac:dyDescent="0.25">
      <c r="A1269" s="173" t="s">
        <v>1999</v>
      </c>
      <c r="B1269" s="174" t="s">
        <v>1998</v>
      </c>
      <c r="C1269" s="175">
        <v>0.52214064906266977</v>
      </c>
      <c r="D1269" s="175">
        <v>5.4824768151580328</v>
      </c>
    </row>
    <row r="1270" spans="1:4" ht="27.75" customHeight="1" x14ac:dyDescent="0.25">
      <c r="A1270" s="173" t="s">
        <v>2000</v>
      </c>
      <c r="B1270" s="174" t="s">
        <v>2001</v>
      </c>
      <c r="C1270" s="175">
        <v>2.3078616688570004</v>
      </c>
      <c r="D1270" s="175">
        <v>10.338384851440862</v>
      </c>
    </row>
    <row r="1271" spans="1:4" ht="27.75" customHeight="1" x14ac:dyDescent="0.25">
      <c r="A1271" s="173" t="s">
        <v>2002</v>
      </c>
      <c r="B1271" s="174" t="s">
        <v>2001</v>
      </c>
      <c r="C1271" s="175">
        <v>2.3078616688570004</v>
      </c>
      <c r="D1271" s="175">
        <v>10.338384851440862</v>
      </c>
    </row>
    <row r="1272" spans="1:4" ht="27.75" customHeight="1" x14ac:dyDescent="0.25">
      <c r="A1272" s="173" t="s">
        <v>2003</v>
      </c>
      <c r="B1272" s="174" t="s">
        <v>2004</v>
      </c>
      <c r="C1272" s="175">
        <v>3.717641421326209</v>
      </c>
      <c r="D1272" s="175">
        <v>8.7197488393465843</v>
      </c>
    </row>
    <row r="1273" spans="1:4" ht="27.75" customHeight="1" x14ac:dyDescent="0.25">
      <c r="A1273" s="173" t="s">
        <v>2005</v>
      </c>
      <c r="B1273" s="174" t="s">
        <v>2006</v>
      </c>
      <c r="C1273" s="175">
        <v>6.3283446666395573</v>
      </c>
      <c r="D1273" s="175">
        <v>0.13575656875629413</v>
      </c>
    </row>
    <row r="1274" spans="1:4" ht="27.75" customHeight="1" x14ac:dyDescent="0.25">
      <c r="A1274" s="173" t="s">
        <v>2005</v>
      </c>
      <c r="B1274" s="174" t="s">
        <v>2006</v>
      </c>
      <c r="C1274" s="175">
        <v>6.3283446666395573</v>
      </c>
      <c r="D1274" s="175">
        <v>0.13575656875629413</v>
      </c>
    </row>
    <row r="1275" spans="1:4" ht="27.75" customHeight="1" x14ac:dyDescent="0.25">
      <c r="A1275" s="173" t="s">
        <v>2007</v>
      </c>
      <c r="B1275" s="174" t="s">
        <v>2008</v>
      </c>
      <c r="C1275" s="175">
        <v>14.08735471171083</v>
      </c>
      <c r="D1275" s="175">
        <v>0.83542503850027172</v>
      </c>
    </row>
    <row r="1276" spans="1:4" ht="27.75" customHeight="1" x14ac:dyDescent="0.25">
      <c r="A1276" s="173" t="s">
        <v>2007</v>
      </c>
      <c r="B1276" s="174" t="s">
        <v>2008</v>
      </c>
      <c r="C1276" s="175">
        <v>14.08735471171083</v>
      </c>
      <c r="D1276" s="175">
        <v>0.83542503850027172</v>
      </c>
    </row>
    <row r="1277" spans="1:4" ht="27.75" customHeight="1" x14ac:dyDescent="0.25">
      <c r="A1277" s="173" t="s">
        <v>2009</v>
      </c>
      <c r="B1277" s="174" t="s">
        <v>2010</v>
      </c>
      <c r="C1277" s="175">
        <v>3.717641421326209</v>
      </c>
      <c r="D1277" s="175">
        <v>8.7197488393465843</v>
      </c>
    </row>
    <row r="1278" spans="1:4" ht="27.75" customHeight="1" x14ac:dyDescent="0.25">
      <c r="A1278" s="173" t="s">
        <v>2011</v>
      </c>
      <c r="B1278" s="174" t="s">
        <v>2012</v>
      </c>
      <c r="C1278" s="175">
        <v>2.9657588866759643</v>
      </c>
      <c r="D1278" s="175">
        <v>2.6629173102196155</v>
      </c>
    </row>
    <row r="1279" spans="1:4" ht="27.75" customHeight="1" x14ac:dyDescent="0.25">
      <c r="A1279" s="173" t="s">
        <v>2013</v>
      </c>
      <c r="B1279" s="174" t="s">
        <v>2014</v>
      </c>
      <c r="C1279" s="175">
        <v>0.37594126732512223</v>
      </c>
      <c r="D1279" s="175">
        <v>0.449040958193896</v>
      </c>
    </row>
    <row r="1280" spans="1:4" ht="27.75" customHeight="1" x14ac:dyDescent="0.25">
      <c r="A1280" s="173" t="s">
        <v>2015</v>
      </c>
      <c r="B1280" s="174" t="s">
        <v>2014</v>
      </c>
      <c r="C1280" s="175">
        <v>0.37594126732512223</v>
      </c>
      <c r="D1280" s="175">
        <v>0.449040958193896</v>
      </c>
    </row>
    <row r="1281" spans="1:4" ht="27.75" customHeight="1" x14ac:dyDescent="0.25">
      <c r="A1281" s="173" t="s">
        <v>2016</v>
      </c>
      <c r="B1281" s="174" t="s">
        <v>2014</v>
      </c>
      <c r="C1281" s="175">
        <v>0</v>
      </c>
      <c r="D1281" s="175">
        <v>0.43859814521264257</v>
      </c>
    </row>
    <row r="1282" spans="1:4" ht="27.75" customHeight="1" x14ac:dyDescent="0.25">
      <c r="A1282" s="173" t="s">
        <v>2017</v>
      </c>
      <c r="B1282" s="174" t="s">
        <v>2014</v>
      </c>
      <c r="C1282" s="175">
        <v>4.3546530131826655</v>
      </c>
      <c r="D1282" s="175">
        <v>1.4515510043942219</v>
      </c>
    </row>
    <row r="1283" spans="1:4" ht="27.75" customHeight="1" x14ac:dyDescent="0.25">
      <c r="A1283" s="173" t="s">
        <v>2017</v>
      </c>
      <c r="B1283" s="174" t="s">
        <v>2014</v>
      </c>
      <c r="C1283" s="175">
        <v>4.3546530131826655</v>
      </c>
      <c r="D1283" s="175">
        <v>1.4515510043942219</v>
      </c>
    </row>
    <row r="1284" spans="1:4" ht="27.75" customHeight="1" x14ac:dyDescent="0.25">
      <c r="A1284" s="173" t="s">
        <v>2018</v>
      </c>
      <c r="B1284" s="174" t="s">
        <v>2014</v>
      </c>
      <c r="C1284" s="175">
        <v>4.3546530131826655</v>
      </c>
      <c r="D1284" s="175">
        <v>1.4619938173754752</v>
      </c>
    </row>
    <row r="1285" spans="1:4" ht="27.75" customHeight="1" x14ac:dyDescent="0.25">
      <c r="A1285" s="173" t="s">
        <v>2018</v>
      </c>
      <c r="B1285" s="174" t="s">
        <v>2014</v>
      </c>
      <c r="C1285" s="175">
        <v>4.3546530131826655</v>
      </c>
      <c r="D1285" s="175">
        <v>1.4619938173754752</v>
      </c>
    </row>
    <row r="1286" spans="1:4" ht="27.75" customHeight="1" x14ac:dyDescent="0.25">
      <c r="A1286" s="173" t="s">
        <v>2019</v>
      </c>
      <c r="B1286" s="174" t="s">
        <v>2014</v>
      </c>
      <c r="C1286" s="175">
        <v>4.3546530131826655</v>
      </c>
      <c r="D1286" s="175">
        <v>1.4515510043942219</v>
      </c>
    </row>
    <row r="1287" spans="1:4" ht="27.75" customHeight="1" x14ac:dyDescent="0.25">
      <c r="A1287" s="173" t="s">
        <v>2019</v>
      </c>
      <c r="B1287" s="174" t="s">
        <v>2014</v>
      </c>
      <c r="C1287" s="175">
        <v>4.3546530131826655</v>
      </c>
      <c r="D1287" s="175">
        <v>1.4515510043942219</v>
      </c>
    </row>
    <row r="1288" spans="1:4" ht="27.75" customHeight="1" x14ac:dyDescent="0.25">
      <c r="A1288" s="173" t="s">
        <v>2020</v>
      </c>
      <c r="B1288" s="174" t="s">
        <v>2021</v>
      </c>
      <c r="C1288" s="175">
        <v>6.5058724873208655</v>
      </c>
      <c r="D1288" s="175">
        <v>7.4561684686149237</v>
      </c>
    </row>
    <row r="1289" spans="1:4" ht="27.75" customHeight="1" x14ac:dyDescent="0.25">
      <c r="A1289" s="173" t="s">
        <v>2022</v>
      </c>
      <c r="B1289" s="174" t="s">
        <v>2021</v>
      </c>
      <c r="C1289" s="175">
        <v>6.5058724873208655</v>
      </c>
      <c r="D1289" s="175">
        <v>7.4561684686149237</v>
      </c>
    </row>
    <row r="1290" spans="1:4" ht="27.75" customHeight="1" x14ac:dyDescent="0.25">
      <c r="A1290" s="173" t="s">
        <v>2023</v>
      </c>
      <c r="B1290" s="174" t="s">
        <v>2024</v>
      </c>
      <c r="C1290" s="175">
        <v>6.6625146820396663</v>
      </c>
      <c r="D1290" s="175">
        <v>10.975396443297319</v>
      </c>
    </row>
    <row r="1291" spans="1:4" ht="27.75" customHeight="1" x14ac:dyDescent="0.25">
      <c r="A1291" s="173" t="s">
        <v>2025</v>
      </c>
      <c r="B1291" s="174" t="s">
        <v>2026</v>
      </c>
      <c r="C1291" s="175">
        <v>5.4720340021767795</v>
      </c>
      <c r="D1291" s="175">
        <v>6.4014443575083311</v>
      </c>
    </row>
    <row r="1292" spans="1:4" ht="27.75" customHeight="1" x14ac:dyDescent="0.25">
      <c r="A1292" s="173" t="s">
        <v>2025</v>
      </c>
      <c r="B1292" s="174" t="s">
        <v>2026</v>
      </c>
      <c r="C1292" s="175">
        <v>5.4720340021767795</v>
      </c>
      <c r="D1292" s="175">
        <v>6.4014443575083311</v>
      </c>
    </row>
    <row r="1293" spans="1:4" ht="27.75" customHeight="1" x14ac:dyDescent="0.25">
      <c r="A1293" s="173" t="s">
        <v>2027</v>
      </c>
      <c r="B1293" s="174" t="s">
        <v>2026</v>
      </c>
      <c r="C1293" s="175">
        <v>5.4720340021767795</v>
      </c>
      <c r="D1293" s="175">
        <v>6.4014443575083311</v>
      </c>
    </row>
    <row r="1294" spans="1:4" ht="27.75" customHeight="1" x14ac:dyDescent="0.25">
      <c r="A1294" s="173" t="s">
        <v>2027</v>
      </c>
      <c r="B1294" s="174" t="s">
        <v>2026</v>
      </c>
      <c r="C1294" s="175">
        <v>5.4720340021767795</v>
      </c>
      <c r="D1294" s="175">
        <v>6.4014443575083311</v>
      </c>
    </row>
    <row r="1295" spans="1:4" ht="27.75" customHeight="1" x14ac:dyDescent="0.25">
      <c r="A1295" s="173" t="s">
        <v>2028</v>
      </c>
      <c r="B1295" s="174" t="s">
        <v>2026</v>
      </c>
      <c r="C1295" s="175">
        <v>6.6625146820396663</v>
      </c>
      <c r="D1295" s="175">
        <v>10.975396443297319</v>
      </c>
    </row>
    <row r="1296" spans="1:4" ht="27.75" customHeight="1" x14ac:dyDescent="0.25">
      <c r="A1296" s="173" t="s">
        <v>2029</v>
      </c>
      <c r="B1296" s="174" t="s">
        <v>2030</v>
      </c>
      <c r="C1296" s="175">
        <v>1.9214775885506248</v>
      </c>
      <c r="D1296" s="175">
        <v>4.1875680054826114</v>
      </c>
    </row>
    <row r="1297" spans="1:4" ht="27.75" customHeight="1" x14ac:dyDescent="0.25">
      <c r="A1297" s="173" t="s">
        <v>2031</v>
      </c>
      <c r="B1297" s="174" t="s">
        <v>2030</v>
      </c>
      <c r="C1297" s="175">
        <v>1.9214775885506248</v>
      </c>
      <c r="D1297" s="175">
        <v>4.1875680054826114</v>
      </c>
    </row>
    <row r="1298" spans="1:4" ht="27.75" customHeight="1" x14ac:dyDescent="0.25">
      <c r="A1298" s="173" t="s">
        <v>2032</v>
      </c>
      <c r="B1298" s="174" t="s">
        <v>2033</v>
      </c>
      <c r="C1298" s="175">
        <v>0.38638408030637561</v>
      </c>
      <c r="D1298" s="175">
        <v>1.2635803707316609</v>
      </c>
    </row>
    <row r="1299" spans="1:4" ht="27.75" customHeight="1" x14ac:dyDescent="0.25">
      <c r="A1299" s="173" t="s">
        <v>2034</v>
      </c>
      <c r="B1299" s="174" t="s">
        <v>2033</v>
      </c>
      <c r="C1299" s="175">
        <v>0.38638408030637561</v>
      </c>
      <c r="D1299" s="175">
        <v>1.2635803707316609</v>
      </c>
    </row>
    <row r="1300" spans="1:4" ht="27.75" customHeight="1" x14ac:dyDescent="0.25">
      <c r="A1300" s="173" t="s">
        <v>2035</v>
      </c>
      <c r="B1300" s="174" t="s">
        <v>2036</v>
      </c>
      <c r="C1300" s="175">
        <v>3.1432867073572717</v>
      </c>
      <c r="D1300" s="175">
        <v>7.4039544037086573</v>
      </c>
    </row>
    <row r="1301" spans="1:4" ht="27.75" customHeight="1" x14ac:dyDescent="0.25">
      <c r="A1301" s="173" t="s">
        <v>2037</v>
      </c>
      <c r="B1301" s="174" t="s">
        <v>2036</v>
      </c>
      <c r="C1301" s="175">
        <v>3.1432867073572717</v>
      </c>
      <c r="D1301" s="175">
        <v>7.4039544037086573</v>
      </c>
    </row>
    <row r="1302" spans="1:4" ht="27.75" customHeight="1" x14ac:dyDescent="0.25">
      <c r="A1302" s="173" t="s">
        <v>2038</v>
      </c>
      <c r="B1302" s="174" t="s">
        <v>2039</v>
      </c>
      <c r="C1302" s="175">
        <v>0.2401846985688281</v>
      </c>
      <c r="D1302" s="175">
        <v>6.2552449757707844</v>
      </c>
    </row>
    <row r="1303" spans="1:4" ht="27.75" customHeight="1" x14ac:dyDescent="0.25">
      <c r="A1303" s="173" t="s">
        <v>2040</v>
      </c>
      <c r="B1303" s="174" t="s">
        <v>2041</v>
      </c>
      <c r="C1303" s="175">
        <v>12.541818390485327</v>
      </c>
      <c r="D1303" s="175">
        <v>11.413994588509961</v>
      </c>
    </row>
    <row r="1304" spans="1:4" ht="27.75" customHeight="1" x14ac:dyDescent="0.25">
      <c r="A1304" s="173" t="s">
        <v>2040</v>
      </c>
      <c r="B1304" s="174" t="s">
        <v>2041</v>
      </c>
      <c r="C1304" s="175">
        <v>12.541818390485327</v>
      </c>
      <c r="D1304" s="175">
        <v>11.413994588509961</v>
      </c>
    </row>
    <row r="1305" spans="1:4" ht="27.75" customHeight="1" x14ac:dyDescent="0.25">
      <c r="A1305" s="173" t="s">
        <v>2042</v>
      </c>
      <c r="B1305" s="174" t="s">
        <v>2041</v>
      </c>
      <c r="C1305" s="175">
        <v>12.541818390485327</v>
      </c>
      <c r="D1305" s="175">
        <v>11.424437401491215</v>
      </c>
    </row>
    <row r="1306" spans="1:4" ht="27.75" customHeight="1" x14ac:dyDescent="0.25">
      <c r="A1306" s="173" t="s">
        <v>2042</v>
      </c>
      <c r="B1306" s="174" t="s">
        <v>2041</v>
      </c>
      <c r="C1306" s="175">
        <v>12.541818390485327</v>
      </c>
      <c r="D1306" s="175">
        <v>11.424437401491215</v>
      </c>
    </row>
    <row r="1307" spans="1:4" ht="27.75" customHeight="1" x14ac:dyDescent="0.25">
      <c r="A1307" s="173" t="s">
        <v>2043</v>
      </c>
      <c r="B1307" s="174" t="s">
        <v>2041</v>
      </c>
      <c r="C1307" s="175">
        <v>7.1324412661960688</v>
      </c>
      <c r="D1307" s="175">
        <v>10.495027046159663</v>
      </c>
    </row>
    <row r="1308" spans="1:4" ht="27.75" customHeight="1" x14ac:dyDescent="0.25">
      <c r="A1308" s="173" t="s">
        <v>2044</v>
      </c>
      <c r="B1308" s="174" t="s">
        <v>2041</v>
      </c>
      <c r="C1308" s="175">
        <v>7.1324412661960688</v>
      </c>
      <c r="D1308" s="175">
        <v>10.495027046159663</v>
      </c>
    </row>
    <row r="1309" spans="1:4" ht="27.75" customHeight="1" x14ac:dyDescent="0.25">
      <c r="A1309" s="173" t="s">
        <v>2045</v>
      </c>
      <c r="B1309" s="174" t="s">
        <v>2046</v>
      </c>
      <c r="C1309" s="175">
        <v>12.144991497197699</v>
      </c>
      <c r="D1309" s="175">
        <v>4.7828083454140549</v>
      </c>
    </row>
    <row r="1310" spans="1:4" ht="27.75" customHeight="1" x14ac:dyDescent="0.25">
      <c r="A1310" s="173" t="s">
        <v>2045</v>
      </c>
      <c r="B1310" s="174" t="s">
        <v>2046</v>
      </c>
      <c r="C1310" s="175">
        <v>12.144991497197699</v>
      </c>
      <c r="D1310" s="175">
        <v>4.7828083454140549</v>
      </c>
    </row>
    <row r="1311" spans="1:4" ht="27.75" customHeight="1" x14ac:dyDescent="0.25">
      <c r="A1311" s="173" t="s">
        <v>2047</v>
      </c>
      <c r="B1311" s="174" t="s">
        <v>2048</v>
      </c>
      <c r="C1311" s="175">
        <v>1.6395216380567832</v>
      </c>
      <c r="D1311" s="175">
        <v>0.78321097359400471</v>
      </c>
    </row>
    <row r="1312" spans="1:4" ht="27.75" customHeight="1" x14ac:dyDescent="0.25">
      <c r="A1312" s="173" t="s">
        <v>2047</v>
      </c>
      <c r="B1312" s="174" t="s">
        <v>2048</v>
      </c>
      <c r="C1312" s="175">
        <v>1.6395216380567832</v>
      </c>
      <c r="D1312" s="175">
        <v>0.78321097359400471</v>
      </c>
    </row>
    <row r="1313" spans="1:4" ht="27.75" customHeight="1" x14ac:dyDescent="0.25">
      <c r="A1313" s="173" t="s">
        <v>2049</v>
      </c>
      <c r="B1313" s="174" t="s">
        <v>2050</v>
      </c>
      <c r="C1313" s="175">
        <v>3.8742836160450098</v>
      </c>
      <c r="D1313" s="175">
        <v>10.08775733989078</v>
      </c>
    </row>
    <row r="1314" spans="1:4" ht="27.75" customHeight="1" x14ac:dyDescent="0.25">
      <c r="A1314" s="173" t="s">
        <v>2049</v>
      </c>
      <c r="B1314" s="174" t="s">
        <v>2050</v>
      </c>
      <c r="C1314" s="175">
        <v>3.8742836160450098</v>
      </c>
      <c r="D1314" s="175">
        <v>10.08775733989078</v>
      </c>
    </row>
    <row r="1315" spans="1:4" ht="27.75" customHeight="1" x14ac:dyDescent="0.25">
      <c r="A1315" s="173" t="s">
        <v>2051</v>
      </c>
      <c r="B1315" s="174" t="s">
        <v>2050</v>
      </c>
      <c r="C1315" s="175">
        <v>3.8742836160450098</v>
      </c>
      <c r="D1315" s="175">
        <v>10.08775733989078</v>
      </c>
    </row>
    <row r="1316" spans="1:4" ht="27.75" customHeight="1" x14ac:dyDescent="0.25">
      <c r="A1316" s="173" t="s">
        <v>2051</v>
      </c>
      <c r="B1316" s="174" t="s">
        <v>2050</v>
      </c>
      <c r="C1316" s="175">
        <v>3.8742836160450098</v>
      </c>
      <c r="D1316" s="175">
        <v>10.08775733989078</v>
      </c>
    </row>
    <row r="1317" spans="1:4" ht="27.75" customHeight="1" x14ac:dyDescent="0.25">
      <c r="A1317" s="173" t="s">
        <v>2052</v>
      </c>
      <c r="B1317" s="174" t="s">
        <v>2053</v>
      </c>
      <c r="C1317" s="175">
        <v>12.030120554403911</v>
      </c>
      <c r="D1317" s="175">
        <v>0.49081221011890958</v>
      </c>
    </row>
    <row r="1318" spans="1:4" ht="27.75" customHeight="1" x14ac:dyDescent="0.25">
      <c r="A1318" s="173" t="s">
        <v>2052</v>
      </c>
      <c r="B1318" s="174" t="s">
        <v>2053</v>
      </c>
      <c r="C1318" s="175">
        <v>12.030120554403911</v>
      </c>
      <c r="D1318" s="175">
        <v>0.49081221011890958</v>
      </c>
    </row>
    <row r="1319" spans="1:4" ht="27.75" customHeight="1" x14ac:dyDescent="0.25">
      <c r="A1319" s="173" t="s">
        <v>2054</v>
      </c>
      <c r="B1319" s="174" t="s">
        <v>2053</v>
      </c>
      <c r="C1319" s="175">
        <v>12.019677741422658</v>
      </c>
      <c r="D1319" s="175">
        <v>0.49081221011890958</v>
      </c>
    </row>
    <row r="1320" spans="1:4" ht="27.75" customHeight="1" x14ac:dyDescent="0.25">
      <c r="A1320" s="173" t="s">
        <v>2054</v>
      </c>
      <c r="B1320" s="174" t="s">
        <v>2053</v>
      </c>
      <c r="C1320" s="175">
        <v>12.019677741422658</v>
      </c>
      <c r="D1320" s="175">
        <v>0.49081221011890958</v>
      </c>
    </row>
    <row r="1321" spans="1:4" ht="27.75" customHeight="1" x14ac:dyDescent="0.25">
      <c r="A1321" s="173" t="s">
        <v>2055</v>
      </c>
      <c r="B1321" s="174" t="s">
        <v>2053</v>
      </c>
      <c r="C1321" s="175">
        <v>1.5037650693004889</v>
      </c>
      <c r="D1321" s="175">
        <v>10.077314526909527</v>
      </c>
    </row>
    <row r="1322" spans="1:4" ht="27.75" customHeight="1" x14ac:dyDescent="0.25">
      <c r="A1322" s="173" t="s">
        <v>2056</v>
      </c>
      <c r="B1322" s="174" t="s">
        <v>2053</v>
      </c>
      <c r="C1322" s="175">
        <v>1.5037650693004889</v>
      </c>
      <c r="D1322" s="175">
        <v>10.077314526909527</v>
      </c>
    </row>
    <row r="1323" spans="1:4" ht="27.75" customHeight="1" x14ac:dyDescent="0.25">
      <c r="A1323" s="173" t="s">
        <v>2057</v>
      </c>
      <c r="B1323" s="174" t="s">
        <v>2058</v>
      </c>
      <c r="C1323" s="175">
        <v>0.77276816061275122</v>
      </c>
      <c r="D1323" s="175">
        <v>7.6232534763149786</v>
      </c>
    </row>
    <row r="1324" spans="1:4" ht="27.75" customHeight="1" x14ac:dyDescent="0.25">
      <c r="A1324" s="173" t="s">
        <v>2059</v>
      </c>
      <c r="B1324" s="174" t="s">
        <v>2060</v>
      </c>
      <c r="C1324" s="175">
        <v>5.2214064906266983E-2</v>
      </c>
      <c r="D1324" s="175">
        <v>11.863035546703857</v>
      </c>
    </row>
    <row r="1325" spans="1:4" ht="27.75" customHeight="1" x14ac:dyDescent="0.25">
      <c r="A1325" s="173" t="s">
        <v>2061</v>
      </c>
      <c r="B1325" s="174" t="s">
        <v>2060</v>
      </c>
      <c r="C1325" s="175">
        <v>21.741936626969569</v>
      </c>
      <c r="D1325" s="175">
        <v>1.5559791342067559</v>
      </c>
    </row>
    <row r="1326" spans="1:4" ht="27.75" customHeight="1" x14ac:dyDescent="0.25">
      <c r="A1326" s="173" t="s">
        <v>2061</v>
      </c>
      <c r="B1326" s="174" t="s">
        <v>2060</v>
      </c>
      <c r="C1326" s="175">
        <v>21.741936626969569</v>
      </c>
      <c r="D1326" s="175">
        <v>1.5559791342067559</v>
      </c>
    </row>
    <row r="1327" spans="1:4" ht="27.75" customHeight="1" x14ac:dyDescent="0.25">
      <c r="A1327" s="173" t="s">
        <v>2062</v>
      </c>
      <c r="B1327" s="174" t="s">
        <v>2060</v>
      </c>
      <c r="C1327" s="175">
        <v>21.741936626969569</v>
      </c>
      <c r="D1327" s="175">
        <v>1.5559791342067559</v>
      </c>
    </row>
    <row r="1328" spans="1:4" ht="27.75" customHeight="1" x14ac:dyDescent="0.25">
      <c r="A1328" s="173" t="s">
        <v>2062</v>
      </c>
      <c r="B1328" s="174" t="s">
        <v>2060</v>
      </c>
      <c r="C1328" s="175">
        <v>21.741936626969569</v>
      </c>
      <c r="D1328" s="175">
        <v>1.5559791342067559</v>
      </c>
    </row>
    <row r="1329" spans="1:4" ht="27.75" customHeight="1" x14ac:dyDescent="0.25">
      <c r="A1329" s="173" t="s">
        <v>2063</v>
      </c>
      <c r="B1329" s="174" t="s">
        <v>2064</v>
      </c>
      <c r="C1329" s="175">
        <v>0.35505564136261547</v>
      </c>
      <c r="D1329" s="175">
        <v>0.92941035533155225</v>
      </c>
    </row>
    <row r="1330" spans="1:4" ht="27.75" customHeight="1" x14ac:dyDescent="0.25">
      <c r="A1330" s="173" t="s">
        <v>2065</v>
      </c>
      <c r="B1330" s="174" t="s">
        <v>2064</v>
      </c>
      <c r="C1330" s="175">
        <v>0.35505564136261547</v>
      </c>
      <c r="D1330" s="175">
        <v>0.92941035533155225</v>
      </c>
    </row>
    <row r="1331" spans="1:4" ht="27.75" customHeight="1" x14ac:dyDescent="0.25">
      <c r="A1331" s="173" t="s">
        <v>2066</v>
      </c>
      <c r="B1331" s="174" t="s">
        <v>2067</v>
      </c>
      <c r="C1331" s="175">
        <v>3.1955007722635389</v>
      </c>
      <c r="D1331" s="175">
        <v>12.322519317879006</v>
      </c>
    </row>
    <row r="1332" spans="1:4" ht="27.75" customHeight="1" x14ac:dyDescent="0.25">
      <c r="A1332" s="173" t="s">
        <v>2068</v>
      </c>
      <c r="B1332" s="174" t="s">
        <v>2069</v>
      </c>
      <c r="C1332" s="175">
        <v>16.301231063736548</v>
      </c>
      <c r="D1332" s="175">
        <v>0.50125502310016301</v>
      </c>
    </row>
    <row r="1333" spans="1:4" ht="27.75" customHeight="1" x14ac:dyDescent="0.25">
      <c r="A1333" s="173" t="s">
        <v>2068</v>
      </c>
      <c r="B1333" s="174" t="s">
        <v>2069</v>
      </c>
      <c r="C1333" s="175">
        <v>16.301231063736548</v>
      </c>
      <c r="D1333" s="175">
        <v>0.50125502310016301</v>
      </c>
    </row>
    <row r="1334" spans="1:4" ht="27.75" customHeight="1" x14ac:dyDescent="0.25">
      <c r="A1334" s="173" t="s">
        <v>2070</v>
      </c>
      <c r="B1334" s="174" t="s">
        <v>2071</v>
      </c>
      <c r="C1334" s="175">
        <v>-5.2214064906266983E-2</v>
      </c>
      <c r="D1334" s="175">
        <v>1.7752782068130772</v>
      </c>
    </row>
    <row r="1335" spans="1:4" ht="27.75" customHeight="1" x14ac:dyDescent="0.25">
      <c r="A1335" s="173" t="s">
        <v>2070</v>
      </c>
      <c r="B1335" s="174" t="s">
        <v>2071</v>
      </c>
      <c r="C1335" s="175">
        <v>-5.2214064906266983E-2</v>
      </c>
      <c r="D1335" s="175">
        <v>1.7752782068130772</v>
      </c>
    </row>
    <row r="1336" spans="1:4" ht="27.75" customHeight="1" x14ac:dyDescent="0.25">
      <c r="A1336" s="173" t="s">
        <v>2072</v>
      </c>
      <c r="B1336" s="174" t="s">
        <v>2071</v>
      </c>
      <c r="C1336" s="175">
        <v>9.2627751143717614</v>
      </c>
      <c r="D1336" s="175">
        <v>8.1036228734526343</v>
      </c>
    </row>
    <row r="1337" spans="1:4" ht="27.75" customHeight="1" x14ac:dyDescent="0.25">
      <c r="A1337" s="173" t="s">
        <v>2072</v>
      </c>
      <c r="B1337" s="174" t="s">
        <v>2071</v>
      </c>
      <c r="C1337" s="175">
        <v>9.2627751143717614</v>
      </c>
      <c r="D1337" s="175">
        <v>8.1036228734526343</v>
      </c>
    </row>
    <row r="1338" spans="1:4" ht="27.75" customHeight="1" x14ac:dyDescent="0.25">
      <c r="A1338" s="173" t="s">
        <v>2073</v>
      </c>
      <c r="B1338" s="174" t="s">
        <v>2074</v>
      </c>
      <c r="C1338" s="175">
        <v>3.0075301386009778</v>
      </c>
      <c r="D1338" s="175">
        <v>20.708098141825481</v>
      </c>
    </row>
    <row r="1339" spans="1:4" ht="27.75" customHeight="1" x14ac:dyDescent="0.25">
      <c r="A1339" s="173" t="s">
        <v>2075</v>
      </c>
      <c r="B1339" s="174" t="s">
        <v>2074</v>
      </c>
      <c r="C1339" s="175">
        <v>3.0075301386009778</v>
      </c>
      <c r="D1339" s="175">
        <v>20.708098141825481</v>
      </c>
    </row>
    <row r="1340" spans="1:4" ht="27.75" customHeight="1" x14ac:dyDescent="0.25">
      <c r="A1340" s="173" t="s">
        <v>2076</v>
      </c>
      <c r="B1340" s="174" t="s">
        <v>2074</v>
      </c>
      <c r="C1340" s="175">
        <v>13.857612826123255</v>
      </c>
      <c r="D1340" s="175">
        <v>6.9653562584960147</v>
      </c>
    </row>
    <row r="1341" spans="1:4" ht="27.75" customHeight="1" x14ac:dyDescent="0.25">
      <c r="A1341" s="173" t="s">
        <v>2076</v>
      </c>
      <c r="B1341" s="174" t="s">
        <v>2074</v>
      </c>
      <c r="C1341" s="175">
        <v>13.857612826123255</v>
      </c>
      <c r="D1341" s="175">
        <v>6.9653562584960147</v>
      </c>
    </row>
    <row r="1342" spans="1:4" ht="27.75" customHeight="1" x14ac:dyDescent="0.25">
      <c r="A1342" s="173" t="s">
        <v>2077</v>
      </c>
      <c r="B1342" s="174" t="s">
        <v>2074</v>
      </c>
      <c r="C1342" s="175">
        <v>13.857612826123255</v>
      </c>
      <c r="D1342" s="175">
        <v>6.9653562584960147</v>
      </c>
    </row>
    <row r="1343" spans="1:4" ht="27.75" customHeight="1" x14ac:dyDescent="0.25">
      <c r="A1343" s="173" t="s">
        <v>2077</v>
      </c>
      <c r="B1343" s="174" t="s">
        <v>2074</v>
      </c>
      <c r="C1343" s="175">
        <v>13.857612826123255</v>
      </c>
      <c r="D1343" s="175">
        <v>6.9653562584960147</v>
      </c>
    </row>
    <row r="1344" spans="1:4" ht="27.75" customHeight="1" x14ac:dyDescent="0.25">
      <c r="A1344" s="173" t="s">
        <v>2078</v>
      </c>
      <c r="B1344" s="174" t="s">
        <v>2079</v>
      </c>
      <c r="C1344" s="175">
        <v>9.4820741869780836</v>
      </c>
      <c r="D1344" s="175">
        <v>6.2656877887520376E-2</v>
      </c>
    </row>
    <row r="1345" spans="1:4" ht="27.75" customHeight="1" x14ac:dyDescent="0.25">
      <c r="A1345" s="173" t="s">
        <v>2078</v>
      </c>
      <c r="B1345" s="174" t="s">
        <v>2079</v>
      </c>
      <c r="C1345" s="175">
        <v>9.4820741869780836</v>
      </c>
      <c r="D1345" s="175">
        <v>6.2656877887520376E-2</v>
      </c>
    </row>
    <row r="1346" spans="1:4" ht="27.75" customHeight="1" x14ac:dyDescent="0.25">
      <c r="A1346" s="173" t="s">
        <v>2080</v>
      </c>
      <c r="B1346" s="174" t="s">
        <v>2079</v>
      </c>
      <c r="C1346" s="175">
        <v>9.4820741869780836</v>
      </c>
      <c r="D1346" s="175">
        <v>6.2656877887520376E-2</v>
      </c>
    </row>
    <row r="1347" spans="1:4" ht="27.75" customHeight="1" x14ac:dyDescent="0.25">
      <c r="A1347" s="173" t="s">
        <v>2080</v>
      </c>
      <c r="B1347" s="174" t="s">
        <v>2079</v>
      </c>
      <c r="C1347" s="175">
        <v>9.4820741869780836</v>
      </c>
      <c r="D1347" s="175">
        <v>6.2656877887520376E-2</v>
      </c>
    </row>
    <row r="1348" spans="1:4" ht="27.75" customHeight="1" x14ac:dyDescent="0.25">
      <c r="A1348" s="173" t="s">
        <v>2081</v>
      </c>
      <c r="B1348" s="174" t="s">
        <v>2079</v>
      </c>
      <c r="C1348" s="175">
        <v>9.3880888701468024</v>
      </c>
      <c r="D1348" s="175">
        <v>5.2214064906266983E-2</v>
      </c>
    </row>
    <row r="1349" spans="1:4" ht="27.75" customHeight="1" x14ac:dyDescent="0.25">
      <c r="A1349" s="173" t="s">
        <v>2081</v>
      </c>
      <c r="B1349" s="174" t="s">
        <v>2079</v>
      </c>
      <c r="C1349" s="175">
        <v>9.3880888701468024</v>
      </c>
      <c r="D1349" s="175">
        <v>5.2214064906266983E-2</v>
      </c>
    </row>
    <row r="1350" spans="1:4" ht="27.75" customHeight="1" x14ac:dyDescent="0.25">
      <c r="A1350" s="173" t="s">
        <v>2082</v>
      </c>
      <c r="B1350" s="174" t="s">
        <v>2079</v>
      </c>
      <c r="C1350" s="175">
        <v>7.309969086877377E-2</v>
      </c>
      <c r="D1350" s="175">
        <v>3.6027704785324217</v>
      </c>
    </row>
    <row r="1351" spans="1:4" ht="27.75" customHeight="1" x14ac:dyDescent="0.25">
      <c r="A1351" s="173" t="s">
        <v>2083</v>
      </c>
      <c r="B1351" s="174" t="s">
        <v>2079</v>
      </c>
      <c r="C1351" s="175">
        <v>7.309969086877377E-2</v>
      </c>
      <c r="D1351" s="175">
        <v>3.6027704785324217</v>
      </c>
    </row>
    <row r="1352" spans="1:4" ht="27.75" customHeight="1" x14ac:dyDescent="0.25">
      <c r="A1352" s="173" t="s">
        <v>2084</v>
      </c>
      <c r="B1352" s="174" t="s">
        <v>2085</v>
      </c>
      <c r="C1352" s="175">
        <v>1.796163832775584</v>
      </c>
      <c r="D1352" s="175">
        <v>8.2707078811526884</v>
      </c>
    </row>
    <row r="1353" spans="1:4" ht="27.75" customHeight="1" x14ac:dyDescent="0.25">
      <c r="A1353" s="173" t="s">
        <v>2086</v>
      </c>
      <c r="B1353" s="174" t="s">
        <v>2085</v>
      </c>
      <c r="C1353" s="175">
        <v>1.796163832775584</v>
      </c>
      <c r="D1353" s="175">
        <v>8.2707078811526884</v>
      </c>
    </row>
    <row r="1354" spans="1:4" ht="27.75" customHeight="1" x14ac:dyDescent="0.25">
      <c r="A1354" s="173" t="s">
        <v>2087</v>
      </c>
      <c r="B1354" s="174" t="s">
        <v>2085</v>
      </c>
      <c r="C1354" s="175">
        <v>2.2034335390444664</v>
      </c>
      <c r="D1354" s="175">
        <v>5.3258346204392311</v>
      </c>
    </row>
    <row r="1355" spans="1:4" ht="27.75" customHeight="1" x14ac:dyDescent="0.25">
      <c r="A1355" s="173" t="s">
        <v>2087</v>
      </c>
      <c r="B1355" s="174" t="s">
        <v>2085</v>
      </c>
      <c r="C1355" s="175">
        <v>2.2034335390444664</v>
      </c>
      <c r="D1355" s="175">
        <v>5.3258346204392311</v>
      </c>
    </row>
    <row r="1356" spans="1:4" ht="27.75" customHeight="1" x14ac:dyDescent="0.25">
      <c r="A1356" s="173" t="s">
        <v>2088</v>
      </c>
      <c r="B1356" s="174" t="s">
        <v>2085</v>
      </c>
      <c r="C1356" s="175">
        <v>2.2034335390444664</v>
      </c>
      <c r="D1356" s="175">
        <v>5.3258346204392311</v>
      </c>
    </row>
    <row r="1357" spans="1:4" ht="27.75" customHeight="1" x14ac:dyDescent="0.25">
      <c r="A1357" s="173" t="s">
        <v>2088</v>
      </c>
      <c r="B1357" s="174" t="s">
        <v>2085</v>
      </c>
      <c r="C1357" s="175">
        <v>2.2034335390444664</v>
      </c>
      <c r="D1357" s="175">
        <v>5.3258346204392311</v>
      </c>
    </row>
    <row r="1358" spans="1:4" ht="27.75" customHeight="1" x14ac:dyDescent="0.25">
      <c r="A1358" s="173" t="s">
        <v>2089</v>
      </c>
      <c r="B1358" s="174" t="s">
        <v>2090</v>
      </c>
      <c r="C1358" s="175">
        <v>4.4381955170326934</v>
      </c>
      <c r="D1358" s="175">
        <v>10.171299843740808</v>
      </c>
    </row>
    <row r="1359" spans="1:4" ht="27.75" customHeight="1" x14ac:dyDescent="0.25">
      <c r="A1359" s="173" t="s">
        <v>2089</v>
      </c>
      <c r="B1359" s="174" t="s">
        <v>2090</v>
      </c>
      <c r="C1359" s="175">
        <v>4.4381955170326934</v>
      </c>
      <c r="D1359" s="175">
        <v>10.171299843740808</v>
      </c>
    </row>
    <row r="1360" spans="1:4" ht="27.75" customHeight="1" x14ac:dyDescent="0.25">
      <c r="A1360" s="173" t="s">
        <v>2091</v>
      </c>
      <c r="B1360" s="174" t="s">
        <v>2090</v>
      </c>
      <c r="C1360" s="175">
        <v>4.4381955170326934</v>
      </c>
      <c r="D1360" s="175">
        <v>10.171299843740808</v>
      </c>
    </row>
    <row r="1361" spans="1:4" ht="27.75" customHeight="1" x14ac:dyDescent="0.25">
      <c r="A1361" s="173" t="s">
        <v>2091</v>
      </c>
      <c r="B1361" s="174" t="s">
        <v>2090</v>
      </c>
      <c r="C1361" s="175">
        <v>4.4381955170326934</v>
      </c>
      <c r="D1361" s="175">
        <v>10.171299843740808</v>
      </c>
    </row>
    <row r="1362" spans="1:4" ht="27.75" customHeight="1" x14ac:dyDescent="0.25">
      <c r="A1362" s="173" t="s">
        <v>2092</v>
      </c>
      <c r="B1362" s="174" t="s">
        <v>2090</v>
      </c>
      <c r="C1362" s="175">
        <v>1.8797063366256113</v>
      </c>
      <c r="D1362" s="175">
        <v>10.609897988953449</v>
      </c>
    </row>
    <row r="1363" spans="1:4" ht="27.75" customHeight="1" x14ac:dyDescent="0.25">
      <c r="A1363" s="173" t="s">
        <v>2093</v>
      </c>
      <c r="B1363" s="174" t="s">
        <v>2090</v>
      </c>
      <c r="C1363" s="175">
        <v>1.8797063366256113</v>
      </c>
      <c r="D1363" s="175">
        <v>10.609897988953449</v>
      </c>
    </row>
    <row r="1364" spans="1:4" ht="27.75" customHeight="1" x14ac:dyDescent="0.25">
      <c r="A1364" s="173" t="s">
        <v>2094</v>
      </c>
      <c r="B1364" s="174" t="s">
        <v>2095</v>
      </c>
      <c r="C1364" s="175">
        <v>9.3985316831280558E-2</v>
      </c>
      <c r="D1364" s="175">
        <v>1.0442812981253395E-2</v>
      </c>
    </row>
    <row r="1365" spans="1:4" ht="27.75" customHeight="1" x14ac:dyDescent="0.25">
      <c r="A1365" s="173" t="s">
        <v>2096</v>
      </c>
      <c r="B1365" s="174" t="s">
        <v>2095</v>
      </c>
      <c r="C1365" s="175">
        <v>9.3985316831280558E-2</v>
      </c>
      <c r="D1365" s="175">
        <v>1.0442812981253395E-2</v>
      </c>
    </row>
    <row r="1366" spans="1:4" ht="27.75" customHeight="1" x14ac:dyDescent="0.25">
      <c r="A1366" s="173" t="s">
        <v>2097</v>
      </c>
      <c r="B1366" s="174" t="s">
        <v>2098</v>
      </c>
      <c r="C1366" s="175">
        <v>4.7305942805077885</v>
      </c>
      <c r="D1366" s="175">
        <v>0.81453941253776485</v>
      </c>
    </row>
    <row r="1367" spans="1:4" ht="27.75" customHeight="1" x14ac:dyDescent="0.25">
      <c r="A1367" s="173" t="s">
        <v>2099</v>
      </c>
      <c r="B1367" s="174" t="s">
        <v>2100</v>
      </c>
      <c r="C1367" s="175">
        <v>5.7331043267081139</v>
      </c>
      <c r="D1367" s="175">
        <v>-5.2214064906266983E-2</v>
      </c>
    </row>
    <row r="1368" spans="1:4" ht="27.75" customHeight="1" x14ac:dyDescent="0.25">
      <c r="A1368" s="173" t="s">
        <v>2099</v>
      </c>
      <c r="B1368" s="174" t="s">
        <v>2100</v>
      </c>
      <c r="C1368" s="175">
        <v>5.7331043267081139</v>
      </c>
      <c r="D1368" s="175">
        <v>-5.2214064906266983E-2</v>
      </c>
    </row>
    <row r="1369" spans="1:4" ht="27.75" customHeight="1" x14ac:dyDescent="0.25">
      <c r="A1369" s="173" t="s">
        <v>2101</v>
      </c>
      <c r="B1369" s="174" t="s">
        <v>2100</v>
      </c>
      <c r="C1369" s="175">
        <v>5.7331043267081139</v>
      </c>
      <c r="D1369" s="175">
        <v>-5.2214064906266983E-2</v>
      </c>
    </row>
    <row r="1370" spans="1:4" ht="27.75" customHeight="1" x14ac:dyDescent="0.25">
      <c r="A1370" s="173" t="s">
        <v>2101</v>
      </c>
      <c r="B1370" s="174" t="s">
        <v>2100</v>
      </c>
      <c r="C1370" s="175">
        <v>5.7331043267081139</v>
      </c>
      <c r="D1370" s="175">
        <v>-5.2214064906266983E-2</v>
      </c>
    </row>
    <row r="1371" spans="1:4" ht="27.75" customHeight="1" x14ac:dyDescent="0.25">
      <c r="A1371" s="173" t="s">
        <v>2102</v>
      </c>
      <c r="B1371" s="174" t="s">
        <v>2100</v>
      </c>
      <c r="C1371" s="175">
        <v>1.3680085005441949</v>
      </c>
      <c r="D1371" s="175">
        <v>6.2239165368270237</v>
      </c>
    </row>
    <row r="1372" spans="1:4" ht="27.75" customHeight="1" x14ac:dyDescent="0.25">
      <c r="A1372" s="173" t="s">
        <v>2103</v>
      </c>
      <c r="B1372" s="174" t="s">
        <v>2100</v>
      </c>
      <c r="C1372" s="175">
        <v>1.3680085005441949</v>
      </c>
      <c r="D1372" s="175">
        <v>6.2239165368270237</v>
      </c>
    </row>
    <row r="1373" spans="1:4" ht="27.75" customHeight="1" x14ac:dyDescent="0.25">
      <c r="A1373" s="173" t="s">
        <v>2104</v>
      </c>
      <c r="B1373" s="174" t="s">
        <v>2105</v>
      </c>
      <c r="C1373" s="175">
        <v>7.9783091176775933</v>
      </c>
      <c r="D1373" s="175">
        <v>4.9185649141703491</v>
      </c>
    </row>
    <row r="1374" spans="1:4" ht="27.75" customHeight="1" x14ac:dyDescent="0.25">
      <c r="A1374" s="173" t="s">
        <v>2106</v>
      </c>
      <c r="B1374" s="174" t="s">
        <v>2105</v>
      </c>
      <c r="C1374" s="175">
        <v>7.9783091176775933</v>
      </c>
      <c r="D1374" s="175">
        <v>4.9185649141703491</v>
      </c>
    </row>
    <row r="1375" spans="1:4" ht="27.75" customHeight="1" x14ac:dyDescent="0.25">
      <c r="A1375" s="173" t="s">
        <v>2107</v>
      </c>
      <c r="B1375" s="174" t="s">
        <v>2108</v>
      </c>
      <c r="C1375" s="175">
        <v>6.0881599680707295</v>
      </c>
      <c r="D1375" s="175">
        <v>1.0129528591815793</v>
      </c>
    </row>
    <row r="1376" spans="1:4" ht="27.75" customHeight="1" x14ac:dyDescent="0.25">
      <c r="A1376" s="173" t="s">
        <v>2109</v>
      </c>
      <c r="B1376" s="174" t="s">
        <v>2110</v>
      </c>
      <c r="C1376" s="175">
        <v>6.2239165368270237</v>
      </c>
      <c r="D1376" s="175">
        <v>1.002510046200326</v>
      </c>
    </row>
    <row r="1377" spans="1:4" ht="27.75" customHeight="1" x14ac:dyDescent="0.25">
      <c r="A1377" s="173" t="s">
        <v>2111</v>
      </c>
      <c r="B1377" s="174" t="s">
        <v>2112</v>
      </c>
      <c r="C1377" s="175">
        <v>0</v>
      </c>
      <c r="D1377" s="175">
        <v>0</v>
      </c>
    </row>
    <row r="1378" spans="1:4" ht="27.75" customHeight="1" x14ac:dyDescent="0.25">
      <c r="A1378" s="173" t="s">
        <v>2111</v>
      </c>
      <c r="B1378" s="174" t="s">
        <v>2112</v>
      </c>
      <c r="C1378" s="175">
        <v>0</v>
      </c>
      <c r="D1378" s="175">
        <v>0</v>
      </c>
    </row>
    <row r="1379" spans="1:4" ht="27.75" customHeight="1" x14ac:dyDescent="0.25">
      <c r="A1379" s="173" t="s">
        <v>2111</v>
      </c>
      <c r="B1379" s="174" t="s">
        <v>2112</v>
      </c>
      <c r="C1379" s="175">
        <v>0</v>
      </c>
      <c r="D1379" s="175">
        <v>0</v>
      </c>
    </row>
    <row r="1380" spans="1:4" ht="27.75" customHeight="1" x14ac:dyDescent="0.25">
      <c r="A1380" s="173" t="s">
        <v>2113</v>
      </c>
      <c r="B1380" s="174" t="s">
        <v>2112</v>
      </c>
      <c r="C1380" s="175">
        <v>0</v>
      </c>
      <c r="D1380" s="175">
        <v>0</v>
      </c>
    </row>
    <row r="1381" spans="1:4" ht="27.75" customHeight="1" x14ac:dyDescent="0.25">
      <c r="A1381" s="173" t="s">
        <v>2113</v>
      </c>
      <c r="B1381" s="174" t="s">
        <v>2112</v>
      </c>
      <c r="C1381" s="175">
        <v>0</v>
      </c>
      <c r="D1381" s="175">
        <v>0</v>
      </c>
    </row>
    <row r="1382" spans="1:4" ht="27.75" customHeight="1" x14ac:dyDescent="0.25">
      <c r="A1382" s="173" t="s">
        <v>2113</v>
      </c>
      <c r="B1382" s="174" t="s">
        <v>2112</v>
      </c>
      <c r="C1382" s="175">
        <v>0</v>
      </c>
      <c r="D1382" s="175">
        <v>0</v>
      </c>
    </row>
    <row r="1383" spans="1:4" ht="27.75" customHeight="1" x14ac:dyDescent="0.25">
      <c r="A1383" s="173" t="s">
        <v>2114</v>
      </c>
      <c r="B1383" s="174" t="s">
        <v>2112</v>
      </c>
      <c r="C1383" s="175">
        <v>0</v>
      </c>
      <c r="D1383" s="175">
        <v>0</v>
      </c>
    </row>
    <row r="1384" spans="1:4" ht="27.75" customHeight="1" x14ac:dyDescent="0.25">
      <c r="A1384" s="173" t="s">
        <v>2115</v>
      </c>
      <c r="B1384" s="174" t="s">
        <v>2112</v>
      </c>
      <c r="C1384" s="175">
        <v>0</v>
      </c>
      <c r="D1384" s="175">
        <v>0</v>
      </c>
    </row>
    <row r="1385" spans="1:4" ht="27.75" customHeight="1" x14ac:dyDescent="0.25">
      <c r="A1385" s="173" t="s">
        <v>2115</v>
      </c>
      <c r="B1385" s="174" t="s">
        <v>2112</v>
      </c>
      <c r="C1385" s="175">
        <v>0</v>
      </c>
      <c r="D1385" s="175">
        <v>0</v>
      </c>
    </row>
    <row r="1386" spans="1:4" ht="27.75" customHeight="1" x14ac:dyDescent="0.25">
      <c r="A1386" s="173" t="s">
        <v>2116</v>
      </c>
      <c r="B1386" s="174" t="s">
        <v>2112</v>
      </c>
      <c r="C1386" s="175">
        <v>0</v>
      </c>
      <c r="D1386" s="175">
        <v>0</v>
      </c>
    </row>
    <row r="1387" spans="1:4" ht="27.75" customHeight="1" x14ac:dyDescent="0.25">
      <c r="A1387" s="173" t="s">
        <v>2116</v>
      </c>
      <c r="B1387" s="174" t="s">
        <v>2112</v>
      </c>
      <c r="C1387" s="175">
        <v>0</v>
      </c>
      <c r="D1387" s="175">
        <v>0</v>
      </c>
    </row>
    <row r="1388" spans="1:4" ht="27.75" customHeight="1" x14ac:dyDescent="0.25">
      <c r="A1388" s="173" t="s">
        <v>2117</v>
      </c>
      <c r="B1388" s="174" t="s">
        <v>2112</v>
      </c>
      <c r="C1388" s="175">
        <v>0</v>
      </c>
      <c r="D1388" s="175">
        <v>0</v>
      </c>
    </row>
    <row r="1389" spans="1:4" ht="27.75" customHeight="1" x14ac:dyDescent="0.25">
      <c r="A1389" s="173" t="s">
        <v>2117</v>
      </c>
      <c r="B1389" s="174" t="s">
        <v>2112</v>
      </c>
      <c r="C1389" s="175">
        <v>0</v>
      </c>
      <c r="D1389" s="175">
        <v>0</v>
      </c>
    </row>
    <row r="1390" spans="1:4" ht="27.75" customHeight="1" x14ac:dyDescent="0.25">
      <c r="A1390" s="173" t="s">
        <v>2118</v>
      </c>
      <c r="B1390" s="174" t="s">
        <v>2112</v>
      </c>
      <c r="C1390" s="175">
        <v>0</v>
      </c>
      <c r="D1390" s="175">
        <v>0</v>
      </c>
    </row>
    <row r="1391" spans="1:4" ht="27.75" customHeight="1" x14ac:dyDescent="0.25">
      <c r="A1391" s="173" t="s">
        <v>2118</v>
      </c>
      <c r="B1391" s="174" t="s">
        <v>2112</v>
      </c>
      <c r="C1391" s="175">
        <v>0</v>
      </c>
      <c r="D1391" s="175">
        <v>0</v>
      </c>
    </row>
    <row r="1392" spans="1:4" ht="27.75" customHeight="1" x14ac:dyDescent="0.25">
      <c r="A1392" s="173" t="s">
        <v>2119</v>
      </c>
      <c r="B1392" s="174" t="s">
        <v>2112</v>
      </c>
      <c r="C1392" s="175">
        <v>0</v>
      </c>
      <c r="D1392" s="175">
        <v>0</v>
      </c>
    </row>
    <row r="1393" spans="1:4" ht="27.75" customHeight="1" x14ac:dyDescent="0.25">
      <c r="A1393" s="173" t="s">
        <v>2119</v>
      </c>
      <c r="B1393" s="174" t="s">
        <v>2112</v>
      </c>
      <c r="C1393" s="175">
        <v>0</v>
      </c>
      <c r="D1393" s="175">
        <v>0</v>
      </c>
    </row>
    <row r="1394" spans="1:4" ht="27.75" customHeight="1" x14ac:dyDescent="0.25">
      <c r="A1394" s="173" t="s">
        <v>2120</v>
      </c>
      <c r="B1394" s="174" t="s">
        <v>2112</v>
      </c>
      <c r="C1394" s="175">
        <v>0</v>
      </c>
      <c r="D1394" s="175">
        <v>0</v>
      </c>
    </row>
    <row r="1395" spans="1:4" ht="27.75" customHeight="1" x14ac:dyDescent="0.25">
      <c r="A1395" s="173" t="s">
        <v>2120</v>
      </c>
      <c r="B1395" s="174" t="s">
        <v>2112</v>
      </c>
      <c r="C1395" s="175">
        <v>0</v>
      </c>
      <c r="D1395" s="175">
        <v>0</v>
      </c>
    </row>
    <row r="1396" spans="1:4" ht="27.75" customHeight="1" x14ac:dyDescent="0.25">
      <c r="A1396" s="173" t="s">
        <v>2121</v>
      </c>
      <c r="B1396" s="174" t="s">
        <v>2122</v>
      </c>
      <c r="C1396" s="175">
        <v>6.6834003080021738</v>
      </c>
      <c r="D1396" s="175">
        <v>3.7280842343074618</v>
      </c>
    </row>
    <row r="1397" spans="1:4" ht="27.75" customHeight="1" x14ac:dyDescent="0.25">
      <c r="A1397" s="173" t="s">
        <v>2123</v>
      </c>
      <c r="B1397" s="174" t="s">
        <v>2122</v>
      </c>
      <c r="C1397" s="175">
        <v>6.6834003080021738</v>
      </c>
      <c r="D1397" s="175">
        <v>3.7280842343074618</v>
      </c>
    </row>
    <row r="1398" spans="1:4" ht="27.75" customHeight="1" x14ac:dyDescent="0.25">
      <c r="A1398" s="173" t="s">
        <v>2124</v>
      </c>
      <c r="B1398" s="174" t="s">
        <v>2122</v>
      </c>
      <c r="C1398" s="175">
        <v>3.5609992266074082</v>
      </c>
      <c r="D1398" s="175">
        <v>-5.2214064906266983E-2</v>
      </c>
    </row>
    <row r="1399" spans="1:4" ht="27.75" customHeight="1" x14ac:dyDescent="0.25">
      <c r="A1399" s="173" t="s">
        <v>2124</v>
      </c>
      <c r="B1399" s="174" t="s">
        <v>2122</v>
      </c>
      <c r="C1399" s="175">
        <v>3.5609992266074082</v>
      </c>
      <c r="D1399" s="175">
        <v>-5.2214064906266983E-2</v>
      </c>
    </row>
    <row r="1400" spans="1:4" ht="27.75" customHeight="1" x14ac:dyDescent="0.25">
      <c r="A1400" s="173" t="s">
        <v>2125</v>
      </c>
      <c r="B1400" s="174" t="s">
        <v>2122</v>
      </c>
      <c r="C1400" s="175">
        <v>3.5609992266074082</v>
      </c>
      <c r="D1400" s="175">
        <v>-5.2214064906266983E-2</v>
      </c>
    </row>
    <row r="1401" spans="1:4" ht="27.75" customHeight="1" x14ac:dyDescent="0.25">
      <c r="A1401" s="173" t="s">
        <v>2125</v>
      </c>
      <c r="B1401" s="174" t="s">
        <v>2122</v>
      </c>
      <c r="C1401" s="175">
        <v>3.5609992266074082</v>
      </c>
      <c r="D1401" s="175">
        <v>-5.2214064906266983E-2</v>
      </c>
    </row>
    <row r="1402" spans="1:4" ht="27.75" customHeight="1" x14ac:dyDescent="0.25">
      <c r="A1402" s="173" t="s">
        <v>2126</v>
      </c>
      <c r="B1402" s="174" t="s">
        <v>2127</v>
      </c>
      <c r="C1402" s="175">
        <v>1.10693817601286</v>
      </c>
      <c r="D1402" s="175">
        <v>0.59524033993144354</v>
      </c>
    </row>
    <row r="1403" spans="1:4" ht="27.75" customHeight="1" x14ac:dyDescent="0.25">
      <c r="A1403" s="173" t="s">
        <v>2126</v>
      </c>
      <c r="B1403" s="174" t="s">
        <v>2127</v>
      </c>
      <c r="C1403" s="175">
        <v>1.10693817601286</v>
      </c>
      <c r="D1403" s="175">
        <v>0.59524033993144354</v>
      </c>
    </row>
    <row r="1404" spans="1:4" ht="27.75" customHeight="1" x14ac:dyDescent="0.25">
      <c r="A1404" s="173" t="s">
        <v>2128</v>
      </c>
      <c r="B1404" s="174" t="s">
        <v>2127</v>
      </c>
      <c r="C1404" s="175">
        <v>1.10693817601286</v>
      </c>
      <c r="D1404" s="175">
        <v>0.58479752695019016</v>
      </c>
    </row>
    <row r="1405" spans="1:4" ht="27.75" customHeight="1" x14ac:dyDescent="0.25">
      <c r="A1405" s="173" t="s">
        <v>2128</v>
      </c>
      <c r="B1405" s="174" t="s">
        <v>2127</v>
      </c>
      <c r="C1405" s="175">
        <v>1.10693817601286</v>
      </c>
      <c r="D1405" s="175">
        <v>0.58479752695019016</v>
      </c>
    </row>
    <row r="1406" spans="1:4" ht="27.75" customHeight="1" x14ac:dyDescent="0.25">
      <c r="A1406" s="173" t="s">
        <v>2129</v>
      </c>
      <c r="B1406" s="174" t="s">
        <v>2130</v>
      </c>
      <c r="C1406" s="175">
        <v>1.5246506952629957</v>
      </c>
      <c r="D1406" s="175">
        <v>7.9678663046963409</v>
      </c>
    </row>
    <row r="1407" spans="1:4" ht="27.75" customHeight="1" x14ac:dyDescent="0.25">
      <c r="A1407" s="173" t="s">
        <v>2131</v>
      </c>
      <c r="B1407" s="174" t="s">
        <v>2130</v>
      </c>
      <c r="C1407" s="175">
        <v>1.5246506952629957</v>
      </c>
      <c r="D1407" s="175">
        <v>7.9678663046963409</v>
      </c>
    </row>
    <row r="1408" spans="1:4" ht="27.75" customHeight="1" x14ac:dyDescent="0.25">
      <c r="A1408" s="173" t="s">
        <v>2927</v>
      </c>
      <c r="B1408" s="174" t="s">
        <v>2130</v>
      </c>
      <c r="C1408" s="175" t="e">
        <v>#N/A</v>
      </c>
      <c r="D1408" s="175" t="e">
        <v>#N/A</v>
      </c>
    </row>
    <row r="1409" spans="1:4" ht="27.75" customHeight="1" x14ac:dyDescent="0.25">
      <c r="A1409" s="173" t="s">
        <v>2927</v>
      </c>
      <c r="B1409" s="174" t="s">
        <v>2130</v>
      </c>
      <c r="C1409" s="175" t="e">
        <v>#N/A</v>
      </c>
      <c r="D1409" s="175" t="e">
        <v>#N/A</v>
      </c>
    </row>
    <row r="1410" spans="1:4" ht="27.75" customHeight="1" x14ac:dyDescent="0.25">
      <c r="A1410" s="173" t="s">
        <v>2928</v>
      </c>
      <c r="B1410" s="174" t="s">
        <v>2130</v>
      </c>
      <c r="C1410" s="175" t="e">
        <v>#N/A</v>
      </c>
      <c r="D1410" s="175" t="e">
        <v>#N/A</v>
      </c>
    </row>
    <row r="1411" spans="1:4" ht="27.75" customHeight="1" x14ac:dyDescent="0.25">
      <c r="A1411" s="173" t="s">
        <v>2928</v>
      </c>
      <c r="B1411" s="174" t="s">
        <v>2130</v>
      </c>
      <c r="C1411" s="175" t="e">
        <v>#N/A</v>
      </c>
      <c r="D1411" s="175" t="e">
        <v>#N/A</v>
      </c>
    </row>
    <row r="1412" spans="1:4" ht="27.75" customHeight="1" x14ac:dyDescent="0.25">
      <c r="A1412" s="173" t="s">
        <v>2929</v>
      </c>
      <c r="B1412" s="174" t="s">
        <v>2130</v>
      </c>
      <c r="C1412" s="175" t="e">
        <v>#N/A</v>
      </c>
      <c r="D1412" s="175" t="e">
        <v>#N/A</v>
      </c>
    </row>
    <row r="1413" spans="1:4" ht="27.75" customHeight="1" x14ac:dyDescent="0.25">
      <c r="A1413" s="173" t="s">
        <v>2929</v>
      </c>
      <c r="B1413" s="174" t="s">
        <v>2130</v>
      </c>
      <c r="C1413" s="175" t="e">
        <v>#N/A</v>
      </c>
      <c r="D1413" s="175" t="e">
        <v>#N/A</v>
      </c>
    </row>
    <row r="1414" spans="1:4" ht="27.75" customHeight="1" x14ac:dyDescent="0.25">
      <c r="A1414" s="173" t="s">
        <v>2930</v>
      </c>
      <c r="B1414" s="174" t="s">
        <v>2130</v>
      </c>
      <c r="C1414" s="175" t="e">
        <v>#N/A</v>
      </c>
      <c r="D1414" s="175" t="e">
        <v>#N/A</v>
      </c>
    </row>
    <row r="1415" spans="1:4" ht="27.75" customHeight="1" x14ac:dyDescent="0.25">
      <c r="A1415" s="173" t="s">
        <v>2930</v>
      </c>
      <c r="B1415" s="174" t="s">
        <v>2130</v>
      </c>
      <c r="C1415" s="175" t="e">
        <v>#N/A</v>
      </c>
      <c r="D1415" s="175" t="e">
        <v>#N/A</v>
      </c>
    </row>
    <row r="1416" spans="1:4" ht="27.75" customHeight="1" x14ac:dyDescent="0.25">
      <c r="A1416" s="173" t="s">
        <v>2132</v>
      </c>
      <c r="B1416" s="174" t="s">
        <v>2130</v>
      </c>
      <c r="C1416" s="175">
        <v>10.996282069259825</v>
      </c>
      <c r="D1416" s="175">
        <v>4.0100401848013041</v>
      </c>
    </row>
    <row r="1417" spans="1:4" ht="27.75" customHeight="1" x14ac:dyDescent="0.25">
      <c r="A1417" s="173" t="s">
        <v>2132</v>
      </c>
      <c r="B1417" s="174" t="s">
        <v>2130</v>
      </c>
      <c r="C1417" s="175">
        <v>10.996282069259825</v>
      </c>
      <c r="D1417" s="175">
        <v>4.0100401848013041</v>
      </c>
    </row>
    <row r="1418" spans="1:4" ht="27.75" customHeight="1" x14ac:dyDescent="0.25">
      <c r="A1418" s="173" t="s">
        <v>2133</v>
      </c>
      <c r="B1418" s="174" t="s">
        <v>2130</v>
      </c>
      <c r="C1418" s="175">
        <v>10.996282069259825</v>
      </c>
      <c r="D1418" s="175">
        <v>4.0100401848013041</v>
      </c>
    </row>
    <row r="1419" spans="1:4" ht="27.75" customHeight="1" x14ac:dyDescent="0.25">
      <c r="A1419" s="173" t="s">
        <v>2133</v>
      </c>
      <c r="B1419" s="174" t="s">
        <v>2130</v>
      </c>
      <c r="C1419" s="175">
        <v>10.996282069259825</v>
      </c>
      <c r="D1419" s="175">
        <v>4.0100401848013041</v>
      </c>
    </row>
    <row r="1420" spans="1:4" ht="27.75" customHeight="1" x14ac:dyDescent="0.25">
      <c r="A1420" s="173" t="s">
        <v>2134</v>
      </c>
      <c r="B1420" s="174" t="s">
        <v>2135</v>
      </c>
      <c r="C1420" s="175">
        <v>0</v>
      </c>
      <c r="D1420" s="175">
        <v>2.5062751155008147</v>
      </c>
    </row>
    <row r="1421" spans="1:4" ht="27.75" customHeight="1" x14ac:dyDescent="0.25">
      <c r="A1421" s="173" t="s">
        <v>2136</v>
      </c>
      <c r="B1421" s="174" t="s">
        <v>2135</v>
      </c>
      <c r="C1421" s="175">
        <v>0</v>
      </c>
      <c r="D1421" s="175">
        <v>2.8822163828259368</v>
      </c>
    </row>
    <row r="1422" spans="1:4" ht="27.75" customHeight="1" x14ac:dyDescent="0.25">
      <c r="A1422" s="173" t="s">
        <v>2137</v>
      </c>
      <c r="B1422" s="174" t="s">
        <v>2138</v>
      </c>
      <c r="C1422" s="175">
        <v>1.6499644510380365</v>
      </c>
      <c r="D1422" s="175">
        <v>0.57435471396893678</v>
      </c>
    </row>
    <row r="1423" spans="1:4" ht="27.75" customHeight="1" x14ac:dyDescent="0.25">
      <c r="A1423" s="173" t="s">
        <v>2137</v>
      </c>
      <c r="B1423" s="174" t="s">
        <v>2138</v>
      </c>
      <c r="C1423" s="175">
        <v>1.6499644510380365</v>
      </c>
      <c r="D1423" s="175">
        <v>0.57435471396893678</v>
      </c>
    </row>
    <row r="1424" spans="1:4" ht="27.75" customHeight="1" x14ac:dyDescent="0.25">
      <c r="A1424" s="173" t="s">
        <v>2139</v>
      </c>
      <c r="B1424" s="174" t="s">
        <v>2140</v>
      </c>
      <c r="C1424" s="175">
        <v>0.78321097359400471</v>
      </c>
      <c r="D1424" s="175">
        <v>0</v>
      </c>
    </row>
    <row r="1425" spans="1:4" ht="27.75" customHeight="1" x14ac:dyDescent="0.25">
      <c r="A1425" s="173" t="s">
        <v>2139</v>
      </c>
      <c r="B1425" s="174" t="s">
        <v>2140</v>
      </c>
      <c r="C1425" s="175">
        <v>0.78321097359400471</v>
      </c>
      <c r="D1425" s="175">
        <v>0</v>
      </c>
    </row>
    <row r="1426" spans="1:4" ht="27.75" customHeight="1" x14ac:dyDescent="0.25">
      <c r="A1426" s="173" t="s">
        <v>2141</v>
      </c>
      <c r="B1426" s="174" t="s">
        <v>2140</v>
      </c>
      <c r="C1426" s="175">
        <v>0.78321097359400471</v>
      </c>
      <c r="D1426" s="175">
        <v>0</v>
      </c>
    </row>
    <row r="1427" spans="1:4" ht="27.75" customHeight="1" x14ac:dyDescent="0.25">
      <c r="A1427" s="173" t="s">
        <v>2141</v>
      </c>
      <c r="B1427" s="174" t="s">
        <v>2140</v>
      </c>
      <c r="C1427" s="175">
        <v>0.78321097359400471</v>
      </c>
      <c r="D1427" s="175">
        <v>0</v>
      </c>
    </row>
    <row r="1428" spans="1:4" ht="27.75" customHeight="1" x14ac:dyDescent="0.25">
      <c r="A1428" s="173" t="s">
        <v>2142</v>
      </c>
      <c r="B1428" s="174" t="s">
        <v>2140</v>
      </c>
      <c r="C1428" s="175">
        <v>4.8350224103203221</v>
      </c>
      <c r="D1428" s="175">
        <v>0.80409659955651147</v>
      </c>
    </row>
    <row r="1429" spans="1:4" ht="27.75" customHeight="1" x14ac:dyDescent="0.25">
      <c r="A1429" s="173" t="s">
        <v>2142</v>
      </c>
      <c r="B1429" s="174" t="s">
        <v>2140</v>
      </c>
      <c r="C1429" s="175">
        <v>4.8350224103203221</v>
      </c>
      <c r="D1429" s="175">
        <v>0.80409659955651147</v>
      </c>
    </row>
    <row r="1430" spans="1:4" ht="27.75" customHeight="1" x14ac:dyDescent="0.25">
      <c r="A1430" s="173" t="s">
        <v>2143</v>
      </c>
      <c r="B1430" s="174" t="s">
        <v>2140</v>
      </c>
      <c r="C1430" s="175">
        <v>4.8350224103203221</v>
      </c>
      <c r="D1430" s="175">
        <v>0.80409659955651147</v>
      </c>
    </row>
    <row r="1431" spans="1:4" ht="27.75" customHeight="1" x14ac:dyDescent="0.25">
      <c r="A1431" s="173" t="s">
        <v>2143</v>
      </c>
      <c r="B1431" s="174" t="s">
        <v>2140</v>
      </c>
      <c r="C1431" s="175">
        <v>4.8350224103203221</v>
      </c>
      <c r="D1431" s="175">
        <v>0.80409659955651147</v>
      </c>
    </row>
    <row r="1432" spans="1:4" ht="27.75" customHeight="1" x14ac:dyDescent="0.25">
      <c r="A1432" s="173" t="s">
        <v>2144</v>
      </c>
      <c r="B1432" s="174" t="s">
        <v>2140</v>
      </c>
      <c r="C1432" s="175">
        <v>0</v>
      </c>
      <c r="D1432" s="175">
        <v>1.1278238019753668</v>
      </c>
    </row>
    <row r="1433" spans="1:4" ht="27.75" customHeight="1" x14ac:dyDescent="0.25">
      <c r="A1433" s="173" t="s">
        <v>2144</v>
      </c>
      <c r="B1433" s="174" t="s">
        <v>2140</v>
      </c>
      <c r="C1433" s="175">
        <v>0</v>
      </c>
      <c r="D1433" s="175">
        <v>1.1278238019753668</v>
      </c>
    </row>
    <row r="1434" spans="1:4" ht="27.75" customHeight="1" x14ac:dyDescent="0.25">
      <c r="A1434" s="173" t="s">
        <v>2145</v>
      </c>
      <c r="B1434" s="174" t="s">
        <v>2140</v>
      </c>
      <c r="C1434" s="175">
        <v>0</v>
      </c>
      <c r="D1434" s="175">
        <v>1.1278238019753668</v>
      </c>
    </row>
    <row r="1435" spans="1:4" ht="27.75" customHeight="1" x14ac:dyDescent="0.25">
      <c r="A1435" s="173" t="s">
        <v>2145</v>
      </c>
      <c r="B1435" s="174" t="s">
        <v>2140</v>
      </c>
      <c r="C1435" s="175">
        <v>0</v>
      </c>
      <c r="D1435" s="175">
        <v>1.1278238019753668</v>
      </c>
    </row>
    <row r="1436" spans="1:4" ht="27.75" customHeight="1" x14ac:dyDescent="0.25">
      <c r="A1436" s="173" t="s">
        <v>2146</v>
      </c>
      <c r="B1436" s="174" t="s">
        <v>2147</v>
      </c>
      <c r="C1436" s="175">
        <v>9.3985316831280558E-2</v>
      </c>
      <c r="D1436" s="175">
        <v>8.5526638316465302</v>
      </c>
    </row>
    <row r="1437" spans="1:4" ht="27.75" customHeight="1" x14ac:dyDescent="0.25">
      <c r="A1437" s="173" t="s">
        <v>2148</v>
      </c>
      <c r="B1437" s="174" t="s">
        <v>2149</v>
      </c>
      <c r="C1437" s="175">
        <v>3.0806298294697516</v>
      </c>
      <c r="D1437" s="175">
        <v>4.2815533223138917</v>
      </c>
    </row>
    <row r="1438" spans="1:4" ht="27.75" customHeight="1" x14ac:dyDescent="0.25">
      <c r="A1438" s="173" t="s">
        <v>2150</v>
      </c>
      <c r="B1438" s="174" t="s">
        <v>2149</v>
      </c>
      <c r="C1438" s="175">
        <v>3.0806298294697516</v>
      </c>
      <c r="D1438" s="175">
        <v>4.2815533223138917</v>
      </c>
    </row>
    <row r="1439" spans="1:4" ht="27.75" customHeight="1" x14ac:dyDescent="0.25">
      <c r="A1439" s="173" t="s">
        <v>2151</v>
      </c>
      <c r="B1439" s="174" t="s">
        <v>2152</v>
      </c>
      <c r="C1439" s="175">
        <v>4.0518114367263172</v>
      </c>
      <c r="D1439" s="175">
        <v>1.2009234928441404</v>
      </c>
    </row>
    <row r="1440" spans="1:4" ht="27.75" customHeight="1" x14ac:dyDescent="0.25">
      <c r="A1440" s="173" t="s">
        <v>2151</v>
      </c>
      <c r="B1440" s="174" t="s">
        <v>2152</v>
      </c>
      <c r="C1440" s="175">
        <v>4.0518114367263172</v>
      </c>
      <c r="D1440" s="175">
        <v>1.2009234928441404</v>
      </c>
    </row>
    <row r="1441" spans="1:4" ht="27.75" customHeight="1" x14ac:dyDescent="0.25">
      <c r="A1441" s="173" t="s">
        <v>2153</v>
      </c>
      <c r="B1441" s="174" t="s">
        <v>2152</v>
      </c>
      <c r="C1441" s="175">
        <v>4.0518114367263172</v>
      </c>
      <c r="D1441" s="175">
        <v>1.2009234928441404</v>
      </c>
    </row>
    <row r="1442" spans="1:4" ht="27.75" customHeight="1" x14ac:dyDescent="0.25">
      <c r="A1442" s="173" t="s">
        <v>2153</v>
      </c>
      <c r="B1442" s="174" t="s">
        <v>2152</v>
      </c>
      <c r="C1442" s="175">
        <v>4.0518114367263172</v>
      </c>
      <c r="D1442" s="175">
        <v>1.2009234928441404</v>
      </c>
    </row>
    <row r="1443" spans="1:4" ht="27.75" customHeight="1" x14ac:dyDescent="0.25">
      <c r="A1443" s="173" t="s">
        <v>2154</v>
      </c>
      <c r="B1443" s="174" t="s">
        <v>2155</v>
      </c>
      <c r="C1443" s="175">
        <v>4.6470517766577615</v>
      </c>
      <c r="D1443" s="175">
        <v>4.4486383300139458</v>
      </c>
    </row>
    <row r="1444" spans="1:4" ht="27.75" customHeight="1" x14ac:dyDescent="0.25">
      <c r="A1444" s="173" t="s">
        <v>2156</v>
      </c>
      <c r="B1444" s="174" t="s">
        <v>2155</v>
      </c>
      <c r="C1444" s="175">
        <v>4.6470517766577615</v>
      </c>
      <c r="D1444" s="175">
        <v>4.4486383300139458</v>
      </c>
    </row>
    <row r="1445" spans="1:4" ht="27.75" customHeight="1" x14ac:dyDescent="0.25">
      <c r="A1445" s="173" t="s">
        <v>2157</v>
      </c>
      <c r="B1445" s="174" t="s">
        <v>2155</v>
      </c>
      <c r="C1445" s="175">
        <v>0</v>
      </c>
      <c r="D1445" s="175">
        <v>1.4202225654504619</v>
      </c>
    </row>
    <row r="1446" spans="1:4" ht="27.75" customHeight="1" x14ac:dyDescent="0.25">
      <c r="A1446" s="173" t="s">
        <v>2158</v>
      </c>
      <c r="B1446" s="174" t="s">
        <v>2155</v>
      </c>
      <c r="C1446" s="175">
        <v>2.0885625962506791E-2</v>
      </c>
      <c r="D1446" s="175">
        <v>1.4202225654504619</v>
      </c>
    </row>
    <row r="1447" spans="1:4" ht="27.75" customHeight="1" x14ac:dyDescent="0.25">
      <c r="A1447" s="173" t="s">
        <v>2159</v>
      </c>
      <c r="B1447" s="174" t="s">
        <v>2160</v>
      </c>
      <c r="C1447" s="175">
        <v>7.309969086877377E-2</v>
      </c>
      <c r="D1447" s="175">
        <v>4.4173098910701869</v>
      </c>
    </row>
    <row r="1448" spans="1:4" ht="27.75" customHeight="1" x14ac:dyDescent="0.25">
      <c r="A1448" s="173" t="s">
        <v>2161</v>
      </c>
      <c r="B1448" s="174" t="s">
        <v>2162</v>
      </c>
      <c r="C1448" s="175">
        <v>-0.60568315291269692</v>
      </c>
      <c r="D1448" s="175">
        <v>-0.29239876347509508</v>
      </c>
    </row>
    <row r="1449" spans="1:4" ht="27.75" customHeight="1" x14ac:dyDescent="0.25">
      <c r="A1449" s="173" t="s">
        <v>2161</v>
      </c>
      <c r="B1449" s="174" t="s">
        <v>2162</v>
      </c>
      <c r="C1449" s="175">
        <v>-0.60568315291269692</v>
      </c>
      <c r="D1449" s="175">
        <v>-0.29239876347509508</v>
      </c>
    </row>
    <row r="1450" spans="1:4" ht="27.75" customHeight="1" x14ac:dyDescent="0.25">
      <c r="A1450" s="173" t="s">
        <v>2163</v>
      </c>
      <c r="B1450" s="174" t="s">
        <v>2162</v>
      </c>
      <c r="C1450" s="175">
        <v>-0.60568315291269692</v>
      </c>
      <c r="D1450" s="175">
        <v>-0.29239876347509508</v>
      </c>
    </row>
    <row r="1451" spans="1:4" ht="27.75" customHeight="1" x14ac:dyDescent="0.25">
      <c r="A1451" s="173" t="s">
        <v>2163</v>
      </c>
      <c r="B1451" s="174" t="s">
        <v>2162</v>
      </c>
      <c r="C1451" s="175">
        <v>-0.60568315291269692</v>
      </c>
      <c r="D1451" s="175">
        <v>-0.29239876347509508</v>
      </c>
    </row>
    <row r="1452" spans="1:4" ht="27.75" customHeight="1" x14ac:dyDescent="0.25">
      <c r="A1452" s="173" t="s">
        <v>2164</v>
      </c>
      <c r="B1452" s="174" t="s">
        <v>2162</v>
      </c>
      <c r="C1452" s="175">
        <v>-0.60568315291269692</v>
      </c>
      <c r="D1452" s="175">
        <v>-0.29239876347509508</v>
      </c>
    </row>
    <row r="1453" spans="1:4" ht="27.75" customHeight="1" x14ac:dyDescent="0.25">
      <c r="A1453" s="173" t="s">
        <v>2164</v>
      </c>
      <c r="B1453" s="174" t="s">
        <v>2162</v>
      </c>
      <c r="C1453" s="175">
        <v>-0.60568315291269692</v>
      </c>
      <c r="D1453" s="175">
        <v>-0.29239876347509508</v>
      </c>
    </row>
    <row r="1454" spans="1:4" ht="27.75" customHeight="1" x14ac:dyDescent="0.25">
      <c r="A1454" s="173" t="s">
        <v>2165</v>
      </c>
      <c r="B1454" s="174" t="s">
        <v>2166</v>
      </c>
      <c r="C1454" s="175">
        <v>1.0442812981253395E-2</v>
      </c>
      <c r="D1454" s="175">
        <v>0</v>
      </c>
    </row>
    <row r="1455" spans="1:4" ht="27.75" customHeight="1" x14ac:dyDescent="0.25">
      <c r="A1455" s="173" t="s">
        <v>2165</v>
      </c>
      <c r="B1455" s="174" t="s">
        <v>2166</v>
      </c>
      <c r="C1455" s="175">
        <v>1.0442812981253395E-2</v>
      </c>
      <c r="D1455" s="175">
        <v>0</v>
      </c>
    </row>
    <row r="1456" spans="1:4" ht="27.75" customHeight="1" x14ac:dyDescent="0.25">
      <c r="A1456" s="173" t="s">
        <v>2167</v>
      </c>
      <c r="B1456" s="174" t="s">
        <v>2166</v>
      </c>
      <c r="C1456" s="175">
        <v>1.0442812981253395E-2</v>
      </c>
      <c r="D1456" s="175">
        <v>0</v>
      </c>
    </row>
    <row r="1457" spans="1:4" ht="27.75" customHeight="1" x14ac:dyDescent="0.25">
      <c r="A1457" s="173" t="s">
        <v>2167</v>
      </c>
      <c r="B1457" s="174" t="s">
        <v>2166</v>
      </c>
      <c r="C1457" s="175">
        <v>1.0442812981253395E-2</v>
      </c>
      <c r="D1457" s="175">
        <v>0</v>
      </c>
    </row>
    <row r="1458" spans="1:4" ht="27.75" customHeight="1" x14ac:dyDescent="0.25">
      <c r="A1458" s="173" t="s">
        <v>2168</v>
      </c>
      <c r="B1458" s="174" t="s">
        <v>2169</v>
      </c>
      <c r="C1458" s="175">
        <v>1.4515510043942219</v>
      </c>
      <c r="D1458" s="175">
        <v>18.682192423462325</v>
      </c>
    </row>
    <row r="1459" spans="1:4" ht="27.75" customHeight="1" x14ac:dyDescent="0.25">
      <c r="A1459" s="173" t="s">
        <v>2170</v>
      </c>
      <c r="B1459" s="174" t="s">
        <v>2169</v>
      </c>
      <c r="C1459" s="175">
        <v>1.4515510043942219</v>
      </c>
      <c r="D1459" s="175">
        <v>18.682192423462325</v>
      </c>
    </row>
    <row r="1460" spans="1:4" ht="27.75" customHeight="1" x14ac:dyDescent="0.25">
      <c r="A1460" s="173" t="s">
        <v>2171</v>
      </c>
      <c r="B1460" s="174" t="s">
        <v>2172</v>
      </c>
      <c r="C1460" s="175">
        <v>17.397726426768156</v>
      </c>
      <c r="D1460" s="175">
        <v>1.2009234928441404</v>
      </c>
    </row>
    <row r="1461" spans="1:4" ht="27.75" customHeight="1" x14ac:dyDescent="0.25">
      <c r="A1461" s="173" t="s">
        <v>2171</v>
      </c>
      <c r="B1461" s="174" t="s">
        <v>2172</v>
      </c>
      <c r="C1461" s="175">
        <v>17.397726426768156</v>
      </c>
      <c r="D1461" s="175">
        <v>1.2009234928441404</v>
      </c>
    </row>
    <row r="1462" spans="1:4" ht="27.75" customHeight="1" x14ac:dyDescent="0.25">
      <c r="A1462" s="173" t="s">
        <v>2173</v>
      </c>
      <c r="B1462" s="174" t="s">
        <v>2172</v>
      </c>
      <c r="C1462" s="175">
        <v>17.397726426768156</v>
      </c>
      <c r="D1462" s="175">
        <v>1.2009234928441404</v>
      </c>
    </row>
    <row r="1463" spans="1:4" ht="27.75" customHeight="1" x14ac:dyDescent="0.25">
      <c r="A1463" s="173" t="s">
        <v>2173</v>
      </c>
      <c r="B1463" s="174" t="s">
        <v>2172</v>
      </c>
      <c r="C1463" s="175">
        <v>17.397726426768156</v>
      </c>
      <c r="D1463" s="175">
        <v>1.2009234928441404</v>
      </c>
    </row>
    <row r="1464" spans="1:4" ht="27.75" customHeight="1" x14ac:dyDescent="0.25">
      <c r="A1464" s="173" t="s">
        <v>2174</v>
      </c>
      <c r="B1464" s="174" t="s">
        <v>2175</v>
      </c>
      <c r="C1464" s="175">
        <v>6.2656877887520376E-2</v>
      </c>
      <c r="D1464" s="175">
        <v>10.484584233178408</v>
      </c>
    </row>
    <row r="1465" spans="1:4" ht="27.75" customHeight="1" x14ac:dyDescent="0.25">
      <c r="A1465" s="173" t="s">
        <v>2176</v>
      </c>
      <c r="B1465" s="174" t="s">
        <v>2177</v>
      </c>
      <c r="C1465" s="175">
        <v>0.52214064906266977</v>
      </c>
      <c r="D1465" s="175">
        <v>2.7151313751258828</v>
      </c>
    </row>
    <row r="1466" spans="1:4" ht="27.75" customHeight="1" x14ac:dyDescent="0.25">
      <c r="A1466" s="173" t="s">
        <v>2178</v>
      </c>
      <c r="B1466" s="174" t="s">
        <v>2177</v>
      </c>
      <c r="C1466" s="175">
        <v>0.52214064906266977</v>
      </c>
      <c r="D1466" s="175">
        <v>2.7151313751258828</v>
      </c>
    </row>
    <row r="1467" spans="1:4" ht="27.75" customHeight="1" x14ac:dyDescent="0.25">
      <c r="A1467" s="173" t="s">
        <v>2179</v>
      </c>
      <c r="B1467" s="174" t="s">
        <v>2180</v>
      </c>
      <c r="C1467" s="175">
        <v>1.2635803707316609</v>
      </c>
      <c r="D1467" s="175">
        <v>10.870968313484784</v>
      </c>
    </row>
    <row r="1468" spans="1:4" ht="27.75" customHeight="1" x14ac:dyDescent="0.25">
      <c r="A1468" s="173" t="s">
        <v>2181</v>
      </c>
      <c r="B1468" s="174" t="s">
        <v>2180</v>
      </c>
      <c r="C1468" s="175">
        <v>1.2635803707316609</v>
      </c>
      <c r="D1468" s="175">
        <v>10.870968313484784</v>
      </c>
    </row>
    <row r="1469" spans="1:4" ht="27.75" customHeight="1" x14ac:dyDescent="0.25">
      <c r="A1469" s="173" t="s">
        <v>2182</v>
      </c>
      <c r="B1469" s="174" t="s">
        <v>2180</v>
      </c>
      <c r="C1469" s="175">
        <v>24.906108960289348</v>
      </c>
      <c r="D1469" s="175">
        <v>-5.2214064906266983E-2</v>
      </c>
    </row>
    <row r="1470" spans="1:4" ht="27.75" customHeight="1" x14ac:dyDescent="0.25">
      <c r="A1470" s="173" t="s">
        <v>2182</v>
      </c>
      <c r="B1470" s="174" t="s">
        <v>2180</v>
      </c>
      <c r="C1470" s="175">
        <v>24.906108960289348</v>
      </c>
      <c r="D1470" s="175">
        <v>-5.2214064906266983E-2</v>
      </c>
    </row>
    <row r="1471" spans="1:4" ht="27.75" customHeight="1" x14ac:dyDescent="0.25">
      <c r="A1471" s="173" t="s">
        <v>2183</v>
      </c>
      <c r="B1471" s="174" t="s">
        <v>2180</v>
      </c>
      <c r="C1471" s="175">
        <v>24.885223334326838</v>
      </c>
      <c r="D1471" s="175">
        <v>-5.2214064906266983E-2</v>
      </c>
    </row>
    <row r="1472" spans="1:4" ht="27.75" customHeight="1" x14ac:dyDescent="0.25">
      <c r="A1472" s="173" t="s">
        <v>2183</v>
      </c>
      <c r="B1472" s="174" t="s">
        <v>2180</v>
      </c>
      <c r="C1472" s="175">
        <v>24.885223334326838</v>
      </c>
      <c r="D1472" s="175">
        <v>-5.2214064906266983E-2</v>
      </c>
    </row>
    <row r="1473" spans="1:4" ht="27.75" customHeight="1" x14ac:dyDescent="0.25">
      <c r="A1473" s="173" t="s">
        <v>2184</v>
      </c>
      <c r="B1473" s="174" t="s">
        <v>2185</v>
      </c>
      <c r="C1473" s="175">
        <v>24.916551773270601</v>
      </c>
      <c r="D1473" s="175">
        <v>-5.2214064906266983E-2</v>
      </c>
    </row>
    <row r="1474" spans="1:4" ht="27.75" customHeight="1" x14ac:dyDescent="0.25">
      <c r="A1474" s="173" t="s">
        <v>2184</v>
      </c>
      <c r="B1474" s="174" t="s">
        <v>2185</v>
      </c>
      <c r="C1474" s="175">
        <v>24.916551773270601</v>
      </c>
      <c r="D1474" s="175">
        <v>-5.2214064906266983E-2</v>
      </c>
    </row>
    <row r="1475" spans="1:4" ht="27.75" customHeight="1" x14ac:dyDescent="0.25">
      <c r="A1475" s="173" t="s">
        <v>2186</v>
      </c>
      <c r="B1475" s="174" t="s">
        <v>2185</v>
      </c>
      <c r="C1475" s="175">
        <v>24.916551773270601</v>
      </c>
      <c r="D1475" s="175">
        <v>-5.2214064906266983E-2</v>
      </c>
    </row>
    <row r="1476" spans="1:4" ht="27.75" customHeight="1" x14ac:dyDescent="0.25">
      <c r="A1476" s="173" t="s">
        <v>2186</v>
      </c>
      <c r="B1476" s="174" t="s">
        <v>2185</v>
      </c>
      <c r="C1476" s="175">
        <v>24.916551773270601</v>
      </c>
      <c r="D1476" s="175">
        <v>-5.2214064906266983E-2</v>
      </c>
    </row>
    <row r="1477" spans="1:4" ht="27.75" customHeight="1" x14ac:dyDescent="0.25">
      <c r="A1477" s="173" t="s">
        <v>2187</v>
      </c>
      <c r="B1477" s="174" t="s">
        <v>2188</v>
      </c>
      <c r="C1477" s="175">
        <v>0.53258346204392315</v>
      </c>
      <c r="D1477" s="175">
        <v>5.5138052541017935</v>
      </c>
    </row>
    <row r="1478" spans="1:4" ht="27.75" customHeight="1" x14ac:dyDescent="0.25">
      <c r="A1478" s="173" t="s">
        <v>2189</v>
      </c>
      <c r="B1478" s="174" t="s">
        <v>2188</v>
      </c>
      <c r="C1478" s="175">
        <v>0.53258346204392315</v>
      </c>
      <c r="D1478" s="175">
        <v>5.5138052541017935</v>
      </c>
    </row>
    <row r="1479" spans="1:4" ht="27.75" customHeight="1" x14ac:dyDescent="0.25">
      <c r="A1479" s="173" t="s">
        <v>2190</v>
      </c>
      <c r="B1479" s="174" t="s">
        <v>2191</v>
      </c>
      <c r="C1479" s="175">
        <v>0.53258346204392315</v>
      </c>
      <c r="D1479" s="175">
        <v>5.5138052541017935</v>
      </c>
    </row>
    <row r="1480" spans="1:4" ht="27.75" customHeight="1" x14ac:dyDescent="0.25">
      <c r="A1480" s="173" t="s">
        <v>2192</v>
      </c>
      <c r="B1480" s="174" t="s">
        <v>2191</v>
      </c>
      <c r="C1480" s="175">
        <v>0.53258346204392315</v>
      </c>
      <c r="D1480" s="175">
        <v>5.5138052541017935</v>
      </c>
    </row>
    <row r="1481" spans="1:4" ht="27.75" customHeight="1" x14ac:dyDescent="0.25">
      <c r="A1481" s="173" t="s">
        <v>2193</v>
      </c>
      <c r="B1481" s="174" t="s">
        <v>2194</v>
      </c>
      <c r="C1481" s="175">
        <v>1.8692635236443578</v>
      </c>
      <c r="D1481" s="175">
        <v>3.8847264290262631</v>
      </c>
    </row>
    <row r="1482" spans="1:4" ht="27.75" customHeight="1" x14ac:dyDescent="0.25">
      <c r="A1482" s="173" t="s">
        <v>2195</v>
      </c>
      <c r="B1482" s="174" t="s">
        <v>2194</v>
      </c>
      <c r="C1482" s="175">
        <v>1.8692635236443578</v>
      </c>
      <c r="D1482" s="175">
        <v>3.8847264290262631</v>
      </c>
    </row>
    <row r="1483" spans="1:4" ht="27.75" customHeight="1" x14ac:dyDescent="0.25">
      <c r="A1483" s="173" t="s">
        <v>2196</v>
      </c>
      <c r="B1483" s="174" t="s">
        <v>2197</v>
      </c>
      <c r="C1483" s="175">
        <v>0.80409659955651147</v>
      </c>
      <c r="D1483" s="175">
        <v>4.2084536314451189</v>
      </c>
    </row>
    <row r="1484" spans="1:4" ht="27.75" customHeight="1" x14ac:dyDescent="0.25">
      <c r="A1484" s="173" t="s">
        <v>2198</v>
      </c>
      <c r="B1484" s="174" t="s">
        <v>2197</v>
      </c>
      <c r="C1484" s="175">
        <v>0.80409659955651147</v>
      </c>
      <c r="D1484" s="175">
        <v>4.2084536314451189</v>
      </c>
    </row>
    <row r="1485" spans="1:4" ht="27.75" customHeight="1" x14ac:dyDescent="0.25">
      <c r="A1485" s="173" t="s">
        <v>2199</v>
      </c>
      <c r="B1485" s="174" t="s">
        <v>2200</v>
      </c>
      <c r="C1485" s="175">
        <v>1.5977503861317695</v>
      </c>
      <c r="D1485" s="175">
        <v>8.2811506941339417</v>
      </c>
    </row>
    <row r="1486" spans="1:4" ht="27.75" customHeight="1" x14ac:dyDescent="0.25">
      <c r="A1486" s="173" t="s">
        <v>2201</v>
      </c>
      <c r="B1486" s="174" t="s">
        <v>2200</v>
      </c>
      <c r="C1486" s="175">
        <v>1.5977503861317695</v>
      </c>
      <c r="D1486" s="175">
        <v>8.2811506941339417</v>
      </c>
    </row>
    <row r="1487" spans="1:4" ht="27.75" customHeight="1" x14ac:dyDescent="0.25">
      <c r="A1487" s="173" t="s">
        <v>2202</v>
      </c>
      <c r="B1487" s="174" t="s">
        <v>2203</v>
      </c>
      <c r="C1487" s="175">
        <v>-4.1771251925013582E-2</v>
      </c>
      <c r="D1487" s="175">
        <v>6.2134737238457705</v>
      </c>
    </row>
    <row r="1488" spans="1:4" ht="27.75" customHeight="1" x14ac:dyDescent="0.25">
      <c r="A1488" s="173" t="s">
        <v>2204</v>
      </c>
      <c r="B1488" s="174" t="s">
        <v>2203</v>
      </c>
      <c r="C1488" s="175">
        <v>-4.1771251925013582E-2</v>
      </c>
      <c r="D1488" s="175">
        <v>6.2134737238457705</v>
      </c>
    </row>
    <row r="1489" spans="1:4" ht="27.75" customHeight="1" x14ac:dyDescent="0.25">
      <c r="A1489" s="173" t="s">
        <v>2205</v>
      </c>
      <c r="B1489" s="174" t="s">
        <v>2203</v>
      </c>
      <c r="C1489" s="175">
        <v>7.6963531671837524</v>
      </c>
      <c r="D1489" s="175">
        <v>1.1591522409191271</v>
      </c>
    </row>
    <row r="1490" spans="1:4" ht="27.75" customHeight="1" x14ac:dyDescent="0.25">
      <c r="A1490" s="173" t="s">
        <v>2205</v>
      </c>
      <c r="B1490" s="174" t="s">
        <v>2203</v>
      </c>
      <c r="C1490" s="175">
        <v>7.6963531671837524</v>
      </c>
      <c r="D1490" s="175">
        <v>1.1591522409191271</v>
      </c>
    </row>
    <row r="1491" spans="1:4" ht="27.75" customHeight="1" x14ac:dyDescent="0.25">
      <c r="A1491" s="173" t="s">
        <v>2206</v>
      </c>
      <c r="B1491" s="174" t="s">
        <v>2207</v>
      </c>
      <c r="C1491" s="175">
        <v>1.8588207106631045</v>
      </c>
      <c r="D1491" s="175">
        <v>5.4824768151580328</v>
      </c>
    </row>
    <row r="1492" spans="1:4" ht="27.75" customHeight="1" x14ac:dyDescent="0.25">
      <c r="A1492" s="173" t="s">
        <v>2208</v>
      </c>
      <c r="B1492" s="174" t="s">
        <v>2207</v>
      </c>
      <c r="C1492" s="175">
        <v>1.8588207106631045</v>
      </c>
      <c r="D1492" s="175">
        <v>5.4824768151580328</v>
      </c>
    </row>
    <row r="1493" spans="1:4" ht="27.75" customHeight="1" x14ac:dyDescent="0.25">
      <c r="A1493" s="173" t="s">
        <v>2209</v>
      </c>
      <c r="B1493" s="174" t="s">
        <v>2210</v>
      </c>
      <c r="C1493" s="175">
        <v>1.7335069548880635</v>
      </c>
      <c r="D1493" s="175">
        <v>-0.449040958193896</v>
      </c>
    </row>
    <row r="1494" spans="1:4" ht="27.75" customHeight="1" x14ac:dyDescent="0.25">
      <c r="A1494" s="173" t="s">
        <v>2209</v>
      </c>
      <c r="B1494" s="174" t="s">
        <v>2210</v>
      </c>
      <c r="C1494" s="175">
        <v>1.7335069548880635</v>
      </c>
      <c r="D1494" s="175">
        <v>-0.449040958193896</v>
      </c>
    </row>
    <row r="1495" spans="1:4" ht="27.75" customHeight="1" x14ac:dyDescent="0.25">
      <c r="A1495" s="173" t="s">
        <v>2211</v>
      </c>
      <c r="B1495" s="174" t="s">
        <v>2210</v>
      </c>
      <c r="C1495" s="175">
        <v>1.7335069548880635</v>
      </c>
      <c r="D1495" s="175">
        <v>-0.449040958193896</v>
      </c>
    </row>
    <row r="1496" spans="1:4" ht="27.75" customHeight="1" x14ac:dyDescent="0.25">
      <c r="A1496" s="173" t="s">
        <v>2211</v>
      </c>
      <c r="B1496" s="174" t="s">
        <v>2210</v>
      </c>
      <c r="C1496" s="175">
        <v>1.7335069548880635</v>
      </c>
      <c r="D1496" s="175">
        <v>-0.449040958193896</v>
      </c>
    </row>
    <row r="1497" spans="1:4" ht="27.75" customHeight="1" x14ac:dyDescent="0.25">
      <c r="A1497" s="173" t="s">
        <v>2212</v>
      </c>
      <c r="B1497" s="174" t="s">
        <v>2210</v>
      </c>
      <c r="C1497" s="175">
        <v>1.4933222563192354</v>
      </c>
      <c r="D1497" s="175">
        <v>1.3784513135254484</v>
      </c>
    </row>
    <row r="1498" spans="1:4" ht="27.75" customHeight="1" x14ac:dyDescent="0.25">
      <c r="A1498" s="173" t="s">
        <v>2213</v>
      </c>
      <c r="B1498" s="174" t="s">
        <v>2210</v>
      </c>
      <c r="C1498" s="175">
        <v>1.4933222563192354</v>
      </c>
      <c r="D1498" s="175">
        <v>1.3784513135254484</v>
      </c>
    </row>
    <row r="1499" spans="1:4" ht="27.75" customHeight="1" x14ac:dyDescent="0.25">
      <c r="A1499" s="173" t="s">
        <v>2214</v>
      </c>
      <c r="B1499" s="174" t="s">
        <v>2215</v>
      </c>
      <c r="C1499" s="175">
        <v>1.0233956721628328</v>
      </c>
      <c r="D1499" s="175">
        <v>7.8321097359400467</v>
      </c>
    </row>
    <row r="1500" spans="1:4" ht="27.75" customHeight="1" x14ac:dyDescent="0.25">
      <c r="A1500" s="173" t="s">
        <v>2216</v>
      </c>
      <c r="B1500" s="174" t="s">
        <v>2215</v>
      </c>
      <c r="C1500" s="175">
        <v>1.0233956721628328</v>
      </c>
      <c r="D1500" s="175">
        <v>7.8321097359400467</v>
      </c>
    </row>
    <row r="1501" spans="1:4" ht="27.75" customHeight="1" x14ac:dyDescent="0.25">
      <c r="A1501" s="173" t="s">
        <v>2217</v>
      </c>
      <c r="B1501" s="174" t="s">
        <v>2218</v>
      </c>
      <c r="C1501" s="175">
        <v>4.5321808338639737</v>
      </c>
      <c r="D1501" s="175">
        <v>7.7798956710337794</v>
      </c>
    </row>
    <row r="1502" spans="1:4" ht="27.75" customHeight="1" x14ac:dyDescent="0.25">
      <c r="A1502" s="173" t="s">
        <v>2219</v>
      </c>
      <c r="B1502" s="174" t="s">
        <v>2218</v>
      </c>
      <c r="C1502" s="175">
        <v>4.5321808338639737</v>
      </c>
      <c r="D1502" s="175">
        <v>7.7798956710337794</v>
      </c>
    </row>
    <row r="1503" spans="1:4" ht="27.75" customHeight="1" x14ac:dyDescent="0.25">
      <c r="A1503" s="173" t="s">
        <v>2220</v>
      </c>
      <c r="B1503" s="174" t="s">
        <v>2221</v>
      </c>
      <c r="C1503" s="175">
        <v>8.6362063354965581</v>
      </c>
      <c r="D1503" s="175">
        <v>1.3993369394879551</v>
      </c>
    </row>
    <row r="1504" spans="1:4" ht="27.75" customHeight="1" x14ac:dyDescent="0.25">
      <c r="A1504" s="173" t="s">
        <v>2220</v>
      </c>
      <c r="B1504" s="174" t="s">
        <v>2221</v>
      </c>
      <c r="C1504" s="175">
        <v>8.6362063354965581</v>
      </c>
      <c r="D1504" s="175">
        <v>1.3993369394879551</v>
      </c>
    </row>
    <row r="1505" spans="1:4" ht="27.75" customHeight="1" x14ac:dyDescent="0.25">
      <c r="A1505" s="173" t="s">
        <v>2222</v>
      </c>
      <c r="B1505" s="174" t="s">
        <v>2223</v>
      </c>
      <c r="C1505" s="175">
        <v>1.1800378668816336</v>
      </c>
      <c r="D1505" s="175">
        <v>8.0722944345088745</v>
      </c>
    </row>
    <row r="1506" spans="1:4" ht="27.75" customHeight="1" x14ac:dyDescent="0.25">
      <c r="A1506" s="173" t="s">
        <v>2224</v>
      </c>
      <c r="B1506" s="174" t="s">
        <v>2223</v>
      </c>
      <c r="C1506" s="175">
        <v>1.1800378668816336</v>
      </c>
      <c r="D1506" s="175">
        <v>8.0722944345088745</v>
      </c>
    </row>
    <row r="1507" spans="1:4" ht="27.75" customHeight="1" x14ac:dyDescent="0.25">
      <c r="A1507" s="173" t="s">
        <v>2225</v>
      </c>
      <c r="B1507" s="174" t="s">
        <v>2226</v>
      </c>
      <c r="C1507" s="175">
        <v>13.648756566498188</v>
      </c>
      <c r="D1507" s="175">
        <v>5.5242480670830458</v>
      </c>
    </row>
    <row r="1508" spans="1:4" ht="27.75" customHeight="1" x14ac:dyDescent="0.25">
      <c r="A1508" s="173" t="s">
        <v>2225</v>
      </c>
      <c r="B1508" s="174" t="s">
        <v>2226</v>
      </c>
      <c r="C1508" s="175">
        <v>13.648756566498188</v>
      </c>
      <c r="D1508" s="175">
        <v>5.5242480670830458</v>
      </c>
    </row>
    <row r="1509" spans="1:4" ht="27.75" customHeight="1" x14ac:dyDescent="0.25">
      <c r="A1509" s="173" t="s">
        <v>2227</v>
      </c>
      <c r="B1509" s="174" t="s">
        <v>2226</v>
      </c>
      <c r="C1509" s="175">
        <v>1.0651669240878463</v>
      </c>
      <c r="D1509" s="175">
        <v>13.116173104454266</v>
      </c>
    </row>
    <row r="1510" spans="1:4" ht="27.75" customHeight="1" x14ac:dyDescent="0.25">
      <c r="A1510" s="173" t="s">
        <v>2228</v>
      </c>
      <c r="B1510" s="174" t="s">
        <v>2229</v>
      </c>
      <c r="C1510" s="175">
        <v>0.55346908800643002</v>
      </c>
      <c r="D1510" s="175">
        <v>3.0493013905259914</v>
      </c>
    </row>
    <row r="1511" spans="1:4" ht="27.75" customHeight="1" x14ac:dyDescent="0.25">
      <c r="A1511" s="173" t="s">
        <v>2230</v>
      </c>
      <c r="B1511" s="174" t="s">
        <v>2231</v>
      </c>
      <c r="C1511" s="175">
        <v>0.54302627502517653</v>
      </c>
      <c r="D1511" s="175">
        <v>3.0075301386009778</v>
      </c>
    </row>
    <row r="1512" spans="1:4" ht="27.75" customHeight="1" x14ac:dyDescent="0.25">
      <c r="A1512" s="173" t="s">
        <v>2230</v>
      </c>
      <c r="B1512" s="174" t="s">
        <v>2231</v>
      </c>
      <c r="C1512" s="175">
        <v>0.54302627502517653</v>
      </c>
      <c r="D1512" s="175">
        <v>3.0075301386009778</v>
      </c>
    </row>
    <row r="1513" spans="1:4" ht="27.75" customHeight="1" x14ac:dyDescent="0.25">
      <c r="A1513" s="173" t="s">
        <v>2232</v>
      </c>
      <c r="B1513" s="174" t="s">
        <v>2231</v>
      </c>
      <c r="C1513" s="175">
        <v>0.55346908800643002</v>
      </c>
      <c r="D1513" s="175">
        <v>3.0493013905259914</v>
      </c>
    </row>
    <row r="1514" spans="1:4" ht="27.75" customHeight="1" x14ac:dyDescent="0.25">
      <c r="A1514" s="173" t="s">
        <v>2233</v>
      </c>
      <c r="B1514" s="174" t="s">
        <v>2234</v>
      </c>
      <c r="C1514" s="175">
        <v>12.969973722716716</v>
      </c>
      <c r="D1514" s="175">
        <v>0.40726970626888243</v>
      </c>
    </row>
    <row r="1515" spans="1:4" ht="27.75" customHeight="1" x14ac:dyDescent="0.25">
      <c r="A1515" s="173" t="s">
        <v>2233</v>
      </c>
      <c r="B1515" s="174" t="s">
        <v>2234</v>
      </c>
      <c r="C1515" s="175">
        <v>12.969973722716716</v>
      </c>
      <c r="D1515" s="175">
        <v>0.40726970626888243</v>
      </c>
    </row>
    <row r="1516" spans="1:4" ht="27.75" customHeight="1" x14ac:dyDescent="0.25">
      <c r="A1516" s="173" t="s">
        <v>2235</v>
      </c>
      <c r="B1516" s="174" t="s">
        <v>2234</v>
      </c>
      <c r="C1516" s="175">
        <v>12.969973722716716</v>
      </c>
      <c r="D1516" s="175">
        <v>0.40726970626888243</v>
      </c>
    </row>
    <row r="1517" spans="1:4" ht="27.75" customHeight="1" x14ac:dyDescent="0.25">
      <c r="A1517" s="173" t="s">
        <v>2235</v>
      </c>
      <c r="B1517" s="174" t="s">
        <v>2234</v>
      </c>
      <c r="C1517" s="175">
        <v>12.969973722716716</v>
      </c>
      <c r="D1517" s="175">
        <v>0.40726970626888243</v>
      </c>
    </row>
    <row r="1518" spans="1:4" ht="27.75" customHeight="1" x14ac:dyDescent="0.25">
      <c r="A1518" s="173" t="s">
        <v>2236</v>
      </c>
      <c r="B1518" s="174" t="s">
        <v>2234</v>
      </c>
      <c r="C1518" s="175">
        <v>3.1432867073572717</v>
      </c>
      <c r="D1518" s="175">
        <v>0.43859814521264257</v>
      </c>
    </row>
    <row r="1519" spans="1:4" ht="27.75" customHeight="1" x14ac:dyDescent="0.25">
      <c r="A1519" s="173" t="s">
        <v>2237</v>
      </c>
      <c r="B1519" s="174" t="s">
        <v>2234</v>
      </c>
      <c r="C1519" s="175">
        <v>3.1432867073572717</v>
      </c>
      <c r="D1519" s="175">
        <v>0.43859814521264257</v>
      </c>
    </row>
    <row r="1520" spans="1:4" ht="27.75" customHeight="1" x14ac:dyDescent="0.25">
      <c r="A1520" s="173" t="s">
        <v>2238</v>
      </c>
      <c r="B1520" s="174" t="s">
        <v>2234</v>
      </c>
      <c r="C1520" s="175">
        <v>0</v>
      </c>
      <c r="D1520" s="175">
        <v>13.387686241966854</v>
      </c>
    </row>
    <row r="1521" spans="1:4" ht="27.75" customHeight="1" x14ac:dyDescent="0.25">
      <c r="A1521" s="173" t="s">
        <v>2238</v>
      </c>
      <c r="B1521" s="174" t="s">
        <v>2234</v>
      </c>
      <c r="C1521" s="175">
        <v>0</v>
      </c>
      <c r="D1521" s="175">
        <v>13.387686241966854</v>
      </c>
    </row>
    <row r="1522" spans="1:4" ht="27.75" customHeight="1" x14ac:dyDescent="0.25">
      <c r="A1522" s="173" t="s">
        <v>2239</v>
      </c>
      <c r="B1522" s="174" t="s">
        <v>2240</v>
      </c>
      <c r="C1522" s="175">
        <v>0.67878284378147069</v>
      </c>
      <c r="D1522" s="175">
        <v>3.1328438943760188E-2</v>
      </c>
    </row>
    <row r="1523" spans="1:4" ht="27.75" customHeight="1" x14ac:dyDescent="0.25">
      <c r="A1523" s="173" t="s">
        <v>2241</v>
      </c>
      <c r="B1523" s="174" t="s">
        <v>2242</v>
      </c>
      <c r="C1523" s="175">
        <v>0.67878284378147069</v>
      </c>
      <c r="D1523" s="175">
        <v>3.1328438943760188E-2</v>
      </c>
    </row>
    <row r="1524" spans="1:4" ht="27.75" customHeight="1" x14ac:dyDescent="0.25">
      <c r="A1524" s="173" t="s">
        <v>2243</v>
      </c>
      <c r="B1524" s="174" t="s">
        <v>2242</v>
      </c>
      <c r="C1524" s="175">
        <v>0.67878284378147069</v>
      </c>
      <c r="D1524" s="175">
        <v>3.1328438943760188E-2</v>
      </c>
    </row>
    <row r="1525" spans="1:4" ht="27.75" customHeight="1" x14ac:dyDescent="0.25">
      <c r="A1525" s="173" t="s">
        <v>2244</v>
      </c>
      <c r="B1525" s="174" t="s">
        <v>2242</v>
      </c>
      <c r="C1525" s="175">
        <v>0.67878284378147069</v>
      </c>
      <c r="D1525" s="175">
        <v>3.1328438943760188E-2</v>
      </c>
    </row>
    <row r="1526" spans="1:4" ht="27.75" customHeight="1" x14ac:dyDescent="0.25">
      <c r="A1526" s="173" t="s">
        <v>2245</v>
      </c>
      <c r="B1526" s="174" t="s">
        <v>2246</v>
      </c>
      <c r="C1526" s="175">
        <v>0.91896754235029876</v>
      </c>
      <c r="D1526" s="175">
        <v>-3.1328438943760188E-2</v>
      </c>
    </row>
    <row r="1527" spans="1:4" ht="27.75" customHeight="1" x14ac:dyDescent="0.25">
      <c r="A1527" s="173" t="s">
        <v>2247</v>
      </c>
      <c r="B1527" s="174" t="s">
        <v>2248</v>
      </c>
      <c r="C1527" s="175">
        <v>0.73099690868773759</v>
      </c>
      <c r="D1527" s="175">
        <v>-0.39682689328762905</v>
      </c>
    </row>
    <row r="1528" spans="1:4" ht="27.75" customHeight="1" x14ac:dyDescent="0.25">
      <c r="A1528" s="173" t="s">
        <v>2249</v>
      </c>
      <c r="B1528" s="174" t="s">
        <v>2250</v>
      </c>
      <c r="C1528" s="175">
        <v>3.2686004631323127</v>
      </c>
      <c r="D1528" s="175">
        <v>17.073999224349304</v>
      </c>
    </row>
    <row r="1529" spans="1:4" ht="27.75" customHeight="1" x14ac:dyDescent="0.25">
      <c r="A1529" s="173" t="s">
        <v>2251</v>
      </c>
      <c r="B1529" s="174" t="s">
        <v>2250</v>
      </c>
      <c r="C1529" s="175">
        <v>3.2686004631323127</v>
      </c>
      <c r="D1529" s="175">
        <v>17.073999224349304</v>
      </c>
    </row>
    <row r="1530" spans="1:4" ht="27.75" customHeight="1" x14ac:dyDescent="0.25">
      <c r="A1530" s="173" t="s">
        <v>2252</v>
      </c>
      <c r="B1530" s="174" t="s">
        <v>2253</v>
      </c>
      <c r="C1530" s="175">
        <v>26.075704014189728</v>
      </c>
      <c r="D1530" s="175">
        <v>5.9941746512394491</v>
      </c>
    </row>
    <row r="1531" spans="1:4" ht="27.75" customHeight="1" x14ac:dyDescent="0.25">
      <c r="A1531" s="173" t="s">
        <v>2252</v>
      </c>
      <c r="B1531" s="174" t="s">
        <v>2253</v>
      </c>
      <c r="C1531" s="175">
        <v>26.075704014189728</v>
      </c>
      <c r="D1531" s="175">
        <v>5.9941746512394491</v>
      </c>
    </row>
    <row r="1532" spans="1:4" ht="27.75" customHeight="1" x14ac:dyDescent="0.25">
      <c r="A1532" s="173" t="s">
        <v>2254</v>
      </c>
      <c r="B1532" s="174" t="s">
        <v>2253</v>
      </c>
      <c r="C1532" s="175">
        <v>26.107032453133488</v>
      </c>
      <c r="D1532" s="175">
        <v>5.9941746512394491</v>
      </c>
    </row>
    <row r="1533" spans="1:4" ht="27.75" customHeight="1" x14ac:dyDescent="0.25">
      <c r="A1533" s="173" t="s">
        <v>2254</v>
      </c>
      <c r="B1533" s="174" t="s">
        <v>2253</v>
      </c>
      <c r="C1533" s="175">
        <v>26.107032453133488</v>
      </c>
      <c r="D1533" s="175">
        <v>5.9941746512394491</v>
      </c>
    </row>
    <row r="1534" spans="1:4" ht="27.75" customHeight="1" x14ac:dyDescent="0.25">
      <c r="A1534" s="173" t="s">
        <v>2255</v>
      </c>
      <c r="B1534" s="174" t="s">
        <v>2256</v>
      </c>
      <c r="C1534" s="175">
        <v>1.9841344664381451</v>
      </c>
      <c r="D1534" s="175">
        <v>9.7222588855469123</v>
      </c>
    </row>
    <row r="1535" spans="1:4" ht="27.75" customHeight="1" x14ac:dyDescent="0.25">
      <c r="A1535" s="173" t="s">
        <v>2257</v>
      </c>
      <c r="B1535" s="174" t="s">
        <v>2256</v>
      </c>
      <c r="C1535" s="175">
        <v>1.9841344664381451</v>
      </c>
      <c r="D1535" s="175">
        <v>9.7222588855469123</v>
      </c>
    </row>
    <row r="1536" spans="1:4" ht="27.75" customHeight="1" x14ac:dyDescent="0.25">
      <c r="A1536" s="173" t="s">
        <v>2258</v>
      </c>
      <c r="B1536" s="174" t="s">
        <v>2259</v>
      </c>
      <c r="C1536" s="175">
        <v>12.88643121886669</v>
      </c>
      <c r="D1536" s="175">
        <v>4.5008523949202131</v>
      </c>
    </row>
    <row r="1537" spans="1:4" ht="27.75" customHeight="1" x14ac:dyDescent="0.25">
      <c r="A1537" s="173" t="s">
        <v>2260</v>
      </c>
      <c r="B1537" s="174" t="s">
        <v>2261</v>
      </c>
      <c r="C1537" s="175">
        <v>27.255741881071362</v>
      </c>
      <c r="D1537" s="175">
        <v>5.6495618228580868</v>
      </c>
    </row>
    <row r="1538" spans="1:4" ht="27.75" customHeight="1" x14ac:dyDescent="0.25">
      <c r="A1538" s="173" t="s">
        <v>2262</v>
      </c>
      <c r="B1538" s="174" t="s">
        <v>2263</v>
      </c>
      <c r="C1538" s="175">
        <v>2.4749466765570549</v>
      </c>
      <c r="D1538" s="175">
        <v>8.0096375566213549</v>
      </c>
    </row>
    <row r="1539" spans="1:4" ht="27.75" customHeight="1" x14ac:dyDescent="0.25">
      <c r="A1539" s="173" t="s">
        <v>2262</v>
      </c>
      <c r="B1539" s="174" t="s">
        <v>2263</v>
      </c>
      <c r="C1539" s="175">
        <v>2.4749466765570549</v>
      </c>
      <c r="D1539" s="175">
        <v>8.0096375566213549</v>
      </c>
    </row>
    <row r="1540" spans="1:4" ht="27.75" customHeight="1" x14ac:dyDescent="0.25">
      <c r="A1540" s="173" t="s">
        <v>2264</v>
      </c>
      <c r="B1540" s="174" t="s">
        <v>2263</v>
      </c>
      <c r="C1540" s="175">
        <v>2.4749466765570549</v>
      </c>
      <c r="D1540" s="175">
        <v>8.0096375566213549</v>
      </c>
    </row>
    <row r="1541" spans="1:4" ht="27.75" customHeight="1" x14ac:dyDescent="0.25">
      <c r="A1541" s="173" t="s">
        <v>2264</v>
      </c>
      <c r="B1541" s="174" t="s">
        <v>2263</v>
      </c>
      <c r="C1541" s="175">
        <v>2.4749466765570549</v>
      </c>
      <c r="D1541" s="175">
        <v>8.0096375566213549</v>
      </c>
    </row>
    <row r="1542" spans="1:4" ht="27.75" customHeight="1" x14ac:dyDescent="0.25">
      <c r="A1542" s="173" t="s">
        <v>2265</v>
      </c>
      <c r="B1542" s="174" t="s">
        <v>2266</v>
      </c>
      <c r="C1542" s="175">
        <v>1.7335069548880635</v>
      </c>
      <c r="D1542" s="175">
        <v>-0.449040958193896</v>
      </c>
    </row>
    <row r="1543" spans="1:4" ht="27.75" customHeight="1" x14ac:dyDescent="0.25">
      <c r="A1543" s="173" t="s">
        <v>2267</v>
      </c>
      <c r="B1543" s="174" t="s">
        <v>2266</v>
      </c>
      <c r="C1543" s="175">
        <v>1.7335069548880635</v>
      </c>
      <c r="D1543" s="175">
        <v>-0.449040958193896</v>
      </c>
    </row>
    <row r="1544" spans="1:4" ht="27.75" customHeight="1" x14ac:dyDescent="0.25">
      <c r="A1544" s="173" t="s">
        <v>2268</v>
      </c>
      <c r="B1544" s="174" t="s">
        <v>2266</v>
      </c>
      <c r="C1544" s="175">
        <v>1.7335069548880635</v>
      </c>
      <c r="D1544" s="175">
        <v>-0.449040958193896</v>
      </c>
    </row>
    <row r="1545" spans="1:4" ht="27.75" customHeight="1" x14ac:dyDescent="0.25">
      <c r="A1545" s="173" t="s">
        <v>2269</v>
      </c>
      <c r="B1545" s="174" t="s">
        <v>2270</v>
      </c>
      <c r="C1545" s="175">
        <v>0.64745440483771055</v>
      </c>
      <c r="D1545" s="175">
        <v>4.2084536314451189</v>
      </c>
    </row>
    <row r="1546" spans="1:4" ht="27.75" customHeight="1" x14ac:dyDescent="0.25">
      <c r="A1546" s="173" t="s">
        <v>2271</v>
      </c>
      <c r="B1546" s="174" t="s">
        <v>2270</v>
      </c>
      <c r="C1546" s="175">
        <v>0.64745440483771055</v>
      </c>
      <c r="D1546" s="175">
        <v>4.2084536314451189</v>
      </c>
    </row>
    <row r="1547" spans="1:4" ht="27.75" customHeight="1" x14ac:dyDescent="0.25">
      <c r="A1547" s="173" t="s">
        <v>2272</v>
      </c>
      <c r="B1547" s="174" t="s">
        <v>2273</v>
      </c>
      <c r="C1547" s="175">
        <v>0</v>
      </c>
      <c r="D1547" s="175">
        <v>0</v>
      </c>
    </row>
    <row r="1548" spans="1:4" ht="27.75" customHeight="1" x14ac:dyDescent="0.25">
      <c r="A1548" s="173" t="s">
        <v>2272</v>
      </c>
      <c r="B1548" s="174" t="s">
        <v>2273</v>
      </c>
      <c r="C1548" s="175">
        <v>0</v>
      </c>
      <c r="D1548" s="175">
        <v>0</v>
      </c>
    </row>
    <row r="1549" spans="1:4" ht="27.75" customHeight="1" x14ac:dyDescent="0.25">
      <c r="A1549" s="173" t="s">
        <v>2274</v>
      </c>
      <c r="B1549" s="174" t="s">
        <v>2275</v>
      </c>
      <c r="C1549" s="175">
        <v>2.3078616688570004</v>
      </c>
      <c r="D1549" s="175">
        <v>1.0338384851440861</v>
      </c>
    </row>
    <row r="1550" spans="1:4" ht="27.75" customHeight="1" x14ac:dyDescent="0.25">
      <c r="A1550" s="173" t="s">
        <v>2274</v>
      </c>
      <c r="B1550" s="174" t="s">
        <v>2275</v>
      </c>
      <c r="C1550" s="175">
        <v>2.3078616688570004</v>
      </c>
      <c r="D1550" s="175">
        <v>1.0338384851440861</v>
      </c>
    </row>
    <row r="1551" spans="1:4" ht="27.75" customHeight="1" x14ac:dyDescent="0.25">
      <c r="A1551" s="173" t="s">
        <v>2276</v>
      </c>
      <c r="B1551" s="174" t="s">
        <v>2275</v>
      </c>
      <c r="C1551" s="175">
        <v>2.3078616688570004</v>
      </c>
      <c r="D1551" s="175">
        <v>1.0338384851440861</v>
      </c>
    </row>
    <row r="1552" spans="1:4" ht="27.75" customHeight="1" x14ac:dyDescent="0.25">
      <c r="A1552" s="173" t="s">
        <v>2276</v>
      </c>
      <c r="B1552" s="174" t="s">
        <v>2275</v>
      </c>
      <c r="C1552" s="175">
        <v>2.3078616688570004</v>
      </c>
      <c r="D1552" s="175">
        <v>1.0338384851440861</v>
      </c>
    </row>
    <row r="1553" spans="1:4" ht="27.75" customHeight="1" x14ac:dyDescent="0.25">
      <c r="A1553" s="173" t="s">
        <v>2277</v>
      </c>
      <c r="B1553" s="174" t="s">
        <v>2275</v>
      </c>
      <c r="C1553" s="175">
        <v>2.3078616688570004</v>
      </c>
      <c r="D1553" s="175">
        <v>1.0338384851440861</v>
      </c>
    </row>
    <row r="1554" spans="1:4" ht="27.75" customHeight="1" x14ac:dyDescent="0.25">
      <c r="A1554" s="173" t="s">
        <v>2277</v>
      </c>
      <c r="B1554" s="174" t="s">
        <v>2275</v>
      </c>
      <c r="C1554" s="175">
        <v>2.3078616688570004</v>
      </c>
      <c r="D1554" s="175">
        <v>1.0338384851440861</v>
      </c>
    </row>
    <row r="1555" spans="1:4" ht="27.75" customHeight="1" x14ac:dyDescent="0.25">
      <c r="A1555" s="173" t="s">
        <v>2278</v>
      </c>
      <c r="B1555" s="174" t="s">
        <v>2275</v>
      </c>
      <c r="C1555" s="175">
        <v>2.3078616688570004</v>
      </c>
      <c r="D1555" s="175">
        <v>1.0338384851440861</v>
      </c>
    </row>
    <row r="1556" spans="1:4" ht="27.75" customHeight="1" x14ac:dyDescent="0.25">
      <c r="A1556" s="173" t="s">
        <v>2278</v>
      </c>
      <c r="B1556" s="174" t="s">
        <v>2275</v>
      </c>
      <c r="C1556" s="175">
        <v>2.3078616688570004</v>
      </c>
      <c r="D1556" s="175">
        <v>1.0338384851440861</v>
      </c>
    </row>
    <row r="1557" spans="1:4" ht="27.75" customHeight="1" x14ac:dyDescent="0.25">
      <c r="A1557" s="173" t="s">
        <v>2279</v>
      </c>
      <c r="B1557" s="174" t="s">
        <v>2280</v>
      </c>
      <c r="C1557" s="175">
        <v>22.921974493851202</v>
      </c>
      <c r="D1557" s="175">
        <v>4.9394505401328566</v>
      </c>
    </row>
    <row r="1558" spans="1:4" ht="27.75" customHeight="1" x14ac:dyDescent="0.25">
      <c r="A1558" s="173" t="s">
        <v>2279</v>
      </c>
      <c r="B1558" s="174" t="s">
        <v>2280</v>
      </c>
      <c r="C1558" s="175">
        <v>22.921974493851202</v>
      </c>
      <c r="D1558" s="175">
        <v>4.9394505401328566</v>
      </c>
    </row>
    <row r="1559" spans="1:4" ht="27.75" customHeight="1" x14ac:dyDescent="0.25">
      <c r="A1559" s="173" t="s">
        <v>2281</v>
      </c>
      <c r="B1559" s="174" t="s">
        <v>2280</v>
      </c>
      <c r="C1559" s="175">
        <v>22.921974493851202</v>
      </c>
      <c r="D1559" s="175">
        <v>4.9394505401328566</v>
      </c>
    </row>
    <row r="1560" spans="1:4" ht="27.75" customHeight="1" x14ac:dyDescent="0.25">
      <c r="A1560" s="173" t="s">
        <v>2281</v>
      </c>
      <c r="B1560" s="174" t="s">
        <v>2280</v>
      </c>
      <c r="C1560" s="175">
        <v>22.921974493851202</v>
      </c>
      <c r="D1560" s="175">
        <v>4.9394505401328566</v>
      </c>
    </row>
    <row r="1561" spans="1:4" ht="27.75" customHeight="1" x14ac:dyDescent="0.25">
      <c r="A1561" s="173" t="s">
        <v>2282</v>
      </c>
      <c r="B1561" s="174" t="s">
        <v>2280</v>
      </c>
      <c r="C1561" s="175">
        <v>22.911531680869953</v>
      </c>
      <c r="D1561" s="175">
        <v>4.9394505401328566</v>
      </c>
    </row>
    <row r="1562" spans="1:4" ht="27.75" customHeight="1" x14ac:dyDescent="0.25">
      <c r="A1562" s="173" t="s">
        <v>2282</v>
      </c>
      <c r="B1562" s="174" t="s">
        <v>2280</v>
      </c>
      <c r="C1562" s="175">
        <v>22.911531680869953</v>
      </c>
      <c r="D1562" s="175">
        <v>4.9394505401328566</v>
      </c>
    </row>
    <row r="1563" spans="1:4" ht="27.75" customHeight="1" x14ac:dyDescent="0.25">
      <c r="A1563" s="173" t="s">
        <v>2283</v>
      </c>
      <c r="B1563" s="174" t="s">
        <v>2284</v>
      </c>
      <c r="C1563" s="175">
        <v>6.7878284378147073</v>
      </c>
      <c r="D1563" s="175">
        <v>18.588207106631046</v>
      </c>
    </row>
    <row r="1564" spans="1:4" ht="27.75" customHeight="1" x14ac:dyDescent="0.25">
      <c r="A1564" s="173" t="s">
        <v>2285</v>
      </c>
      <c r="B1564" s="174" t="s">
        <v>2286</v>
      </c>
      <c r="C1564" s="175">
        <v>6.7878284378147073</v>
      </c>
      <c r="D1564" s="175">
        <v>18.588207106631046</v>
      </c>
    </row>
    <row r="1565" spans="1:4" ht="27.75" customHeight="1" x14ac:dyDescent="0.25">
      <c r="A1565" s="173" t="s">
        <v>2287</v>
      </c>
      <c r="B1565" s="174" t="s">
        <v>2288</v>
      </c>
      <c r="C1565" s="175">
        <v>0.46992658415640282</v>
      </c>
      <c r="D1565" s="175">
        <v>1.4202225654504619</v>
      </c>
    </row>
    <row r="1566" spans="1:4" ht="27.75" customHeight="1" x14ac:dyDescent="0.25">
      <c r="A1566" s="173" t="s">
        <v>2289</v>
      </c>
      <c r="B1566" s="174" t="s">
        <v>2288</v>
      </c>
      <c r="C1566" s="175">
        <v>0.46992658415640282</v>
      </c>
      <c r="D1566" s="175">
        <v>1.4202225654504619</v>
      </c>
    </row>
    <row r="1567" spans="1:4" ht="27.75" customHeight="1" x14ac:dyDescent="0.25">
      <c r="A1567" s="173" t="s">
        <v>2290</v>
      </c>
      <c r="B1567" s="174" t="s">
        <v>2291</v>
      </c>
      <c r="C1567" s="175">
        <v>-0.17752782068130774</v>
      </c>
      <c r="D1567" s="175">
        <v>0.68922565676272418</v>
      </c>
    </row>
    <row r="1568" spans="1:4" ht="27.75" customHeight="1" x14ac:dyDescent="0.25">
      <c r="A1568" s="173" t="s">
        <v>2292</v>
      </c>
      <c r="B1568" s="174" t="s">
        <v>2291</v>
      </c>
      <c r="C1568" s="175">
        <v>-0.17752782068130774</v>
      </c>
      <c r="D1568" s="175">
        <v>0.68922565676272418</v>
      </c>
    </row>
    <row r="1569" spans="1:4" ht="27.75" customHeight="1" x14ac:dyDescent="0.25">
      <c r="A1569" s="173" t="s">
        <v>2293</v>
      </c>
      <c r="B1569" s="174" t="s">
        <v>2294</v>
      </c>
      <c r="C1569" s="175">
        <v>0</v>
      </c>
      <c r="D1569" s="175">
        <v>0</v>
      </c>
    </row>
    <row r="1570" spans="1:4" ht="27.75" customHeight="1" x14ac:dyDescent="0.25">
      <c r="A1570" s="173" t="s">
        <v>2295</v>
      </c>
      <c r="B1570" s="174" t="s">
        <v>2294</v>
      </c>
      <c r="C1570" s="175">
        <v>0</v>
      </c>
      <c r="D1570" s="175">
        <v>0</v>
      </c>
    </row>
    <row r="1571" spans="1:4" ht="27.75" customHeight="1" x14ac:dyDescent="0.25">
      <c r="A1571" s="173" t="s">
        <v>2296</v>
      </c>
      <c r="B1571" s="174" t="s">
        <v>2294</v>
      </c>
      <c r="C1571" s="175">
        <v>0</v>
      </c>
      <c r="D1571" s="175">
        <v>0</v>
      </c>
    </row>
    <row r="1572" spans="1:4" ht="27.75" customHeight="1" x14ac:dyDescent="0.25">
      <c r="A1572" s="173" t="s">
        <v>2297</v>
      </c>
      <c r="B1572" s="174" t="s">
        <v>2298</v>
      </c>
      <c r="C1572" s="175">
        <v>-6.2656877887520376E-2</v>
      </c>
      <c r="D1572" s="175">
        <v>7.435282842652418</v>
      </c>
    </row>
    <row r="1573" spans="1:4" ht="27.75" customHeight="1" x14ac:dyDescent="0.25">
      <c r="A1573" s="173" t="s">
        <v>2299</v>
      </c>
      <c r="B1573" s="174" t="s">
        <v>2298</v>
      </c>
      <c r="C1573" s="175">
        <v>5.0856499218704041</v>
      </c>
      <c r="D1573" s="175">
        <v>2.2974188558757471</v>
      </c>
    </row>
    <row r="1574" spans="1:4" ht="27.75" customHeight="1" x14ac:dyDescent="0.25">
      <c r="A1574" s="173" t="s">
        <v>2299</v>
      </c>
      <c r="B1574" s="174" t="s">
        <v>2298</v>
      </c>
      <c r="C1574" s="175">
        <v>5.0856499218704041</v>
      </c>
      <c r="D1574" s="175">
        <v>2.2974188558757471</v>
      </c>
    </row>
    <row r="1575" spans="1:4" ht="27.75" customHeight="1" x14ac:dyDescent="0.25">
      <c r="A1575" s="173" t="s">
        <v>2300</v>
      </c>
      <c r="B1575" s="174" t="s">
        <v>2301</v>
      </c>
      <c r="C1575" s="175">
        <v>5.0125502310016294</v>
      </c>
      <c r="D1575" s="175">
        <v>5.9001893344081688</v>
      </c>
    </row>
    <row r="1576" spans="1:4" ht="27.75" customHeight="1" x14ac:dyDescent="0.25">
      <c r="A1576" s="173" t="s">
        <v>2302</v>
      </c>
      <c r="B1576" s="174" t="s">
        <v>2301</v>
      </c>
      <c r="C1576" s="175">
        <v>5.0125502310016294</v>
      </c>
      <c r="D1576" s="175">
        <v>5.9001893344081688</v>
      </c>
    </row>
    <row r="1577" spans="1:4" ht="27.75" customHeight="1" x14ac:dyDescent="0.25">
      <c r="A1577" s="173" t="s">
        <v>2303</v>
      </c>
      <c r="B1577" s="174" t="s">
        <v>2304</v>
      </c>
      <c r="C1577" s="175">
        <v>0.29239876347509508</v>
      </c>
      <c r="D1577" s="175">
        <v>-4.1771251925013582E-2</v>
      </c>
    </row>
    <row r="1578" spans="1:4" ht="27.75" customHeight="1" x14ac:dyDescent="0.25">
      <c r="A1578" s="173" t="s">
        <v>2305</v>
      </c>
      <c r="B1578" s="174" t="s">
        <v>2304</v>
      </c>
      <c r="C1578" s="175">
        <v>0.40726970626888243</v>
      </c>
      <c r="D1578" s="175">
        <v>0.13575656875629413</v>
      </c>
    </row>
    <row r="1579" spans="1:4" ht="27.75" customHeight="1" x14ac:dyDescent="0.25">
      <c r="A1579" s="173" t="s">
        <v>2306</v>
      </c>
      <c r="B1579" s="174" t="s">
        <v>2304</v>
      </c>
      <c r="C1579" s="175">
        <v>0.29239876347509508</v>
      </c>
      <c r="D1579" s="175">
        <v>-4.1771251925013582E-2</v>
      </c>
    </row>
    <row r="1580" spans="1:4" ht="27.75" customHeight="1" x14ac:dyDescent="0.25">
      <c r="A1580" s="173" t="s">
        <v>2307</v>
      </c>
      <c r="B1580" s="174" t="s">
        <v>2304</v>
      </c>
      <c r="C1580" s="175">
        <v>0.40726970626888243</v>
      </c>
      <c r="D1580" s="175">
        <v>0.13575656875629413</v>
      </c>
    </row>
    <row r="1581" spans="1:4" ht="27.75" customHeight="1" x14ac:dyDescent="0.25">
      <c r="A1581" s="173" t="s">
        <v>2308</v>
      </c>
      <c r="B1581" s="174" t="s">
        <v>2309</v>
      </c>
      <c r="C1581" s="175">
        <v>0.35505564136261547</v>
      </c>
      <c r="D1581" s="175">
        <v>-6.2656877887520376E-2</v>
      </c>
    </row>
    <row r="1582" spans="1:4" ht="27.75" customHeight="1" x14ac:dyDescent="0.25">
      <c r="A1582" s="173" t="s">
        <v>2310</v>
      </c>
      <c r="B1582" s="174" t="s">
        <v>2309</v>
      </c>
      <c r="C1582" s="175">
        <v>0.49081221011890958</v>
      </c>
      <c r="D1582" s="175">
        <v>0.13575656875629413</v>
      </c>
    </row>
    <row r="1583" spans="1:4" ht="27.75" customHeight="1" x14ac:dyDescent="0.25">
      <c r="A1583" s="173" t="s">
        <v>2311</v>
      </c>
      <c r="B1583" s="174" t="s">
        <v>2309</v>
      </c>
      <c r="C1583" s="175">
        <v>-4.1771251925013582E-2</v>
      </c>
      <c r="D1583" s="175">
        <v>0.29239876347509508</v>
      </c>
    </row>
    <row r="1584" spans="1:4" ht="27.75" customHeight="1" x14ac:dyDescent="0.25">
      <c r="A1584" s="173" t="s">
        <v>2311</v>
      </c>
      <c r="B1584" s="174" t="s">
        <v>2309</v>
      </c>
      <c r="C1584" s="175">
        <v>-4.1771251925013582E-2</v>
      </c>
      <c r="D1584" s="175">
        <v>0.29239876347509508</v>
      </c>
    </row>
    <row r="1585" spans="1:4" ht="27.75" customHeight="1" x14ac:dyDescent="0.25">
      <c r="A1585" s="173" t="s">
        <v>2312</v>
      </c>
      <c r="B1585" s="174" t="s">
        <v>2309</v>
      </c>
      <c r="C1585" s="175">
        <v>0.13575656875629413</v>
      </c>
      <c r="D1585" s="175">
        <v>0.40726970626888243</v>
      </c>
    </row>
    <row r="1586" spans="1:4" ht="27.75" customHeight="1" x14ac:dyDescent="0.25">
      <c r="A1586" s="173" t="s">
        <v>2312</v>
      </c>
      <c r="B1586" s="174" t="s">
        <v>2309</v>
      </c>
      <c r="C1586" s="175">
        <v>0.13575656875629413</v>
      </c>
      <c r="D1586" s="175">
        <v>0.40726970626888243</v>
      </c>
    </row>
    <row r="1587" spans="1:4" ht="27.75" customHeight="1" x14ac:dyDescent="0.25">
      <c r="A1587" s="173" t="s">
        <v>2313</v>
      </c>
      <c r="B1587" s="174" t="s">
        <v>2309</v>
      </c>
      <c r="C1587" s="175">
        <v>-4.1771251925013582E-2</v>
      </c>
      <c r="D1587" s="175">
        <v>0.29239876347509508</v>
      </c>
    </row>
    <row r="1588" spans="1:4" ht="27.75" customHeight="1" x14ac:dyDescent="0.25">
      <c r="A1588" s="173" t="s">
        <v>2313</v>
      </c>
      <c r="B1588" s="174" t="s">
        <v>2309</v>
      </c>
      <c r="C1588" s="175">
        <v>-4.1771251925013582E-2</v>
      </c>
      <c r="D1588" s="175">
        <v>0.29239876347509508</v>
      </c>
    </row>
    <row r="1589" spans="1:4" ht="27.75" customHeight="1" x14ac:dyDescent="0.25">
      <c r="A1589" s="173" t="s">
        <v>2314</v>
      </c>
      <c r="B1589" s="174" t="s">
        <v>2309</v>
      </c>
      <c r="C1589" s="175">
        <v>0.13575656875629413</v>
      </c>
      <c r="D1589" s="175">
        <v>0.40726970626888243</v>
      </c>
    </row>
    <row r="1590" spans="1:4" ht="27.75" customHeight="1" x14ac:dyDescent="0.25">
      <c r="A1590" s="173" t="s">
        <v>2314</v>
      </c>
      <c r="B1590" s="174" t="s">
        <v>2309</v>
      </c>
      <c r="C1590" s="175">
        <v>0.13575656875629413</v>
      </c>
      <c r="D1590" s="175">
        <v>0.40726970626888243</v>
      </c>
    </row>
    <row r="1591" spans="1:4" ht="27.75" customHeight="1" x14ac:dyDescent="0.25">
      <c r="A1591" s="173" t="s">
        <v>2315</v>
      </c>
      <c r="B1591" s="174" t="s">
        <v>2309</v>
      </c>
      <c r="C1591" s="175">
        <v>-4.1771251925013582E-2</v>
      </c>
      <c r="D1591" s="175">
        <v>0.29239876347509508</v>
      </c>
    </row>
    <row r="1592" spans="1:4" ht="27.75" customHeight="1" x14ac:dyDescent="0.25">
      <c r="A1592" s="173" t="s">
        <v>2315</v>
      </c>
      <c r="B1592" s="174" t="s">
        <v>2309</v>
      </c>
      <c r="C1592" s="175">
        <v>-4.1771251925013582E-2</v>
      </c>
      <c r="D1592" s="175">
        <v>0.29239876347509508</v>
      </c>
    </row>
    <row r="1593" spans="1:4" ht="27.75" customHeight="1" x14ac:dyDescent="0.25">
      <c r="A1593" s="173" t="s">
        <v>2316</v>
      </c>
      <c r="B1593" s="174" t="s">
        <v>2309</v>
      </c>
      <c r="C1593" s="175">
        <v>0.13575656875629413</v>
      </c>
      <c r="D1593" s="175">
        <v>0.40726970626888243</v>
      </c>
    </row>
    <row r="1594" spans="1:4" ht="27.75" customHeight="1" x14ac:dyDescent="0.25">
      <c r="A1594" s="173" t="s">
        <v>2316</v>
      </c>
      <c r="B1594" s="174" t="s">
        <v>2309</v>
      </c>
      <c r="C1594" s="175">
        <v>0.13575656875629413</v>
      </c>
      <c r="D1594" s="175">
        <v>0.40726970626888243</v>
      </c>
    </row>
    <row r="1595" spans="1:4" ht="27.75" customHeight="1" x14ac:dyDescent="0.25">
      <c r="A1595" s="173" t="s">
        <v>2317</v>
      </c>
      <c r="B1595" s="174" t="s">
        <v>2318</v>
      </c>
      <c r="C1595" s="175">
        <v>2.3391901078007606</v>
      </c>
      <c r="D1595" s="175">
        <v>1.3784513135254484</v>
      </c>
    </row>
    <row r="1596" spans="1:4" ht="27.75" customHeight="1" x14ac:dyDescent="0.25">
      <c r="A1596" s="173" t="s">
        <v>2317</v>
      </c>
      <c r="B1596" s="174" t="s">
        <v>2318</v>
      </c>
      <c r="C1596" s="175">
        <v>2.3391901078007606</v>
      </c>
      <c r="D1596" s="175">
        <v>1.3784513135254484</v>
      </c>
    </row>
    <row r="1597" spans="1:4" ht="27.75" customHeight="1" x14ac:dyDescent="0.25">
      <c r="A1597" s="173" t="s">
        <v>2319</v>
      </c>
      <c r="B1597" s="174" t="s">
        <v>2318</v>
      </c>
      <c r="C1597" s="175">
        <v>2.3391901078007606</v>
      </c>
      <c r="D1597" s="175">
        <v>1.3784513135254484</v>
      </c>
    </row>
    <row r="1598" spans="1:4" ht="27.75" customHeight="1" x14ac:dyDescent="0.25">
      <c r="A1598" s="173" t="s">
        <v>2319</v>
      </c>
      <c r="B1598" s="174" t="s">
        <v>2318</v>
      </c>
      <c r="C1598" s="175">
        <v>2.3391901078007606</v>
      </c>
      <c r="D1598" s="175">
        <v>1.3784513135254484</v>
      </c>
    </row>
    <row r="1599" spans="1:4" ht="27.75" customHeight="1" x14ac:dyDescent="0.25">
      <c r="A1599" s="173" t="s">
        <v>2320</v>
      </c>
      <c r="B1599" s="174" t="s">
        <v>2321</v>
      </c>
      <c r="C1599" s="175">
        <v>1.3680085005441949</v>
      </c>
      <c r="D1599" s="175">
        <v>0.51169783608141639</v>
      </c>
    </row>
    <row r="1600" spans="1:4" ht="27.75" customHeight="1" x14ac:dyDescent="0.25">
      <c r="A1600" s="173" t="s">
        <v>2320</v>
      </c>
      <c r="B1600" s="174" t="s">
        <v>2321</v>
      </c>
      <c r="C1600" s="175">
        <v>1.3680085005441949</v>
      </c>
      <c r="D1600" s="175">
        <v>0.51169783608141639</v>
      </c>
    </row>
    <row r="1601" spans="1:4" ht="27.75" customHeight="1" x14ac:dyDescent="0.25">
      <c r="A1601" s="173" t="s">
        <v>2322</v>
      </c>
      <c r="B1601" s="174" t="s">
        <v>2321</v>
      </c>
      <c r="C1601" s="175">
        <v>1.3471228745816881</v>
      </c>
      <c r="D1601" s="175">
        <v>0.51169783608141639</v>
      </c>
    </row>
    <row r="1602" spans="1:4" ht="27.75" customHeight="1" x14ac:dyDescent="0.25">
      <c r="A1602" s="173" t="s">
        <v>2322</v>
      </c>
      <c r="B1602" s="174" t="s">
        <v>2321</v>
      </c>
      <c r="C1602" s="175">
        <v>1.3471228745816881</v>
      </c>
      <c r="D1602" s="175">
        <v>0.51169783608141639</v>
      </c>
    </row>
    <row r="1603" spans="1:4" ht="27.75" customHeight="1" x14ac:dyDescent="0.25">
      <c r="A1603" s="173" t="s">
        <v>2323</v>
      </c>
      <c r="B1603" s="174" t="s">
        <v>2324</v>
      </c>
      <c r="C1603" s="175">
        <v>2.5062751155008147</v>
      </c>
      <c r="D1603" s="175">
        <v>2.0781197832694258</v>
      </c>
    </row>
    <row r="1604" spans="1:4" ht="27.75" customHeight="1" x14ac:dyDescent="0.25">
      <c r="A1604" s="173" t="s">
        <v>2325</v>
      </c>
      <c r="B1604" s="174" t="s">
        <v>2324</v>
      </c>
      <c r="C1604" s="175">
        <v>2.5062751155008147</v>
      </c>
      <c r="D1604" s="175">
        <v>2.0781197832694258</v>
      </c>
    </row>
    <row r="1605" spans="1:4" ht="27.75" customHeight="1" x14ac:dyDescent="0.25">
      <c r="A1605" s="173" t="s">
        <v>2326</v>
      </c>
      <c r="B1605" s="174" t="s">
        <v>2324</v>
      </c>
      <c r="C1605" s="175">
        <v>2.5062751155008147</v>
      </c>
      <c r="D1605" s="175">
        <v>2.0781197832694258</v>
      </c>
    </row>
    <row r="1606" spans="1:4" ht="27.75" customHeight="1" x14ac:dyDescent="0.25">
      <c r="A1606" s="173" t="s">
        <v>2327</v>
      </c>
      <c r="B1606" s="174" t="s">
        <v>2328</v>
      </c>
      <c r="C1606" s="175">
        <v>-0.74143972166899108</v>
      </c>
      <c r="D1606" s="175">
        <v>0.50125502310016301</v>
      </c>
    </row>
    <row r="1607" spans="1:4" ht="27.75" customHeight="1" x14ac:dyDescent="0.25">
      <c r="A1607" s="173" t="s">
        <v>2327</v>
      </c>
      <c r="B1607" s="174" t="s">
        <v>2328</v>
      </c>
      <c r="C1607" s="175">
        <v>-0.74143972166899108</v>
      </c>
      <c r="D1607" s="175">
        <v>0.50125502310016301</v>
      </c>
    </row>
    <row r="1608" spans="1:4" ht="27.75" customHeight="1" x14ac:dyDescent="0.25">
      <c r="A1608" s="173" t="s">
        <v>2329</v>
      </c>
      <c r="B1608" s="174" t="s">
        <v>2330</v>
      </c>
      <c r="C1608" s="175">
        <v>2.5062751155008147</v>
      </c>
      <c r="D1608" s="175">
        <v>0.46992658415640282</v>
      </c>
    </row>
    <row r="1609" spans="1:4" ht="27.75" customHeight="1" x14ac:dyDescent="0.25">
      <c r="A1609" s="173" t="s">
        <v>2329</v>
      </c>
      <c r="B1609" s="174" t="s">
        <v>2330</v>
      </c>
      <c r="C1609" s="175">
        <v>2.5062751155008147</v>
      </c>
      <c r="D1609" s="175">
        <v>0.46992658415640282</v>
      </c>
    </row>
    <row r="1610" spans="1:4" ht="27.75" customHeight="1" x14ac:dyDescent="0.25">
      <c r="A1610" s="173" t="s">
        <v>2331</v>
      </c>
      <c r="B1610" s="174" t="s">
        <v>2330</v>
      </c>
      <c r="C1610" s="175">
        <v>3.1328438943760188E-2</v>
      </c>
      <c r="D1610" s="175">
        <v>0.50125502310016301</v>
      </c>
    </row>
    <row r="1611" spans="1:4" ht="27.75" customHeight="1" x14ac:dyDescent="0.25">
      <c r="A1611" s="173" t="s">
        <v>2331</v>
      </c>
      <c r="B1611" s="174" t="s">
        <v>2330</v>
      </c>
      <c r="C1611" s="175">
        <v>3.1328438943760188E-2</v>
      </c>
      <c r="D1611" s="175">
        <v>0.50125502310016301</v>
      </c>
    </row>
    <row r="1612" spans="1:4" ht="27.75" customHeight="1" x14ac:dyDescent="0.25">
      <c r="A1612" s="173" t="s">
        <v>2332</v>
      </c>
      <c r="B1612" s="174" t="s">
        <v>2330</v>
      </c>
      <c r="C1612" s="175">
        <v>-0.42815533223138919</v>
      </c>
      <c r="D1612" s="175">
        <v>0.50125502310016301</v>
      </c>
    </row>
    <row r="1613" spans="1:4" ht="27.75" customHeight="1" x14ac:dyDescent="0.25">
      <c r="A1613" s="173" t="s">
        <v>2332</v>
      </c>
      <c r="B1613" s="174" t="s">
        <v>2330</v>
      </c>
      <c r="C1613" s="175">
        <v>-0.42815533223138919</v>
      </c>
      <c r="D1613" s="175">
        <v>0.50125502310016301</v>
      </c>
    </row>
    <row r="1614" spans="1:4" ht="27.75" customHeight="1" x14ac:dyDescent="0.25">
      <c r="A1614" s="173" t="s">
        <v>2333</v>
      </c>
      <c r="B1614" s="174" t="s">
        <v>2334</v>
      </c>
      <c r="C1614" s="175">
        <v>4.1249111275950909</v>
      </c>
      <c r="D1614" s="175">
        <v>1.4724366303567287</v>
      </c>
    </row>
    <row r="1615" spans="1:4" ht="27.75" customHeight="1" x14ac:dyDescent="0.25">
      <c r="A1615" s="173" t="s">
        <v>2335</v>
      </c>
      <c r="B1615" s="174" t="s">
        <v>2334</v>
      </c>
      <c r="C1615" s="175">
        <v>4.1249111275950909</v>
      </c>
      <c r="D1615" s="175">
        <v>1.4724366303567287</v>
      </c>
    </row>
    <row r="1616" spans="1:4" ht="27.75" customHeight="1" x14ac:dyDescent="0.25">
      <c r="A1616" s="173" t="s">
        <v>2336</v>
      </c>
      <c r="B1616" s="174" t="s">
        <v>2334</v>
      </c>
      <c r="C1616" s="175">
        <v>0</v>
      </c>
      <c r="D1616" s="175">
        <v>12.698460585204129</v>
      </c>
    </row>
    <row r="1617" spans="1:4" ht="27.75" customHeight="1" x14ac:dyDescent="0.25">
      <c r="A1617" s="173" t="s">
        <v>2336</v>
      </c>
      <c r="B1617" s="174" t="s">
        <v>2334</v>
      </c>
      <c r="C1617" s="175">
        <v>0</v>
      </c>
      <c r="D1617" s="175">
        <v>12.698460585204129</v>
      </c>
    </row>
    <row r="1618" spans="1:4" ht="27.75" customHeight="1" x14ac:dyDescent="0.25">
      <c r="A1618" s="173" t="s">
        <v>2337</v>
      </c>
      <c r="B1618" s="174" t="s">
        <v>2334</v>
      </c>
      <c r="C1618" s="175">
        <v>0</v>
      </c>
      <c r="D1618" s="175">
        <v>12.698460585204129</v>
      </c>
    </row>
    <row r="1619" spans="1:4" ht="27.75" customHeight="1" x14ac:dyDescent="0.25">
      <c r="A1619" s="173" t="s">
        <v>2337</v>
      </c>
      <c r="B1619" s="174" t="s">
        <v>2334</v>
      </c>
      <c r="C1619" s="175">
        <v>0</v>
      </c>
      <c r="D1619" s="175">
        <v>12.698460585204129</v>
      </c>
    </row>
    <row r="1620" spans="1:4" ht="27.75" customHeight="1" x14ac:dyDescent="0.25">
      <c r="A1620" s="173" t="s">
        <v>2338</v>
      </c>
      <c r="B1620" s="174" t="s">
        <v>2339</v>
      </c>
      <c r="C1620" s="175">
        <v>7.059341575327295</v>
      </c>
      <c r="D1620" s="175">
        <v>11.28868083273492</v>
      </c>
    </row>
    <row r="1621" spans="1:4" ht="27.75" customHeight="1" x14ac:dyDescent="0.25">
      <c r="A1621" s="173" t="s">
        <v>2340</v>
      </c>
      <c r="B1621" s="174" t="s">
        <v>2339</v>
      </c>
      <c r="C1621" s="175">
        <v>7.059341575327295</v>
      </c>
      <c r="D1621" s="175">
        <v>11.28868083273492</v>
      </c>
    </row>
    <row r="1622" spans="1:4" ht="27.75" customHeight="1" x14ac:dyDescent="0.25">
      <c r="A1622" s="173" t="s">
        <v>2341</v>
      </c>
      <c r="B1622" s="174" t="s">
        <v>2342</v>
      </c>
      <c r="C1622" s="175">
        <v>8.7197488393465843</v>
      </c>
      <c r="D1622" s="175">
        <v>11.069381760128598</v>
      </c>
    </row>
    <row r="1623" spans="1:4" ht="27.75" customHeight="1" x14ac:dyDescent="0.25">
      <c r="A1623" s="173" t="s">
        <v>2343</v>
      </c>
      <c r="B1623" s="174" t="s">
        <v>2342</v>
      </c>
      <c r="C1623" s="175">
        <v>8.7197488393465843</v>
      </c>
      <c r="D1623" s="175">
        <v>11.069381760128598</v>
      </c>
    </row>
    <row r="1624" spans="1:4" ht="27.75" customHeight="1" x14ac:dyDescent="0.25">
      <c r="A1624" s="173" t="s">
        <v>2344</v>
      </c>
      <c r="B1624" s="174" t="s">
        <v>2342</v>
      </c>
      <c r="C1624" s="175">
        <v>10.045986087965765</v>
      </c>
      <c r="D1624" s="175">
        <v>-5.2214064906266983E-2</v>
      </c>
    </row>
    <row r="1625" spans="1:4" ht="27.75" customHeight="1" x14ac:dyDescent="0.25">
      <c r="A1625" s="173" t="s">
        <v>2344</v>
      </c>
      <c r="B1625" s="174" t="s">
        <v>2342</v>
      </c>
      <c r="C1625" s="175">
        <v>10.045986087965765</v>
      </c>
      <c r="D1625" s="175">
        <v>-5.2214064906266983E-2</v>
      </c>
    </row>
    <row r="1626" spans="1:4" ht="27.75" customHeight="1" x14ac:dyDescent="0.25">
      <c r="A1626" s="173" t="s">
        <v>2345</v>
      </c>
      <c r="B1626" s="174" t="s">
        <v>2342</v>
      </c>
      <c r="C1626" s="175">
        <v>10.045986087965765</v>
      </c>
      <c r="D1626" s="175">
        <v>-5.2214064906266983E-2</v>
      </c>
    </row>
    <row r="1627" spans="1:4" ht="27.75" customHeight="1" x14ac:dyDescent="0.25">
      <c r="A1627" s="173" t="s">
        <v>2345</v>
      </c>
      <c r="B1627" s="174" t="s">
        <v>2342</v>
      </c>
      <c r="C1627" s="175">
        <v>10.045986087965765</v>
      </c>
      <c r="D1627" s="175">
        <v>-5.2214064906266983E-2</v>
      </c>
    </row>
    <row r="1628" spans="1:4" ht="27.75" customHeight="1" x14ac:dyDescent="0.25">
      <c r="A1628" s="173" t="s">
        <v>2346</v>
      </c>
      <c r="B1628" s="174" t="s">
        <v>2347</v>
      </c>
      <c r="C1628" s="175">
        <v>-8.3542503850027164E-2</v>
      </c>
      <c r="D1628" s="175">
        <v>7.309969086877377E-2</v>
      </c>
    </row>
    <row r="1629" spans="1:4" ht="27.75" customHeight="1" x14ac:dyDescent="0.25">
      <c r="A1629" s="173" t="s">
        <v>2346</v>
      </c>
      <c r="B1629" s="174" t="s">
        <v>2347</v>
      </c>
      <c r="C1629" s="175">
        <v>-8.3542503850027164E-2</v>
      </c>
      <c r="D1629" s="175">
        <v>7.309969086877377E-2</v>
      </c>
    </row>
    <row r="1630" spans="1:4" ht="27.75" customHeight="1" x14ac:dyDescent="0.25">
      <c r="A1630" s="173" t="s">
        <v>2348</v>
      </c>
      <c r="B1630" s="174" t="s">
        <v>2347</v>
      </c>
      <c r="C1630" s="175">
        <v>-8.3542503850027164E-2</v>
      </c>
      <c r="D1630" s="175">
        <v>7.309969086877377E-2</v>
      </c>
    </row>
    <row r="1631" spans="1:4" ht="27.75" customHeight="1" x14ac:dyDescent="0.25">
      <c r="A1631" s="173" t="s">
        <v>2348</v>
      </c>
      <c r="B1631" s="174" t="s">
        <v>2347</v>
      </c>
      <c r="C1631" s="175">
        <v>-8.3542503850027164E-2</v>
      </c>
      <c r="D1631" s="175">
        <v>7.309969086877377E-2</v>
      </c>
    </row>
    <row r="1632" spans="1:4" ht="27.75" customHeight="1" x14ac:dyDescent="0.25">
      <c r="A1632" s="173" t="s">
        <v>2349</v>
      </c>
      <c r="B1632" s="174" t="s">
        <v>2347</v>
      </c>
      <c r="C1632" s="175">
        <v>-8.3542503850027164E-2</v>
      </c>
      <c r="D1632" s="175">
        <v>7.309969086877377E-2</v>
      </c>
    </row>
    <row r="1633" spans="1:4" ht="27.75" customHeight="1" x14ac:dyDescent="0.25">
      <c r="A1633" s="173" t="s">
        <v>2349</v>
      </c>
      <c r="B1633" s="174" t="s">
        <v>2347</v>
      </c>
      <c r="C1633" s="175">
        <v>-8.3542503850027164E-2</v>
      </c>
      <c r="D1633" s="175">
        <v>7.309969086877377E-2</v>
      </c>
    </row>
    <row r="1634" spans="1:4" ht="27.75" customHeight="1" x14ac:dyDescent="0.25">
      <c r="A1634" s="173" t="s">
        <v>2350</v>
      </c>
      <c r="B1634" s="174" t="s">
        <v>2347</v>
      </c>
      <c r="C1634" s="175">
        <v>-8.3542503850027164E-2</v>
      </c>
      <c r="D1634" s="175">
        <v>7.309969086877377E-2</v>
      </c>
    </row>
    <row r="1635" spans="1:4" ht="27.75" customHeight="1" x14ac:dyDescent="0.25">
      <c r="A1635" s="173" t="s">
        <v>2350</v>
      </c>
      <c r="B1635" s="174" t="s">
        <v>2347</v>
      </c>
      <c r="C1635" s="175">
        <v>-8.3542503850027164E-2</v>
      </c>
      <c r="D1635" s="175">
        <v>7.309969086877377E-2</v>
      </c>
    </row>
    <row r="1636" spans="1:4" ht="27.75" customHeight="1" x14ac:dyDescent="0.25">
      <c r="A1636" s="173" t="s">
        <v>2351</v>
      </c>
      <c r="B1636" s="174" t="s">
        <v>2352</v>
      </c>
      <c r="C1636" s="175">
        <v>-8.3542503850027164E-2</v>
      </c>
      <c r="D1636" s="175">
        <v>7.309969086877377E-2</v>
      </c>
    </row>
    <row r="1637" spans="1:4" ht="27.75" customHeight="1" x14ac:dyDescent="0.25">
      <c r="A1637" s="173" t="s">
        <v>2353</v>
      </c>
      <c r="B1637" s="174" t="s">
        <v>2354</v>
      </c>
      <c r="C1637" s="175">
        <v>0</v>
      </c>
      <c r="D1637" s="175">
        <v>3.3103717150573262</v>
      </c>
    </row>
    <row r="1638" spans="1:4" ht="27.75" customHeight="1" x14ac:dyDescent="0.25">
      <c r="A1638" s="173" t="s">
        <v>2355</v>
      </c>
      <c r="B1638" s="174" t="s">
        <v>2356</v>
      </c>
      <c r="C1638" s="175">
        <v>3.3208145280385799</v>
      </c>
      <c r="D1638" s="175">
        <v>5.4824768151580328</v>
      </c>
    </row>
    <row r="1639" spans="1:4" ht="27.75" customHeight="1" x14ac:dyDescent="0.25">
      <c r="A1639" s="173" t="s">
        <v>2355</v>
      </c>
      <c r="B1639" s="174" t="s">
        <v>2356</v>
      </c>
      <c r="C1639" s="175">
        <v>3.3208145280385799</v>
      </c>
      <c r="D1639" s="175">
        <v>5.4824768151580328</v>
      </c>
    </row>
    <row r="1640" spans="1:4" ht="27.75" customHeight="1" x14ac:dyDescent="0.25">
      <c r="A1640" s="173" t="s">
        <v>2357</v>
      </c>
      <c r="B1640" s="174" t="s">
        <v>2356</v>
      </c>
      <c r="C1640" s="175">
        <v>3.3208145280385799</v>
      </c>
      <c r="D1640" s="175">
        <v>5.4824768151580328</v>
      </c>
    </row>
    <row r="1641" spans="1:4" ht="27.75" customHeight="1" x14ac:dyDescent="0.25">
      <c r="A1641" s="173" t="s">
        <v>2357</v>
      </c>
      <c r="B1641" s="174" t="s">
        <v>2356</v>
      </c>
      <c r="C1641" s="175">
        <v>3.3208145280385799</v>
      </c>
      <c r="D1641" s="175">
        <v>5.4824768151580328</v>
      </c>
    </row>
    <row r="1642" spans="1:4" ht="27.75" customHeight="1" x14ac:dyDescent="0.25">
      <c r="A1642" s="173" t="s">
        <v>2358</v>
      </c>
      <c r="B1642" s="174" t="s">
        <v>2359</v>
      </c>
      <c r="C1642" s="175">
        <v>8.3542503850027164E-2</v>
      </c>
      <c r="D1642" s="175">
        <v>0.16708500770005433</v>
      </c>
    </row>
    <row r="1643" spans="1:4" ht="27.75" customHeight="1" x14ac:dyDescent="0.25">
      <c r="A1643" s="173" t="s">
        <v>2358</v>
      </c>
      <c r="B1643" s="174" t="s">
        <v>2359</v>
      </c>
      <c r="C1643" s="175">
        <v>8.3542503850027164E-2</v>
      </c>
      <c r="D1643" s="175">
        <v>0.16708500770005433</v>
      </c>
    </row>
    <row r="1644" spans="1:4" ht="27.75" customHeight="1" x14ac:dyDescent="0.25">
      <c r="A1644" s="173" t="s">
        <v>2360</v>
      </c>
      <c r="B1644" s="174" t="s">
        <v>2359</v>
      </c>
      <c r="C1644" s="175">
        <v>8.3542503850027164E-2</v>
      </c>
      <c r="D1644" s="175">
        <v>0.16708500770005433</v>
      </c>
    </row>
    <row r="1645" spans="1:4" ht="27.75" customHeight="1" x14ac:dyDescent="0.25">
      <c r="A1645" s="173" t="s">
        <v>2360</v>
      </c>
      <c r="B1645" s="174" t="s">
        <v>2359</v>
      </c>
      <c r="C1645" s="175">
        <v>8.3542503850027164E-2</v>
      </c>
      <c r="D1645" s="175">
        <v>0.16708500770005433</v>
      </c>
    </row>
    <row r="1646" spans="1:4" ht="27.75" customHeight="1" x14ac:dyDescent="0.25">
      <c r="A1646" s="173" t="s">
        <v>2361</v>
      </c>
      <c r="B1646" s="174" t="s">
        <v>2359</v>
      </c>
      <c r="C1646" s="175">
        <v>1.2218091188066471</v>
      </c>
      <c r="D1646" s="175">
        <v>0.25062751155008151</v>
      </c>
    </row>
    <row r="1647" spans="1:4" ht="27.75" customHeight="1" x14ac:dyDescent="0.25">
      <c r="A1647" s="173" t="s">
        <v>2362</v>
      </c>
      <c r="B1647" s="174" t="s">
        <v>2359</v>
      </c>
      <c r="C1647" s="175">
        <v>1.2218091188066471</v>
      </c>
      <c r="D1647" s="175">
        <v>0.25062751155008151</v>
      </c>
    </row>
    <row r="1648" spans="1:4" ht="27.75" customHeight="1" x14ac:dyDescent="0.25">
      <c r="A1648" s="173" t="s">
        <v>2363</v>
      </c>
      <c r="B1648" s="174" t="s">
        <v>2364</v>
      </c>
      <c r="C1648" s="175">
        <v>3.8951692420075164</v>
      </c>
      <c r="D1648" s="175">
        <v>2.1512194741381996</v>
      </c>
    </row>
    <row r="1649" spans="1:4" ht="27.75" customHeight="1" x14ac:dyDescent="0.25">
      <c r="A1649" s="173" t="s">
        <v>2365</v>
      </c>
      <c r="B1649" s="174" t="s">
        <v>2364</v>
      </c>
      <c r="C1649" s="175">
        <v>3.8951692420075164</v>
      </c>
      <c r="D1649" s="175">
        <v>2.1512194741381996</v>
      </c>
    </row>
    <row r="1650" spans="1:4" ht="27.75" customHeight="1" x14ac:dyDescent="0.25">
      <c r="A1650" s="173" t="s">
        <v>2366</v>
      </c>
      <c r="B1650" s="174" t="s">
        <v>2364</v>
      </c>
      <c r="C1650" s="175">
        <v>3.1328438943760188</v>
      </c>
      <c r="D1650" s="175">
        <v>0</v>
      </c>
    </row>
    <row r="1651" spans="1:4" ht="27.75" customHeight="1" x14ac:dyDescent="0.25">
      <c r="A1651" s="173" t="s">
        <v>2366</v>
      </c>
      <c r="B1651" s="174" t="s">
        <v>2364</v>
      </c>
      <c r="C1651" s="175">
        <v>3.1328438943760188</v>
      </c>
      <c r="D1651" s="175">
        <v>0</v>
      </c>
    </row>
    <row r="1652" spans="1:4" ht="27.75" customHeight="1" x14ac:dyDescent="0.25">
      <c r="A1652" s="173" t="s">
        <v>2367</v>
      </c>
      <c r="B1652" s="174" t="s">
        <v>2364</v>
      </c>
      <c r="C1652" s="175">
        <v>3.1328438943760188</v>
      </c>
      <c r="D1652" s="175">
        <v>0</v>
      </c>
    </row>
    <row r="1653" spans="1:4" ht="27.75" customHeight="1" x14ac:dyDescent="0.25">
      <c r="A1653" s="173" t="s">
        <v>2367</v>
      </c>
      <c r="B1653" s="174" t="s">
        <v>2364</v>
      </c>
      <c r="C1653" s="175">
        <v>3.1328438943760188</v>
      </c>
      <c r="D1653" s="175">
        <v>0</v>
      </c>
    </row>
    <row r="1654" spans="1:4" ht="27.75" customHeight="1" x14ac:dyDescent="0.25">
      <c r="A1654" s="173" t="s">
        <v>2368</v>
      </c>
      <c r="B1654" s="174" t="s">
        <v>2369</v>
      </c>
      <c r="C1654" s="175">
        <v>7.7903384840150327</v>
      </c>
      <c r="D1654" s="175">
        <v>4.5112952079014672</v>
      </c>
    </row>
    <row r="1655" spans="1:4" ht="27.75" customHeight="1" x14ac:dyDescent="0.25">
      <c r="A1655" s="173" t="s">
        <v>2370</v>
      </c>
      <c r="B1655" s="174" t="s">
        <v>2369</v>
      </c>
      <c r="C1655" s="175">
        <v>7.7903384840150327</v>
      </c>
      <c r="D1655" s="175">
        <v>4.5112952079014672</v>
      </c>
    </row>
    <row r="1656" spans="1:4" ht="27.75" customHeight="1" x14ac:dyDescent="0.25">
      <c r="A1656" s="173" t="s">
        <v>2371</v>
      </c>
      <c r="B1656" s="174" t="s">
        <v>2369</v>
      </c>
      <c r="C1656" s="175">
        <v>4.1040255016325844</v>
      </c>
      <c r="D1656" s="175">
        <v>0</v>
      </c>
    </row>
    <row r="1657" spans="1:4" ht="27.75" customHeight="1" x14ac:dyDescent="0.25">
      <c r="A1657" s="173" t="s">
        <v>2371</v>
      </c>
      <c r="B1657" s="174" t="s">
        <v>2369</v>
      </c>
      <c r="C1657" s="175">
        <v>4.1040255016325844</v>
      </c>
      <c r="D1657" s="175">
        <v>0</v>
      </c>
    </row>
    <row r="1658" spans="1:4" ht="27.75" customHeight="1" x14ac:dyDescent="0.25">
      <c r="A1658" s="173" t="s">
        <v>2372</v>
      </c>
      <c r="B1658" s="174" t="s">
        <v>2369</v>
      </c>
      <c r="C1658" s="175">
        <v>4.1040255016325844</v>
      </c>
      <c r="D1658" s="175">
        <v>0</v>
      </c>
    </row>
    <row r="1659" spans="1:4" ht="27.75" customHeight="1" x14ac:dyDescent="0.25">
      <c r="A1659" s="173" t="s">
        <v>2372</v>
      </c>
      <c r="B1659" s="174" t="s">
        <v>2369</v>
      </c>
      <c r="C1659" s="175">
        <v>4.1040255016325844</v>
      </c>
      <c r="D1659" s="175">
        <v>0</v>
      </c>
    </row>
    <row r="1660" spans="1:4" ht="27.75" customHeight="1" x14ac:dyDescent="0.25">
      <c r="A1660" s="173" t="s">
        <v>2373</v>
      </c>
      <c r="B1660" s="174" t="s">
        <v>2374</v>
      </c>
      <c r="C1660" s="175">
        <v>1.66040726401929</v>
      </c>
      <c r="D1660" s="175">
        <v>7.309969086877377E-2</v>
      </c>
    </row>
    <row r="1661" spans="1:4" ht="27.75" customHeight="1" x14ac:dyDescent="0.25">
      <c r="A1661" s="173" t="s">
        <v>2373</v>
      </c>
      <c r="B1661" s="174" t="s">
        <v>2374</v>
      </c>
      <c r="C1661" s="175">
        <v>1.66040726401929</v>
      </c>
      <c r="D1661" s="175">
        <v>7.309969086877377E-2</v>
      </c>
    </row>
    <row r="1662" spans="1:4" ht="27.75" customHeight="1" x14ac:dyDescent="0.25">
      <c r="A1662" s="173" t="s">
        <v>2375</v>
      </c>
      <c r="B1662" s="174" t="s">
        <v>2374</v>
      </c>
      <c r="C1662" s="175">
        <v>1.66040726401929</v>
      </c>
      <c r="D1662" s="175">
        <v>7.309969086877377E-2</v>
      </c>
    </row>
    <row r="1663" spans="1:4" ht="27.75" customHeight="1" x14ac:dyDescent="0.25">
      <c r="A1663" s="173" t="s">
        <v>2375</v>
      </c>
      <c r="B1663" s="174" t="s">
        <v>2374</v>
      </c>
      <c r="C1663" s="175">
        <v>1.66040726401929</v>
      </c>
      <c r="D1663" s="175">
        <v>7.309969086877377E-2</v>
      </c>
    </row>
    <row r="1664" spans="1:4" ht="27.75" customHeight="1" x14ac:dyDescent="0.25">
      <c r="A1664" s="173" t="s">
        <v>2376</v>
      </c>
      <c r="B1664" s="174" t="s">
        <v>2374</v>
      </c>
      <c r="C1664" s="175">
        <v>0.52214064906266977</v>
      </c>
      <c r="D1664" s="175">
        <v>1.9736916534568916</v>
      </c>
    </row>
    <row r="1665" spans="1:4" ht="27.75" customHeight="1" x14ac:dyDescent="0.25">
      <c r="A1665" s="173" t="s">
        <v>2377</v>
      </c>
      <c r="B1665" s="174" t="s">
        <v>2374</v>
      </c>
      <c r="C1665" s="175">
        <v>0.52214064906266977</v>
      </c>
      <c r="D1665" s="175">
        <v>1.9736916534568916</v>
      </c>
    </row>
    <row r="1666" spans="1:4" ht="27.75" customHeight="1" x14ac:dyDescent="0.25">
      <c r="A1666" s="173" t="s">
        <v>2378</v>
      </c>
      <c r="B1666" s="174" t="s">
        <v>2379</v>
      </c>
      <c r="C1666" s="175">
        <v>2.8091166919571635</v>
      </c>
      <c r="D1666" s="175">
        <v>7.309969086877377E-2</v>
      </c>
    </row>
    <row r="1667" spans="1:4" ht="27.75" customHeight="1" x14ac:dyDescent="0.25">
      <c r="A1667" s="173" t="s">
        <v>2378</v>
      </c>
      <c r="B1667" s="174" t="s">
        <v>2379</v>
      </c>
      <c r="C1667" s="175">
        <v>2.8091166919571635</v>
      </c>
      <c r="D1667" s="175">
        <v>7.309969086877377E-2</v>
      </c>
    </row>
    <row r="1668" spans="1:4" ht="27.75" customHeight="1" x14ac:dyDescent="0.25">
      <c r="A1668" s="173" t="s">
        <v>2380</v>
      </c>
      <c r="B1668" s="174" t="s">
        <v>2379</v>
      </c>
      <c r="C1668" s="175">
        <v>2.8091166919571635</v>
      </c>
      <c r="D1668" s="175">
        <v>7.309969086877377E-2</v>
      </c>
    </row>
    <row r="1669" spans="1:4" ht="27.75" customHeight="1" x14ac:dyDescent="0.25">
      <c r="A1669" s="173" t="s">
        <v>2380</v>
      </c>
      <c r="B1669" s="174" t="s">
        <v>2379</v>
      </c>
      <c r="C1669" s="175">
        <v>2.8091166919571635</v>
      </c>
      <c r="D1669" s="175">
        <v>7.309969086877377E-2</v>
      </c>
    </row>
    <row r="1670" spans="1:4" ht="27.75" customHeight="1" x14ac:dyDescent="0.25">
      <c r="A1670" s="173" t="s">
        <v>2381</v>
      </c>
      <c r="B1670" s="174" t="s">
        <v>2379</v>
      </c>
      <c r="C1670" s="175">
        <v>0.32372720241885528</v>
      </c>
      <c r="D1670" s="175">
        <v>2.9657588866759643</v>
      </c>
    </row>
    <row r="1671" spans="1:4" ht="27.75" customHeight="1" x14ac:dyDescent="0.25">
      <c r="A1671" s="173" t="s">
        <v>2382</v>
      </c>
      <c r="B1671" s="174" t="s">
        <v>2383</v>
      </c>
      <c r="C1671" s="175">
        <v>0.99206723321907253</v>
      </c>
      <c r="D1671" s="175">
        <v>5.284063368514218</v>
      </c>
    </row>
    <row r="1672" spans="1:4" ht="27.75" customHeight="1" x14ac:dyDescent="0.25">
      <c r="A1672" s="173" t="s">
        <v>2384</v>
      </c>
      <c r="B1672" s="174" t="s">
        <v>2383</v>
      </c>
      <c r="C1672" s="175">
        <v>0.99206723321907253</v>
      </c>
      <c r="D1672" s="175">
        <v>5.284063368514218</v>
      </c>
    </row>
    <row r="1673" spans="1:4" ht="27.75" customHeight="1" x14ac:dyDescent="0.25">
      <c r="A1673" s="173" t="s">
        <v>2385</v>
      </c>
      <c r="B1673" s="174" t="s">
        <v>2386</v>
      </c>
      <c r="C1673" s="175">
        <v>0.77276816061275122</v>
      </c>
      <c r="D1673" s="175">
        <v>4.1771251925013582E-2</v>
      </c>
    </row>
    <row r="1674" spans="1:4" ht="27.75" customHeight="1" x14ac:dyDescent="0.25">
      <c r="A1674" s="173" t="s">
        <v>2387</v>
      </c>
      <c r="B1674" s="174" t="s">
        <v>2388</v>
      </c>
      <c r="C1674" s="175">
        <v>0</v>
      </c>
      <c r="D1674" s="175">
        <v>5.8375324565206475</v>
      </c>
    </row>
    <row r="1675" spans="1:4" ht="27.75" customHeight="1" x14ac:dyDescent="0.25">
      <c r="A1675" s="173" t="s">
        <v>2389</v>
      </c>
      <c r="B1675" s="174" t="s">
        <v>2388</v>
      </c>
      <c r="C1675" s="175">
        <v>0</v>
      </c>
      <c r="D1675" s="175">
        <v>5.8375324565206475</v>
      </c>
    </row>
    <row r="1676" spans="1:4" ht="27.75" customHeight="1" x14ac:dyDescent="0.25">
      <c r="A1676" s="173" t="s">
        <v>2390</v>
      </c>
      <c r="B1676" s="174" t="s">
        <v>2388</v>
      </c>
      <c r="C1676" s="175">
        <v>4.7305942805077885</v>
      </c>
      <c r="D1676" s="175">
        <v>0.81453941253776485</v>
      </c>
    </row>
    <row r="1677" spans="1:4" ht="27.75" customHeight="1" x14ac:dyDescent="0.25">
      <c r="A1677" s="173" t="s">
        <v>2390</v>
      </c>
      <c r="B1677" s="174" t="s">
        <v>2388</v>
      </c>
      <c r="C1677" s="175">
        <v>4.7305942805077885</v>
      </c>
      <c r="D1677" s="175">
        <v>0.81453941253776485</v>
      </c>
    </row>
    <row r="1678" spans="1:4" ht="27.75" customHeight="1" x14ac:dyDescent="0.25">
      <c r="A1678" s="173" t="s">
        <v>2391</v>
      </c>
      <c r="B1678" s="174" t="s">
        <v>2388</v>
      </c>
      <c r="C1678" s="175">
        <v>4.7305942805077885</v>
      </c>
      <c r="D1678" s="175">
        <v>0.81453941253776485</v>
      </c>
    </row>
    <row r="1679" spans="1:4" ht="27.75" customHeight="1" x14ac:dyDescent="0.25">
      <c r="A1679" s="173" t="s">
        <v>2391</v>
      </c>
      <c r="B1679" s="174" t="s">
        <v>2388</v>
      </c>
      <c r="C1679" s="175">
        <v>4.7305942805077885</v>
      </c>
      <c r="D1679" s="175">
        <v>0.81453941253776485</v>
      </c>
    </row>
    <row r="1680" spans="1:4" ht="27.75" customHeight="1" x14ac:dyDescent="0.25">
      <c r="A1680" s="173" t="s">
        <v>2392</v>
      </c>
      <c r="B1680" s="174" t="s">
        <v>2388</v>
      </c>
      <c r="C1680" s="175">
        <v>4.7305942805077885</v>
      </c>
      <c r="D1680" s="175">
        <v>0.81453941253776485</v>
      </c>
    </row>
    <row r="1681" spans="1:4" ht="27.75" customHeight="1" x14ac:dyDescent="0.25">
      <c r="A1681" s="173" t="s">
        <v>2392</v>
      </c>
      <c r="B1681" s="174" t="s">
        <v>2388</v>
      </c>
      <c r="C1681" s="175">
        <v>4.7305942805077885</v>
      </c>
      <c r="D1681" s="175">
        <v>0.81453941253776485</v>
      </c>
    </row>
    <row r="1682" spans="1:4" ht="27.75" customHeight="1" x14ac:dyDescent="0.25">
      <c r="A1682" s="173" t="s">
        <v>2393</v>
      </c>
      <c r="B1682" s="174" t="s">
        <v>2394</v>
      </c>
      <c r="C1682" s="175">
        <v>0.80409659955651147</v>
      </c>
      <c r="D1682" s="175">
        <v>0.42815533223138919</v>
      </c>
    </row>
    <row r="1683" spans="1:4" ht="27.75" customHeight="1" x14ac:dyDescent="0.25">
      <c r="A1683" s="173" t="s">
        <v>2395</v>
      </c>
      <c r="B1683" s="174" t="s">
        <v>2394</v>
      </c>
      <c r="C1683" s="175">
        <v>0.80409659955651147</v>
      </c>
      <c r="D1683" s="175">
        <v>0.42815533223138919</v>
      </c>
    </row>
    <row r="1684" spans="1:4" ht="27.75" customHeight="1" x14ac:dyDescent="0.25">
      <c r="A1684" s="173" t="s">
        <v>2396</v>
      </c>
      <c r="B1684" s="174" t="s">
        <v>2394</v>
      </c>
      <c r="C1684" s="175">
        <v>0.46992658415640282</v>
      </c>
      <c r="D1684" s="175">
        <v>-1.0442812981253395E-2</v>
      </c>
    </row>
    <row r="1685" spans="1:4" ht="27.75" customHeight="1" x14ac:dyDescent="0.25">
      <c r="A1685" s="173" t="s">
        <v>2396</v>
      </c>
      <c r="B1685" s="174" t="s">
        <v>2394</v>
      </c>
      <c r="C1685" s="175">
        <v>0.46992658415640282</v>
      </c>
      <c r="D1685" s="175">
        <v>-1.0442812981253395E-2</v>
      </c>
    </row>
    <row r="1686" spans="1:4" ht="27.75" customHeight="1" x14ac:dyDescent="0.25">
      <c r="A1686" s="173" t="s">
        <v>2397</v>
      </c>
      <c r="B1686" s="174" t="s">
        <v>2394</v>
      </c>
      <c r="C1686" s="175">
        <v>0.46992658415640282</v>
      </c>
      <c r="D1686" s="175">
        <v>-1.0442812981253395E-2</v>
      </c>
    </row>
    <row r="1687" spans="1:4" ht="27.75" customHeight="1" x14ac:dyDescent="0.25">
      <c r="A1687" s="173" t="s">
        <v>2397</v>
      </c>
      <c r="B1687" s="174" t="s">
        <v>2394</v>
      </c>
      <c r="C1687" s="175">
        <v>0.46992658415640282</v>
      </c>
      <c r="D1687" s="175">
        <v>-1.0442812981253395E-2</v>
      </c>
    </row>
    <row r="1688" spans="1:4" ht="27.75" customHeight="1" x14ac:dyDescent="0.25">
      <c r="A1688" s="173" t="s">
        <v>2398</v>
      </c>
      <c r="B1688" s="174" t="s">
        <v>2399</v>
      </c>
      <c r="C1688" s="175">
        <v>4.9290077271516024</v>
      </c>
      <c r="D1688" s="175">
        <v>0.96073879427531239</v>
      </c>
    </row>
    <row r="1689" spans="1:4" ht="27.75" customHeight="1" x14ac:dyDescent="0.25">
      <c r="A1689" s="173" t="s">
        <v>2400</v>
      </c>
      <c r="B1689" s="174" t="s">
        <v>2401</v>
      </c>
      <c r="C1689" s="175">
        <v>4.2084536314451189</v>
      </c>
      <c r="D1689" s="175">
        <v>0.78321097359400471</v>
      </c>
    </row>
    <row r="1690" spans="1:4" ht="27.75" customHeight="1" x14ac:dyDescent="0.25">
      <c r="A1690" s="173" t="s">
        <v>2400</v>
      </c>
      <c r="B1690" s="174" t="s">
        <v>2401</v>
      </c>
      <c r="C1690" s="175">
        <v>4.2084536314451189</v>
      </c>
      <c r="D1690" s="175">
        <v>0.78321097359400471</v>
      </c>
    </row>
    <row r="1691" spans="1:4" ht="27.75" customHeight="1" x14ac:dyDescent="0.25">
      <c r="A1691" s="173" t="s">
        <v>2402</v>
      </c>
      <c r="B1691" s="174" t="s">
        <v>2403</v>
      </c>
      <c r="C1691" s="175">
        <v>1.2426947447691541</v>
      </c>
      <c r="D1691" s="175">
        <v>3.7802982992137291</v>
      </c>
    </row>
    <row r="1692" spans="1:4" ht="27.75" customHeight="1" x14ac:dyDescent="0.25">
      <c r="A1692" s="173" t="s">
        <v>2404</v>
      </c>
      <c r="B1692" s="174" t="s">
        <v>2405</v>
      </c>
      <c r="C1692" s="175">
        <v>0.20885625962506793</v>
      </c>
      <c r="D1692" s="175">
        <v>0.4803693971376562</v>
      </c>
    </row>
    <row r="1693" spans="1:4" ht="27.75" customHeight="1" x14ac:dyDescent="0.25">
      <c r="A1693" s="173" t="s">
        <v>2406</v>
      </c>
      <c r="B1693" s="174" t="s">
        <v>2405</v>
      </c>
      <c r="C1693" s="175">
        <v>0.20885625962506793</v>
      </c>
      <c r="D1693" s="175">
        <v>0.4803693971376562</v>
      </c>
    </row>
    <row r="1694" spans="1:4" ht="27.75" customHeight="1" x14ac:dyDescent="0.25">
      <c r="A1694" s="173" t="s">
        <v>2407</v>
      </c>
      <c r="B1694" s="174" t="s">
        <v>2405</v>
      </c>
      <c r="C1694" s="175">
        <v>0.20885625962506793</v>
      </c>
      <c r="D1694" s="175">
        <v>0.4803693971376562</v>
      </c>
    </row>
    <row r="1695" spans="1:4" ht="27.75" customHeight="1" x14ac:dyDescent="0.25">
      <c r="A1695" s="173" t="s">
        <v>2408</v>
      </c>
      <c r="B1695" s="174" t="s">
        <v>2405</v>
      </c>
      <c r="C1695" s="175">
        <v>0.20885625962506793</v>
      </c>
      <c r="D1695" s="175">
        <v>0.4803693971376562</v>
      </c>
    </row>
    <row r="1696" spans="1:4" ht="27.75" customHeight="1" x14ac:dyDescent="0.25">
      <c r="A1696" s="173" t="s">
        <v>2409</v>
      </c>
      <c r="B1696" s="174" t="s">
        <v>2405</v>
      </c>
      <c r="C1696" s="175">
        <v>0.20885625962506793</v>
      </c>
      <c r="D1696" s="175">
        <v>0.4803693971376562</v>
      </c>
    </row>
    <row r="1697" spans="1:4" ht="27.75" customHeight="1" x14ac:dyDescent="0.25">
      <c r="A1697" s="173" t="s">
        <v>2410</v>
      </c>
      <c r="B1697" s="174" t="s">
        <v>2411</v>
      </c>
      <c r="C1697" s="175">
        <v>0.50125502310016301</v>
      </c>
      <c r="D1697" s="175">
        <v>-0.74143972166899108</v>
      </c>
    </row>
    <row r="1698" spans="1:4" ht="27.75" customHeight="1" x14ac:dyDescent="0.25">
      <c r="A1698" s="173" t="s">
        <v>2410</v>
      </c>
      <c r="B1698" s="174" t="s">
        <v>2411</v>
      </c>
      <c r="C1698" s="175">
        <v>0.50125502310016301</v>
      </c>
      <c r="D1698" s="175">
        <v>-0.74143972166899108</v>
      </c>
    </row>
    <row r="1699" spans="1:4" ht="27.75" customHeight="1" x14ac:dyDescent="0.25">
      <c r="A1699" s="173" t="s">
        <v>2410</v>
      </c>
      <c r="B1699" s="174" t="s">
        <v>2411</v>
      </c>
      <c r="C1699" s="175">
        <v>0.50125502310016301</v>
      </c>
      <c r="D1699" s="175">
        <v>-0.74143972166899108</v>
      </c>
    </row>
    <row r="1700" spans="1:4" ht="27.75" customHeight="1" x14ac:dyDescent="0.25">
      <c r="A1700" s="173" t="s">
        <v>2412</v>
      </c>
      <c r="B1700" s="174" t="s">
        <v>2411</v>
      </c>
      <c r="C1700" s="175">
        <v>0.50125502310016301</v>
      </c>
      <c r="D1700" s="175">
        <v>-0.74143972166899108</v>
      </c>
    </row>
    <row r="1701" spans="1:4" ht="27.75" customHeight="1" x14ac:dyDescent="0.25">
      <c r="A1701" s="173" t="s">
        <v>2412</v>
      </c>
      <c r="B1701" s="174" t="s">
        <v>2411</v>
      </c>
      <c r="C1701" s="175">
        <v>0.50125502310016301</v>
      </c>
      <c r="D1701" s="175">
        <v>-0.74143972166899108</v>
      </c>
    </row>
    <row r="1702" spans="1:4" ht="27.75" customHeight="1" x14ac:dyDescent="0.25">
      <c r="A1702" s="173" t="s">
        <v>2412</v>
      </c>
      <c r="B1702" s="174" t="s">
        <v>2411</v>
      </c>
      <c r="C1702" s="175">
        <v>0.50125502310016301</v>
      </c>
      <c r="D1702" s="175">
        <v>-0.74143972166899108</v>
      </c>
    </row>
    <row r="1703" spans="1:4" ht="27.75" customHeight="1" x14ac:dyDescent="0.25">
      <c r="A1703" s="173" t="s">
        <v>2413</v>
      </c>
      <c r="B1703" s="174" t="s">
        <v>2411</v>
      </c>
      <c r="C1703" s="175">
        <v>0.50125502310016301</v>
      </c>
      <c r="D1703" s="175">
        <v>-0.74143972166899108</v>
      </c>
    </row>
    <row r="1704" spans="1:4" ht="27.75" customHeight="1" x14ac:dyDescent="0.25">
      <c r="A1704" s="173" t="s">
        <v>2413</v>
      </c>
      <c r="B1704" s="174" t="s">
        <v>2411</v>
      </c>
      <c r="C1704" s="175">
        <v>0.50125502310016301</v>
      </c>
      <c r="D1704" s="175">
        <v>-0.74143972166899108</v>
      </c>
    </row>
    <row r="1705" spans="1:4" ht="27.75" customHeight="1" x14ac:dyDescent="0.25">
      <c r="A1705" s="173" t="s">
        <v>2413</v>
      </c>
      <c r="B1705" s="174" t="s">
        <v>2411</v>
      </c>
      <c r="C1705" s="175">
        <v>0.50125502310016301</v>
      </c>
      <c r="D1705" s="175">
        <v>-0.74143972166899108</v>
      </c>
    </row>
    <row r="1706" spans="1:4" ht="27.75" customHeight="1" x14ac:dyDescent="0.25">
      <c r="A1706" s="173" t="s">
        <v>2414</v>
      </c>
      <c r="B1706" s="174" t="s">
        <v>2411</v>
      </c>
      <c r="C1706" s="175">
        <v>-0.57435471396893678</v>
      </c>
      <c r="D1706" s="175">
        <v>-0.86675347744403175</v>
      </c>
    </row>
    <row r="1707" spans="1:4" ht="27.75" customHeight="1" x14ac:dyDescent="0.25">
      <c r="A1707" s="173" t="s">
        <v>2415</v>
      </c>
      <c r="B1707" s="174" t="s">
        <v>2416</v>
      </c>
      <c r="C1707" s="175">
        <v>0.38638408030637561</v>
      </c>
      <c r="D1707" s="175">
        <v>7.142884079177322</v>
      </c>
    </row>
    <row r="1708" spans="1:4" ht="27.75" customHeight="1" x14ac:dyDescent="0.25">
      <c r="A1708" s="173" t="s">
        <v>2417</v>
      </c>
      <c r="B1708" s="174" t="s">
        <v>2418</v>
      </c>
      <c r="C1708" s="175">
        <v>0.66834003080021731</v>
      </c>
      <c r="D1708" s="175">
        <v>10.474141420197155</v>
      </c>
    </row>
    <row r="1709" spans="1:4" ht="27.75" customHeight="1" x14ac:dyDescent="0.25">
      <c r="A1709" s="173" t="s">
        <v>2419</v>
      </c>
      <c r="B1709" s="174" t="s">
        <v>2418</v>
      </c>
      <c r="C1709" s="175">
        <v>0.66834003080021731</v>
      </c>
      <c r="D1709" s="175">
        <v>10.474141420197155</v>
      </c>
    </row>
    <row r="1710" spans="1:4" ht="27.75" customHeight="1" x14ac:dyDescent="0.25">
      <c r="A1710" s="173" t="s">
        <v>2420</v>
      </c>
      <c r="B1710" s="174" t="s">
        <v>2421</v>
      </c>
      <c r="C1710" s="175">
        <v>0.11487094279378735</v>
      </c>
      <c r="D1710" s="175">
        <v>7.309969086877377E-2</v>
      </c>
    </row>
    <row r="1711" spans="1:4" ht="27.75" customHeight="1" x14ac:dyDescent="0.25">
      <c r="A1711" s="173" t="s">
        <v>2420</v>
      </c>
      <c r="B1711" s="174" t="s">
        <v>2421</v>
      </c>
      <c r="C1711" s="175">
        <v>0.11487094279378735</v>
      </c>
      <c r="D1711" s="175">
        <v>7.309969086877377E-2</v>
      </c>
    </row>
    <row r="1712" spans="1:4" ht="27.75" customHeight="1" x14ac:dyDescent="0.25">
      <c r="A1712" s="173" t="s">
        <v>2422</v>
      </c>
      <c r="B1712" s="174" t="s">
        <v>2421</v>
      </c>
      <c r="C1712" s="175">
        <v>0.11487094279378735</v>
      </c>
      <c r="D1712" s="175">
        <v>7.309969086877377E-2</v>
      </c>
    </row>
    <row r="1713" spans="1:4" ht="27.75" customHeight="1" x14ac:dyDescent="0.25">
      <c r="A1713" s="173" t="s">
        <v>2422</v>
      </c>
      <c r="B1713" s="174" t="s">
        <v>2421</v>
      </c>
      <c r="C1713" s="175">
        <v>0.11487094279378735</v>
      </c>
      <c r="D1713" s="175">
        <v>7.309969086877377E-2</v>
      </c>
    </row>
    <row r="1714" spans="1:4" ht="27.75" customHeight="1" x14ac:dyDescent="0.25">
      <c r="A1714" s="173" t="s">
        <v>2423</v>
      </c>
      <c r="B1714" s="174" t="s">
        <v>2421</v>
      </c>
      <c r="C1714" s="175">
        <v>0.11487094279378735</v>
      </c>
      <c r="D1714" s="175">
        <v>7.309969086877377E-2</v>
      </c>
    </row>
    <row r="1715" spans="1:4" ht="27.75" customHeight="1" x14ac:dyDescent="0.25">
      <c r="A1715" s="173" t="s">
        <v>2423</v>
      </c>
      <c r="B1715" s="174" t="s">
        <v>2421</v>
      </c>
      <c r="C1715" s="175">
        <v>0.11487094279378735</v>
      </c>
      <c r="D1715" s="175">
        <v>7.309969086877377E-2</v>
      </c>
    </row>
    <row r="1716" spans="1:4" ht="27.75" customHeight="1" x14ac:dyDescent="0.25">
      <c r="A1716" s="173" t="s">
        <v>2424</v>
      </c>
      <c r="B1716" s="174" t="s">
        <v>2421</v>
      </c>
      <c r="C1716" s="175">
        <v>0.11487094279378735</v>
      </c>
      <c r="D1716" s="175">
        <v>7.309969086877377E-2</v>
      </c>
    </row>
    <row r="1717" spans="1:4" ht="27.75" customHeight="1" x14ac:dyDescent="0.25">
      <c r="A1717" s="173" t="s">
        <v>2424</v>
      </c>
      <c r="B1717" s="174" t="s">
        <v>2421</v>
      </c>
      <c r="C1717" s="175">
        <v>0.11487094279378735</v>
      </c>
      <c r="D1717" s="175">
        <v>7.309969086877377E-2</v>
      </c>
    </row>
    <row r="1718" spans="1:4" ht="27.75" customHeight="1" x14ac:dyDescent="0.25">
      <c r="A1718" s="173" t="s">
        <v>2425</v>
      </c>
      <c r="B1718" s="174" t="s">
        <v>2426</v>
      </c>
      <c r="C1718" s="175">
        <v>0.26107032453133489</v>
      </c>
      <c r="D1718" s="175">
        <v>4.5843948987702401</v>
      </c>
    </row>
    <row r="1719" spans="1:4" ht="27.75" customHeight="1" x14ac:dyDescent="0.25">
      <c r="A1719" s="173" t="s">
        <v>2427</v>
      </c>
      <c r="B1719" s="174" t="s">
        <v>2428</v>
      </c>
      <c r="C1719" s="175">
        <v>8.3542503850027164E-2</v>
      </c>
      <c r="D1719" s="175">
        <v>34.001799066961055</v>
      </c>
    </row>
    <row r="1720" spans="1:4" ht="27.75" customHeight="1" x14ac:dyDescent="0.25">
      <c r="A1720" s="173" t="s">
        <v>2429</v>
      </c>
      <c r="B1720" s="174" t="s">
        <v>2428</v>
      </c>
      <c r="C1720" s="175">
        <v>49.227420393628506</v>
      </c>
      <c r="D1720" s="175">
        <v>8.6362063354965581</v>
      </c>
    </row>
    <row r="1721" spans="1:4" ht="27.75" customHeight="1" x14ac:dyDescent="0.25">
      <c r="A1721" s="173" t="s">
        <v>2429</v>
      </c>
      <c r="B1721" s="174" t="s">
        <v>2428</v>
      </c>
      <c r="C1721" s="175">
        <v>49.227420393628506</v>
      </c>
      <c r="D1721" s="175">
        <v>8.6362063354965581</v>
      </c>
    </row>
    <row r="1722" spans="1:4" ht="27.75" customHeight="1" x14ac:dyDescent="0.25">
      <c r="A1722" s="173" t="s">
        <v>2430</v>
      </c>
      <c r="B1722" s="174" t="s">
        <v>2431</v>
      </c>
      <c r="C1722" s="175">
        <v>6.5476437392458786</v>
      </c>
      <c r="D1722" s="175">
        <v>7.435282842652418</v>
      </c>
    </row>
    <row r="1723" spans="1:4" ht="27.75" customHeight="1" x14ac:dyDescent="0.25">
      <c r="A1723" s="173" t="s">
        <v>2432</v>
      </c>
      <c r="B1723" s="174" t="s">
        <v>2433</v>
      </c>
      <c r="C1723" s="175">
        <v>2.1407766611569459</v>
      </c>
      <c r="D1723" s="175">
        <v>7.5083825335211918</v>
      </c>
    </row>
    <row r="1724" spans="1:4" ht="27.75" customHeight="1" x14ac:dyDescent="0.25">
      <c r="A1724" s="173" t="s">
        <v>2434</v>
      </c>
      <c r="B1724" s="174" t="s">
        <v>2433</v>
      </c>
      <c r="C1724" s="175">
        <v>2.1407766611569459</v>
      </c>
      <c r="D1724" s="175">
        <v>7.5083825335211918</v>
      </c>
    </row>
    <row r="1725" spans="1:4" ht="27.75" customHeight="1" x14ac:dyDescent="0.25">
      <c r="A1725" s="173" t="s">
        <v>2435</v>
      </c>
      <c r="B1725" s="174" t="s">
        <v>2436</v>
      </c>
      <c r="C1725" s="175">
        <v>1.9214775885506248</v>
      </c>
      <c r="D1725" s="175">
        <v>-0.39682689328762905</v>
      </c>
    </row>
    <row r="1726" spans="1:4" ht="27.75" customHeight="1" x14ac:dyDescent="0.25">
      <c r="A1726" s="173" t="s">
        <v>2437</v>
      </c>
      <c r="B1726" s="174" t="s">
        <v>2436</v>
      </c>
      <c r="C1726" s="175">
        <v>1.9214775885506248</v>
      </c>
      <c r="D1726" s="175">
        <v>-0.39682689328762905</v>
      </c>
    </row>
    <row r="1727" spans="1:4" ht="27.75" customHeight="1" x14ac:dyDescent="0.25">
      <c r="A1727" s="173" t="s">
        <v>2438</v>
      </c>
      <c r="B1727" s="174" t="s">
        <v>2436</v>
      </c>
      <c r="C1727" s="175">
        <v>0.5639119009876834</v>
      </c>
      <c r="D1727" s="175">
        <v>1.900591962588118</v>
      </c>
    </row>
    <row r="1728" spans="1:4" ht="27.75" customHeight="1" x14ac:dyDescent="0.25">
      <c r="A1728" s="173" t="s">
        <v>2438</v>
      </c>
      <c r="B1728" s="174" t="s">
        <v>2436</v>
      </c>
      <c r="C1728" s="175">
        <v>0.5639119009876834</v>
      </c>
      <c r="D1728" s="175">
        <v>1.900591962588118</v>
      </c>
    </row>
    <row r="1729" spans="1:4" ht="27.75" customHeight="1" x14ac:dyDescent="0.25">
      <c r="A1729" s="173" t="s">
        <v>2439</v>
      </c>
      <c r="B1729" s="174" t="s">
        <v>2436</v>
      </c>
      <c r="C1729" s="175">
        <v>0.5639119009876834</v>
      </c>
      <c r="D1729" s="175">
        <v>1.900591962588118</v>
      </c>
    </row>
    <row r="1730" spans="1:4" ht="27.75" customHeight="1" x14ac:dyDescent="0.25">
      <c r="A1730" s="173" t="s">
        <v>2439</v>
      </c>
      <c r="B1730" s="174" t="s">
        <v>2436</v>
      </c>
      <c r="C1730" s="175">
        <v>0.5639119009876834</v>
      </c>
      <c r="D1730" s="175">
        <v>1.900591962588118</v>
      </c>
    </row>
    <row r="1731" spans="1:4" ht="27.75" customHeight="1" x14ac:dyDescent="0.25">
      <c r="A1731" s="173" t="s">
        <v>2440</v>
      </c>
      <c r="B1731" s="174" t="s">
        <v>2441</v>
      </c>
      <c r="C1731" s="175">
        <v>1.2949088096754211</v>
      </c>
      <c r="D1731" s="175">
        <v>0.88763910340653862</v>
      </c>
    </row>
    <row r="1732" spans="1:4" ht="27.75" customHeight="1" x14ac:dyDescent="0.25">
      <c r="A1732" s="173" t="s">
        <v>2442</v>
      </c>
      <c r="B1732" s="174" t="s">
        <v>2441</v>
      </c>
      <c r="C1732" s="175">
        <v>1.2949088096754211</v>
      </c>
      <c r="D1732" s="175">
        <v>0.88763910340653862</v>
      </c>
    </row>
    <row r="1733" spans="1:4" ht="27.75" customHeight="1" x14ac:dyDescent="0.25">
      <c r="A1733" s="173" t="s">
        <v>2443</v>
      </c>
      <c r="B1733" s="174" t="s">
        <v>2444</v>
      </c>
      <c r="C1733" s="175">
        <v>0</v>
      </c>
      <c r="D1733" s="175">
        <v>0</v>
      </c>
    </row>
    <row r="1734" spans="1:4" ht="27.75" customHeight="1" x14ac:dyDescent="0.25">
      <c r="A1734" s="173" t="s">
        <v>2443</v>
      </c>
      <c r="B1734" s="174" t="s">
        <v>2444</v>
      </c>
      <c r="C1734" s="175">
        <v>0</v>
      </c>
      <c r="D1734" s="175">
        <v>0</v>
      </c>
    </row>
    <row r="1735" spans="1:4" ht="27.75" customHeight="1" x14ac:dyDescent="0.25">
      <c r="A1735" s="173" t="s">
        <v>2445</v>
      </c>
      <c r="B1735" s="174" t="s">
        <v>2446</v>
      </c>
      <c r="C1735" s="175">
        <v>0</v>
      </c>
      <c r="D1735" s="175">
        <v>0</v>
      </c>
    </row>
    <row r="1736" spans="1:4" ht="27.75" customHeight="1" x14ac:dyDescent="0.25">
      <c r="A1736" s="173" t="s">
        <v>2447</v>
      </c>
      <c r="B1736" s="174" t="s">
        <v>2446</v>
      </c>
      <c r="C1736" s="175">
        <v>0</v>
      </c>
      <c r="D1736" s="175">
        <v>0</v>
      </c>
    </row>
    <row r="1737" spans="1:4" ht="27.75" customHeight="1" x14ac:dyDescent="0.25">
      <c r="A1737" s="173" t="s">
        <v>2448</v>
      </c>
      <c r="B1737" s="174" t="s">
        <v>2446</v>
      </c>
      <c r="C1737" s="175">
        <v>0</v>
      </c>
      <c r="D1737" s="175">
        <v>0</v>
      </c>
    </row>
    <row r="1738" spans="1:4" ht="27.75" customHeight="1" x14ac:dyDescent="0.25">
      <c r="A1738" s="173" t="s">
        <v>2449</v>
      </c>
      <c r="B1738" s="174" t="s">
        <v>2450</v>
      </c>
      <c r="C1738" s="175">
        <v>5.9524033993144352</v>
      </c>
      <c r="D1738" s="175">
        <v>0.81453941253776485</v>
      </c>
    </row>
    <row r="1739" spans="1:4" ht="27.75" customHeight="1" x14ac:dyDescent="0.25">
      <c r="A1739" s="173" t="s">
        <v>2451</v>
      </c>
      <c r="B1739" s="174" t="s">
        <v>2452</v>
      </c>
      <c r="C1739" s="175">
        <v>36.372317613705576</v>
      </c>
      <c r="D1739" s="175">
        <v>9.9415579581532327</v>
      </c>
    </row>
    <row r="1740" spans="1:4" ht="27.75" customHeight="1" x14ac:dyDescent="0.25">
      <c r="A1740" s="173" t="s">
        <v>2451</v>
      </c>
      <c r="B1740" s="174" t="s">
        <v>2452</v>
      </c>
      <c r="C1740" s="175">
        <v>36.372317613705576</v>
      </c>
      <c r="D1740" s="175">
        <v>9.9415579581532327</v>
      </c>
    </row>
    <row r="1741" spans="1:4" ht="27.75" customHeight="1" x14ac:dyDescent="0.25">
      <c r="A1741" s="173" t="s">
        <v>2453</v>
      </c>
      <c r="B1741" s="174" t="s">
        <v>2452</v>
      </c>
      <c r="C1741" s="175">
        <v>36.372317613705576</v>
      </c>
      <c r="D1741" s="175">
        <v>9.9415579581532327</v>
      </c>
    </row>
    <row r="1742" spans="1:4" ht="27.75" customHeight="1" x14ac:dyDescent="0.25">
      <c r="A1742" s="173" t="s">
        <v>2453</v>
      </c>
      <c r="B1742" s="174" t="s">
        <v>2452</v>
      </c>
      <c r="C1742" s="175">
        <v>36.372317613705576</v>
      </c>
      <c r="D1742" s="175">
        <v>9.9415579581532327</v>
      </c>
    </row>
    <row r="1743" spans="1:4" ht="27.75" customHeight="1" x14ac:dyDescent="0.25">
      <c r="A1743" s="173" t="s">
        <v>2454</v>
      </c>
      <c r="B1743" s="174" t="s">
        <v>2455</v>
      </c>
      <c r="C1743" s="175">
        <v>0</v>
      </c>
      <c r="D1743" s="175">
        <v>1.9945772794193983</v>
      </c>
    </row>
    <row r="1744" spans="1:4" ht="27.75" customHeight="1" x14ac:dyDescent="0.25">
      <c r="A1744" s="173" t="s">
        <v>2456</v>
      </c>
      <c r="B1744" s="174" t="s">
        <v>2455</v>
      </c>
      <c r="C1744" s="175">
        <v>0</v>
      </c>
      <c r="D1744" s="175">
        <v>1.9945772794193983</v>
      </c>
    </row>
    <row r="1745" spans="1:4" ht="27.75" customHeight="1" x14ac:dyDescent="0.25">
      <c r="A1745" s="173" t="s">
        <v>2457</v>
      </c>
      <c r="B1745" s="174" t="s">
        <v>2455</v>
      </c>
      <c r="C1745" s="175">
        <v>1.2218091188066471</v>
      </c>
      <c r="D1745" s="175">
        <v>0.49081221011890958</v>
      </c>
    </row>
    <row r="1746" spans="1:4" ht="27.75" customHeight="1" x14ac:dyDescent="0.25">
      <c r="A1746" s="173" t="s">
        <v>2457</v>
      </c>
      <c r="B1746" s="174" t="s">
        <v>2455</v>
      </c>
      <c r="C1746" s="175">
        <v>1.2218091188066471</v>
      </c>
      <c r="D1746" s="175">
        <v>0.49081221011890958</v>
      </c>
    </row>
    <row r="1747" spans="1:4" ht="27.75" customHeight="1" x14ac:dyDescent="0.25">
      <c r="A1747" s="173" t="s">
        <v>2458</v>
      </c>
      <c r="B1747" s="174" t="s">
        <v>2455</v>
      </c>
      <c r="C1747" s="175">
        <v>1.2218091188066471</v>
      </c>
      <c r="D1747" s="175">
        <v>0.49081221011890958</v>
      </c>
    </row>
    <row r="1748" spans="1:4" ht="27.75" customHeight="1" x14ac:dyDescent="0.25">
      <c r="A1748" s="173" t="s">
        <v>2458</v>
      </c>
      <c r="B1748" s="174" t="s">
        <v>2455</v>
      </c>
      <c r="C1748" s="175">
        <v>1.2218091188066471</v>
      </c>
      <c r="D1748" s="175">
        <v>0.49081221011890958</v>
      </c>
    </row>
    <row r="1749" spans="1:4" ht="27.75" customHeight="1" x14ac:dyDescent="0.25">
      <c r="A1749" s="173" t="s">
        <v>2459</v>
      </c>
      <c r="B1749" s="174" t="s">
        <v>2460</v>
      </c>
      <c r="C1749" s="175">
        <v>0</v>
      </c>
      <c r="D1749" s="175">
        <v>6.6207434301146524</v>
      </c>
    </row>
    <row r="1750" spans="1:4" ht="27.75" customHeight="1" x14ac:dyDescent="0.25">
      <c r="A1750" s="173" t="s">
        <v>2461</v>
      </c>
      <c r="B1750" s="174" t="s">
        <v>2460</v>
      </c>
      <c r="C1750" s="175">
        <v>0</v>
      </c>
      <c r="D1750" s="175">
        <v>6.6207434301146524</v>
      </c>
    </row>
    <row r="1751" spans="1:4" ht="27.75" customHeight="1" x14ac:dyDescent="0.25">
      <c r="A1751" s="173" t="s">
        <v>2462</v>
      </c>
      <c r="B1751" s="174" t="s">
        <v>2460</v>
      </c>
      <c r="C1751" s="175">
        <v>0</v>
      </c>
      <c r="D1751" s="175">
        <v>6.6207434301146524</v>
      </c>
    </row>
    <row r="1752" spans="1:4" ht="27.75" customHeight="1" x14ac:dyDescent="0.25">
      <c r="A1752" s="173" t="s">
        <v>2463</v>
      </c>
      <c r="B1752" s="174" t="s">
        <v>2464</v>
      </c>
      <c r="C1752" s="175">
        <v>4.0413686237450639</v>
      </c>
      <c r="D1752" s="175">
        <v>1.5455363212255024</v>
      </c>
    </row>
    <row r="1753" spans="1:4" ht="27.75" customHeight="1" x14ac:dyDescent="0.25">
      <c r="A1753" s="173" t="s">
        <v>2465</v>
      </c>
      <c r="B1753" s="174" t="s">
        <v>2464</v>
      </c>
      <c r="C1753" s="175">
        <v>4.0413686237450639</v>
      </c>
      <c r="D1753" s="175">
        <v>1.5455363212255024</v>
      </c>
    </row>
    <row r="1754" spans="1:4" ht="27.75" customHeight="1" x14ac:dyDescent="0.25">
      <c r="A1754" s="173" t="s">
        <v>2466</v>
      </c>
      <c r="B1754" s="174" t="s">
        <v>2464</v>
      </c>
      <c r="C1754" s="175">
        <v>1.4828794433379822</v>
      </c>
      <c r="D1754" s="175">
        <v>-5.2214064906266983E-2</v>
      </c>
    </row>
    <row r="1755" spans="1:4" ht="27.75" customHeight="1" x14ac:dyDescent="0.25">
      <c r="A1755" s="173" t="s">
        <v>2466</v>
      </c>
      <c r="B1755" s="174" t="s">
        <v>2464</v>
      </c>
      <c r="C1755" s="175">
        <v>1.4828794433379822</v>
      </c>
      <c r="D1755" s="175">
        <v>-5.2214064906266983E-2</v>
      </c>
    </row>
    <row r="1756" spans="1:4" ht="27.75" customHeight="1" x14ac:dyDescent="0.25">
      <c r="A1756" s="173" t="s">
        <v>2467</v>
      </c>
      <c r="B1756" s="174" t="s">
        <v>2464</v>
      </c>
      <c r="C1756" s="175">
        <v>1.4828794433379822</v>
      </c>
      <c r="D1756" s="175">
        <v>-5.2214064906266983E-2</v>
      </c>
    </row>
    <row r="1757" spans="1:4" ht="27.75" customHeight="1" x14ac:dyDescent="0.25">
      <c r="A1757" s="173" t="s">
        <v>2467</v>
      </c>
      <c r="B1757" s="174" t="s">
        <v>2464</v>
      </c>
      <c r="C1757" s="175">
        <v>1.4828794433379822</v>
      </c>
      <c r="D1757" s="175">
        <v>-5.2214064906266983E-2</v>
      </c>
    </row>
    <row r="1758" spans="1:4" ht="27.75" customHeight="1" x14ac:dyDescent="0.25">
      <c r="A1758" s="173" t="s">
        <v>2468</v>
      </c>
      <c r="B1758" s="174" t="s">
        <v>2469</v>
      </c>
      <c r="C1758" s="175">
        <v>7.309969086877377E-2</v>
      </c>
      <c r="D1758" s="175">
        <v>4.3755386391451729</v>
      </c>
    </row>
    <row r="1759" spans="1:4" ht="27.75" customHeight="1" x14ac:dyDescent="0.25">
      <c r="A1759" s="173" t="s">
        <v>2470</v>
      </c>
      <c r="B1759" s="174" t="s">
        <v>2471</v>
      </c>
      <c r="C1759" s="175">
        <v>2.3705185467445209</v>
      </c>
      <c r="D1759" s="175">
        <v>4.4590811429951991</v>
      </c>
    </row>
    <row r="1760" spans="1:4" ht="27.75" customHeight="1" x14ac:dyDescent="0.25">
      <c r="A1760" s="173" t="s">
        <v>2472</v>
      </c>
      <c r="B1760" s="174" t="s">
        <v>2471</v>
      </c>
      <c r="C1760" s="175">
        <v>2.3705185467445209</v>
      </c>
      <c r="D1760" s="175">
        <v>4.4590811429951991</v>
      </c>
    </row>
    <row r="1761" spans="1:4" ht="27.75" customHeight="1" x14ac:dyDescent="0.25">
      <c r="A1761" s="173" t="s">
        <v>2473</v>
      </c>
      <c r="B1761" s="174" t="s">
        <v>2471</v>
      </c>
      <c r="C1761" s="175">
        <v>3.8325123641199959</v>
      </c>
      <c r="D1761" s="175">
        <v>0.30284157645634846</v>
      </c>
    </row>
    <row r="1762" spans="1:4" ht="27.75" customHeight="1" x14ac:dyDescent="0.25">
      <c r="A1762" s="173" t="s">
        <v>2473</v>
      </c>
      <c r="B1762" s="174" t="s">
        <v>2471</v>
      </c>
      <c r="C1762" s="175">
        <v>3.8325123641199959</v>
      </c>
      <c r="D1762" s="175">
        <v>0.30284157645634846</v>
      </c>
    </row>
    <row r="1763" spans="1:4" ht="27.75" customHeight="1" x14ac:dyDescent="0.25">
      <c r="A1763" s="173" t="s">
        <v>2474</v>
      </c>
      <c r="B1763" s="174" t="s">
        <v>2471</v>
      </c>
      <c r="C1763" s="175">
        <v>3.8325123641199959</v>
      </c>
      <c r="D1763" s="175">
        <v>0.30284157645634846</v>
      </c>
    </row>
    <row r="1764" spans="1:4" ht="27.75" customHeight="1" x14ac:dyDescent="0.25">
      <c r="A1764" s="173" t="s">
        <v>2474</v>
      </c>
      <c r="B1764" s="174" t="s">
        <v>2471</v>
      </c>
      <c r="C1764" s="175">
        <v>3.8325123641199959</v>
      </c>
      <c r="D1764" s="175">
        <v>0.30284157645634846</v>
      </c>
    </row>
    <row r="1765" spans="1:4" ht="27.75" customHeight="1" x14ac:dyDescent="0.25">
      <c r="A1765" s="173" t="s">
        <v>2475</v>
      </c>
      <c r="B1765" s="174" t="s">
        <v>2476</v>
      </c>
      <c r="C1765" s="175">
        <v>0.14619938173754754</v>
      </c>
      <c r="D1765" s="175">
        <v>-4.1771251925013582E-2</v>
      </c>
    </row>
    <row r="1766" spans="1:4" ht="27.75" customHeight="1" x14ac:dyDescent="0.25">
      <c r="A1766" s="173" t="s">
        <v>2475</v>
      </c>
      <c r="B1766" s="174" t="s">
        <v>2476</v>
      </c>
      <c r="C1766" s="175">
        <v>0.14619938173754754</v>
      </c>
      <c r="D1766" s="175">
        <v>-4.1771251925013582E-2</v>
      </c>
    </row>
    <row r="1767" spans="1:4" ht="27.75" customHeight="1" x14ac:dyDescent="0.25">
      <c r="A1767" s="173" t="s">
        <v>2477</v>
      </c>
      <c r="B1767" s="174" t="s">
        <v>2478</v>
      </c>
      <c r="C1767" s="175">
        <v>-0.15664219471880092</v>
      </c>
      <c r="D1767" s="175">
        <v>0.15664219471880092</v>
      </c>
    </row>
    <row r="1768" spans="1:4" ht="27.75" customHeight="1" x14ac:dyDescent="0.25">
      <c r="A1768" s="173" t="s">
        <v>2477</v>
      </c>
      <c r="B1768" s="174" t="s">
        <v>2478</v>
      </c>
      <c r="C1768" s="175">
        <v>-0.15664219471880092</v>
      </c>
      <c r="D1768" s="175">
        <v>0.15664219471880092</v>
      </c>
    </row>
    <row r="1769" spans="1:4" ht="27.75" customHeight="1" x14ac:dyDescent="0.25">
      <c r="A1769" s="173" t="s">
        <v>2479</v>
      </c>
      <c r="B1769" s="174" t="s">
        <v>2478</v>
      </c>
      <c r="C1769" s="175">
        <v>-0.15664219471880092</v>
      </c>
      <c r="D1769" s="175">
        <v>0.15664219471880092</v>
      </c>
    </row>
    <row r="1770" spans="1:4" ht="27.75" customHeight="1" x14ac:dyDescent="0.25">
      <c r="A1770" s="173" t="s">
        <v>2479</v>
      </c>
      <c r="B1770" s="174" t="s">
        <v>2478</v>
      </c>
      <c r="C1770" s="175">
        <v>-0.15664219471880092</v>
      </c>
      <c r="D1770" s="175">
        <v>0.15664219471880092</v>
      </c>
    </row>
    <row r="1771" spans="1:4" ht="27.75" customHeight="1" x14ac:dyDescent="0.25">
      <c r="A1771" s="173" t="s">
        <v>2480</v>
      </c>
      <c r="B1771" s="174" t="s">
        <v>2478</v>
      </c>
      <c r="C1771" s="175">
        <v>0.14619938173754754</v>
      </c>
      <c r="D1771" s="175">
        <v>-4.1771251925013582E-2</v>
      </c>
    </row>
    <row r="1772" spans="1:4" ht="27.75" customHeight="1" x14ac:dyDescent="0.25">
      <c r="A1772" s="173" t="s">
        <v>2480</v>
      </c>
      <c r="B1772" s="174" t="s">
        <v>2478</v>
      </c>
      <c r="C1772" s="175">
        <v>0.14619938173754754</v>
      </c>
      <c r="D1772" s="175">
        <v>-4.1771251925013582E-2</v>
      </c>
    </row>
    <row r="1773" spans="1:4" ht="27.75" customHeight="1" x14ac:dyDescent="0.25">
      <c r="A1773" s="173" t="s">
        <v>2481</v>
      </c>
      <c r="B1773" s="174" t="s">
        <v>2478</v>
      </c>
      <c r="C1773" s="175">
        <v>0.14619938173754754</v>
      </c>
      <c r="D1773" s="175">
        <v>-4.1771251925013582E-2</v>
      </c>
    </row>
    <row r="1774" spans="1:4" ht="27.75" customHeight="1" x14ac:dyDescent="0.25">
      <c r="A1774" s="173" t="s">
        <v>2481</v>
      </c>
      <c r="B1774" s="174" t="s">
        <v>2478</v>
      </c>
      <c r="C1774" s="175">
        <v>0.14619938173754754</v>
      </c>
      <c r="D1774" s="175">
        <v>-4.1771251925013582E-2</v>
      </c>
    </row>
    <row r="1775" spans="1:4" ht="27.75" customHeight="1" x14ac:dyDescent="0.25">
      <c r="A1775" s="173" t="s">
        <v>2482</v>
      </c>
      <c r="B1775" s="174" t="s">
        <v>2478</v>
      </c>
      <c r="C1775" s="175">
        <v>0.14619938173754754</v>
      </c>
      <c r="D1775" s="175">
        <v>-4.1771251925013582E-2</v>
      </c>
    </row>
    <row r="1776" spans="1:4" ht="27.75" customHeight="1" x14ac:dyDescent="0.25">
      <c r="A1776" s="173" t="s">
        <v>2482</v>
      </c>
      <c r="B1776" s="174" t="s">
        <v>2478</v>
      </c>
      <c r="C1776" s="175">
        <v>0.14619938173754754</v>
      </c>
      <c r="D1776" s="175">
        <v>-4.1771251925013582E-2</v>
      </c>
    </row>
    <row r="1777" spans="1:4" ht="27.75" customHeight="1" x14ac:dyDescent="0.25">
      <c r="A1777" s="173" t="s">
        <v>2483</v>
      </c>
      <c r="B1777" s="174" t="s">
        <v>2484</v>
      </c>
      <c r="C1777" s="175">
        <v>0.16708500770005433</v>
      </c>
      <c r="D1777" s="175">
        <v>2.1303338481756926</v>
      </c>
    </row>
    <row r="1778" spans="1:4" ht="27.75" customHeight="1" x14ac:dyDescent="0.25">
      <c r="A1778" s="173" t="s">
        <v>2485</v>
      </c>
      <c r="B1778" s="174" t="s">
        <v>2484</v>
      </c>
      <c r="C1778" s="175">
        <v>0.16708500770005433</v>
      </c>
      <c r="D1778" s="175">
        <v>2.1303338481756926</v>
      </c>
    </row>
    <row r="1779" spans="1:4" ht="27.75" customHeight="1" x14ac:dyDescent="0.25">
      <c r="A1779" s="173" t="s">
        <v>2486</v>
      </c>
      <c r="B1779" s="174" t="s">
        <v>2484</v>
      </c>
      <c r="C1779" s="175">
        <v>1.2113663058253938</v>
      </c>
      <c r="D1779" s="175">
        <v>0.83542503850027172</v>
      </c>
    </row>
    <row r="1780" spans="1:4" ht="27.75" customHeight="1" x14ac:dyDescent="0.25">
      <c r="A1780" s="173" t="s">
        <v>2486</v>
      </c>
      <c r="B1780" s="174" t="s">
        <v>2484</v>
      </c>
      <c r="C1780" s="175">
        <v>1.2113663058253938</v>
      </c>
      <c r="D1780" s="175">
        <v>0.83542503850027172</v>
      </c>
    </row>
    <row r="1781" spans="1:4" ht="27.75" customHeight="1" x14ac:dyDescent="0.25">
      <c r="A1781" s="173" t="s">
        <v>2487</v>
      </c>
      <c r="B1781" s="174" t="s">
        <v>2484</v>
      </c>
      <c r="C1781" s="175">
        <v>1.2113663058253938</v>
      </c>
      <c r="D1781" s="175">
        <v>0.83542503850027172</v>
      </c>
    </row>
    <row r="1782" spans="1:4" ht="27.75" customHeight="1" x14ac:dyDescent="0.25">
      <c r="A1782" s="173" t="s">
        <v>2487</v>
      </c>
      <c r="B1782" s="174" t="s">
        <v>2484</v>
      </c>
      <c r="C1782" s="175">
        <v>1.2113663058253938</v>
      </c>
      <c r="D1782" s="175">
        <v>0.83542503850027172</v>
      </c>
    </row>
    <row r="1783" spans="1:4" ht="27.75" customHeight="1" x14ac:dyDescent="0.25">
      <c r="A1783" s="173" t="s">
        <v>2488</v>
      </c>
      <c r="B1783" s="174" t="s">
        <v>2489</v>
      </c>
      <c r="C1783" s="175">
        <v>2.1721051001007061</v>
      </c>
      <c r="D1783" s="175">
        <v>5.8270896435393951</v>
      </c>
    </row>
    <row r="1784" spans="1:4" ht="27.75" customHeight="1" x14ac:dyDescent="0.25">
      <c r="A1784" s="173" t="s">
        <v>2490</v>
      </c>
      <c r="B1784" s="174" t="s">
        <v>2489</v>
      </c>
      <c r="C1784" s="175">
        <v>2.1721051001007061</v>
      </c>
      <c r="D1784" s="175">
        <v>5.8270896435393951</v>
      </c>
    </row>
    <row r="1785" spans="1:4" ht="27.75" customHeight="1" x14ac:dyDescent="0.25">
      <c r="A1785" s="173" t="s">
        <v>2491</v>
      </c>
      <c r="B1785" s="174" t="s">
        <v>2489</v>
      </c>
      <c r="C1785" s="175">
        <v>2.1721051001007061</v>
      </c>
      <c r="D1785" s="175">
        <v>5.8270896435393951</v>
      </c>
    </row>
    <row r="1786" spans="1:4" ht="27.75" customHeight="1" x14ac:dyDescent="0.25">
      <c r="A1786" s="173" t="s">
        <v>2492</v>
      </c>
      <c r="B1786" s="174" t="s">
        <v>2489</v>
      </c>
      <c r="C1786" s="175">
        <v>2.1721051001007061</v>
      </c>
      <c r="D1786" s="175">
        <v>5.8270896435393951</v>
      </c>
    </row>
    <row r="1787" spans="1:4" ht="27.75" customHeight="1" x14ac:dyDescent="0.25">
      <c r="A1787" s="173" t="s">
        <v>2493</v>
      </c>
      <c r="B1787" s="174" t="s">
        <v>2494</v>
      </c>
      <c r="C1787" s="175">
        <v>0</v>
      </c>
      <c r="D1787" s="175">
        <v>0.68922565676272418</v>
      </c>
    </row>
    <row r="1788" spans="1:4" ht="27.75" customHeight="1" x14ac:dyDescent="0.25">
      <c r="A1788" s="173" t="s">
        <v>2495</v>
      </c>
      <c r="B1788" s="174" t="s">
        <v>2494</v>
      </c>
      <c r="C1788" s="175">
        <v>0</v>
      </c>
      <c r="D1788" s="175">
        <v>0.68922565676272418</v>
      </c>
    </row>
    <row r="1789" spans="1:4" ht="27.75" customHeight="1" x14ac:dyDescent="0.25">
      <c r="A1789" s="173" t="s">
        <v>2495</v>
      </c>
      <c r="B1789" s="174" t="s">
        <v>2494</v>
      </c>
      <c r="C1789" s="175">
        <v>0</v>
      </c>
      <c r="D1789" s="175">
        <v>0.68922565676272418</v>
      </c>
    </row>
    <row r="1790" spans="1:4" ht="27.75" customHeight="1" x14ac:dyDescent="0.25">
      <c r="A1790" s="173" t="s">
        <v>2496</v>
      </c>
      <c r="B1790" s="174" t="s">
        <v>2497</v>
      </c>
      <c r="C1790" s="175">
        <v>9.3985316831280558E-2</v>
      </c>
      <c r="D1790" s="175">
        <v>0.52214064906266977</v>
      </c>
    </row>
    <row r="1791" spans="1:4" ht="27.75" customHeight="1" x14ac:dyDescent="0.25">
      <c r="A1791" s="173" t="s">
        <v>2496</v>
      </c>
      <c r="B1791" s="174" t="s">
        <v>2497</v>
      </c>
      <c r="C1791" s="175">
        <v>9.3985316831280558E-2</v>
      </c>
      <c r="D1791" s="175">
        <v>0.52214064906266977</v>
      </c>
    </row>
    <row r="1792" spans="1:4" ht="27.75" customHeight="1" x14ac:dyDescent="0.25">
      <c r="A1792" s="173" t="s">
        <v>2498</v>
      </c>
      <c r="B1792" s="174" t="s">
        <v>2499</v>
      </c>
      <c r="C1792" s="175">
        <v>0</v>
      </c>
      <c r="D1792" s="175">
        <v>0.68922565676272418</v>
      </c>
    </row>
    <row r="1793" spans="1:4" ht="27.75" customHeight="1" x14ac:dyDescent="0.25">
      <c r="A1793" s="173" t="s">
        <v>2500</v>
      </c>
      <c r="B1793" s="174" t="s">
        <v>2499</v>
      </c>
      <c r="C1793" s="175">
        <v>0</v>
      </c>
      <c r="D1793" s="175">
        <v>0.68922565676272418</v>
      </c>
    </row>
    <row r="1794" spans="1:4" ht="27.75" customHeight="1" x14ac:dyDescent="0.25">
      <c r="A1794" s="173" t="s">
        <v>2501</v>
      </c>
      <c r="B1794" s="174" t="s">
        <v>2502</v>
      </c>
      <c r="C1794" s="175">
        <v>2.6315888712758557</v>
      </c>
      <c r="D1794" s="175">
        <v>1.5768647601692627</v>
      </c>
    </row>
    <row r="1795" spans="1:4" ht="27.75" customHeight="1" x14ac:dyDescent="0.25">
      <c r="A1795" s="173" t="s">
        <v>2501</v>
      </c>
      <c r="B1795" s="174" t="s">
        <v>2502</v>
      </c>
      <c r="C1795" s="175">
        <v>2.6315888712758557</v>
      </c>
      <c r="D1795" s="175">
        <v>1.5768647601692627</v>
      </c>
    </row>
    <row r="1796" spans="1:4" ht="27.75" customHeight="1" x14ac:dyDescent="0.25">
      <c r="A1796" s="173" t="s">
        <v>2503</v>
      </c>
      <c r="B1796" s="174" t="s">
        <v>2502</v>
      </c>
      <c r="C1796" s="175">
        <v>4.3755386391451729</v>
      </c>
      <c r="D1796" s="175">
        <v>2.3496329207820139</v>
      </c>
    </row>
    <row r="1797" spans="1:4" ht="27.75" customHeight="1" x14ac:dyDescent="0.25">
      <c r="A1797" s="173" t="s">
        <v>2504</v>
      </c>
      <c r="B1797" s="174" t="s">
        <v>2502</v>
      </c>
      <c r="C1797" s="175">
        <v>4.3755386391451729</v>
      </c>
      <c r="D1797" s="175">
        <v>2.3496329207820139</v>
      </c>
    </row>
    <row r="1798" spans="1:4" ht="27.75" customHeight="1" x14ac:dyDescent="0.25">
      <c r="A1798" s="173" t="s">
        <v>2505</v>
      </c>
      <c r="B1798" s="174" t="s">
        <v>2506</v>
      </c>
      <c r="C1798" s="175">
        <v>1.1382666149566203</v>
      </c>
      <c r="D1798" s="175">
        <v>10.693440492803477</v>
      </c>
    </row>
    <row r="1799" spans="1:4" ht="27.75" customHeight="1" x14ac:dyDescent="0.25">
      <c r="A1799" s="173" t="s">
        <v>2507</v>
      </c>
      <c r="B1799" s="174" t="s">
        <v>2506</v>
      </c>
      <c r="C1799" s="175">
        <v>1.1382666149566203</v>
      </c>
      <c r="D1799" s="175">
        <v>10.693440492803477</v>
      </c>
    </row>
    <row r="1800" spans="1:4" ht="27.75" customHeight="1" x14ac:dyDescent="0.25">
      <c r="A1800" s="173" t="s">
        <v>2508</v>
      </c>
      <c r="B1800" s="174" t="s">
        <v>2509</v>
      </c>
      <c r="C1800" s="175">
        <v>0.20885625962506793</v>
      </c>
      <c r="D1800" s="175">
        <v>4.2188964444263721</v>
      </c>
    </row>
    <row r="1801" spans="1:4" ht="27.75" customHeight="1" x14ac:dyDescent="0.25">
      <c r="A1801" s="173" t="s">
        <v>2510</v>
      </c>
      <c r="B1801" s="174" t="s">
        <v>2509</v>
      </c>
      <c r="C1801" s="175">
        <v>0.20885625962506793</v>
      </c>
      <c r="D1801" s="175">
        <v>4.2188964444263721</v>
      </c>
    </row>
    <row r="1802" spans="1:4" ht="27.75" customHeight="1" x14ac:dyDescent="0.25">
      <c r="A1802" s="173" t="s">
        <v>2511</v>
      </c>
      <c r="B1802" s="174" t="s">
        <v>2512</v>
      </c>
      <c r="C1802" s="175">
        <v>1.3053516226566744</v>
      </c>
      <c r="D1802" s="175">
        <v>4.6679374026202671</v>
      </c>
    </row>
    <row r="1803" spans="1:4" ht="27.75" customHeight="1" x14ac:dyDescent="0.25">
      <c r="A1803" s="173" t="s">
        <v>2513</v>
      </c>
      <c r="B1803" s="174" t="s">
        <v>2512</v>
      </c>
      <c r="C1803" s="175">
        <v>1.3053516226566744</v>
      </c>
      <c r="D1803" s="175">
        <v>4.6679374026202671</v>
      </c>
    </row>
    <row r="1804" spans="1:4" ht="27.75" customHeight="1" x14ac:dyDescent="0.25">
      <c r="A1804" s="173" t="s">
        <v>2514</v>
      </c>
      <c r="B1804" s="174" t="s">
        <v>2515</v>
      </c>
      <c r="C1804" s="175">
        <v>1.7126213289255567</v>
      </c>
      <c r="D1804" s="175">
        <v>4.7932511583953081</v>
      </c>
    </row>
    <row r="1805" spans="1:4" ht="27.75" customHeight="1" x14ac:dyDescent="0.25">
      <c r="A1805" s="173" t="s">
        <v>2516</v>
      </c>
      <c r="B1805" s="174" t="s">
        <v>2515</v>
      </c>
      <c r="C1805" s="175">
        <v>1.7126213289255567</v>
      </c>
      <c r="D1805" s="175">
        <v>4.7932511583953081</v>
      </c>
    </row>
    <row r="1806" spans="1:4" ht="27.75" customHeight="1" x14ac:dyDescent="0.25">
      <c r="A1806" s="173" t="s">
        <v>2517</v>
      </c>
      <c r="B1806" s="174" t="s">
        <v>2515</v>
      </c>
      <c r="C1806" s="175">
        <v>5.7644327656518737</v>
      </c>
      <c r="D1806" s="175">
        <v>4.6052805247327475</v>
      </c>
    </row>
    <row r="1807" spans="1:4" ht="27.75" customHeight="1" x14ac:dyDescent="0.25">
      <c r="A1807" s="173" t="s">
        <v>2517</v>
      </c>
      <c r="B1807" s="174" t="s">
        <v>2515</v>
      </c>
      <c r="C1807" s="175">
        <v>5.7644327656518737</v>
      </c>
      <c r="D1807" s="175">
        <v>4.6052805247327475</v>
      </c>
    </row>
    <row r="1808" spans="1:4" ht="27.75" customHeight="1" x14ac:dyDescent="0.25">
      <c r="A1808" s="173" t="s">
        <v>2518</v>
      </c>
      <c r="B1808" s="174" t="s">
        <v>2515</v>
      </c>
      <c r="C1808" s="175">
        <v>5.7644327656518737</v>
      </c>
      <c r="D1808" s="175">
        <v>4.6052805247327475</v>
      </c>
    </row>
    <row r="1809" spans="1:4" ht="27.75" customHeight="1" x14ac:dyDescent="0.25">
      <c r="A1809" s="173" t="s">
        <v>2518</v>
      </c>
      <c r="B1809" s="174" t="s">
        <v>2515</v>
      </c>
      <c r="C1809" s="175">
        <v>5.7644327656518737</v>
      </c>
      <c r="D1809" s="175">
        <v>4.6052805247327475</v>
      </c>
    </row>
    <row r="1810" spans="1:4" ht="27.75" customHeight="1" x14ac:dyDescent="0.25">
      <c r="A1810" s="173" t="s">
        <v>2519</v>
      </c>
      <c r="B1810" s="174" t="s">
        <v>2515</v>
      </c>
      <c r="C1810" s="175">
        <v>0.87719629042528513</v>
      </c>
      <c r="D1810" s="175">
        <v>10.933625191372306</v>
      </c>
    </row>
    <row r="1811" spans="1:4" ht="27.75" customHeight="1" x14ac:dyDescent="0.25">
      <c r="A1811" s="173" t="s">
        <v>2520</v>
      </c>
      <c r="B1811" s="174" t="s">
        <v>2515</v>
      </c>
      <c r="C1811" s="175">
        <v>0.87719629042528513</v>
      </c>
      <c r="D1811" s="175">
        <v>10.933625191372306</v>
      </c>
    </row>
    <row r="1812" spans="1:4" ht="27.75" customHeight="1" x14ac:dyDescent="0.25">
      <c r="A1812" s="173" t="s">
        <v>2521</v>
      </c>
      <c r="B1812" s="174" t="s">
        <v>2522</v>
      </c>
      <c r="C1812" s="175">
        <v>0.49081221011890958</v>
      </c>
      <c r="D1812" s="175">
        <v>1.1173809889941133</v>
      </c>
    </row>
    <row r="1813" spans="1:4" ht="27.75" customHeight="1" x14ac:dyDescent="0.25">
      <c r="A1813" s="173" t="s">
        <v>2523</v>
      </c>
      <c r="B1813" s="174" t="s">
        <v>2522</v>
      </c>
      <c r="C1813" s="175">
        <v>0.49081221011890958</v>
      </c>
      <c r="D1813" s="175">
        <v>1.1173809889941133</v>
      </c>
    </row>
    <row r="1814" spans="1:4" ht="27.75" customHeight="1" x14ac:dyDescent="0.25">
      <c r="A1814" s="173" t="s">
        <v>2524</v>
      </c>
      <c r="B1814" s="174" t="s">
        <v>2525</v>
      </c>
      <c r="C1814" s="175">
        <v>0.43859814521264257</v>
      </c>
      <c r="D1814" s="175">
        <v>9.1061329196529623</v>
      </c>
    </row>
    <row r="1815" spans="1:4" ht="27.75" customHeight="1" x14ac:dyDescent="0.25">
      <c r="A1815" s="173" t="s">
        <v>2526</v>
      </c>
      <c r="B1815" s="174" t="s">
        <v>2525</v>
      </c>
      <c r="C1815" s="175">
        <v>0.43859814521264257</v>
      </c>
      <c r="D1815" s="175">
        <v>9.1061329196529623</v>
      </c>
    </row>
    <row r="1816" spans="1:4" ht="27.75" customHeight="1" x14ac:dyDescent="0.25">
      <c r="A1816" s="173" t="s">
        <v>2527</v>
      </c>
      <c r="B1816" s="174" t="s">
        <v>2528</v>
      </c>
      <c r="C1816" s="175">
        <v>1.6917357029630502</v>
      </c>
      <c r="D1816" s="175">
        <v>3.5818848525699147</v>
      </c>
    </row>
    <row r="1817" spans="1:4" ht="27.75" customHeight="1" x14ac:dyDescent="0.25">
      <c r="A1817" s="173" t="s">
        <v>2529</v>
      </c>
      <c r="B1817" s="174" t="s">
        <v>2528</v>
      </c>
      <c r="C1817" s="175">
        <v>1.6917357029630502</v>
      </c>
      <c r="D1817" s="175">
        <v>3.5818848525699147</v>
      </c>
    </row>
    <row r="1818" spans="1:4" ht="27.75" customHeight="1" x14ac:dyDescent="0.25">
      <c r="A1818" s="173" t="s">
        <v>2530</v>
      </c>
      <c r="B1818" s="174" t="s">
        <v>2531</v>
      </c>
      <c r="C1818" s="175">
        <v>0.32372720241885528</v>
      </c>
      <c r="D1818" s="175">
        <v>1.952806027494385</v>
      </c>
    </row>
    <row r="1819" spans="1:4" ht="27.75" customHeight="1" x14ac:dyDescent="0.25">
      <c r="A1819" s="173" t="s">
        <v>2532</v>
      </c>
      <c r="B1819" s="174" t="s">
        <v>2531</v>
      </c>
      <c r="C1819" s="175">
        <v>0.32372720241885528</v>
      </c>
      <c r="D1819" s="175">
        <v>1.952806027494385</v>
      </c>
    </row>
    <row r="1820" spans="1:4" ht="27.75" customHeight="1" x14ac:dyDescent="0.25">
      <c r="A1820" s="173" t="s">
        <v>2533</v>
      </c>
      <c r="B1820" s="174" t="s">
        <v>2534</v>
      </c>
      <c r="C1820" s="175">
        <v>4.5843948987702401</v>
      </c>
      <c r="D1820" s="175">
        <v>3.9787117458575438</v>
      </c>
    </row>
    <row r="1821" spans="1:4" ht="27.75" customHeight="1" x14ac:dyDescent="0.25">
      <c r="A1821" s="173" t="s">
        <v>2533</v>
      </c>
      <c r="B1821" s="174" t="s">
        <v>2534</v>
      </c>
      <c r="C1821" s="175">
        <v>4.5843948987702401</v>
      </c>
      <c r="D1821" s="175">
        <v>3.9787117458575438</v>
      </c>
    </row>
    <row r="1822" spans="1:4" ht="27.75" customHeight="1" x14ac:dyDescent="0.25">
      <c r="A1822" s="173" t="s">
        <v>2535</v>
      </c>
      <c r="B1822" s="174" t="s">
        <v>2534</v>
      </c>
      <c r="C1822" s="175">
        <v>4.5843948987702401</v>
      </c>
      <c r="D1822" s="175">
        <v>3.9787117458575438</v>
      </c>
    </row>
    <row r="1823" spans="1:4" ht="27.75" customHeight="1" x14ac:dyDescent="0.25">
      <c r="A1823" s="173" t="s">
        <v>2535</v>
      </c>
      <c r="B1823" s="174" t="s">
        <v>2534</v>
      </c>
      <c r="C1823" s="175">
        <v>4.5843948987702401</v>
      </c>
      <c r="D1823" s="175">
        <v>3.9787117458575438</v>
      </c>
    </row>
    <row r="1824" spans="1:4" ht="27.75" customHeight="1" x14ac:dyDescent="0.25">
      <c r="A1824" s="173" t="s">
        <v>2536</v>
      </c>
      <c r="B1824" s="174" t="s">
        <v>2537</v>
      </c>
      <c r="C1824" s="175">
        <v>2.3914041727070274</v>
      </c>
      <c r="D1824" s="175">
        <v>1.0442812981253395</v>
      </c>
    </row>
    <row r="1825" spans="1:4" ht="27.75" customHeight="1" x14ac:dyDescent="0.25">
      <c r="A1825" s="173" t="s">
        <v>2536</v>
      </c>
      <c r="B1825" s="174" t="s">
        <v>2537</v>
      </c>
      <c r="C1825" s="175">
        <v>2.3914041727070274</v>
      </c>
      <c r="D1825" s="175">
        <v>1.0442812981253395</v>
      </c>
    </row>
    <row r="1826" spans="1:4" ht="27.75" customHeight="1" x14ac:dyDescent="0.25">
      <c r="A1826" s="173" t="s">
        <v>2538</v>
      </c>
      <c r="B1826" s="174" t="s">
        <v>2537</v>
      </c>
      <c r="C1826" s="175">
        <v>2.5271607414633217</v>
      </c>
      <c r="D1826" s="175">
        <v>1.0442812981253395</v>
      </c>
    </row>
    <row r="1827" spans="1:4" ht="27.75" customHeight="1" x14ac:dyDescent="0.25">
      <c r="A1827" s="173" t="s">
        <v>2538</v>
      </c>
      <c r="B1827" s="174" t="s">
        <v>2537</v>
      </c>
      <c r="C1827" s="175">
        <v>2.5271607414633217</v>
      </c>
      <c r="D1827" s="175">
        <v>1.0442812981253395</v>
      </c>
    </row>
    <row r="1828" spans="1:4" ht="27.75" customHeight="1" x14ac:dyDescent="0.25">
      <c r="A1828" s="173" t="s">
        <v>2539</v>
      </c>
      <c r="B1828" s="174" t="s">
        <v>2537</v>
      </c>
      <c r="C1828" s="175">
        <v>2.3496329207820139</v>
      </c>
      <c r="D1828" s="175">
        <v>1.0442812981253395</v>
      </c>
    </row>
    <row r="1829" spans="1:4" ht="27.75" customHeight="1" x14ac:dyDescent="0.25">
      <c r="A1829" s="173" t="s">
        <v>2539</v>
      </c>
      <c r="B1829" s="174" t="s">
        <v>2537</v>
      </c>
      <c r="C1829" s="175">
        <v>2.3496329207820139</v>
      </c>
      <c r="D1829" s="175">
        <v>1.0442812981253395</v>
      </c>
    </row>
    <row r="1830" spans="1:4" ht="27.75" customHeight="1" x14ac:dyDescent="0.25">
      <c r="A1830" s="173" t="s">
        <v>2540</v>
      </c>
      <c r="B1830" s="174" t="s">
        <v>2541</v>
      </c>
      <c r="C1830" s="175">
        <v>1.0442812981253395</v>
      </c>
      <c r="D1830" s="175">
        <v>0.83542503850027172</v>
      </c>
    </row>
    <row r="1831" spans="1:4" ht="27.75" customHeight="1" x14ac:dyDescent="0.25">
      <c r="A1831" s="173" t="s">
        <v>2540</v>
      </c>
      <c r="B1831" s="174" t="s">
        <v>2541</v>
      </c>
      <c r="C1831" s="175">
        <v>1.0442812981253395</v>
      </c>
      <c r="D1831" s="175">
        <v>0.83542503850027172</v>
      </c>
    </row>
    <row r="1832" spans="1:4" ht="27.75" customHeight="1" x14ac:dyDescent="0.25">
      <c r="A1832" s="173" t="s">
        <v>2542</v>
      </c>
      <c r="B1832" s="174" t="s">
        <v>2541</v>
      </c>
      <c r="C1832" s="175">
        <v>1.0442812981253395</v>
      </c>
      <c r="D1832" s="175">
        <v>0.83542503850027172</v>
      </c>
    </row>
    <row r="1833" spans="1:4" ht="27.75" customHeight="1" x14ac:dyDescent="0.25">
      <c r="A1833" s="173" t="s">
        <v>2542</v>
      </c>
      <c r="B1833" s="174" t="s">
        <v>2541</v>
      </c>
      <c r="C1833" s="175">
        <v>1.0442812981253395</v>
      </c>
      <c r="D1833" s="175">
        <v>0.83542503850027172</v>
      </c>
    </row>
    <row r="1834" spans="1:4" ht="27.75" customHeight="1" x14ac:dyDescent="0.25">
      <c r="A1834" s="173" t="s">
        <v>2543</v>
      </c>
      <c r="B1834" s="174" t="s">
        <v>2544</v>
      </c>
      <c r="C1834" s="175">
        <v>0.39682689328762905</v>
      </c>
      <c r="D1834" s="175">
        <v>1.7543925808505703</v>
      </c>
    </row>
    <row r="1835" spans="1:4" ht="27.75" customHeight="1" x14ac:dyDescent="0.25">
      <c r="A1835" s="173" t="s">
        <v>2545</v>
      </c>
      <c r="B1835" s="174" t="s">
        <v>2544</v>
      </c>
      <c r="C1835" s="175">
        <v>0.39682689328762905</v>
      </c>
      <c r="D1835" s="175">
        <v>1.7543925808505703</v>
      </c>
    </row>
    <row r="1836" spans="1:4" ht="27.75" customHeight="1" x14ac:dyDescent="0.25">
      <c r="A1836" s="173" t="s">
        <v>2546</v>
      </c>
      <c r="B1836" s="174" t="s">
        <v>2544</v>
      </c>
      <c r="C1836" s="175">
        <v>0.99206723321907253</v>
      </c>
      <c r="D1836" s="175">
        <v>0.49081221011890958</v>
      </c>
    </row>
    <row r="1837" spans="1:4" ht="27.75" customHeight="1" x14ac:dyDescent="0.25">
      <c r="A1837" s="173" t="s">
        <v>2546</v>
      </c>
      <c r="B1837" s="174" t="s">
        <v>2544</v>
      </c>
      <c r="C1837" s="175">
        <v>0.99206723321907253</v>
      </c>
      <c r="D1837" s="175">
        <v>0.49081221011890958</v>
      </c>
    </row>
    <row r="1838" spans="1:4" ht="27.75" customHeight="1" x14ac:dyDescent="0.25">
      <c r="A1838" s="173" t="s">
        <v>2547</v>
      </c>
      <c r="B1838" s="174" t="s">
        <v>2544</v>
      </c>
      <c r="C1838" s="175">
        <v>0.99206723321907253</v>
      </c>
      <c r="D1838" s="175">
        <v>0.49081221011890958</v>
      </c>
    </row>
    <row r="1839" spans="1:4" ht="27.75" customHeight="1" x14ac:dyDescent="0.25">
      <c r="A1839" s="173" t="s">
        <v>2547</v>
      </c>
      <c r="B1839" s="174" t="s">
        <v>2544</v>
      </c>
      <c r="C1839" s="175">
        <v>0.99206723321907253</v>
      </c>
      <c r="D1839" s="175">
        <v>0.49081221011890958</v>
      </c>
    </row>
    <row r="1840" spans="1:4" ht="27.75" customHeight="1" x14ac:dyDescent="0.25">
      <c r="A1840" s="173" t="s">
        <v>2548</v>
      </c>
      <c r="B1840" s="174" t="s">
        <v>2549</v>
      </c>
      <c r="C1840" s="175">
        <v>4.8559080362828295</v>
      </c>
      <c r="D1840" s="175">
        <v>0.80409659955651147</v>
      </c>
    </row>
    <row r="1841" spans="1:4" ht="27.75" customHeight="1" x14ac:dyDescent="0.25">
      <c r="A1841" s="173" t="s">
        <v>2548</v>
      </c>
      <c r="B1841" s="174" t="s">
        <v>2549</v>
      </c>
      <c r="C1841" s="175">
        <v>4.8559080362828295</v>
      </c>
      <c r="D1841" s="175">
        <v>0.80409659955651147</v>
      </c>
    </row>
    <row r="1842" spans="1:4" ht="27.75" customHeight="1" x14ac:dyDescent="0.25">
      <c r="A1842" s="173" t="s">
        <v>2550</v>
      </c>
      <c r="B1842" s="174" t="s">
        <v>2549</v>
      </c>
      <c r="C1842" s="175">
        <v>4.8559080362828295</v>
      </c>
      <c r="D1842" s="175">
        <v>0.80409659955651147</v>
      </c>
    </row>
    <row r="1843" spans="1:4" ht="27.75" customHeight="1" x14ac:dyDescent="0.25">
      <c r="A1843" s="173" t="s">
        <v>2551</v>
      </c>
      <c r="B1843" s="174" t="s">
        <v>2552</v>
      </c>
      <c r="C1843" s="175">
        <v>0</v>
      </c>
      <c r="D1843" s="175">
        <v>0</v>
      </c>
    </row>
    <row r="1844" spans="1:4" ht="27.75" customHeight="1" x14ac:dyDescent="0.25">
      <c r="A1844" s="173" t="s">
        <v>2551</v>
      </c>
      <c r="B1844" s="174" t="s">
        <v>2552</v>
      </c>
      <c r="C1844" s="175">
        <v>0</v>
      </c>
      <c r="D1844" s="175">
        <v>0</v>
      </c>
    </row>
    <row r="1845" spans="1:4" ht="27.75" customHeight="1" x14ac:dyDescent="0.25">
      <c r="A1845" s="173" t="s">
        <v>2553</v>
      </c>
      <c r="B1845" s="174" t="s">
        <v>2552</v>
      </c>
      <c r="C1845" s="175">
        <v>0</v>
      </c>
      <c r="D1845" s="175">
        <v>0</v>
      </c>
    </row>
    <row r="1846" spans="1:4" ht="27.75" customHeight="1" x14ac:dyDescent="0.25">
      <c r="A1846" s="173" t="s">
        <v>2553</v>
      </c>
      <c r="B1846" s="174" t="s">
        <v>2552</v>
      </c>
      <c r="C1846" s="175">
        <v>0</v>
      </c>
      <c r="D1846" s="175">
        <v>0</v>
      </c>
    </row>
    <row r="1847" spans="1:4" ht="27.75" customHeight="1" x14ac:dyDescent="0.25">
      <c r="A1847" s="173" t="s">
        <v>2554</v>
      </c>
      <c r="B1847" s="174" t="s">
        <v>2552</v>
      </c>
      <c r="C1847" s="175">
        <v>0</v>
      </c>
      <c r="D1847" s="175">
        <v>0</v>
      </c>
    </row>
    <row r="1848" spans="1:4" ht="27.75" customHeight="1" x14ac:dyDescent="0.25">
      <c r="A1848" s="173" t="s">
        <v>2554</v>
      </c>
      <c r="B1848" s="174" t="s">
        <v>2552</v>
      </c>
      <c r="C1848" s="175">
        <v>0</v>
      </c>
      <c r="D1848" s="175">
        <v>0</v>
      </c>
    </row>
    <row r="1849" spans="1:4" ht="27.75" customHeight="1" x14ac:dyDescent="0.25">
      <c r="A1849" s="173" t="s">
        <v>2555</v>
      </c>
      <c r="B1849" s="174" t="s">
        <v>2552</v>
      </c>
      <c r="C1849" s="175">
        <v>0</v>
      </c>
      <c r="D1849" s="175">
        <v>0</v>
      </c>
    </row>
    <row r="1850" spans="1:4" ht="27.75" customHeight="1" x14ac:dyDescent="0.25">
      <c r="A1850" s="173" t="s">
        <v>2555</v>
      </c>
      <c r="B1850" s="174" t="s">
        <v>2552</v>
      </c>
      <c r="C1850" s="175">
        <v>0</v>
      </c>
      <c r="D1850" s="175">
        <v>0</v>
      </c>
    </row>
    <row r="1851" spans="1:4" ht="27.75" customHeight="1" x14ac:dyDescent="0.25">
      <c r="A1851" s="173" t="s">
        <v>2556</v>
      </c>
      <c r="B1851" s="174" t="s">
        <v>2557</v>
      </c>
      <c r="C1851" s="175">
        <v>-2.0885625962506791E-2</v>
      </c>
      <c r="D1851" s="175">
        <v>0</v>
      </c>
    </row>
    <row r="1852" spans="1:4" ht="27.75" customHeight="1" x14ac:dyDescent="0.25">
      <c r="A1852" s="173" t="s">
        <v>2556</v>
      </c>
      <c r="B1852" s="174" t="s">
        <v>2557</v>
      </c>
      <c r="C1852" s="175">
        <v>-2.0885625962506791E-2</v>
      </c>
      <c r="D1852" s="175">
        <v>0</v>
      </c>
    </row>
    <row r="1853" spans="1:4" ht="27.75" customHeight="1" x14ac:dyDescent="0.25">
      <c r="A1853" s="173" t="s">
        <v>2558</v>
      </c>
      <c r="B1853" s="174" t="s">
        <v>2557</v>
      </c>
      <c r="C1853" s="175">
        <v>-2.0885625962506791E-2</v>
      </c>
      <c r="D1853" s="175">
        <v>0</v>
      </c>
    </row>
    <row r="1854" spans="1:4" ht="27.75" customHeight="1" x14ac:dyDescent="0.25">
      <c r="A1854" s="173" t="s">
        <v>2558</v>
      </c>
      <c r="B1854" s="174" t="s">
        <v>2557</v>
      </c>
      <c r="C1854" s="175">
        <v>-2.0885625962506791E-2</v>
      </c>
      <c r="D1854" s="175">
        <v>0</v>
      </c>
    </row>
    <row r="1855" spans="1:4" ht="27.75" customHeight="1" x14ac:dyDescent="0.25">
      <c r="A1855" s="173" t="s">
        <v>2559</v>
      </c>
      <c r="B1855" s="174" t="s">
        <v>2560</v>
      </c>
      <c r="C1855" s="175">
        <v>1.4828794433379822</v>
      </c>
      <c r="D1855" s="175">
        <v>15.361377895423745</v>
      </c>
    </row>
    <row r="1856" spans="1:4" ht="27.75" customHeight="1" x14ac:dyDescent="0.25">
      <c r="A1856" s="173" t="s">
        <v>2561</v>
      </c>
      <c r="B1856" s="174" t="s">
        <v>2560</v>
      </c>
      <c r="C1856" s="175">
        <v>1.4828794433379822</v>
      </c>
      <c r="D1856" s="175">
        <v>15.361377895423745</v>
      </c>
    </row>
    <row r="1857" spans="1:4" ht="27.75" customHeight="1" x14ac:dyDescent="0.25">
      <c r="A1857" s="173" t="s">
        <v>2562</v>
      </c>
      <c r="B1857" s="174" t="s">
        <v>2560</v>
      </c>
      <c r="C1857" s="175">
        <v>4.2188964444263721</v>
      </c>
      <c r="D1857" s="175">
        <v>9.8997867062282197</v>
      </c>
    </row>
    <row r="1858" spans="1:4" ht="27.75" customHeight="1" x14ac:dyDescent="0.25">
      <c r="A1858" s="173" t="s">
        <v>2562</v>
      </c>
      <c r="B1858" s="174" t="s">
        <v>2560</v>
      </c>
      <c r="C1858" s="175">
        <v>4.2188964444263721</v>
      </c>
      <c r="D1858" s="175">
        <v>9.8997867062282197</v>
      </c>
    </row>
    <row r="1859" spans="1:4" ht="27.75" customHeight="1" x14ac:dyDescent="0.25">
      <c r="A1859" s="173" t="s">
        <v>2563</v>
      </c>
      <c r="B1859" s="174" t="s">
        <v>2560</v>
      </c>
      <c r="C1859" s="175">
        <v>4.2188964444263721</v>
      </c>
      <c r="D1859" s="175">
        <v>9.8997867062282197</v>
      </c>
    </row>
    <row r="1860" spans="1:4" ht="27.75" customHeight="1" x14ac:dyDescent="0.25">
      <c r="A1860" s="173" t="s">
        <v>2563</v>
      </c>
      <c r="B1860" s="174" t="s">
        <v>2560</v>
      </c>
      <c r="C1860" s="175">
        <v>4.2188964444263721</v>
      </c>
      <c r="D1860" s="175">
        <v>9.8997867062282197</v>
      </c>
    </row>
    <row r="1861" spans="1:4" ht="27.75" customHeight="1" x14ac:dyDescent="0.25">
      <c r="A1861" s="173" t="s">
        <v>2564</v>
      </c>
      <c r="B1861" s="174" t="s">
        <v>2565</v>
      </c>
      <c r="C1861" s="175">
        <v>1.4828794433379822</v>
      </c>
      <c r="D1861" s="175">
        <v>-5.2214064906266983E-2</v>
      </c>
    </row>
    <row r="1862" spans="1:4" ht="27.75" customHeight="1" x14ac:dyDescent="0.25">
      <c r="A1862" s="173" t="s">
        <v>2566</v>
      </c>
      <c r="B1862" s="174" t="s">
        <v>2567</v>
      </c>
      <c r="C1862" s="175">
        <v>1.4828794433379822</v>
      </c>
      <c r="D1862" s="175">
        <v>-5.2214064906266983E-2</v>
      </c>
    </row>
    <row r="1863" spans="1:4" ht="27.75" customHeight="1" x14ac:dyDescent="0.25">
      <c r="A1863" s="173" t="s">
        <v>2568</v>
      </c>
      <c r="B1863" s="174" t="s">
        <v>2569</v>
      </c>
      <c r="C1863" s="175">
        <v>1.66040726401929</v>
      </c>
      <c r="D1863" s="175">
        <v>3.7489698602699688</v>
      </c>
    </row>
    <row r="1864" spans="1:4" ht="27.75" customHeight="1" x14ac:dyDescent="0.25">
      <c r="A1864" s="173" t="s">
        <v>2568</v>
      </c>
      <c r="B1864" s="174" t="s">
        <v>2569</v>
      </c>
      <c r="C1864" s="175">
        <v>1.66040726401929</v>
      </c>
      <c r="D1864" s="175">
        <v>3.7489698602699688</v>
      </c>
    </row>
    <row r="1865" spans="1:4" ht="27.75" customHeight="1" x14ac:dyDescent="0.25">
      <c r="A1865" s="173" t="s">
        <v>2570</v>
      </c>
      <c r="B1865" s="174" t="s">
        <v>2569</v>
      </c>
      <c r="C1865" s="175">
        <v>4.8663508492640828</v>
      </c>
      <c r="D1865" s="175">
        <v>3.9891545588387967</v>
      </c>
    </row>
    <row r="1866" spans="1:4" ht="27.75" customHeight="1" x14ac:dyDescent="0.25">
      <c r="A1866" s="173" t="s">
        <v>2570</v>
      </c>
      <c r="B1866" s="174" t="s">
        <v>2569</v>
      </c>
      <c r="C1866" s="175">
        <v>4.8663508492640828</v>
      </c>
      <c r="D1866" s="175">
        <v>3.9891545588387967</v>
      </c>
    </row>
    <row r="1867" spans="1:4" ht="27.75" customHeight="1" x14ac:dyDescent="0.25">
      <c r="A1867" s="173" t="s">
        <v>2571</v>
      </c>
      <c r="B1867" s="174" t="s">
        <v>2572</v>
      </c>
      <c r="C1867" s="175">
        <v>0</v>
      </c>
      <c r="D1867" s="175">
        <v>0</v>
      </c>
    </row>
    <row r="1868" spans="1:4" ht="27.75" customHeight="1" x14ac:dyDescent="0.25">
      <c r="A1868" s="173" t="s">
        <v>2571</v>
      </c>
      <c r="B1868" s="174" t="s">
        <v>2572</v>
      </c>
      <c r="C1868" s="175">
        <v>0</v>
      </c>
      <c r="D1868" s="175">
        <v>0</v>
      </c>
    </row>
    <row r="1869" spans="1:4" ht="27.75" customHeight="1" x14ac:dyDescent="0.25">
      <c r="A1869" s="173" t="s">
        <v>2573</v>
      </c>
      <c r="B1869" s="174" t="s">
        <v>2574</v>
      </c>
      <c r="C1869" s="175">
        <v>8.3542503850027164E-2</v>
      </c>
      <c r="D1869" s="175">
        <v>0.16708500770005433</v>
      </c>
    </row>
    <row r="1870" spans="1:4" ht="27.75" customHeight="1" x14ac:dyDescent="0.25">
      <c r="A1870" s="173" t="s">
        <v>2573</v>
      </c>
      <c r="B1870" s="174" t="s">
        <v>2574</v>
      </c>
      <c r="C1870" s="175">
        <v>8.3542503850027164E-2</v>
      </c>
      <c r="D1870" s="175">
        <v>0.16708500770005433</v>
      </c>
    </row>
    <row r="1871" spans="1:4" ht="27.75" customHeight="1" x14ac:dyDescent="0.25">
      <c r="A1871" s="173" t="s">
        <v>2575</v>
      </c>
      <c r="B1871" s="174" t="s">
        <v>2574</v>
      </c>
      <c r="C1871" s="175">
        <v>8.3542503850027164E-2</v>
      </c>
      <c r="D1871" s="175">
        <v>0.16708500770005433</v>
      </c>
    </row>
    <row r="1872" spans="1:4" ht="27.75" customHeight="1" x14ac:dyDescent="0.25">
      <c r="A1872" s="173" t="s">
        <v>2576</v>
      </c>
      <c r="B1872" s="174" t="s">
        <v>2577</v>
      </c>
      <c r="C1872" s="175">
        <v>8.3542503850027164E-2</v>
      </c>
      <c r="D1872" s="175">
        <v>0.16708500770005433</v>
      </c>
    </row>
    <row r="1873" spans="1:4" ht="27.75" customHeight="1" x14ac:dyDescent="0.25">
      <c r="A1873" s="173" t="s">
        <v>2578</v>
      </c>
      <c r="B1873" s="174" t="s">
        <v>2579</v>
      </c>
      <c r="C1873" s="175">
        <v>1.6395216380567832</v>
      </c>
      <c r="D1873" s="175">
        <v>6.1194884070144902</v>
      </c>
    </row>
    <row r="1874" spans="1:4" ht="27.75" customHeight="1" x14ac:dyDescent="0.25">
      <c r="A1874" s="173" t="s">
        <v>2580</v>
      </c>
      <c r="B1874" s="174" t="s">
        <v>2579</v>
      </c>
      <c r="C1874" s="175">
        <v>1.6395216380567832</v>
      </c>
      <c r="D1874" s="175">
        <v>6.1194884070144902</v>
      </c>
    </row>
    <row r="1875" spans="1:4" ht="27.75" customHeight="1" x14ac:dyDescent="0.25">
      <c r="A1875" s="173" t="s">
        <v>2581</v>
      </c>
      <c r="B1875" s="174" t="s">
        <v>2582</v>
      </c>
      <c r="C1875" s="175">
        <v>12.009234928441405</v>
      </c>
      <c r="D1875" s="175">
        <v>4.7723655324328016</v>
      </c>
    </row>
    <row r="1876" spans="1:4" ht="27.75" customHeight="1" x14ac:dyDescent="0.25">
      <c r="A1876" s="173" t="s">
        <v>2581</v>
      </c>
      <c r="B1876" s="174" t="s">
        <v>2582</v>
      </c>
      <c r="C1876" s="175">
        <v>12.009234928441405</v>
      </c>
      <c r="D1876" s="175">
        <v>4.7723655324328016</v>
      </c>
    </row>
    <row r="1877" spans="1:4" ht="27.75" customHeight="1" x14ac:dyDescent="0.25">
      <c r="A1877" s="173" t="s">
        <v>2583</v>
      </c>
      <c r="B1877" s="174" t="s">
        <v>2582</v>
      </c>
      <c r="C1877" s="175">
        <v>11.998792115460152</v>
      </c>
      <c r="D1877" s="175">
        <v>4.7723655324328016</v>
      </c>
    </row>
    <row r="1878" spans="1:4" ht="27.75" customHeight="1" x14ac:dyDescent="0.25">
      <c r="A1878" s="173" t="s">
        <v>2583</v>
      </c>
      <c r="B1878" s="174" t="s">
        <v>2582</v>
      </c>
      <c r="C1878" s="175">
        <v>11.998792115460152</v>
      </c>
      <c r="D1878" s="175">
        <v>4.7723655324328016</v>
      </c>
    </row>
    <row r="1879" spans="1:4" ht="27.75" customHeight="1" x14ac:dyDescent="0.25">
      <c r="A1879" s="173" t="s">
        <v>2584</v>
      </c>
      <c r="B1879" s="174" t="s">
        <v>2582</v>
      </c>
      <c r="C1879" s="175">
        <v>1.5455363212255024</v>
      </c>
      <c r="D1879" s="175">
        <v>10.045986087965765</v>
      </c>
    </row>
    <row r="1880" spans="1:4" ht="27.75" customHeight="1" x14ac:dyDescent="0.25">
      <c r="A1880" s="173" t="s">
        <v>2585</v>
      </c>
      <c r="B1880" s="174" t="s">
        <v>2582</v>
      </c>
      <c r="C1880" s="175">
        <v>1.5455363212255024</v>
      </c>
      <c r="D1880" s="175">
        <v>10.045986087965765</v>
      </c>
    </row>
    <row r="1881" spans="1:4" ht="27.75" customHeight="1" x14ac:dyDescent="0.25">
      <c r="A1881" s="173" t="s">
        <v>2931</v>
      </c>
      <c r="B1881" s="174" t="s">
        <v>2932</v>
      </c>
      <c r="C1881" s="175" t="e">
        <v>#N/A</v>
      </c>
      <c r="D1881" s="175" t="e">
        <v>#N/A</v>
      </c>
    </row>
    <row r="1882" spans="1:4" ht="27.75" customHeight="1" x14ac:dyDescent="0.25">
      <c r="A1882" s="173" t="s">
        <v>2933</v>
      </c>
      <c r="B1882" s="174" t="s">
        <v>2932</v>
      </c>
      <c r="C1882" s="175" t="e">
        <v>#N/A</v>
      </c>
      <c r="D1882" s="175" t="e">
        <v>#N/A</v>
      </c>
    </row>
    <row r="1883" spans="1:4" ht="27.75" customHeight="1" x14ac:dyDescent="0.25">
      <c r="A1883" s="173" t="s">
        <v>2586</v>
      </c>
      <c r="B1883" s="174" t="s">
        <v>2587</v>
      </c>
      <c r="C1883" s="175">
        <v>2.6942457491633762</v>
      </c>
      <c r="D1883" s="175">
        <v>3.613213291513675</v>
      </c>
    </row>
    <row r="1884" spans="1:4" ht="27.75" customHeight="1" x14ac:dyDescent="0.25">
      <c r="A1884" s="173" t="s">
        <v>2586</v>
      </c>
      <c r="B1884" s="174" t="s">
        <v>2587</v>
      </c>
      <c r="C1884" s="175">
        <v>2.6942457491633762</v>
      </c>
      <c r="D1884" s="175">
        <v>3.613213291513675</v>
      </c>
    </row>
    <row r="1885" spans="1:4" ht="27.75" customHeight="1" x14ac:dyDescent="0.25">
      <c r="A1885" s="173" t="s">
        <v>2588</v>
      </c>
      <c r="B1885" s="174" t="s">
        <v>2587</v>
      </c>
      <c r="C1885" s="175">
        <v>2.6942457491633762</v>
      </c>
      <c r="D1885" s="175">
        <v>3.613213291513675</v>
      </c>
    </row>
    <row r="1886" spans="1:4" ht="27.75" customHeight="1" x14ac:dyDescent="0.25">
      <c r="A1886" s="173" t="s">
        <v>2588</v>
      </c>
      <c r="B1886" s="174" t="s">
        <v>2587</v>
      </c>
      <c r="C1886" s="175">
        <v>2.6942457491633762</v>
      </c>
      <c r="D1886" s="175">
        <v>3.613213291513675</v>
      </c>
    </row>
    <row r="1887" spans="1:4" ht="27.75" customHeight="1" x14ac:dyDescent="0.25">
      <c r="A1887" s="173" t="s">
        <v>2589</v>
      </c>
      <c r="B1887" s="174" t="s">
        <v>2590</v>
      </c>
      <c r="C1887" s="175">
        <v>1.6186360120942764</v>
      </c>
      <c r="D1887" s="175">
        <v>18.003409579680852</v>
      </c>
    </row>
    <row r="1888" spans="1:4" ht="27.75" customHeight="1" x14ac:dyDescent="0.25">
      <c r="A1888" s="173" t="s">
        <v>2589</v>
      </c>
      <c r="B1888" s="174" t="s">
        <v>2590</v>
      </c>
      <c r="C1888" s="175">
        <v>1.6186360120942764</v>
      </c>
      <c r="D1888" s="175">
        <v>18.003409579680852</v>
      </c>
    </row>
    <row r="1889" spans="1:4" ht="27.75" customHeight="1" x14ac:dyDescent="0.25">
      <c r="A1889" s="173" t="s">
        <v>2591</v>
      </c>
      <c r="B1889" s="174" t="s">
        <v>2592</v>
      </c>
      <c r="C1889" s="175">
        <v>1.5455363212255024</v>
      </c>
      <c r="D1889" s="175">
        <v>2.7882310659946565</v>
      </c>
    </row>
    <row r="1890" spans="1:4" ht="27.75" customHeight="1" x14ac:dyDescent="0.25">
      <c r="A1890" s="173" t="s">
        <v>2593</v>
      </c>
      <c r="B1890" s="174" t="s">
        <v>2592</v>
      </c>
      <c r="C1890" s="175">
        <v>1.5455363212255024</v>
      </c>
      <c r="D1890" s="175">
        <v>2.7882310659946565</v>
      </c>
    </row>
    <row r="1891" spans="1:4" ht="27.75" customHeight="1" x14ac:dyDescent="0.25">
      <c r="A1891" s="173" t="s">
        <v>2594</v>
      </c>
      <c r="B1891" s="174" t="s">
        <v>2595</v>
      </c>
      <c r="C1891" s="175">
        <v>0.86675347744403175</v>
      </c>
      <c r="D1891" s="175">
        <v>1.7752782068130772</v>
      </c>
    </row>
    <row r="1892" spans="1:4" ht="27.75" customHeight="1" x14ac:dyDescent="0.25">
      <c r="A1892" s="173" t="s">
        <v>2594</v>
      </c>
      <c r="B1892" s="174" t="s">
        <v>2595</v>
      </c>
      <c r="C1892" s="175">
        <v>0.86675347744403175</v>
      </c>
      <c r="D1892" s="175">
        <v>1.7752782068130772</v>
      </c>
    </row>
    <row r="1893" spans="1:4" ht="27.75" customHeight="1" x14ac:dyDescent="0.25">
      <c r="A1893" s="173" t="s">
        <v>2596</v>
      </c>
      <c r="B1893" s="174" t="s">
        <v>2595</v>
      </c>
      <c r="C1893" s="175">
        <v>0.86675347744403175</v>
      </c>
      <c r="D1893" s="175">
        <v>1.7752782068130772</v>
      </c>
    </row>
    <row r="1894" spans="1:4" ht="27.75" customHeight="1" x14ac:dyDescent="0.25">
      <c r="A1894" s="173" t="s">
        <v>2596</v>
      </c>
      <c r="B1894" s="174" t="s">
        <v>2595</v>
      </c>
      <c r="C1894" s="175">
        <v>0.86675347744403175</v>
      </c>
      <c r="D1894" s="175">
        <v>1.7752782068130772</v>
      </c>
    </row>
    <row r="1895" spans="1:4" ht="27.75" customHeight="1" x14ac:dyDescent="0.25">
      <c r="A1895" s="173" t="s">
        <v>2597</v>
      </c>
      <c r="B1895" s="174" t="s">
        <v>2595</v>
      </c>
      <c r="C1895" s="175">
        <v>-5.2214064906266983E-2</v>
      </c>
      <c r="D1895" s="175">
        <v>1.7752782068130772</v>
      </c>
    </row>
    <row r="1896" spans="1:4" ht="27.75" customHeight="1" x14ac:dyDescent="0.25">
      <c r="A1896" s="173" t="s">
        <v>2597</v>
      </c>
      <c r="B1896" s="174" t="s">
        <v>2595</v>
      </c>
      <c r="C1896" s="175">
        <v>-5.2214064906266983E-2</v>
      </c>
      <c r="D1896" s="175">
        <v>1.7752782068130772</v>
      </c>
    </row>
    <row r="1897" spans="1:4" ht="27.75" customHeight="1" x14ac:dyDescent="0.25">
      <c r="A1897" s="173" t="s">
        <v>2598</v>
      </c>
      <c r="B1897" s="174" t="s">
        <v>2599</v>
      </c>
      <c r="C1897" s="175">
        <v>0.63701159185645706</v>
      </c>
      <c r="D1897" s="175">
        <v>11.10071019907236</v>
      </c>
    </row>
    <row r="1898" spans="1:4" ht="27.75" customHeight="1" x14ac:dyDescent="0.25">
      <c r="A1898" s="173" t="s">
        <v>2600</v>
      </c>
      <c r="B1898" s="174" t="s">
        <v>2599</v>
      </c>
      <c r="C1898" s="175">
        <v>0.63701159185645706</v>
      </c>
      <c r="D1898" s="175">
        <v>11.10071019907236</v>
      </c>
    </row>
    <row r="1899" spans="1:4" ht="27.75" customHeight="1" x14ac:dyDescent="0.25">
      <c r="A1899" s="173" t="s">
        <v>2601</v>
      </c>
      <c r="B1899" s="174" t="s">
        <v>2602</v>
      </c>
      <c r="C1899" s="175">
        <v>7.675467541221245</v>
      </c>
      <c r="D1899" s="175">
        <v>5.5660193190080598</v>
      </c>
    </row>
    <row r="1900" spans="1:4" ht="27.75" customHeight="1" x14ac:dyDescent="0.25">
      <c r="A1900" s="173" t="s">
        <v>2601</v>
      </c>
      <c r="B1900" s="174" t="s">
        <v>2602</v>
      </c>
      <c r="C1900" s="175">
        <v>7.675467541221245</v>
      </c>
      <c r="D1900" s="175">
        <v>5.5660193190080598</v>
      </c>
    </row>
    <row r="1901" spans="1:4" ht="27.75" customHeight="1" x14ac:dyDescent="0.25">
      <c r="A1901" s="173" t="s">
        <v>2603</v>
      </c>
      <c r="B1901" s="174" t="s">
        <v>2604</v>
      </c>
      <c r="C1901" s="175">
        <v>7.675467541221245</v>
      </c>
      <c r="D1901" s="175">
        <v>5.5660193190080598</v>
      </c>
    </row>
    <row r="1902" spans="1:4" ht="27.75" customHeight="1" x14ac:dyDescent="0.25">
      <c r="A1902" s="173" t="s">
        <v>2603</v>
      </c>
      <c r="B1902" s="174" t="s">
        <v>2604</v>
      </c>
      <c r="C1902" s="175">
        <v>7.675467541221245</v>
      </c>
      <c r="D1902" s="175">
        <v>5.5660193190080598</v>
      </c>
    </row>
    <row r="1903" spans="1:4" ht="27.75" customHeight="1" x14ac:dyDescent="0.25">
      <c r="A1903" s="173" t="s">
        <v>2605</v>
      </c>
      <c r="B1903" s="174" t="s">
        <v>2606</v>
      </c>
      <c r="C1903" s="175">
        <v>0.54302627502517653</v>
      </c>
      <c r="D1903" s="175">
        <v>4.6992658415640278</v>
      </c>
    </row>
    <row r="1904" spans="1:4" ht="27.75" customHeight="1" x14ac:dyDescent="0.25">
      <c r="A1904" s="173" t="s">
        <v>2607</v>
      </c>
      <c r="B1904" s="174" t="s">
        <v>2606</v>
      </c>
      <c r="C1904" s="175">
        <v>0.54302627502517653</v>
      </c>
      <c r="D1904" s="175">
        <v>4.6992658415640278</v>
      </c>
    </row>
    <row r="1905" spans="1:4" ht="27.75" customHeight="1" x14ac:dyDescent="0.25">
      <c r="A1905" s="173" t="s">
        <v>2608</v>
      </c>
      <c r="B1905" s="174" t="s">
        <v>2609</v>
      </c>
      <c r="C1905" s="175">
        <v>1.8901491496068645</v>
      </c>
      <c r="D1905" s="175">
        <v>0.72055409570648421</v>
      </c>
    </row>
    <row r="1906" spans="1:4" ht="27.75" customHeight="1" x14ac:dyDescent="0.25">
      <c r="A1906" s="173" t="s">
        <v>2610</v>
      </c>
      <c r="B1906" s="174" t="s">
        <v>2611</v>
      </c>
      <c r="C1906" s="175">
        <v>1.8066066457568375</v>
      </c>
      <c r="D1906" s="175">
        <v>0.60568315291269692</v>
      </c>
    </row>
    <row r="1907" spans="1:4" ht="27.75" customHeight="1" x14ac:dyDescent="0.25">
      <c r="A1907" s="173" t="s">
        <v>2612</v>
      </c>
      <c r="B1907" s="174" t="s">
        <v>2613</v>
      </c>
      <c r="C1907" s="175">
        <v>2.8195595049384168</v>
      </c>
      <c r="D1907" s="175">
        <v>5.7748755786331278</v>
      </c>
    </row>
    <row r="1908" spans="1:4" ht="27.75" customHeight="1" x14ac:dyDescent="0.25">
      <c r="A1908" s="173" t="s">
        <v>2614</v>
      </c>
      <c r="B1908" s="174" t="s">
        <v>2613</v>
      </c>
      <c r="C1908" s="175">
        <v>2.8195595049384168</v>
      </c>
      <c r="D1908" s="175">
        <v>5.7748755786331278</v>
      </c>
    </row>
    <row r="1909" spans="1:4" ht="27.75" customHeight="1" x14ac:dyDescent="0.25">
      <c r="A1909" s="173" t="s">
        <v>2615</v>
      </c>
      <c r="B1909" s="174" t="s">
        <v>2616</v>
      </c>
      <c r="C1909" s="175">
        <v>3.1119582684135119</v>
      </c>
      <c r="D1909" s="175">
        <v>5.1378639867766704</v>
      </c>
    </row>
    <row r="1910" spans="1:4" ht="27.75" customHeight="1" x14ac:dyDescent="0.25">
      <c r="A1910" s="173" t="s">
        <v>2617</v>
      </c>
      <c r="B1910" s="174" t="s">
        <v>2616</v>
      </c>
      <c r="C1910" s="175">
        <v>3.1119582684135119</v>
      </c>
      <c r="D1910" s="175">
        <v>5.1378639867766704</v>
      </c>
    </row>
    <row r="1911" spans="1:4" ht="27.75" customHeight="1" x14ac:dyDescent="0.25">
      <c r="A1911" s="173" t="s">
        <v>2618</v>
      </c>
      <c r="B1911" s="174" t="s">
        <v>2616</v>
      </c>
      <c r="C1911" s="175">
        <v>4.0413686237450639</v>
      </c>
      <c r="D1911" s="175">
        <v>1.0442812981253395</v>
      </c>
    </row>
    <row r="1912" spans="1:4" ht="27.75" customHeight="1" x14ac:dyDescent="0.25">
      <c r="A1912" s="173" t="s">
        <v>2618</v>
      </c>
      <c r="B1912" s="174" t="s">
        <v>2616</v>
      </c>
      <c r="C1912" s="175">
        <v>4.0413686237450639</v>
      </c>
      <c r="D1912" s="175">
        <v>1.0442812981253395</v>
      </c>
    </row>
    <row r="1913" spans="1:4" ht="27.75" customHeight="1" x14ac:dyDescent="0.25">
      <c r="A1913" s="173" t="s">
        <v>2619</v>
      </c>
      <c r="B1913" s="174" t="s">
        <v>2616</v>
      </c>
      <c r="C1913" s="175">
        <v>4.0413686237450639</v>
      </c>
      <c r="D1913" s="175">
        <v>1.0442812981253395</v>
      </c>
    </row>
    <row r="1914" spans="1:4" ht="27.75" customHeight="1" x14ac:dyDescent="0.25">
      <c r="A1914" s="173" t="s">
        <v>2619</v>
      </c>
      <c r="B1914" s="174" t="s">
        <v>2616</v>
      </c>
      <c r="C1914" s="175">
        <v>4.0413686237450639</v>
      </c>
      <c r="D1914" s="175">
        <v>1.0442812981253395</v>
      </c>
    </row>
    <row r="1915" spans="1:4" ht="27.75" customHeight="1" x14ac:dyDescent="0.25">
      <c r="A1915" s="173" t="s">
        <v>2620</v>
      </c>
      <c r="B1915" s="174" t="s">
        <v>2621</v>
      </c>
      <c r="C1915" s="175">
        <v>7.3308547128398835</v>
      </c>
      <c r="D1915" s="175">
        <v>23.778285158313981</v>
      </c>
    </row>
    <row r="1916" spans="1:4" ht="27.75" customHeight="1" x14ac:dyDescent="0.25">
      <c r="A1916" s="173" t="s">
        <v>2622</v>
      </c>
      <c r="B1916" s="174" t="s">
        <v>2621</v>
      </c>
      <c r="C1916" s="175">
        <v>7.3308547128398835</v>
      </c>
      <c r="D1916" s="175">
        <v>23.778285158313981</v>
      </c>
    </row>
    <row r="1917" spans="1:4" ht="27.75" customHeight="1" x14ac:dyDescent="0.25">
      <c r="A1917" s="173" t="s">
        <v>2623</v>
      </c>
      <c r="B1917" s="174" t="s">
        <v>2621</v>
      </c>
      <c r="C1917" s="175">
        <v>10.975396443297319</v>
      </c>
      <c r="D1917" s="175">
        <v>10.338384851440862</v>
      </c>
    </row>
    <row r="1918" spans="1:4" ht="27.75" customHeight="1" x14ac:dyDescent="0.25">
      <c r="A1918" s="173" t="s">
        <v>2623</v>
      </c>
      <c r="B1918" s="174" t="s">
        <v>2621</v>
      </c>
      <c r="C1918" s="175">
        <v>10.975396443297319</v>
      </c>
      <c r="D1918" s="175">
        <v>10.338384851440862</v>
      </c>
    </row>
    <row r="1919" spans="1:4" ht="27.75" customHeight="1" x14ac:dyDescent="0.25">
      <c r="A1919" s="173" t="s">
        <v>2624</v>
      </c>
      <c r="B1919" s="174" t="s">
        <v>2621</v>
      </c>
      <c r="C1919" s="175">
        <v>10.975396443297319</v>
      </c>
      <c r="D1919" s="175">
        <v>10.338384851440862</v>
      </c>
    </row>
    <row r="1920" spans="1:4" ht="27.75" customHeight="1" x14ac:dyDescent="0.25">
      <c r="A1920" s="173" t="s">
        <v>2624</v>
      </c>
      <c r="B1920" s="174" t="s">
        <v>2621</v>
      </c>
      <c r="C1920" s="175">
        <v>10.975396443297319</v>
      </c>
      <c r="D1920" s="175">
        <v>10.338384851440862</v>
      </c>
    </row>
    <row r="1921" spans="1:4" ht="27.75" customHeight="1" x14ac:dyDescent="0.25">
      <c r="A1921" s="173" t="s">
        <v>2625</v>
      </c>
      <c r="B1921" s="174" t="s">
        <v>2626</v>
      </c>
      <c r="C1921" s="175">
        <v>0</v>
      </c>
      <c r="D1921" s="175">
        <v>2.0885625962506791E-2</v>
      </c>
    </row>
    <row r="1922" spans="1:4" ht="27.75" customHeight="1" x14ac:dyDescent="0.25">
      <c r="A1922" s="173" t="s">
        <v>2627</v>
      </c>
      <c r="B1922" s="174" t="s">
        <v>2628</v>
      </c>
      <c r="C1922" s="175">
        <v>1.2009234928441404</v>
      </c>
      <c r="D1922" s="175">
        <v>5.7644327656518737</v>
      </c>
    </row>
    <row r="1923" spans="1:4" ht="27.75" customHeight="1" x14ac:dyDescent="0.25">
      <c r="A1923" s="173" t="s">
        <v>2629</v>
      </c>
      <c r="B1923" s="174" t="s">
        <v>2628</v>
      </c>
      <c r="C1923" s="175">
        <v>1.2009234928441404</v>
      </c>
      <c r="D1923" s="175">
        <v>5.7644327656518737</v>
      </c>
    </row>
    <row r="1924" spans="1:4" ht="27.75" customHeight="1" x14ac:dyDescent="0.25">
      <c r="A1924" s="173" t="s">
        <v>2630</v>
      </c>
      <c r="B1924" s="174" t="s">
        <v>2631</v>
      </c>
      <c r="C1924" s="175">
        <v>1.2949088096754211</v>
      </c>
      <c r="D1924" s="175">
        <v>3.4983423487198877</v>
      </c>
    </row>
    <row r="1925" spans="1:4" ht="27.75" customHeight="1" x14ac:dyDescent="0.25">
      <c r="A1925" s="173" t="s">
        <v>2632</v>
      </c>
      <c r="B1925" s="174" t="s">
        <v>2631</v>
      </c>
      <c r="C1925" s="175">
        <v>1.2949088096754211</v>
      </c>
      <c r="D1925" s="175">
        <v>3.4983423487198877</v>
      </c>
    </row>
    <row r="1926" spans="1:4" ht="27.75" customHeight="1" x14ac:dyDescent="0.25">
      <c r="A1926" s="173" t="s">
        <v>2633</v>
      </c>
      <c r="B1926" s="174" t="s">
        <v>2631</v>
      </c>
      <c r="C1926" s="175">
        <v>2.8926591958071906</v>
      </c>
      <c r="D1926" s="175">
        <v>0.17752782068130774</v>
      </c>
    </row>
    <row r="1927" spans="1:4" ht="27.75" customHeight="1" x14ac:dyDescent="0.25">
      <c r="A1927" s="173" t="s">
        <v>2633</v>
      </c>
      <c r="B1927" s="174" t="s">
        <v>2631</v>
      </c>
      <c r="C1927" s="175">
        <v>2.8926591958071906</v>
      </c>
      <c r="D1927" s="175">
        <v>0.17752782068130774</v>
      </c>
    </row>
    <row r="1928" spans="1:4" ht="27.75" customHeight="1" x14ac:dyDescent="0.25">
      <c r="A1928" s="173" t="s">
        <v>2634</v>
      </c>
      <c r="B1928" s="174" t="s">
        <v>2631</v>
      </c>
      <c r="C1928" s="175">
        <v>2.8926591958071906</v>
      </c>
      <c r="D1928" s="175">
        <v>0.17752782068130774</v>
      </c>
    </row>
    <row r="1929" spans="1:4" ht="27.75" customHeight="1" x14ac:dyDescent="0.25">
      <c r="A1929" s="173" t="s">
        <v>2634</v>
      </c>
      <c r="B1929" s="174" t="s">
        <v>2631</v>
      </c>
      <c r="C1929" s="175">
        <v>2.8926591958071906</v>
      </c>
      <c r="D1929" s="175">
        <v>0.17752782068130774</v>
      </c>
    </row>
    <row r="1930" spans="1:4" ht="27.75" customHeight="1" x14ac:dyDescent="0.25">
      <c r="A1930" s="173" t="s">
        <v>2635</v>
      </c>
      <c r="B1930" s="174" t="s">
        <v>2636</v>
      </c>
      <c r="C1930" s="175">
        <v>9.3149891792780295</v>
      </c>
      <c r="D1930" s="175">
        <v>6.2656877887520376E-2</v>
      </c>
    </row>
    <row r="1931" spans="1:4" ht="27.75" customHeight="1" x14ac:dyDescent="0.25">
      <c r="A1931" s="173" t="s">
        <v>2635</v>
      </c>
      <c r="B1931" s="174" t="s">
        <v>2636</v>
      </c>
      <c r="C1931" s="175">
        <v>9.3149891792780295</v>
      </c>
      <c r="D1931" s="175">
        <v>6.2656877887520376E-2</v>
      </c>
    </row>
    <row r="1932" spans="1:4" ht="27.75" customHeight="1" x14ac:dyDescent="0.25">
      <c r="A1932" s="173" t="s">
        <v>2637</v>
      </c>
      <c r="B1932" s="174" t="s">
        <v>2638</v>
      </c>
      <c r="C1932" s="175">
        <v>9.3149891792780295</v>
      </c>
      <c r="D1932" s="175">
        <v>6.2656877887520376E-2</v>
      </c>
    </row>
    <row r="1933" spans="1:4" ht="27.75" customHeight="1" x14ac:dyDescent="0.25">
      <c r="A1933" s="173" t="s">
        <v>2637</v>
      </c>
      <c r="B1933" s="174" t="s">
        <v>2638</v>
      </c>
      <c r="C1933" s="175">
        <v>9.3149891792780295</v>
      </c>
      <c r="D1933" s="175">
        <v>6.2656877887520376E-2</v>
      </c>
    </row>
    <row r="1934" spans="1:4" ht="27.75" customHeight="1" x14ac:dyDescent="0.25">
      <c r="A1934" s="173" t="s">
        <v>2639</v>
      </c>
      <c r="B1934" s="174" t="s">
        <v>2640</v>
      </c>
      <c r="C1934" s="175">
        <v>0.13575656875629413</v>
      </c>
      <c r="D1934" s="175">
        <v>5.4720340021767795</v>
      </c>
    </row>
    <row r="1935" spans="1:4" ht="27.75" customHeight="1" x14ac:dyDescent="0.25">
      <c r="A1935" s="173" t="s">
        <v>2641</v>
      </c>
      <c r="B1935" s="174" t="s">
        <v>2640</v>
      </c>
      <c r="C1935" s="175">
        <v>0.13575656875629413</v>
      </c>
      <c r="D1935" s="175">
        <v>5.4720340021767795</v>
      </c>
    </row>
    <row r="1936" spans="1:4" ht="27.75" customHeight="1" x14ac:dyDescent="0.25">
      <c r="A1936" s="173" t="s">
        <v>2642</v>
      </c>
      <c r="B1936" s="174" t="s">
        <v>2643</v>
      </c>
      <c r="C1936" s="175">
        <v>6.4954296743396114</v>
      </c>
      <c r="D1936" s="175">
        <v>0.49081221011890958</v>
      </c>
    </row>
    <row r="1937" spans="1:4" ht="27.75" customHeight="1" x14ac:dyDescent="0.25">
      <c r="A1937" s="173" t="s">
        <v>2642</v>
      </c>
      <c r="B1937" s="174" t="s">
        <v>2643</v>
      </c>
      <c r="C1937" s="175">
        <v>6.4954296743396114</v>
      </c>
      <c r="D1937" s="175">
        <v>0.49081221011890958</v>
      </c>
    </row>
    <row r="1938" spans="1:4" ht="27.75" customHeight="1" x14ac:dyDescent="0.25">
      <c r="A1938" s="173" t="s">
        <v>2644</v>
      </c>
      <c r="B1938" s="174" t="s">
        <v>2643</v>
      </c>
      <c r="C1938" s="175">
        <v>6.4954296743396114</v>
      </c>
      <c r="D1938" s="175">
        <v>0.49081221011890958</v>
      </c>
    </row>
    <row r="1939" spans="1:4" ht="27.75" customHeight="1" x14ac:dyDescent="0.25">
      <c r="A1939" s="173" t="s">
        <v>2644</v>
      </c>
      <c r="B1939" s="174" t="s">
        <v>2643</v>
      </c>
      <c r="C1939" s="175">
        <v>6.4954296743396114</v>
      </c>
      <c r="D1939" s="175">
        <v>0.49081221011890958</v>
      </c>
    </row>
    <row r="1940" spans="1:4" ht="27.75" customHeight="1" x14ac:dyDescent="0.25">
      <c r="A1940" s="173" t="s">
        <v>2645</v>
      </c>
      <c r="B1940" s="174" t="s">
        <v>2646</v>
      </c>
      <c r="C1940" s="175">
        <v>7.2890834609148705</v>
      </c>
      <c r="D1940" s="175">
        <v>3.6236561044949283</v>
      </c>
    </row>
    <row r="1941" spans="1:4" ht="27.75" customHeight="1" x14ac:dyDescent="0.25">
      <c r="A1941" s="173" t="s">
        <v>2645</v>
      </c>
      <c r="B1941" s="174" t="s">
        <v>2646</v>
      </c>
      <c r="C1941" s="175">
        <v>7.2890834609148705</v>
      </c>
      <c r="D1941" s="175">
        <v>3.6236561044949283</v>
      </c>
    </row>
    <row r="1942" spans="1:4" ht="27.75" customHeight="1" x14ac:dyDescent="0.25">
      <c r="A1942" s="173" t="s">
        <v>2647</v>
      </c>
      <c r="B1942" s="174" t="s">
        <v>2646</v>
      </c>
      <c r="C1942" s="175">
        <v>7.2890834609148705</v>
      </c>
      <c r="D1942" s="175">
        <v>3.6236561044949283</v>
      </c>
    </row>
    <row r="1943" spans="1:4" ht="27.75" customHeight="1" x14ac:dyDescent="0.25">
      <c r="A1943" s="173" t="s">
        <v>2647</v>
      </c>
      <c r="B1943" s="174" t="s">
        <v>2646</v>
      </c>
      <c r="C1943" s="175">
        <v>7.2890834609148705</v>
      </c>
      <c r="D1943" s="175">
        <v>3.6236561044949283</v>
      </c>
    </row>
    <row r="1944" spans="1:4" ht="27.75" customHeight="1" x14ac:dyDescent="0.25">
      <c r="A1944" s="173" t="s">
        <v>2648</v>
      </c>
      <c r="B1944" s="174" t="s">
        <v>2646</v>
      </c>
      <c r="C1944" s="175">
        <v>3.9473833069137831</v>
      </c>
      <c r="D1944" s="175">
        <v>11.769050229872576</v>
      </c>
    </row>
    <row r="1945" spans="1:4" ht="27.75" customHeight="1" x14ac:dyDescent="0.25">
      <c r="A1945" s="173" t="s">
        <v>2649</v>
      </c>
      <c r="B1945" s="174" t="s">
        <v>2646</v>
      </c>
      <c r="C1945" s="175">
        <v>3.9473833069137831</v>
      </c>
      <c r="D1945" s="175">
        <v>11.769050229872576</v>
      </c>
    </row>
    <row r="1946" spans="1:4" ht="27.75" customHeight="1" x14ac:dyDescent="0.25">
      <c r="A1946" s="173" t="s">
        <v>2650</v>
      </c>
      <c r="B1946" s="174" t="s">
        <v>2651</v>
      </c>
      <c r="C1946" s="175">
        <v>6.4745440483771057</v>
      </c>
      <c r="D1946" s="175">
        <v>1.7752782068130772</v>
      </c>
    </row>
    <row r="1947" spans="1:4" ht="27.75" customHeight="1" x14ac:dyDescent="0.25">
      <c r="A1947" s="173" t="s">
        <v>2652</v>
      </c>
      <c r="B1947" s="174" t="s">
        <v>2651</v>
      </c>
      <c r="C1947" s="175">
        <v>6.4745440483771057</v>
      </c>
      <c r="D1947" s="175">
        <v>1.7752782068130772</v>
      </c>
    </row>
    <row r="1948" spans="1:4" ht="27.75" customHeight="1" x14ac:dyDescent="0.25">
      <c r="A1948" s="173" t="s">
        <v>2653</v>
      </c>
      <c r="B1948" s="174" t="s">
        <v>2654</v>
      </c>
      <c r="C1948" s="175">
        <v>0</v>
      </c>
      <c r="D1948" s="175">
        <v>1.1278238019753668</v>
      </c>
    </row>
    <row r="1949" spans="1:4" ht="27.75" customHeight="1" x14ac:dyDescent="0.25">
      <c r="A1949" s="173" t="s">
        <v>2653</v>
      </c>
      <c r="B1949" s="174" t="s">
        <v>2654</v>
      </c>
      <c r="C1949" s="175">
        <v>0</v>
      </c>
      <c r="D1949" s="175">
        <v>1.1278238019753668</v>
      </c>
    </row>
    <row r="1950" spans="1:4" ht="27.75" customHeight="1" x14ac:dyDescent="0.25">
      <c r="A1950" s="173" t="s">
        <v>2655</v>
      </c>
      <c r="B1950" s="174" t="s">
        <v>2654</v>
      </c>
      <c r="C1950" s="175">
        <v>0</v>
      </c>
      <c r="D1950" s="175">
        <v>1.1278238019753668</v>
      </c>
    </row>
    <row r="1951" spans="1:4" ht="27.75" customHeight="1" x14ac:dyDescent="0.25">
      <c r="A1951" s="173" t="s">
        <v>2655</v>
      </c>
      <c r="B1951" s="174" t="s">
        <v>2654</v>
      </c>
      <c r="C1951" s="175">
        <v>0</v>
      </c>
      <c r="D1951" s="175">
        <v>1.1278238019753668</v>
      </c>
    </row>
    <row r="1952" spans="1:4" ht="27.75" customHeight="1" x14ac:dyDescent="0.25">
      <c r="A1952" s="173" t="s">
        <v>2656</v>
      </c>
      <c r="B1952" s="174" t="s">
        <v>2657</v>
      </c>
      <c r="C1952" s="175">
        <v>23.632085776576432</v>
      </c>
      <c r="D1952" s="175">
        <v>0</v>
      </c>
    </row>
    <row r="1953" spans="1:4" ht="27.75" customHeight="1" x14ac:dyDescent="0.25">
      <c r="A1953" s="173" t="s">
        <v>2658</v>
      </c>
      <c r="B1953" s="174" t="s">
        <v>2657</v>
      </c>
      <c r="C1953" s="175">
        <v>23.632085776576432</v>
      </c>
      <c r="D1953" s="175">
        <v>0</v>
      </c>
    </row>
    <row r="1954" spans="1:4" ht="27.75" customHeight="1" x14ac:dyDescent="0.25">
      <c r="A1954" s="173" t="s">
        <v>2659</v>
      </c>
      <c r="B1954" s="174" t="s">
        <v>2660</v>
      </c>
      <c r="C1954" s="175">
        <v>0.40726970626888243</v>
      </c>
      <c r="D1954" s="175">
        <v>4.1771251925013582</v>
      </c>
    </row>
    <row r="1955" spans="1:4" ht="27.75" customHeight="1" x14ac:dyDescent="0.25">
      <c r="A1955" s="173" t="s">
        <v>2661</v>
      </c>
      <c r="B1955" s="174" t="s">
        <v>2660</v>
      </c>
      <c r="C1955" s="175">
        <v>0.38638408030637561</v>
      </c>
      <c r="D1955" s="175">
        <v>15.956618235355187</v>
      </c>
    </row>
    <row r="1956" spans="1:4" ht="27.75" customHeight="1" x14ac:dyDescent="0.25">
      <c r="A1956" s="173" t="s">
        <v>2661</v>
      </c>
      <c r="B1956" s="174" t="s">
        <v>2660</v>
      </c>
      <c r="C1956" s="175">
        <v>0.38638408030637561</v>
      </c>
      <c r="D1956" s="175">
        <v>15.956618235355187</v>
      </c>
    </row>
    <row r="1957" spans="1:4" ht="27.75" customHeight="1" x14ac:dyDescent="0.25">
      <c r="A1957" s="173" t="s">
        <v>2662</v>
      </c>
      <c r="B1957" s="174" t="s">
        <v>2660</v>
      </c>
      <c r="C1957" s="175">
        <v>0.40726970626888243</v>
      </c>
      <c r="D1957" s="175">
        <v>4.1771251925013582</v>
      </c>
    </row>
    <row r="1958" spans="1:4" ht="27.75" customHeight="1" x14ac:dyDescent="0.25">
      <c r="A1958" s="173" t="s">
        <v>2663</v>
      </c>
      <c r="B1958" s="174" t="s">
        <v>2660</v>
      </c>
      <c r="C1958" s="175">
        <v>0.40726970626888243</v>
      </c>
      <c r="D1958" s="175">
        <v>4.1771251925013582</v>
      </c>
    </row>
    <row r="1959" spans="1:4" ht="27.75" customHeight="1" x14ac:dyDescent="0.25">
      <c r="A1959" s="173" t="s">
        <v>2664</v>
      </c>
      <c r="B1959" s="174" t="s">
        <v>2665</v>
      </c>
      <c r="C1959" s="175">
        <v>10.359270477403369</v>
      </c>
      <c r="D1959" s="175">
        <v>1.0442812981253395</v>
      </c>
    </row>
    <row r="1960" spans="1:4" ht="27.75" customHeight="1" x14ac:dyDescent="0.25">
      <c r="A1960" s="173" t="s">
        <v>2664</v>
      </c>
      <c r="B1960" s="174" t="s">
        <v>2665</v>
      </c>
      <c r="C1960" s="175">
        <v>10.359270477403369</v>
      </c>
      <c r="D1960" s="175">
        <v>1.0442812981253395</v>
      </c>
    </row>
    <row r="1961" spans="1:4" ht="27.75" customHeight="1" x14ac:dyDescent="0.25">
      <c r="A1961" s="173" t="s">
        <v>2666</v>
      </c>
      <c r="B1961" s="174" t="s">
        <v>2665</v>
      </c>
      <c r="C1961" s="175">
        <v>10.348827664422116</v>
      </c>
      <c r="D1961" s="175">
        <v>1.0442812981253395</v>
      </c>
    </row>
    <row r="1962" spans="1:4" ht="27.75" customHeight="1" x14ac:dyDescent="0.25">
      <c r="A1962" s="173" t="s">
        <v>2666</v>
      </c>
      <c r="B1962" s="174" t="s">
        <v>2665</v>
      </c>
      <c r="C1962" s="175">
        <v>10.348827664422116</v>
      </c>
      <c r="D1962" s="175">
        <v>1.0442812981253395</v>
      </c>
    </row>
    <row r="1963" spans="1:4" ht="27.75" customHeight="1" x14ac:dyDescent="0.25">
      <c r="A1963" s="173" t="s">
        <v>2667</v>
      </c>
      <c r="B1963" s="174" t="s">
        <v>2665</v>
      </c>
      <c r="C1963" s="175">
        <v>3.9995973718200504</v>
      </c>
      <c r="D1963" s="175">
        <v>10.682997679822224</v>
      </c>
    </row>
    <row r="1964" spans="1:4" ht="27.75" customHeight="1" x14ac:dyDescent="0.25">
      <c r="A1964" s="173" t="s">
        <v>2668</v>
      </c>
      <c r="B1964" s="174" t="s">
        <v>2665</v>
      </c>
      <c r="C1964" s="175">
        <v>3.9995973718200504</v>
      </c>
      <c r="D1964" s="175">
        <v>10.682997679822224</v>
      </c>
    </row>
    <row r="1965" spans="1:4" ht="27.75" customHeight="1" x14ac:dyDescent="0.25">
      <c r="A1965" s="173" t="s">
        <v>2669</v>
      </c>
      <c r="B1965" s="174" t="s">
        <v>2670</v>
      </c>
      <c r="C1965" s="175">
        <v>2.8822163828259368</v>
      </c>
      <c r="D1965" s="175">
        <v>11.455765840434976</v>
      </c>
    </row>
    <row r="1966" spans="1:4" ht="27.75" customHeight="1" x14ac:dyDescent="0.25">
      <c r="A1966" s="173" t="s">
        <v>2671</v>
      </c>
      <c r="B1966" s="174" t="s">
        <v>2670</v>
      </c>
      <c r="C1966" s="175">
        <v>2.8822163828259368</v>
      </c>
      <c r="D1966" s="175">
        <v>11.455765840434976</v>
      </c>
    </row>
    <row r="1967" spans="1:4" ht="27.75" customHeight="1" x14ac:dyDescent="0.25">
      <c r="A1967" s="173" t="s">
        <v>2672</v>
      </c>
      <c r="B1967" s="174" t="s">
        <v>2673</v>
      </c>
      <c r="C1967" s="175">
        <v>4.0100401848013041</v>
      </c>
      <c r="D1967" s="175">
        <v>-8.3542503850027164E-2</v>
      </c>
    </row>
    <row r="1968" spans="1:4" ht="27.75" customHeight="1" x14ac:dyDescent="0.25">
      <c r="A1968" s="173" t="s">
        <v>2674</v>
      </c>
      <c r="B1968" s="174" t="s">
        <v>2673</v>
      </c>
      <c r="C1968" s="175">
        <v>4.0100401848013041</v>
      </c>
      <c r="D1968" s="175">
        <v>-8.3542503850027164E-2</v>
      </c>
    </row>
    <row r="1969" spans="1:4" ht="27.75" customHeight="1" x14ac:dyDescent="0.25">
      <c r="A1969" s="173" t="s">
        <v>2675</v>
      </c>
      <c r="B1969" s="174" t="s">
        <v>2673</v>
      </c>
      <c r="C1969" s="175">
        <v>0.26107032453133489</v>
      </c>
      <c r="D1969" s="175">
        <v>-0.2819559504938417</v>
      </c>
    </row>
    <row r="1970" spans="1:4" ht="27.75" customHeight="1" x14ac:dyDescent="0.25">
      <c r="A1970" s="173" t="s">
        <v>2675</v>
      </c>
      <c r="B1970" s="174" t="s">
        <v>2673</v>
      </c>
      <c r="C1970" s="175">
        <v>0.26107032453133489</v>
      </c>
      <c r="D1970" s="175">
        <v>-0.2819559504938417</v>
      </c>
    </row>
    <row r="1971" spans="1:4" ht="27.75" customHeight="1" x14ac:dyDescent="0.25">
      <c r="A1971" s="173" t="s">
        <v>2676</v>
      </c>
      <c r="B1971" s="174" t="s">
        <v>2673</v>
      </c>
      <c r="C1971" s="175">
        <v>0.26107032453133489</v>
      </c>
      <c r="D1971" s="175">
        <v>-0.2819559504938417</v>
      </c>
    </row>
    <row r="1972" spans="1:4" ht="27.75" customHeight="1" x14ac:dyDescent="0.25">
      <c r="A1972" s="173" t="s">
        <v>2676</v>
      </c>
      <c r="B1972" s="174" t="s">
        <v>2673</v>
      </c>
      <c r="C1972" s="175">
        <v>0.26107032453133489</v>
      </c>
      <c r="D1972" s="175">
        <v>-0.2819559504938417</v>
      </c>
    </row>
    <row r="1973" spans="1:4" ht="27.75" customHeight="1" x14ac:dyDescent="0.25">
      <c r="A1973" s="173" t="s">
        <v>2677</v>
      </c>
      <c r="B1973" s="174" t="s">
        <v>2678</v>
      </c>
      <c r="C1973" s="175">
        <v>2.5271607414633217</v>
      </c>
      <c r="D1973" s="175">
        <v>9.4507457480343238</v>
      </c>
    </row>
    <row r="1974" spans="1:4" ht="27.75" customHeight="1" x14ac:dyDescent="0.25">
      <c r="A1974" s="173" t="s">
        <v>2679</v>
      </c>
      <c r="B1974" s="174" t="s">
        <v>2678</v>
      </c>
      <c r="C1974" s="175">
        <v>2.5271607414633217</v>
      </c>
      <c r="D1974" s="175">
        <v>9.4507457480343238</v>
      </c>
    </row>
    <row r="1975" spans="1:4" ht="27.75" customHeight="1" x14ac:dyDescent="0.25">
      <c r="A1975" s="173" t="s">
        <v>2680</v>
      </c>
      <c r="B1975" s="174" t="s">
        <v>2678</v>
      </c>
      <c r="C1975" s="175">
        <v>2.5271607414633217</v>
      </c>
      <c r="D1975" s="175">
        <v>9.4507457480343238</v>
      </c>
    </row>
    <row r="1976" spans="1:4" ht="27.75" customHeight="1" x14ac:dyDescent="0.25">
      <c r="A1976" s="173" t="s">
        <v>2681</v>
      </c>
      <c r="B1976" s="174" t="s">
        <v>2678</v>
      </c>
      <c r="C1976" s="175">
        <v>2.5271607414633217</v>
      </c>
      <c r="D1976" s="175">
        <v>9.4507457480343238</v>
      </c>
    </row>
    <row r="1977" spans="1:4" ht="27.75" customHeight="1" x14ac:dyDescent="0.25">
      <c r="A1977" s="173" t="s">
        <v>2682</v>
      </c>
      <c r="B1977" s="174" t="s">
        <v>2678</v>
      </c>
      <c r="C1977" s="175">
        <v>2.5271607414633217</v>
      </c>
      <c r="D1977" s="175">
        <v>9.4507457480343238</v>
      </c>
    </row>
    <row r="1978" spans="1:4" ht="27.75" customHeight="1" x14ac:dyDescent="0.25">
      <c r="A1978" s="173" t="s">
        <v>2683</v>
      </c>
      <c r="B1978" s="174" t="s">
        <v>2678</v>
      </c>
      <c r="C1978" s="175">
        <v>2.5271607414633217</v>
      </c>
      <c r="D1978" s="175">
        <v>9.4507457480343238</v>
      </c>
    </row>
    <row r="1979" spans="1:4" ht="27.75" customHeight="1" x14ac:dyDescent="0.25">
      <c r="A1979" s="173" t="s">
        <v>2684</v>
      </c>
      <c r="B1979" s="174" t="s">
        <v>2678</v>
      </c>
      <c r="C1979" s="175">
        <v>2.5271607414633217</v>
      </c>
      <c r="D1979" s="175">
        <v>9.4507457480343238</v>
      </c>
    </row>
    <row r="1980" spans="1:4" ht="27.75" customHeight="1" x14ac:dyDescent="0.25">
      <c r="A1980" s="173" t="s">
        <v>2685</v>
      </c>
      <c r="B1980" s="174" t="s">
        <v>2678</v>
      </c>
      <c r="C1980" s="175">
        <v>2.5271607414633217</v>
      </c>
      <c r="D1980" s="175">
        <v>9.4507457480343238</v>
      </c>
    </row>
    <row r="1981" spans="1:4" ht="27.75" customHeight="1" x14ac:dyDescent="0.25">
      <c r="A1981" s="173" t="s">
        <v>2686</v>
      </c>
      <c r="B1981" s="174" t="s">
        <v>2678</v>
      </c>
      <c r="C1981" s="175">
        <v>2.5271607414633217</v>
      </c>
      <c r="D1981" s="175">
        <v>9.4507457480343238</v>
      </c>
    </row>
    <row r="1982" spans="1:4" ht="27.75" customHeight="1" x14ac:dyDescent="0.25">
      <c r="A1982" s="173" t="s">
        <v>2687</v>
      </c>
      <c r="B1982" s="174" t="s">
        <v>2678</v>
      </c>
      <c r="C1982" s="175">
        <v>2.5271607414633217</v>
      </c>
      <c r="D1982" s="175">
        <v>9.4507457480343238</v>
      </c>
    </row>
    <row r="1983" spans="1:4" ht="27.75" customHeight="1" x14ac:dyDescent="0.25">
      <c r="A1983" s="173" t="s">
        <v>2688</v>
      </c>
      <c r="B1983" s="174" t="s">
        <v>2689</v>
      </c>
      <c r="C1983" s="175">
        <v>4.6783802156015213</v>
      </c>
      <c r="D1983" s="175">
        <v>5.7122187007456073</v>
      </c>
    </row>
    <row r="1984" spans="1:4" ht="27.75" customHeight="1" x14ac:dyDescent="0.25">
      <c r="A1984" s="173" t="s">
        <v>2690</v>
      </c>
      <c r="B1984" s="174" t="s">
        <v>2689</v>
      </c>
      <c r="C1984" s="175">
        <v>4.6783802156015213</v>
      </c>
      <c r="D1984" s="175">
        <v>5.7122187007456073</v>
      </c>
    </row>
    <row r="1985" spans="1:4" ht="27.75" customHeight="1" x14ac:dyDescent="0.25">
      <c r="A1985" s="173" t="s">
        <v>2691</v>
      </c>
      <c r="B1985" s="174" t="s">
        <v>2692</v>
      </c>
      <c r="C1985" s="175">
        <v>8.0931800604713811</v>
      </c>
      <c r="D1985" s="175">
        <v>2.0467913443256656</v>
      </c>
    </row>
    <row r="1986" spans="1:4" ht="27.75" customHeight="1" x14ac:dyDescent="0.25">
      <c r="A1986" s="173" t="s">
        <v>2693</v>
      </c>
      <c r="B1986" s="174" t="s">
        <v>2692</v>
      </c>
      <c r="C1986" s="175">
        <v>8.0931800604713811</v>
      </c>
      <c r="D1986" s="175">
        <v>2.0467913443256656</v>
      </c>
    </row>
    <row r="1987" spans="1:4" ht="27.75" customHeight="1" x14ac:dyDescent="0.25">
      <c r="A1987" s="173" t="s">
        <v>2694</v>
      </c>
      <c r="B1987" s="174" t="s">
        <v>2695</v>
      </c>
      <c r="C1987" s="175">
        <v>1.5873075731505162</v>
      </c>
      <c r="D1987" s="175">
        <v>7.926095052771327</v>
      </c>
    </row>
    <row r="1988" spans="1:4" ht="27.75" customHeight="1" x14ac:dyDescent="0.25">
      <c r="A1988" s="173" t="s">
        <v>2696</v>
      </c>
      <c r="B1988" s="174" t="s">
        <v>2695</v>
      </c>
      <c r="C1988" s="175">
        <v>1.5873075731505162</v>
      </c>
      <c r="D1988" s="175">
        <v>7.926095052771327</v>
      </c>
    </row>
    <row r="1989" spans="1:4" ht="27.75" customHeight="1" x14ac:dyDescent="0.25">
      <c r="A1989" s="173" t="s">
        <v>2697</v>
      </c>
      <c r="B1989" s="174" t="s">
        <v>2698</v>
      </c>
      <c r="C1989" s="175">
        <v>0</v>
      </c>
      <c r="D1989" s="175">
        <v>1.1278238019753668</v>
      </c>
    </row>
    <row r="1990" spans="1:4" ht="27.75" customHeight="1" x14ac:dyDescent="0.25">
      <c r="A1990" s="173" t="s">
        <v>2697</v>
      </c>
      <c r="B1990" s="174" t="s">
        <v>2698</v>
      </c>
      <c r="C1990" s="175">
        <v>0</v>
      </c>
      <c r="D1990" s="175">
        <v>1.1278238019753668</v>
      </c>
    </row>
    <row r="1991" spans="1:4" ht="27.75" customHeight="1" x14ac:dyDescent="0.25">
      <c r="A1991" s="173" t="s">
        <v>2699</v>
      </c>
      <c r="B1991" s="174" t="s">
        <v>2698</v>
      </c>
      <c r="C1991" s="175">
        <v>0</v>
      </c>
      <c r="D1991" s="175">
        <v>1.1278238019753668</v>
      </c>
    </row>
    <row r="1992" spans="1:4" ht="27.75" customHeight="1" x14ac:dyDescent="0.25">
      <c r="A1992" s="173" t="s">
        <v>2699</v>
      </c>
      <c r="B1992" s="174" t="s">
        <v>2698</v>
      </c>
      <c r="C1992" s="175">
        <v>0</v>
      </c>
      <c r="D1992" s="175">
        <v>1.1278238019753668</v>
      </c>
    </row>
    <row r="1993" spans="1:4" ht="27.75" customHeight="1" x14ac:dyDescent="0.25">
      <c r="A1993" s="173" t="s">
        <v>2700</v>
      </c>
      <c r="B1993" s="174" t="s">
        <v>2701</v>
      </c>
      <c r="C1993" s="175">
        <v>2.9031020087884438</v>
      </c>
      <c r="D1993" s="175">
        <v>-5.2214064906266983E-2</v>
      </c>
    </row>
    <row r="1994" spans="1:4" ht="27.75" customHeight="1" x14ac:dyDescent="0.25">
      <c r="A1994" s="173" t="s">
        <v>2700</v>
      </c>
      <c r="B1994" s="174" t="s">
        <v>2701</v>
      </c>
      <c r="C1994" s="175">
        <v>2.9031020087884438</v>
      </c>
      <c r="D1994" s="175">
        <v>-5.2214064906266983E-2</v>
      </c>
    </row>
    <row r="1995" spans="1:4" ht="27.75" customHeight="1" x14ac:dyDescent="0.25">
      <c r="A1995" s="173" t="s">
        <v>2702</v>
      </c>
      <c r="B1995" s="174" t="s">
        <v>2701</v>
      </c>
      <c r="C1995" s="175">
        <v>2.9031020087884438</v>
      </c>
      <c r="D1995" s="175">
        <v>-5.2214064906266983E-2</v>
      </c>
    </row>
    <row r="1996" spans="1:4" ht="27.75" customHeight="1" x14ac:dyDescent="0.25">
      <c r="A1996" s="173" t="s">
        <v>2702</v>
      </c>
      <c r="B1996" s="174" t="s">
        <v>2701</v>
      </c>
      <c r="C1996" s="175">
        <v>2.9031020087884438</v>
      </c>
      <c r="D1996" s="175">
        <v>-5.2214064906266983E-2</v>
      </c>
    </row>
    <row r="1997" spans="1:4" ht="27.75" customHeight="1" x14ac:dyDescent="0.25">
      <c r="A1997" s="173" t="s">
        <v>2703</v>
      </c>
      <c r="B1997" s="174" t="s">
        <v>2704</v>
      </c>
      <c r="C1997" s="175">
        <v>0</v>
      </c>
      <c r="D1997" s="175">
        <v>0.42815533223138919</v>
      </c>
    </row>
    <row r="1998" spans="1:4" ht="27.75" customHeight="1" x14ac:dyDescent="0.25">
      <c r="A1998" s="173" t="s">
        <v>2705</v>
      </c>
      <c r="B1998" s="174" t="s">
        <v>2706</v>
      </c>
      <c r="C1998" s="175">
        <v>0</v>
      </c>
      <c r="D1998" s="175">
        <v>0.41771251925013586</v>
      </c>
    </row>
    <row r="1999" spans="1:4" ht="27.75" customHeight="1" x14ac:dyDescent="0.25">
      <c r="A1999" s="173" t="s">
        <v>2707</v>
      </c>
      <c r="B1999" s="174" t="s">
        <v>2708</v>
      </c>
      <c r="C1999" s="175">
        <v>3.4774567227573807</v>
      </c>
      <c r="D1999" s="175">
        <v>9.043476041765441</v>
      </c>
    </row>
    <row r="2000" spans="1:4" ht="27.75" customHeight="1" x14ac:dyDescent="0.25">
      <c r="A2000" s="173" t="s">
        <v>2709</v>
      </c>
      <c r="B2000" s="174" t="s">
        <v>2708</v>
      </c>
      <c r="C2000" s="175">
        <v>3.4774567227573807</v>
      </c>
      <c r="D2000" s="175">
        <v>9.043476041765441</v>
      </c>
    </row>
    <row r="2001" spans="1:4" ht="27.75" customHeight="1" x14ac:dyDescent="0.25">
      <c r="A2001" s="173" t="s">
        <v>2710</v>
      </c>
      <c r="B2001" s="174" t="s">
        <v>2711</v>
      </c>
      <c r="C2001" s="175">
        <v>3.0075301386009778</v>
      </c>
      <c r="D2001" s="175">
        <v>0.22974188558757469</v>
      </c>
    </row>
    <row r="2002" spans="1:4" ht="27.75" customHeight="1" x14ac:dyDescent="0.25">
      <c r="A2002" s="173" t="s">
        <v>2712</v>
      </c>
      <c r="B2002" s="174" t="s">
        <v>2711</v>
      </c>
      <c r="C2002" s="175">
        <v>3.0075301386009778</v>
      </c>
      <c r="D2002" s="175">
        <v>0.22974188558757469</v>
      </c>
    </row>
    <row r="2003" spans="1:4" ht="27.75" customHeight="1" x14ac:dyDescent="0.25">
      <c r="A2003" s="173" t="s">
        <v>2713</v>
      </c>
      <c r="B2003" s="174" t="s">
        <v>2714</v>
      </c>
      <c r="C2003" s="175">
        <v>-2.0885625962506791E-2</v>
      </c>
      <c r="D2003" s="175">
        <v>0</v>
      </c>
    </row>
    <row r="2004" spans="1:4" ht="27.75" customHeight="1" x14ac:dyDescent="0.25">
      <c r="A2004" s="173" t="s">
        <v>2713</v>
      </c>
      <c r="B2004" s="174" t="s">
        <v>2714</v>
      </c>
      <c r="C2004" s="175">
        <v>-2.0885625962506791E-2</v>
      </c>
      <c r="D2004" s="175">
        <v>0</v>
      </c>
    </row>
    <row r="2005" spans="1:4" ht="27.75" customHeight="1" x14ac:dyDescent="0.25">
      <c r="A2005" s="173" t="s">
        <v>2715</v>
      </c>
      <c r="B2005" s="174" t="s">
        <v>2714</v>
      </c>
      <c r="C2005" s="175">
        <v>1.0442812981253395E-2</v>
      </c>
      <c r="D2005" s="175">
        <v>0</v>
      </c>
    </row>
    <row r="2006" spans="1:4" ht="27.75" customHeight="1" x14ac:dyDescent="0.25">
      <c r="A2006" s="173" t="s">
        <v>2716</v>
      </c>
      <c r="B2006" s="174" t="s">
        <v>2714</v>
      </c>
      <c r="C2006" s="175">
        <v>0</v>
      </c>
      <c r="D2006" s="175">
        <v>0</v>
      </c>
    </row>
    <row r="2007" spans="1:4" ht="27.75" customHeight="1" x14ac:dyDescent="0.25">
      <c r="A2007" s="173" t="s">
        <v>2716</v>
      </c>
      <c r="B2007" s="174" t="s">
        <v>2714</v>
      </c>
      <c r="C2007" s="175">
        <v>0</v>
      </c>
      <c r="D2007" s="175">
        <v>0</v>
      </c>
    </row>
    <row r="2008" spans="1:4" ht="27.75" customHeight="1" x14ac:dyDescent="0.25">
      <c r="A2008" s="173" t="s">
        <v>2717</v>
      </c>
      <c r="B2008" s="174" t="s">
        <v>2714</v>
      </c>
      <c r="C2008" s="175">
        <v>0</v>
      </c>
      <c r="D2008" s="175">
        <v>0</v>
      </c>
    </row>
    <row r="2009" spans="1:4" ht="27.75" customHeight="1" x14ac:dyDescent="0.25">
      <c r="A2009" s="173" t="s">
        <v>2717</v>
      </c>
      <c r="B2009" s="174" t="s">
        <v>2714</v>
      </c>
      <c r="C2009" s="175">
        <v>0</v>
      </c>
      <c r="D2009" s="175">
        <v>0</v>
      </c>
    </row>
    <row r="2010" spans="1:4" ht="27.75" customHeight="1" x14ac:dyDescent="0.25">
      <c r="A2010" s="173" t="s">
        <v>2718</v>
      </c>
      <c r="B2010" s="174" t="s">
        <v>2719</v>
      </c>
      <c r="C2010" s="175">
        <v>0</v>
      </c>
      <c r="D2010" s="175">
        <v>0</v>
      </c>
    </row>
    <row r="2011" spans="1:4" ht="27.75" customHeight="1" x14ac:dyDescent="0.25">
      <c r="A2011" s="173" t="s">
        <v>2720</v>
      </c>
      <c r="B2011" s="174" t="s">
        <v>2719</v>
      </c>
      <c r="C2011" s="175">
        <v>0</v>
      </c>
      <c r="D2011" s="175">
        <v>0</v>
      </c>
    </row>
    <row r="2012" spans="1:4" ht="27.75" customHeight="1" x14ac:dyDescent="0.25">
      <c r="A2012" s="173" t="s">
        <v>2721</v>
      </c>
      <c r="B2012" s="174" t="s">
        <v>2722</v>
      </c>
      <c r="C2012" s="175">
        <v>13.043073413585491</v>
      </c>
      <c r="D2012" s="175">
        <v>6.2656877887520376E-2</v>
      </c>
    </row>
    <row r="2013" spans="1:4" ht="27.75" customHeight="1" x14ac:dyDescent="0.25">
      <c r="A2013" s="173" t="s">
        <v>2721</v>
      </c>
      <c r="B2013" s="174" t="s">
        <v>2722</v>
      </c>
      <c r="C2013" s="175">
        <v>13.043073413585491</v>
      </c>
      <c r="D2013" s="175">
        <v>6.2656877887520376E-2</v>
      </c>
    </row>
    <row r="2014" spans="1:4" ht="27.75" customHeight="1" x14ac:dyDescent="0.25">
      <c r="A2014" s="173" t="s">
        <v>2723</v>
      </c>
      <c r="B2014" s="174" t="s">
        <v>2722</v>
      </c>
      <c r="C2014" s="175">
        <v>13.043073413585491</v>
      </c>
      <c r="D2014" s="175">
        <v>6.2656877887520376E-2</v>
      </c>
    </row>
    <row r="2015" spans="1:4" ht="27.75" customHeight="1" x14ac:dyDescent="0.25">
      <c r="A2015" s="173" t="s">
        <v>2723</v>
      </c>
      <c r="B2015" s="174" t="s">
        <v>2722</v>
      </c>
      <c r="C2015" s="175">
        <v>13.043073413585491</v>
      </c>
      <c r="D2015" s="175">
        <v>6.2656877887520376E-2</v>
      </c>
    </row>
    <row r="2016" spans="1:4" ht="27.75" customHeight="1" x14ac:dyDescent="0.25">
      <c r="A2016" s="173" t="s">
        <v>2724</v>
      </c>
      <c r="B2016" s="174" t="s">
        <v>2722</v>
      </c>
      <c r="C2016" s="175">
        <v>0.76232534763149784</v>
      </c>
      <c r="D2016" s="175">
        <v>7.2786406479336163</v>
      </c>
    </row>
    <row r="2017" spans="1:4" ht="27.75" customHeight="1" x14ac:dyDescent="0.25">
      <c r="A2017" s="173" t="s">
        <v>2725</v>
      </c>
      <c r="B2017" s="174" t="s">
        <v>2722</v>
      </c>
      <c r="C2017" s="175">
        <v>0.76232534763149784</v>
      </c>
      <c r="D2017" s="175">
        <v>7.2786406479336163</v>
      </c>
    </row>
    <row r="2018" spans="1:4" ht="27.75" customHeight="1" x14ac:dyDescent="0.25">
      <c r="A2018" s="173" t="s">
        <v>2726</v>
      </c>
      <c r="B2018" s="174" t="s">
        <v>2727</v>
      </c>
      <c r="C2018" s="175">
        <v>3.8951692420075164</v>
      </c>
      <c r="D2018" s="175">
        <v>0.26107032453133489</v>
      </c>
    </row>
    <row r="2019" spans="1:4" ht="27.75" customHeight="1" x14ac:dyDescent="0.25">
      <c r="A2019" s="173" t="s">
        <v>2726</v>
      </c>
      <c r="B2019" s="174" t="s">
        <v>2727</v>
      </c>
      <c r="C2019" s="175">
        <v>3.8951692420075164</v>
      </c>
      <c r="D2019" s="175">
        <v>0.26107032453133489</v>
      </c>
    </row>
    <row r="2020" spans="1:4" ht="27.75" customHeight="1" x14ac:dyDescent="0.25">
      <c r="A2020" s="173" t="s">
        <v>2728</v>
      </c>
      <c r="B2020" s="174" t="s">
        <v>2727</v>
      </c>
      <c r="C2020" s="175">
        <v>3.8951692420075164</v>
      </c>
      <c r="D2020" s="175">
        <v>0.26107032453133489</v>
      </c>
    </row>
    <row r="2021" spans="1:4" ht="27.75" customHeight="1" x14ac:dyDescent="0.25">
      <c r="A2021" s="173" t="s">
        <v>2728</v>
      </c>
      <c r="B2021" s="174" t="s">
        <v>2727</v>
      </c>
      <c r="C2021" s="175">
        <v>3.8951692420075164</v>
      </c>
      <c r="D2021" s="175">
        <v>0.26107032453133489</v>
      </c>
    </row>
    <row r="2022" spans="1:4" ht="27.75" customHeight="1" x14ac:dyDescent="0.25">
      <c r="A2022" s="173" t="s">
        <v>2729</v>
      </c>
      <c r="B2022" s="174" t="s">
        <v>2727</v>
      </c>
      <c r="C2022" s="175">
        <v>1.3680085005441949</v>
      </c>
      <c r="D2022" s="175">
        <v>2.4853894895383082</v>
      </c>
    </row>
    <row r="2023" spans="1:4" ht="27.75" customHeight="1" x14ac:dyDescent="0.25">
      <c r="A2023" s="173" t="s">
        <v>2730</v>
      </c>
      <c r="B2023" s="174" t="s">
        <v>2727</v>
      </c>
      <c r="C2023" s="175">
        <v>1.3680085005441949</v>
      </c>
      <c r="D2023" s="175">
        <v>2.4853894895383082</v>
      </c>
    </row>
    <row r="2024" spans="1:4" ht="27.75" customHeight="1" x14ac:dyDescent="0.25">
      <c r="A2024" s="173" t="s">
        <v>2731</v>
      </c>
      <c r="B2024" s="174" t="s">
        <v>2732</v>
      </c>
      <c r="C2024" s="175">
        <v>5.0229930439828827</v>
      </c>
      <c r="D2024" s="175">
        <v>0.82498222551901823</v>
      </c>
    </row>
    <row r="2025" spans="1:4" ht="27.75" customHeight="1" x14ac:dyDescent="0.25">
      <c r="A2025" s="173" t="s">
        <v>2731</v>
      </c>
      <c r="B2025" s="174" t="s">
        <v>2732</v>
      </c>
      <c r="C2025" s="175">
        <v>5.0229930439828827</v>
      </c>
      <c r="D2025" s="175">
        <v>0.82498222551901823</v>
      </c>
    </row>
    <row r="2026" spans="1:4" ht="27.75" customHeight="1" x14ac:dyDescent="0.25">
      <c r="A2026" s="173" t="s">
        <v>2733</v>
      </c>
      <c r="B2026" s="174" t="s">
        <v>2732</v>
      </c>
      <c r="C2026" s="175">
        <v>5.0229930439828827</v>
      </c>
      <c r="D2026" s="175">
        <v>0.82498222551901823</v>
      </c>
    </row>
    <row r="2027" spans="1:4" ht="27.75" customHeight="1" x14ac:dyDescent="0.25">
      <c r="A2027" s="173" t="s">
        <v>2733</v>
      </c>
      <c r="B2027" s="174" t="s">
        <v>2732</v>
      </c>
      <c r="C2027" s="175">
        <v>5.0229930439828827</v>
      </c>
      <c r="D2027" s="175">
        <v>0.82498222551901823</v>
      </c>
    </row>
    <row r="2028" spans="1:4" ht="27.75" customHeight="1" x14ac:dyDescent="0.25">
      <c r="A2028" s="173" t="s">
        <v>2734</v>
      </c>
      <c r="B2028" s="174" t="s">
        <v>2732</v>
      </c>
      <c r="C2028" s="175">
        <v>0.83542503850027172</v>
      </c>
      <c r="D2028" s="175">
        <v>6.2239165368270237</v>
      </c>
    </row>
    <row r="2029" spans="1:4" ht="27.75" customHeight="1" x14ac:dyDescent="0.25">
      <c r="A2029" s="173" t="s">
        <v>2735</v>
      </c>
      <c r="B2029" s="174" t="s">
        <v>2732</v>
      </c>
      <c r="C2029" s="175">
        <v>0.83542503850027172</v>
      </c>
      <c r="D2029" s="175">
        <v>6.2239165368270237</v>
      </c>
    </row>
    <row r="2030" spans="1:4" ht="27.75" customHeight="1" x14ac:dyDescent="0.25">
      <c r="A2030" s="173" t="s">
        <v>2736</v>
      </c>
      <c r="B2030" s="174" t="s">
        <v>2737</v>
      </c>
      <c r="C2030" s="175">
        <v>0.21929907260632128</v>
      </c>
      <c r="D2030" s="175">
        <v>6.7251715599271868</v>
      </c>
    </row>
    <row r="2031" spans="1:4" ht="27.75" customHeight="1" x14ac:dyDescent="0.25">
      <c r="A2031" s="173" t="s">
        <v>2738</v>
      </c>
      <c r="B2031" s="174" t="s">
        <v>2737</v>
      </c>
      <c r="C2031" s="175">
        <v>0.21929907260632128</v>
      </c>
      <c r="D2031" s="175">
        <v>6.7251715599271868</v>
      </c>
    </row>
    <row r="2032" spans="1:4" ht="27.75" customHeight="1" x14ac:dyDescent="0.25">
      <c r="A2032" s="173" t="s">
        <v>2739</v>
      </c>
      <c r="B2032" s="174" t="s">
        <v>2740</v>
      </c>
      <c r="C2032" s="175">
        <v>0.95029598129405901</v>
      </c>
      <c r="D2032" s="175">
        <v>13.314586551098079</v>
      </c>
    </row>
    <row r="2033" spans="1:4" ht="27.75" customHeight="1" x14ac:dyDescent="0.25">
      <c r="A2033" s="173" t="s">
        <v>2741</v>
      </c>
      <c r="B2033" s="174" t="s">
        <v>2740</v>
      </c>
      <c r="C2033" s="175">
        <v>0.95029598129405901</v>
      </c>
      <c r="D2033" s="175">
        <v>13.314586551098079</v>
      </c>
    </row>
    <row r="2034" spans="1:4" ht="27.75" customHeight="1" x14ac:dyDescent="0.25">
      <c r="A2034" s="173" t="s">
        <v>2934</v>
      </c>
      <c r="B2034" s="174" t="s">
        <v>2935</v>
      </c>
      <c r="C2034" s="175" t="e">
        <v>#N/A</v>
      </c>
      <c r="D2034" s="175" t="e">
        <v>#N/A</v>
      </c>
    </row>
    <row r="2035" spans="1:4" ht="27.75" customHeight="1" x14ac:dyDescent="0.25">
      <c r="A2035" s="173" t="s">
        <v>2742</v>
      </c>
      <c r="B2035" s="174" t="s">
        <v>2743</v>
      </c>
      <c r="C2035" s="175">
        <v>3.2790432761135664</v>
      </c>
      <c r="D2035" s="175">
        <v>5.3153918074579778</v>
      </c>
    </row>
    <row r="2036" spans="1:4" ht="27.75" customHeight="1" x14ac:dyDescent="0.25">
      <c r="A2036" s="173" t="s">
        <v>2744</v>
      </c>
      <c r="B2036" s="174" t="s">
        <v>2743</v>
      </c>
      <c r="C2036" s="175">
        <v>3.2790432761135664</v>
      </c>
      <c r="D2036" s="175">
        <v>5.3153918074579778</v>
      </c>
    </row>
    <row r="2037" spans="1:4" ht="27.75" customHeight="1" x14ac:dyDescent="0.25">
      <c r="A2037" s="173" t="s">
        <v>2745</v>
      </c>
      <c r="B2037" s="174" t="s">
        <v>2746</v>
      </c>
      <c r="C2037" s="175">
        <v>0.42815533223138919</v>
      </c>
      <c r="D2037" s="175">
        <v>6.9549134455147614</v>
      </c>
    </row>
    <row r="2038" spans="1:4" ht="27.75" customHeight="1" x14ac:dyDescent="0.25">
      <c r="A2038" s="173" t="s">
        <v>2747</v>
      </c>
      <c r="B2038" s="174" t="s">
        <v>2746</v>
      </c>
      <c r="C2038" s="175">
        <v>0.42815533223138919</v>
      </c>
      <c r="D2038" s="175">
        <v>6.9549134455147614</v>
      </c>
    </row>
    <row r="2039" spans="1:4" ht="27.75" customHeight="1" x14ac:dyDescent="0.25">
      <c r="A2039" s="173" t="s">
        <v>2748</v>
      </c>
      <c r="B2039" s="174" t="s">
        <v>2749</v>
      </c>
      <c r="C2039" s="175">
        <v>2.9239876347509504</v>
      </c>
      <c r="D2039" s="175">
        <v>16.760714834911699</v>
      </c>
    </row>
    <row r="2040" spans="1:4" ht="27.75" customHeight="1" x14ac:dyDescent="0.25">
      <c r="A2040" s="173" t="s">
        <v>2750</v>
      </c>
      <c r="B2040" s="174" t="s">
        <v>2749</v>
      </c>
      <c r="C2040" s="175">
        <v>2.9239876347509504</v>
      </c>
      <c r="D2040" s="175">
        <v>16.760714834911699</v>
      </c>
    </row>
    <row r="2041" spans="1:4" ht="27.75" customHeight="1" x14ac:dyDescent="0.25">
      <c r="A2041" s="173" t="s">
        <v>2751</v>
      </c>
      <c r="B2041" s="174" t="s">
        <v>2752</v>
      </c>
      <c r="C2041" s="175">
        <v>3.9995973718200504</v>
      </c>
      <c r="D2041" s="175">
        <v>10.139971404797048</v>
      </c>
    </row>
    <row r="2042" spans="1:4" ht="27.75" customHeight="1" x14ac:dyDescent="0.25">
      <c r="A2042" s="173" t="s">
        <v>2751</v>
      </c>
      <c r="B2042" s="174" t="s">
        <v>2752</v>
      </c>
      <c r="C2042" s="175">
        <v>3.9995973718200504</v>
      </c>
      <c r="D2042" s="175">
        <v>10.139971404797048</v>
      </c>
    </row>
    <row r="2043" spans="1:4" ht="27.75" customHeight="1" x14ac:dyDescent="0.25">
      <c r="A2043" s="173" t="s">
        <v>2753</v>
      </c>
      <c r="B2043" s="174" t="s">
        <v>2752</v>
      </c>
      <c r="C2043" s="175">
        <v>3.9995973718200504</v>
      </c>
      <c r="D2043" s="175">
        <v>10.139971404797048</v>
      </c>
    </row>
    <row r="2044" spans="1:4" ht="27.75" customHeight="1" x14ac:dyDescent="0.25">
      <c r="A2044" s="173" t="s">
        <v>2753</v>
      </c>
      <c r="B2044" s="174" t="s">
        <v>2752</v>
      </c>
      <c r="C2044" s="175">
        <v>3.9995973718200504</v>
      </c>
      <c r="D2044" s="175">
        <v>10.139971404797048</v>
      </c>
    </row>
    <row r="2045" spans="1:4" ht="27.75" customHeight="1" x14ac:dyDescent="0.25">
      <c r="A2045" s="173" t="s">
        <v>2754</v>
      </c>
      <c r="B2045" s="174" t="s">
        <v>2752</v>
      </c>
      <c r="C2045" s="175">
        <v>3.9995973718200504</v>
      </c>
      <c r="D2045" s="175">
        <v>10.139971404797048</v>
      </c>
    </row>
    <row r="2046" spans="1:4" ht="27.75" customHeight="1" x14ac:dyDescent="0.25">
      <c r="A2046" s="173" t="s">
        <v>2754</v>
      </c>
      <c r="B2046" s="174" t="s">
        <v>2752</v>
      </c>
      <c r="C2046" s="175">
        <v>3.9995973718200504</v>
      </c>
      <c r="D2046" s="175">
        <v>10.139971404797048</v>
      </c>
    </row>
    <row r="2047" spans="1:4" ht="27.75" customHeight="1" x14ac:dyDescent="0.25">
      <c r="A2047" s="173" t="s">
        <v>2755</v>
      </c>
      <c r="B2047" s="174" t="s">
        <v>2752</v>
      </c>
      <c r="C2047" s="175">
        <v>3.9995973718200504</v>
      </c>
      <c r="D2047" s="175">
        <v>10.139971404797048</v>
      </c>
    </row>
    <row r="2048" spans="1:4" ht="27.75" customHeight="1" x14ac:dyDescent="0.25">
      <c r="A2048" s="173" t="s">
        <v>2755</v>
      </c>
      <c r="B2048" s="174" t="s">
        <v>2752</v>
      </c>
      <c r="C2048" s="175">
        <v>3.9995973718200504</v>
      </c>
      <c r="D2048" s="175">
        <v>10.139971404797048</v>
      </c>
    </row>
    <row r="2049" spans="1:4" ht="27.75" customHeight="1" x14ac:dyDescent="0.25">
      <c r="A2049" s="173" t="s">
        <v>2756</v>
      </c>
      <c r="B2049" s="174" t="s">
        <v>2752</v>
      </c>
      <c r="C2049" s="175">
        <v>3.9995973718200504</v>
      </c>
      <c r="D2049" s="175">
        <v>10.129528591815793</v>
      </c>
    </row>
    <row r="2050" spans="1:4" ht="27.75" customHeight="1" x14ac:dyDescent="0.25">
      <c r="A2050" s="173" t="s">
        <v>2756</v>
      </c>
      <c r="B2050" s="174" t="s">
        <v>2752</v>
      </c>
      <c r="C2050" s="175">
        <v>3.9995973718200504</v>
      </c>
      <c r="D2050" s="175">
        <v>10.129528591815793</v>
      </c>
    </row>
    <row r="2051" spans="1:4" ht="27.75" customHeight="1" x14ac:dyDescent="0.25">
      <c r="A2051" s="173" t="s">
        <v>2757</v>
      </c>
      <c r="B2051" s="174" t="s">
        <v>2752</v>
      </c>
      <c r="C2051" s="175">
        <v>3.5818848525699147</v>
      </c>
      <c r="D2051" s="175">
        <v>11.842149920741351</v>
      </c>
    </row>
    <row r="2052" spans="1:4" ht="27.75" customHeight="1" x14ac:dyDescent="0.25">
      <c r="A2052" s="173" t="s">
        <v>2758</v>
      </c>
      <c r="B2052" s="174" t="s">
        <v>2752</v>
      </c>
      <c r="C2052" s="175">
        <v>3.5818848525699147</v>
      </c>
      <c r="D2052" s="175">
        <v>11.842149920741351</v>
      </c>
    </row>
    <row r="2053" spans="1:4" ht="27.75" customHeight="1" x14ac:dyDescent="0.25">
      <c r="A2053" s="173" t="s">
        <v>2759</v>
      </c>
      <c r="B2053" s="174" t="s">
        <v>2752</v>
      </c>
      <c r="C2053" s="175">
        <v>3.9995973718200504</v>
      </c>
      <c r="D2053" s="175">
        <v>10.129528591815793</v>
      </c>
    </row>
    <row r="2054" spans="1:4" ht="27.75" customHeight="1" x14ac:dyDescent="0.25">
      <c r="A2054" s="173" t="s">
        <v>2759</v>
      </c>
      <c r="B2054" s="174" t="s">
        <v>2752</v>
      </c>
      <c r="C2054" s="175">
        <v>3.9995973718200504</v>
      </c>
      <c r="D2054" s="175">
        <v>10.129528591815793</v>
      </c>
    </row>
    <row r="2055" spans="1:4" ht="27.75" customHeight="1" x14ac:dyDescent="0.25">
      <c r="A2055" s="173" t="s">
        <v>2760</v>
      </c>
      <c r="B2055" s="174" t="s">
        <v>2761</v>
      </c>
      <c r="C2055" s="175">
        <v>37.092871709412066</v>
      </c>
      <c r="D2055" s="175">
        <v>0.41771251925013586</v>
      </c>
    </row>
    <row r="2056" spans="1:4" ht="27.75" customHeight="1" x14ac:dyDescent="0.25">
      <c r="A2056" s="173" t="s">
        <v>2760</v>
      </c>
      <c r="B2056" s="174" t="s">
        <v>2761</v>
      </c>
      <c r="C2056" s="175">
        <v>37.092871709412066</v>
      </c>
      <c r="D2056" s="175">
        <v>0.41771251925013586</v>
      </c>
    </row>
    <row r="2057" spans="1:4" ht="27.75" customHeight="1" x14ac:dyDescent="0.25">
      <c r="A2057" s="173" t="s">
        <v>2762</v>
      </c>
      <c r="B2057" s="174" t="s">
        <v>2761</v>
      </c>
      <c r="C2057" s="175">
        <v>37.082428896430805</v>
      </c>
      <c r="D2057" s="175">
        <v>0.41771251925013586</v>
      </c>
    </row>
    <row r="2058" spans="1:4" ht="27.75" customHeight="1" x14ac:dyDescent="0.25">
      <c r="A2058" s="173" t="s">
        <v>2762</v>
      </c>
      <c r="B2058" s="174" t="s">
        <v>2761</v>
      </c>
      <c r="C2058" s="175">
        <v>37.082428896430805</v>
      </c>
      <c r="D2058" s="175">
        <v>0.41771251925013586</v>
      </c>
    </row>
    <row r="2059" spans="1:4" ht="27.75" customHeight="1" x14ac:dyDescent="0.25">
      <c r="A2059" s="173" t="s">
        <v>2763</v>
      </c>
      <c r="B2059" s="174" t="s">
        <v>2761</v>
      </c>
      <c r="C2059" s="175">
        <v>5.1065355478329097</v>
      </c>
      <c r="D2059" s="175">
        <v>19.392303706187555</v>
      </c>
    </row>
    <row r="2060" spans="1:4" ht="27.75" customHeight="1" x14ac:dyDescent="0.25">
      <c r="A2060" s="173" t="s">
        <v>2764</v>
      </c>
      <c r="B2060" s="174" t="s">
        <v>2761</v>
      </c>
      <c r="C2060" s="175">
        <v>5.1065355478329097</v>
      </c>
      <c r="D2060" s="175">
        <v>19.392303706187555</v>
      </c>
    </row>
    <row r="2061" spans="1:4" ht="27.75" customHeight="1" x14ac:dyDescent="0.25">
      <c r="A2061" s="173" t="s">
        <v>2765</v>
      </c>
      <c r="B2061" s="174" t="s">
        <v>2766</v>
      </c>
      <c r="C2061" s="175">
        <v>6.5372009262646253</v>
      </c>
      <c r="D2061" s="175">
        <v>4.8245795973390688</v>
      </c>
    </row>
    <row r="2062" spans="1:4" ht="27.75" customHeight="1" x14ac:dyDescent="0.25">
      <c r="A2062" s="173" t="s">
        <v>2767</v>
      </c>
      <c r="B2062" s="174" t="s">
        <v>2766</v>
      </c>
      <c r="C2062" s="175">
        <v>6.5372009262646253</v>
      </c>
      <c r="D2062" s="175">
        <v>4.8245795973390688</v>
      </c>
    </row>
    <row r="2063" spans="1:4" ht="27.75" customHeight="1" x14ac:dyDescent="0.25">
      <c r="A2063" s="173" t="s">
        <v>2768</v>
      </c>
      <c r="B2063" s="174" t="s">
        <v>2766</v>
      </c>
      <c r="C2063" s="175">
        <v>1.9319204015318783</v>
      </c>
      <c r="D2063" s="175">
        <v>2.4227326116507877</v>
      </c>
    </row>
    <row r="2064" spans="1:4" ht="27.75" customHeight="1" x14ac:dyDescent="0.25">
      <c r="A2064" s="173" t="s">
        <v>2768</v>
      </c>
      <c r="B2064" s="174" t="s">
        <v>2766</v>
      </c>
      <c r="C2064" s="175">
        <v>1.9319204015318783</v>
      </c>
      <c r="D2064" s="175">
        <v>2.4227326116507877</v>
      </c>
    </row>
    <row r="2065" spans="1:4" ht="27.75" customHeight="1" x14ac:dyDescent="0.25">
      <c r="A2065" s="173" t="s">
        <v>2769</v>
      </c>
      <c r="B2065" s="174" t="s">
        <v>2766</v>
      </c>
      <c r="C2065" s="175">
        <v>1.9319204015318783</v>
      </c>
      <c r="D2065" s="175">
        <v>2.4227326116507877</v>
      </c>
    </row>
    <row r="2066" spans="1:4" ht="27.75" customHeight="1" x14ac:dyDescent="0.25">
      <c r="A2066" s="173" t="s">
        <v>2769</v>
      </c>
      <c r="B2066" s="174" t="s">
        <v>2766</v>
      </c>
      <c r="C2066" s="175">
        <v>1.9319204015318783</v>
      </c>
      <c r="D2066" s="175">
        <v>2.4227326116507877</v>
      </c>
    </row>
    <row r="2067" spans="1:4" ht="27.75" customHeight="1" x14ac:dyDescent="0.25">
      <c r="A2067" s="173" t="s">
        <v>2770</v>
      </c>
      <c r="B2067" s="174" t="s">
        <v>2771</v>
      </c>
      <c r="C2067" s="175">
        <v>0.898081916387792</v>
      </c>
      <c r="D2067" s="175">
        <v>6.0777171550894762</v>
      </c>
    </row>
    <row r="2068" spans="1:4" ht="27.75" customHeight="1" x14ac:dyDescent="0.25">
      <c r="A2068" s="173" t="s">
        <v>2772</v>
      </c>
      <c r="B2068" s="174" t="s">
        <v>2771</v>
      </c>
      <c r="C2068" s="175">
        <v>0.898081916387792</v>
      </c>
      <c r="D2068" s="175">
        <v>6.0777171550894762</v>
      </c>
    </row>
    <row r="2069" spans="1:4" ht="27.75" customHeight="1" x14ac:dyDescent="0.25">
      <c r="A2069" s="173" t="s">
        <v>2773</v>
      </c>
      <c r="B2069" s="174" t="s">
        <v>2771</v>
      </c>
      <c r="C2069" s="175">
        <v>5.4615911891955262</v>
      </c>
      <c r="D2069" s="175">
        <v>1.2426947447691541</v>
      </c>
    </row>
    <row r="2070" spans="1:4" ht="27.75" customHeight="1" x14ac:dyDescent="0.25">
      <c r="A2070" s="173" t="s">
        <v>2773</v>
      </c>
      <c r="B2070" s="174" t="s">
        <v>2771</v>
      </c>
      <c r="C2070" s="175">
        <v>5.4615911891955262</v>
      </c>
      <c r="D2070" s="175">
        <v>1.2426947447691541</v>
      </c>
    </row>
    <row r="2071" spans="1:4" ht="27.75" customHeight="1" x14ac:dyDescent="0.25">
      <c r="A2071" s="173" t="s">
        <v>2774</v>
      </c>
      <c r="B2071" s="174" t="s">
        <v>2771</v>
      </c>
      <c r="C2071" s="175">
        <v>5.4615911891955262</v>
      </c>
      <c r="D2071" s="175">
        <v>1.2426947447691541</v>
      </c>
    </row>
    <row r="2072" spans="1:4" ht="27.75" customHeight="1" x14ac:dyDescent="0.25">
      <c r="A2072" s="173" t="s">
        <v>2774</v>
      </c>
      <c r="B2072" s="174" t="s">
        <v>2771</v>
      </c>
      <c r="C2072" s="175">
        <v>5.4615911891955262</v>
      </c>
      <c r="D2072" s="175">
        <v>1.2426947447691541</v>
      </c>
    </row>
    <row r="2073" spans="1:4" ht="27.75" customHeight="1" x14ac:dyDescent="0.25">
      <c r="A2073" s="173" t="s">
        <v>2775</v>
      </c>
      <c r="B2073" s="174" t="s">
        <v>2776</v>
      </c>
      <c r="C2073" s="175">
        <v>5.8688608954644081</v>
      </c>
      <c r="D2073" s="175">
        <v>1.3262372486191811</v>
      </c>
    </row>
    <row r="2074" spans="1:4" ht="27.75" customHeight="1" x14ac:dyDescent="0.25">
      <c r="A2074" s="173" t="s">
        <v>2775</v>
      </c>
      <c r="B2074" s="174" t="s">
        <v>2776</v>
      </c>
      <c r="C2074" s="175">
        <v>5.8688608954644081</v>
      </c>
      <c r="D2074" s="175">
        <v>1.3262372486191811</v>
      </c>
    </row>
    <row r="2075" spans="1:4" ht="27.75" customHeight="1" x14ac:dyDescent="0.25">
      <c r="A2075" s="173" t="s">
        <v>2775</v>
      </c>
      <c r="B2075" s="174" t="s">
        <v>2776</v>
      </c>
      <c r="C2075" s="175">
        <v>5.8688608954644081</v>
      </c>
      <c r="D2075" s="175">
        <v>1.3262372486191811</v>
      </c>
    </row>
    <row r="2076" spans="1:4" ht="27.75" customHeight="1" x14ac:dyDescent="0.25">
      <c r="A2076" s="173" t="s">
        <v>2777</v>
      </c>
      <c r="B2076" s="174" t="s">
        <v>2776</v>
      </c>
      <c r="C2076" s="175">
        <v>4.9185649141703491</v>
      </c>
      <c r="D2076" s="175">
        <v>1.5350935082442492</v>
      </c>
    </row>
    <row r="2077" spans="1:4" ht="27.75" customHeight="1" x14ac:dyDescent="0.25">
      <c r="A2077" s="173" t="s">
        <v>2778</v>
      </c>
      <c r="B2077" s="174" t="s">
        <v>2779</v>
      </c>
      <c r="C2077" s="175">
        <v>3.613213291513675</v>
      </c>
      <c r="D2077" s="175">
        <v>14.4528531660547</v>
      </c>
    </row>
    <row r="2078" spans="1:4" ht="27.75" customHeight="1" x14ac:dyDescent="0.25">
      <c r="A2078" s="173" t="s">
        <v>2780</v>
      </c>
      <c r="B2078" s="174" t="s">
        <v>2779</v>
      </c>
      <c r="C2078" s="175">
        <v>3.613213291513675</v>
      </c>
      <c r="D2078" s="175">
        <v>14.4528531660547</v>
      </c>
    </row>
    <row r="2079" spans="1:4" ht="27.75" customHeight="1" x14ac:dyDescent="0.25">
      <c r="A2079" s="173" t="s">
        <v>2781</v>
      </c>
      <c r="B2079" s="174" t="s">
        <v>2782</v>
      </c>
      <c r="C2079" s="175">
        <v>18.901491496068648</v>
      </c>
      <c r="D2079" s="175">
        <v>4.1875680054826114</v>
      </c>
    </row>
    <row r="2080" spans="1:4" ht="27.75" customHeight="1" x14ac:dyDescent="0.25">
      <c r="A2080" s="173" t="s">
        <v>2781</v>
      </c>
      <c r="B2080" s="174" t="s">
        <v>2782</v>
      </c>
      <c r="C2080" s="175">
        <v>18.901491496068648</v>
      </c>
      <c r="D2080" s="175">
        <v>4.1875680054826114</v>
      </c>
    </row>
    <row r="2081" spans="1:4" ht="27.75" customHeight="1" x14ac:dyDescent="0.25">
      <c r="A2081" s="173" t="s">
        <v>2783</v>
      </c>
      <c r="B2081" s="174" t="s">
        <v>2784</v>
      </c>
      <c r="C2081" s="175">
        <v>9.6178307557343778</v>
      </c>
      <c r="D2081" s="175">
        <v>10.171299843740808</v>
      </c>
    </row>
    <row r="2082" spans="1:4" ht="27.75" customHeight="1" x14ac:dyDescent="0.25">
      <c r="A2082" s="173" t="s">
        <v>2783</v>
      </c>
      <c r="B2082" s="174" t="s">
        <v>2784</v>
      </c>
      <c r="C2082" s="175">
        <v>9.6178307557343778</v>
      </c>
      <c r="D2082" s="175">
        <v>10.171299843740808</v>
      </c>
    </row>
    <row r="2083" spans="1:4" ht="27.75" customHeight="1" x14ac:dyDescent="0.25">
      <c r="A2083" s="173" t="s">
        <v>2785</v>
      </c>
      <c r="B2083" s="174" t="s">
        <v>2784</v>
      </c>
      <c r="C2083" s="175">
        <v>9.6073879427531228</v>
      </c>
      <c r="D2083" s="175">
        <v>10.171299843740808</v>
      </c>
    </row>
    <row r="2084" spans="1:4" ht="27.75" customHeight="1" x14ac:dyDescent="0.25">
      <c r="A2084" s="173" t="s">
        <v>2785</v>
      </c>
      <c r="B2084" s="174" t="s">
        <v>2784</v>
      </c>
      <c r="C2084" s="175">
        <v>9.6073879427531228</v>
      </c>
      <c r="D2084" s="175">
        <v>10.171299843740808</v>
      </c>
    </row>
    <row r="2085" spans="1:4" ht="27.75" customHeight="1" x14ac:dyDescent="0.25">
      <c r="A2085" s="173" t="s">
        <v>2786</v>
      </c>
      <c r="B2085" s="174" t="s">
        <v>2784</v>
      </c>
      <c r="C2085" s="175">
        <v>4.1875680054826114</v>
      </c>
      <c r="D2085" s="175">
        <v>15.183850074742436</v>
      </c>
    </row>
    <row r="2086" spans="1:4" ht="27.75" customHeight="1" x14ac:dyDescent="0.25">
      <c r="A2086" s="173" t="s">
        <v>2787</v>
      </c>
      <c r="B2086" s="174" t="s">
        <v>2784</v>
      </c>
      <c r="C2086" s="175">
        <v>4.1875680054826114</v>
      </c>
      <c r="D2086" s="175">
        <v>15.183850074742436</v>
      </c>
    </row>
    <row r="2087" spans="1:4" ht="27.75" customHeight="1" x14ac:dyDescent="0.25">
      <c r="A2087" s="173" t="s">
        <v>2788</v>
      </c>
      <c r="B2087" s="174" t="s">
        <v>2789</v>
      </c>
      <c r="C2087" s="175">
        <v>1.8379350847005975</v>
      </c>
      <c r="D2087" s="175">
        <v>0.6161259658939503</v>
      </c>
    </row>
    <row r="2088" spans="1:4" ht="27.75" customHeight="1" x14ac:dyDescent="0.25">
      <c r="A2088" s="173" t="s">
        <v>2788</v>
      </c>
      <c r="B2088" s="174" t="s">
        <v>2789</v>
      </c>
      <c r="C2088" s="175">
        <v>1.8379350847005975</v>
      </c>
      <c r="D2088" s="175">
        <v>0.6161259658939503</v>
      </c>
    </row>
    <row r="2089" spans="1:4" ht="27.75" customHeight="1" x14ac:dyDescent="0.25">
      <c r="A2089" s="173" t="s">
        <v>2788</v>
      </c>
      <c r="B2089" s="174" t="s">
        <v>2789</v>
      </c>
      <c r="C2089" s="175">
        <v>1.8379350847005975</v>
      </c>
      <c r="D2089" s="175">
        <v>0.6161259658939503</v>
      </c>
    </row>
    <row r="2090" spans="1:4" ht="27.75" customHeight="1" x14ac:dyDescent="0.25">
      <c r="A2090" s="173" t="s">
        <v>2790</v>
      </c>
      <c r="B2090" s="174" t="s">
        <v>2789</v>
      </c>
      <c r="C2090" s="175">
        <v>1.9214775885506248</v>
      </c>
      <c r="D2090" s="175">
        <v>0.73099690868773759</v>
      </c>
    </row>
    <row r="2091" spans="1:4" ht="27.75" customHeight="1" x14ac:dyDescent="0.25">
      <c r="A2091" s="173" t="s">
        <v>2791</v>
      </c>
      <c r="B2091" s="174" t="s">
        <v>2792</v>
      </c>
      <c r="C2091" s="175">
        <v>1.3157944356379279</v>
      </c>
      <c r="D2091" s="175">
        <v>11.789935855835083</v>
      </c>
    </row>
    <row r="2092" spans="1:4" ht="27.75" customHeight="1" x14ac:dyDescent="0.25">
      <c r="A2092" s="173" t="s">
        <v>2793</v>
      </c>
      <c r="B2092" s="174" t="s">
        <v>2792</v>
      </c>
      <c r="C2092" s="175">
        <v>1.3157944356379279</v>
      </c>
      <c r="D2092" s="175">
        <v>11.789935855835083</v>
      </c>
    </row>
    <row r="2093" spans="1:4" ht="27.75" customHeight="1" x14ac:dyDescent="0.25">
      <c r="A2093" s="173" t="s">
        <v>2794</v>
      </c>
      <c r="B2093" s="174" t="s">
        <v>2792</v>
      </c>
      <c r="C2093" s="175">
        <v>8.7719629042528524</v>
      </c>
      <c r="D2093" s="175">
        <v>2.4645038635758012</v>
      </c>
    </row>
    <row r="2094" spans="1:4" ht="27.75" customHeight="1" x14ac:dyDescent="0.25">
      <c r="A2094" s="173" t="s">
        <v>2794</v>
      </c>
      <c r="B2094" s="174" t="s">
        <v>2792</v>
      </c>
      <c r="C2094" s="175">
        <v>8.7719629042528524</v>
      </c>
      <c r="D2094" s="175">
        <v>2.4645038635758012</v>
      </c>
    </row>
    <row r="2095" spans="1:4" ht="27.75" customHeight="1" x14ac:dyDescent="0.25">
      <c r="A2095" s="173" t="s">
        <v>2795</v>
      </c>
      <c r="B2095" s="174" t="s">
        <v>2792</v>
      </c>
      <c r="C2095" s="175">
        <v>8.7719629042528524</v>
      </c>
      <c r="D2095" s="175">
        <v>2.4645038635758012</v>
      </c>
    </row>
    <row r="2096" spans="1:4" ht="27.75" customHeight="1" x14ac:dyDescent="0.25">
      <c r="A2096" s="173" t="s">
        <v>2795</v>
      </c>
      <c r="B2096" s="174" t="s">
        <v>2792</v>
      </c>
      <c r="C2096" s="175">
        <v>8.7719629042528524</v>
      </c>
      <c r="D2096" s="175">
        <v>2.4645038635758012</v>
      </c>
    </row>
    <row r="2097" spans="1:4" ht="27.75" customHeight="1" x14ac:dyDescent="0.25">
      <c r="A2097" s="173" t="s">
        <v>2796</v>
      </c>
      <c r="B2097" s="174" t="s">
        <v>2797</v>
      </c>
      <c r="C2097" s="175">
        <v>6.2656877887520377</v>
      </c>
      <c r="D2097" s="175">
        <v>12.165877123160206</v>
      </c>
    </row>
    <row r="2098" spans="1:4" ht="27.75" customHeight="1" x14ac:dyDescent="0.25">
      <c r="A2098" s="173" t="s">
        <v>2796</v>
      </c>
      <c r="B2098" s="174" t="s">
        <v>2797</v>
      </c>
      <c r="C2098" s="175">
        <v>6.2656877887520377</v>
      </c>
      <c r="D2098" s="175">
        <v>12.165877123160206</v>
      </c>
    </row>
    <row r="2099" spans="1:4" ht="27.75" customHeight="1" x14ac:dyDescent="0.25">
      <c r="A2099" s="173" t="s">
        <v>2798</v>
      </c>
      <c r="B2099" s="174" t="s">
        <v>2799</v>
      </c>
      <c r="C2099" s="175">
        <v>6.443215609433345</v>
      </c>
      <c r="D2099" s="175">
        <v>9.6073879427531228</v>
      </c>
    </row>
    <row r="2100" spans="1:4" ht="27.75" customHeight="1" x14ac:dyDescent="0.25">
      <c r="A2100" s="173" t="s">
        <v>2800</v>
      </c>
      <c r="B2100" s="174" t="s">
        <v>2801</v>
      </c>
      <c r="C2100" s="175">
        <v>0</v>
      </c>
      <c r="D2100" s="175">
        <v>0</v>
      </c>
    </row>
    <row r="2101" spans="1:4" ht="27.75" customHeight="1" x14ac:dyDescent="0.25">
      <c r="A2101" s="173" t="s">
        <v>2800</v>
      </c>
      <c r="B2101" s="174" t="s">
        <v>2801</v>
      </c>
      <c r="C2101" s="175">
        <v>0</v>
      </c>
      <c r="D2101" s="175">
        <v>0</v>
      </c>
    </row>
    <row r="2102" spans="1:4" ht="27.75" customHeight="1" x14ac:dyDescent="0.25">
      <c r="A2102" s="173" t="s">
        <v>2802</v>
      </c>
      <c r="B2102" s="174" t="s">
        <v>2801</v>
      </c>
      <c r="C2102" s="175">
        <v>0</v>
      </c>
      <c r="D2102" s="175">
        <v>0</v>
      </c>
    </row>
    <row r="2103" spans="1:4" ht="27.75" customHeight="1" x14ac:dyDescent="0.25">
      <c r="A2103" s="173" t="s">
        <v>2802</v>
      </c>
      <c r="B2103" s="174" t="s">
        <v>2801</v>
      </c>
      <c r="C2103" s="175">
        <v>0</v>
      </c>
      <c r="D2103" s="175">
        <v>0</v>
      </c>
    </row>
    <row r="2104" spans="1:4" ht="27.75" customHeight="1" x14ac:dyDescent="0.25">
      <c r="A2104" s="173" t="s">
        <v>2803</v>
      </c>
      <c r="B2104" s="174" t="s">
        <v>2801</v>
      </c>
      <c r="C2104" s="175">
        <v>0</v>
      </c>
      <c r="D2104" s="175">
        <v>0</v>
      </c>
    </row>
    <row r="2105" spans="1:4" ht="27.75" customHeight="1" x14ac:dyDescent="0.25">
      <c r="A2105" s="173" t="s">
        <v>2803</v>
      </c>
      <c r="B2105" s="174" t="s">
        <v>2801</v>
      </c>
      <c r="C2105" s="175">
        <v>0</v>
      </c>
      <c r="D2105" s="175">
        <v>0</v>
      </c>
    </row>
    <row r="2106" spans="1:4" ht="27.75" customHeight="1" x14ac:dyDescent="0.25">
      <c r="A2106" s="173" t="s">
        <v>2804</v>
      </c>
      <c r="B2106" s="174" t="s">
        <v>2801</v>
      </c>
      <c r="C2106" s="175">
        <v>0</v>
      </c>
      <c r="D2106" s="175">
        <v>0</v>
      </c>
    </row>
    <row r="2107" spans="1:4" ht="27.75" customHeight="1" x14ac:dyDescent="0.25">
      <c r="A2107" s="173" t="s">
        <v>2804</v>
      </c>
      <c r="B2107" s="174" t="s">
        <v>2801</v>
      </c>
      <c r="C2107" s="175">
        <v>0</v>
      </c>
      <c r="D2107" s="175">
        <v>0</v>
      </c>
    </row>
    <row r="2108" spans="1:4" ht="27.75" customHeight="1" x14ac:dyDescent="0.25">
      <c r="A2108" s="173" t="s">
        <v>2805</v>
      </c>
      <c r="B2108" s="174" t="s">
        <v>2806</v>
      </c>
      <c r="C2108" s="175">
        <v>0.35505564136261547</v>
      </c>
      <c r="D2108" s="175">
        <v>0.92941035533155225</v>
      </c>
    </row>
    <row r="2109" spans="1:4" ht="27.75" customHeight="1" x14ac:dyDescent="0.25">
      <c r="A2109" s="173" t="s">
        <v>2807</v>
      </c>
      <c r="B2109" s="174" t="s">
        <v>2806</v>
      </c>
      <c r="C2109" s="175">
        <v>0.35505564136261547</v>
      </c>
      <c r="D2109" s="175">
        <v>0.92941035533155225</v>
      </c>
    </row>
    <row r="2110" spans="1:4" ht="27.75" customHeight="1" x14ac:dyDescent="0.25">
      <c r="A2110" s="173" t="s">
        <v>2808</v>
      </c>
      <c r="B2110" s="174" t="s">
        <v>2809</v>
      </c>
      <c r="C2110" s="175">
        <v>2.2138763520257201</v>
      </c>
      <c r="D2110" s="175">
        <v>19.120790568674966</v>
      </c>
    </row>
    <row r="2111" spans="1:4" ht="27.75" customHeight="1" x14ac:dyDescent="0.25">
      <c r="A2111" s="173" t="s">
        <v>2810</v>
      </c>
      <c r="B2111" s="174" t="s">
        <v>2809</v>
      </c>
      <c r="C2111" s="175">
        <v>2.2138763520257201</v>
      </c>
      <c r="D2111" s="175">
        <v>19.120790568674966</v>
      </c>
    </row>
    <row r="2112" spans="1:4" ht="27.75" customHeight="1" x14ac:dyDescent="0.25">
      <c r="A2112" s="173" t="s">
        <v>2811</v>
      </c>
      <c r="B2112" s="174" t="s">
        <v>2812</v>
      </c>
      <c r="C2112" s="175">
        <v>16.698057957024179</v>
      </c>
      <c r="D2112" s="175">
        <v>1.5037650693004889</v>
      </c>
    </row>
    <row r="2113" spans="1:4" ht="27.75" customHeight="1" x14ac:dyDescent="0.25">
      <c r="A2113" s="173" t="s">
        <v>2811</v>
      </c>
      <c r="B2113" s="174" t="s">
        <v>2812</v>
      </c>
      <c r="C2113" s="175">
        <v>16.698057957024179</v>
      </c>
      <c r="D2113" s="175">
        <v>1.5037650693004889</v>
      </c>
    </row>
    <row r="2114" spans="1:4" ht="27.75" customHeight="1" x14ac:dyDescent="0.25">
      <c r="A2114" s="173" t="s">
        <v>2813</v>
      </c>
      <c r="B2114" s="174" t="s">
        <v>2812</v>
      </c>
      <c r="C2114" s="175">
        <v>16.687615144042926</v>
      </c>
      <c r="D2114" s="175">
        <v>1.5037650693004889</v>
      </c>
    </row>
    <row r="2115" spans="1:4" ht="27.75" customHeight="1" x14ac:dyDescent="0.25">
      <c r="A2115" s="173" t="s">
        <v>2813</v>
      </c>
      <c r="B2115" s="174" t="s">
        <v>2812</v>
      </c>
      <c r="C2115" s="175">
        <v>16.687615144042926</v>
      </c>
      <c r="D2115" s="175">
        <v>1.5037650693004889</v>
      </c>
    </row>
    <row r="2116" spans="1:4" ht="27.75" customHeight="1" x14ac:dyDescent="0.25">
      <c r="A2116" s="173" t="s">
        <v>2814</v>
      </c>
      <c r="B2116" s="174" t="s">
        <v>2812</v>
      </c>
      <c r="C2116" s="175">
        <v>16.687615144042926</v>
      </c>
      <c r="D2116" s="175">
        <v>1.5037650693004889</v>
      </c>
    </row>
    <row r="2117" spans="1:4" ht="27.75" customHeight="1" x14ac:dyDescent="0.25">
      <c r="A2117" s="173" t="s">
        <v>2814</v>
      </c>
      <c r="B2117" s="174" t="s">
        <v>2812</v>
      </c>
      <c r="C2117" s="175">
        <v>16.687615144042926</v>
      </c>
      <c r="D2117" s="175">
        <v>1.5037650693004889</v>
      </c>
    </row>
    <row r="2118" spans="1:4" ht="27.75" customHeight="1" x14ac:dyDescent="0.25">
      <c r="A2118" s="173" t="s">
        <v>2815</v>
      </c>
      <c r="B2118" s="174" t="s">
        <v>2816</v>
      </c>
      <c r="C2118" s="175">
        <v>2.9448732607134573</v>
      </c>
      <c r="D2118" s="175">
        <v>2.7882310659946565</v>
      </c>
    </row>
    <row r="2119" spans="1:4" ht="27.75" customHeight="1" x14ac:dyDescent="0.25">
      <c r="A2119" s="173" t="s">
        <v>2817</v>
      </c>
      <c r="B2119" s="174" t="s">
        <v>2816</v>
      </c>
      <c r="C2119" s="175">
        <v>2.9448732607134573</v>
      </c>
      <c r="D2119" s="175">
        <v>2.7882310659946565</v>
      </c>
    </row>
    <row r="2120" spans="1:4" ht="27.75" customHeight="1" x14ac:dyDescent="0.25">
      <c r="A2120" s="173" t="s">
        <v>2818</v>
      </c>
      <c r="B2120" s="174" t="s">
        <v>2819</v>
      </c>
      <c r="C2120" s="175">
        <v>2.0990054092319324</v>
      </c>
      <c r="D2120" s="175">
        <v>18.609092732593552</v>
      </c>
    </row>
    <row r="2121" spans="1:4" ht="27.75" customHeight="1" x14ac:dyDescent="0.25">
      <c r="A2121" s="173" t="s">
        <v>2818</v>
      </c>
      <c r="B2121" s="174" t="s">
        <v>2819</v>
      </c>
      <c r="C2121" s="175">
        <v>2.0990054092319324</v>
      </c>
      <c r="D2121" s="175">
        <v>18.609092732593552</v>
      </c>
    </row>
    <row r="2122" spans="1:4" ht="27.75" customHeight="1" x14ac:dyDescent="0.25">
      <c r="A2122" s="173" t="s">
        <v>2820</v>
      </c>
      <c r="B2122" s="174" t="s">
        <v>2821</v>
      </c>
      <c r="C2122" s="175">
        <v>1.0129528591815793</v>
      </c>
      <c r="D2122" s="175">
        <v>1.2740231837129141</v>
      </c>
    </row>
    <row r="2123" spans="1:4" ht="27.75" customHeight="1" x14ac:dyDescent="0.25">
      <c r="A2123" s="173" t="s">
        <v>2820</v>
      </c>
      <c r="B2123" s="174" t="s">
        <v>2821</v>
      </c>
      <c r="C2123" s="175">
        <v>1.0129528591815793</v>
      </c>
      <c r="D2123" s="175">
        <v>1.2740231837129141</v>
      </c>
    </row>
    <row r="2124" spans="1:4" ht="27.75" customHeight="1" x14ac:dyDescent="0.25">
      <c r="A2124" s="173" t="s">
        <v>2822</v>
      </c>
      <c r="B2124" s="174" t="s">
        <v>2821</v>
      </c>
      <c r="C2124" s="175">
        <v>1.0129528591815793</v>
      </c>
      <c r="D2124" s="175">
        <v>1.2740231837129141</v>
      </c>
    </row>
    <row r="2125" spans="1:4" ht="27.75" customHeight="1" x14ac:dyDescent="0.25">
      <c r="A2125" s="173" t="s">
        <v>2822</v>
      </c>
      <c r="B2125" s="174" t="s">
        <v>2821</v>
      </c>
      <c r="C2125" s="175">
        <v>1.0129528591815793</v>
      </c>
      <c r="D2125" s="175">
        <v>1.2740231837129141</v>
      </c>
    </row>
    <row r="2126" spans="1:4" ht="27.75" customHeight="1" x14ac:dyDescent="0.25">
      <c r="A2126" s="173" t="s">
        <v>2823</v>
      </c>
      <c r="B2126" s="174" t="s">
        <v>2824</v>
      </c>
      <c r="C2126" s="175">
        <v>5.7331043267081139</v>
      </c>
      <c r="D2126" s="175">
        <v>1.3157944356379279</v>
      </c>
    </row>
    <row r="2127" spans="1:4" ht="27.75" customHeight="1" x14ac:dyDescent="0.25">
      <c r="A2127" s="173" t="s">
        <v>2823</v>
      </c>
      <c r="B2127" s="174" t="s">
        <v>2824</v>
      </c>
      <c r="C2127" s="175">
        <v>5.7331043267081139</v>
      </c>
      <c r="D2127" s="175">
        <v>1.3157944356379279</v>
      </c>
    </row>
    <row r="2128" spans="1:4" ht="27.75" customHeight="1" x14ac:dyDescent="0.25">
      <c r="A2128" s="173" t="s">
        <v>2825</v>
      </c>
      <c r="B2128" s="174" t="s">
        <v>2824</v>
      </c>
      <c r="C2128" s="175">
        <v>5.7331043267081139</v>
      </c>
      <c r="D2128" s="175">
        <v>1.3157944356379279</v>
      </c>
    </row>
    <row r="2129" spans="1:4" ht="27.75" customHeight="1" x14ac:dyDescent="0.25">
      <c r="A2129" s="173" t="s">
        <v>2825</v>
      </c>
      <c r="B2129" s="174" t="s">
        <v>2824</v>
      </c>
      <c r="C2129" s="175">
        <v>5.7331043267081139</v>
      </c>
      <c r="D2129" s="175">
        <v>1.3157944356379279</v>
      </c>
    </row>
    <row r="2130" spans="1:4" ht="27.75" customHeight="1" x14ac:dyDescent="0.25">
      <c r="A2130" s="173" t="s">
        <v>2826</v>
      </c>
      <c r="B2130" s="174" t="s">
        <v>2827</v>
      </c>
      <c r="C2130" s="175">
        <v>7.3726259647648966</v>
      </c>
      <c r="D2130" s="175">
        <v>6.8295996897397204</v>
      </c>
    </row>
    <row r="2131" spans="1:4" ht="27.75" customHeight="1" x14ac:dyDescent="0.25">
      <c r="A2131" s="173" t="s">
        <v>2828</v>
      </c>
      <c r="B2131" s="174" t="s">
        <v>2827</v>
      </c>
      <c r="C2131" s="175">
        <v>7.3726259647648966</v>
      </c>
      <c r="D2131" s="175">
        <v>6.8295996897397204</v>
      </c>
    </row>
    <row r="2132" spans="1:4" ht="27.75" customHeight="1" x14ac:dyDescent="0.25">
      <c r="A2132" s="173" t="s">
        <v>2829</v>
      </c>
      <c r="B2132" s="174" t="s">
        <v>2830</v>
      </c>
      <c r="C2132" s="175">
        <v>1.002510046200326</v>
      </c>
      <c r="D2132" s="175">
        <v>4.2084536314451189</v>
      </c>
    </row>
    <row r="2133" spans="1:4" ht="27.75" customHeight="1" x14ac:dyDescent="0.25">
      <c r="A2133" s="173" t="s">
        <v>2831</v>
      </c>
      <c r="B2133" s="174" t="s">
        <v>2830</v>
      </c>
      <c r="C2133" s="175">
        <v>1.002510046200326</v>
      </c>
      <c r="D2133" s="175">
        <v>4.2084536314451189</v>
      </c>
    </row>
    <row r="2134" spans="1:4" ht="27.75" customHeight="1" x14ac:dyDescent="0.25">
      <c r="A2134" s="173" t="s">
        <v>2832</v>
      </c>
      <c r="B2134" s="174" t="s">
        <v>2830</v>
      </c>
      <c r="C2134" s="175">
        <v>8.3438075720214631</v>
      </c>
      <c r="D2134" s="175">
        <v>-5.2214064906266983E-2</v>
      </c>
    </row>
    <row r="2135" spans="1:4" ht="27.75" customHeight="1" x14ac:dyDescent="0.25">
      <c r="A2135" s="173" t="s">
        <v>2832</v>
      </c>
      <c r="B2135" s="174" t="s">
        <v>2830</v>
      </c>
      <c r="C2135" s="175">
        <v>8.3438075720214631</v>
      </c>
      <c r="D2135" s="175">
        <v>-5.2214064906266983E-2</v>
      </c>
    </row>
    <row r="2136" spans="1:4" ht="27.75" customHeight="1" x14ac:dyDescent="0.25">
      <c r="A2136" s="173" t="s">
        <v>2833</v>
      </c>
      <c r="B2136" s="174" t="s">
        <v>2830</v>
      </c>
      <c r="C2136" s="175">
        <v>8.3542503850027163</v>
      </c>
      <c r="D2136" s="175">
        <v>-5.2214064906266983E-2</v>
      </c>
    </row>
    <row r="2137" spans="1:4" ht="27.75" customHeight="1" x14ac:dyDescent="0.25">
      <c r="A2137" s="173" t="s">
        <v>2833</v>
      </c>
      <c r="B2137" s="174" t="s">
        <v>2830</v>
      </c>
      <c r="C2137" s="175">
        <v>8.3542503850027163</v>
      </c>
      <c r="D2137" s="175">
        <v>-5.2214064906266983E-2</v>
      </c>
    </row>
    <row r="2138" spans="1:4" ht="27.75" customHeight="1" x14ac:dyDescent="0.25">
      <c r="A2138" s="173" t="s">
        <v>2834</v>
      </c>
      <c r="B2138" s="174" t="s">
        <v>2835</v>
      </c>
      <c r="C2138" s="175">
        <v>4.8663508492640828</v>
      </c>
      <c r="D2138" s="175">
        <v>3.9891545588387967</v>
      </c>
    </row>
    <row r="2139" spans="1:4" ht="27.75" customHeight="1" x14ac:dyDescent="0.25">
      <c r="A2139" s="173" t="s">
        <v>2834</v>
      </c>
      <c r="B2139" s="174" t="s">
        <v>2835</v>
      </c>
      <c r="C2139" s="175">
        <v>4.8663508492640828</v>
      </c>
      <c r="D2139" s="175">
        <v>3.9891545588387967</v>
      </c>
    </row>
    <row r="2140" spans="1:4" ht="27.75" customHeight="1" x14ac:dyDescent="0.25">
      <c r="A2140" s="173" t="s">
        <v>2836</v>
      </c>
      <c r="B2140" s="174" t="s">
        <v>2835</v>
      </c>
      <c r="C2140" s="175">
        <v>4.8663508492640828</v>
      </c>
      <c r="D2140" s="175">
        <v>3.9891545588387967</v>
      </c>
    </row>
    <row r="2141" spans="1:4" ht="27.75" customHeight="1" x14ac:dyDescent="0.25">
      <c r="A2141" s="173" t="s">
        <v>2836</v>
      </c>
      <c r="B2141" s="174" t="s">
        <v>2835</v>
      </c>
      <c r="C2141" s="175">
        <v>4.8663508492640828</v>
      </c>
      <c r="D2141" s="175">
        <v>3.9891545588387967</v>
      </c>
    </row>
    <row r="2142" spans="1:4" ht="27.75" customHeight="1" x14ac:dyDescent="0.25">
      <c r="A2142" s="173" t="s">
        <v>2837</v>
      </c>
      <c r="B2142" s="174" t="s">
        <v>2835</v>
      </c>
      <c r="C2142" s="175">
        <v>9.5969451297718695</v>
      </c>
      <c r="D2142" s="175">
        <v>9.4925169999593368</v>
      </c>
    </row>
    <row r="2143" spans="1:4" ht="27.75" customHeight="1" x14ac:dyDescent="0.25">
      <c r="A2143" s="173" t="s">
        <v>2838</v>
      </c>
      <c r="B2143" s="174" t="s">
        <v>2835</v>
      </c>
      <c r="C2143" s="175">
        <v>9.5969451297718695</v>
      </c>
      <c r="D2143" s="175">
        <v>9.4925169999593368</v>
      </c>
    </row>
    <row r="2144" spans="1:4" ht="27.75" customHeight="1" x14ac:dyDescent="0.25">
      <c r="A2144" s="173" t="s">
        <v>2839</v>
      </c>
      <c r="B2144" s="174" t="s">
        <v>2840</v>
      </c>
      <c r="C2144" s="175">
        <v>1.2531375577504074</v>
      </c>
      <c r="D2144" s="175">
        <v>5.1378639867766704</v>
      </c>
    </row>
    <row r="2145" spans="1:4" ht="27.75" customHeight="1" x14ac:dyDescent="0.25">
      <c r="A2145" s="173" t="s">
        <v>2841</v>
      </c>
      <c r="B2145" s="174" t="s">
        <v>2840</v>
      </c>
      <c r="C2145" s="175">
        <v>1.2531375577504074</v>
      </c>
      <c r="D2145" s="175">
        <v>5.1378639867766704</v>
      </c>
    </row>
    <row r="2146" spans="1:4" ht="27.75" customHeight="1" x14ac:dyDescent="0.25">
      <c r="A2146" s="173" t="s">
        <v>2842</v>
      </c>
      <c r="B2146" s="174" t="s">
        <v>2843</v>
      </c>
      <c r="C2146" s="175">
        <v>9.9728863970969925</v>
      </c>
      <c r="D2146" s="175">
        <v>9.4716313739968303</v>
      </c>
    </row>
    <row r="2147" spans="1:4" ht="27.75" customHeight="1" x14ac:dyDescent="0.25">
      <c r="A2147" s="173" t="s">
        <v>2844</v>
      </c>
      <c r="B2147" s="174" t="s">
        <v>2843</v>
      </c>
      <c r="C2147" s="175">
        <v>9.9728863970969925</v>
      </c>
      <c r="D2147" s="175">
        <v>9.4716313739968303</v>
      </c>
    </row>
    <row r="2148" spans="1:4" ht="27.75" customHeight="1" x14ac:dyDescent="0.25">
      <c r="A2148" s="173" t="s">
        <v>2845</v>
      </c>
      <c r="B2148" s="174" t="s">
        <v>2843</v>
      </c>
      <c r="C2148" s="175">
        <v>7.9156522397900737</v>
      </c>
      <c r="D2148" s="175">
        <v>1.4724366303567287</v>
      </c>
    </row>
    <row r="2149" spans="1:4" ht="27.75" customHeight="1" x14ac:dyDescent="0.25">
      <c r="A2149" s="173" t="s">
        <v>2845</v>
      </c>
      <c r="B2149" s="174" t="s">
        <v>2843</v>
      </c>
      <c r="C2149" s="175">
        <v>7.9156522397900737</v>
      </c>
      <c r="D2149" s="175">
        <v>1.4724366303567287</v>
      </c>
    </row>
    <row r="2150" spans="1:4" ht="27.75" customHeight="1" x14ac:dyDescent="0.25">
      <c r="A2150" s="173" t="s">
        <v>2846</v>
      </c>
      <c r="B2150" s="174" t="s">
        <v>2843</v>
      </c>
      <c r="C2150" s="175">
        <v>7.926095052771327</v>
      </c>
      <c r="D2150" s="175">
        <v>1.4724366303567287</v>
      </c>
    </row>
    <row r="2151" spans="1:4" ht="27.75" customHeight="1" x14ac:dyDescent="0.25">
      <c r="A2151" s="173" t="s">
        <v>2846</v>
      </c>
      <c r="B2151" s="174" t="s">
        <v>2843</v>
      </c>
      <c r="C2151" s="175">
        <v>7.926095052771327</v>
      </c>
      <c r="D2151" s="175">
        <v>1.4724366303567287</v>
      </c>
    </row>
    <row r="2152" spans="1:4" ht="27.75" customHeight="1" x14ac:dyDescent="0.25">
      <c r="A2152" s="173" t="s">
        <v>2847</v>
      </c>
      <c r="B2152" s="174" t="s">
        <v>2848</v>
      </c>
      <c r="C2152" s="175">
        <v>4.5217380208827205</v>
      </c>
      <c r="D2152" s="175">
        <v>1.1904806798628871</v>
      </c>
    </row>
    <row r="2153" spans="1:4" ht="27.75" customHeight="1" x14ac:dyDescent="0.25">
      <c r="A2153" s="173" t="s">
        <v>2847</v>
      </c>
      <c r="B2153" s="174" t="s">
        <v>2848</v>
      </c>
      <c r="C2153" s="175">
        <v>4.5217380208827205</v>
      </c>
      <c r="D2153" s="175">
        <v>1.1904806798628871</v>
      </c>
    </row>
    <row r="2154" spans="1:4" ht="27.75" customHeight="1" x14ac:dyDescent="0.25">
      <c r="A2154" s="173" t="s">
        <v>2849</v>
      </c>
      <c r="B2154" s="174" t="s">
        <v>2848</v>
      </c>
      <c r="C2154" s="175">
        <v>4.5321808338639737</v>
      </c>
      <c r="D2154" s="175">
        <v>1.1904806798628871</v>
      </c>
    </row>
    <row r="2155" spans="1:4" ht="27.75" customHeight="1" x14ac:dyDescent="0.25">
      <c r="A2155" s="173" t="s">
        <v>2849</v>
      </c>
      <c r="B2155" s="174" t="s">
        <v>2848</v>
      </c>
      <c r="C2155" s="175">
        <v>4.5321808338639737</v>
      </c>
      <c r="D2155" s="175">
        <v>1.1904806798628871</v>
      </c>
    </row>
    <row r="2156" spans="1:4" ht="27.75" customHeight="1" x14ac:dyDescent="0.25">
      <c r="A2156" s="173" t="s">
        <v>2850</v>
      </c>
      <c r="B2156" s="174" t="s">
        <v>2851</v>
      </c>
      <c r="C2156" s="175">
        <v>1.0233956721628328</v>
      </c>
      <c r="D2156" s="175">
        <v>22.963745745776215</v>
      </c>
    </row>
    <row r="2157" spans="1:4" ht="27.75" customHeight="1" x14ac:dyDescent="0.25">
      <c r="A2157" s="173" t="s">
        <v>2852</v>
      </c>
      <c r="B2157" s="174" t="s">
        <v>2851</v>
      </c>
      <c r="C2157" s="175">
        <v>1.0233956721628328</v>
      </c>
      <c r="D2157" s="175">
        <v>22.963745745776215</v>
      </c>
    </row>
    <row r="2158" spans="1:4" ht="27.75" customHeight="1" x14ac:dyDescent="0.25">
      <c r="A2158" s="173" t="s">
        <v>2853</v>
      </c>
      <c r="B2158" s="174" t="s">
        <v>2851</v>
      </c>
      <c r="C2158" s="175">
        <v>19.193890259543739</v>
      </c>
      <c r="D2158" s="175">
        <v>2.4749466765570549</v>
      </c>
    </row>
    <row r="2159" spans="1:4" ht="27.75" customHeight="1" x14ac:dyDescent="0.25">
      <c r="A2159" s="173" t="s">
        <v>2853</v>
      </c>
      <c r="B2159" s="174" t="s">
        <v>2851</v>
      </c>
      <c r="C2159" s="175">
        <v>19.193890259543739</v>
      </c>
      <c r="D2159" s="175">
        <v>2.4749466765570549</v>
      </c>
    </row>
    <row r="2160" spans="1:4" ht="27.75" customHeight="1" x14ac:dyDescent="0.25">
      <c r="A2160" s="173" t="s">
        <v>2854</v>
      </c>
      <c r="B2160" s="174" t="s">
        <v>2851</v>
      </c>
      <c r="C2160" s="175">
        <v>19.193890259543739</v>
      </c>
      <c r="D2160" s="175">
        <v>2.4749466765570549</v>
      </c>
    </row>
    <row r="2161" spans="1:4" ht="27.75" customHeight="1" x14ac:dyDescent="0.25">
      <c r="A2161" s="173" t="s">
        <v>2854</v>
      </c>
      <c r="B2161" s="174" t="s">
        <v>2851</v>
      </c>
      <c r="C2161" s="175">
        <v>19.193890259543739</v>
      </c>
      <c r="D2161" s="175">
        <v>2.4749466765570549</v>
      </c>
    </row>
    <row r="2162" spans="1:4" ht="27.75" customHeight="1" x14ac:dyDescent="0.25">
      <c r="A2162" s="173" t="s">
        <v>2855</v>
      </c>
      <c r="B2162" s="174" t="s">
        <v>2856</v>
      </c>
      <c r="C2162" s="175">
        <v>1.6917357029630502</v>
      </c>
      <c r="D2162" s="175">
        <v>4.0726970626888237</v>
      </c>
    </row>
    <row r="2163" spans="1:4" ht="27.75" customHeight="1" x14ac:dyDescent="0.25">
      <c r="A2163" s="173" t="s">
        <v>2857</v>
      </c>
      <c r="B2163" s="174" t="s">
        <v>2856</v>
      </c>
      <c r="C2163" s="175">
        <v>1.6917357029630502</v>
      </c>
      <c r="D2163" s="175">
        <v>4.0726970626888237</v>
      </c>
    </row>
    <row r="2164" spans="1:4" ht="27.75" customHeight="1" x14ac:dyDescent="0.25">
      <c r="A2164" s="173" t="s">
        <v>2858</v>
      </c>
      <c r="B2164" s="174" t="s">
        <v>2859</v>
      </c>
      <c r="C2164" s="175">
        <v>1.1591522409191271</v>
      </c>
      <c r="D2164" s="175">
        <v>0.60568315291269692</v>
      </c>
    </row>
    <row r="2165" spans="1:4" ht="27.75" customHeight="1" x14ac:dyDescent="0.25">
      <c r="A2165" s="173" t="s">
        <v>2860</v>
      </c>
      <c r="B2165" s="174" t="s">
        <v>2861</v>
      </c>
      <c r="C2165" s="175">
        <v>1.054724111106593</v>
      </c>
      <c r="D2165" s="175">
        <v>0.50125502310016301</v>
      </c>
    </row>
    <row r="2166" spans="1:4" ht="27.75" customHeight="1" x14ac:dyDescent="0.25">
      <c r="A2166" s="173" t="s">
        <v>2862</v>
      </c>
      <c r="B2166" s="174" t="s">
        <v>2863</v>
      </c>
      <c r="C2166" s="175">
        <v>13.815841574198243</v>
      </c>
      <c r="D2166" s="175">
        <v>18.817948992218618</v>
      </c>
    </row>
    <row r="2167" spans="1:4" ht="27.75" customHeight="1" x14ac:dyDescent="0.25">
      <c r="A2167" s="173" t="s">
        <v>2862</v>
      </c>
      <c r="B2167" s="174" t="s">
        <v>2863</v>
      </c>
      <c r="C2167" s="175">
        <v>13.815841574198243</v>
      </c>
      <c r="D2167" s="175">
        <v>18.817948992218618</v>
      </c>
    </row>
    <row r="2168" spans="1:4" ht="27.75" customHeight="1" x14ac:dyDescent="0.25">
      <c r="A2168" s="173" t="s">
        <v>2864</v>
      </c>
      <c r="B2168" s="174" t="s">
        <v>2865</v>
      </c>
      <c r="C2168" s="175">
        <v>7.8738809878650597</v>
      </c>
      <c r="D2168" s="175">
        <v>10.202628282684566</v>
      </c>
    </row>
    <row r="2169" spans="1:4" ht="27.75" customHeight="1" x14ac:dyDescent="0.25">
      <c r="A2169" s="173" t="s">
        <v>2864</v>
      </c>
      <c r="B2169" s="174" t="s">
        <v>2865</v>
      </c>
      <c r="C2169" s="175">
        <v>7.8738809878650597</v>
      </c>
      <c r="D2169" s="175">
        <v>10.202628282684566</v>
      </c>
    </row>
    <row r="2170" spans="1:4" ht="27.75" customHeight="1" x14ac:dyDescent="0.25">
      <c r="A2170" s="173" t="s">
        <v>2866</v>
      </c>
      <c r="B2170" s="174" t="s">
        <v>2865</v>
      </c>
      <c r="C2170" s="175">
        <v>7.884323800846313</v>
      </c>
      <c r="D2170" s="175">
        <v>10.202628282684566</v>
      </c>
    </row>
    <row r="2171" spans="1:4" ht="27.75" customHeight="1" x14ac:dyDescent="0.25">
      <c r="A2171" s="173" t="s">
        <v>2866</v>
      </c>
      <c r="B2171" s="174" t="s">
        <v>2865</v>
      </c>
      <c r="C2171" s="175">
        <v>7.884323800846313</v>
      </c>
      <c r="D2171" s="175">
        <v>10.202628282684566</v>
      </c>
    </row>
    <row r="2172" spans="1:4" ht="27.75" customHeight="1" x14ac:dyDescent="0.25">
      <c r="A2172" s="173" t="s">
        <v>2867</v>
      </c>
      <c r="B2172" s="174" t="s">
        <v>2865</v>
      </c>
      <c r="C2172" s="175">
        <v>9.7222588855469123</v>
      </c>
      <c r="D2172" s="175">
        <v>14.348425036242165</v>
      </c>
    </row>
    <row r="2173" spans="1:4" ht="27.75" customHeight="1" x14ac:dyDescent="0.25">
      <c r="A2173" s="173" t="s">
        <v>2868</v>
      </c>
      <c r="B2173" s="174" t="s">
        <v>2865</v>
      </c>
      <c r="C2173" s="175">
        <v>9.7222588855469123</v>
      </c>
      <c r="D2173" s="175">
        <v>14.348425036242165</v>
      </c>
    </row>
    <row r="2174" spans="1:4" ht="27.75" customHeight="1" x14ac:dyDescent="0.25">
      <c r="A2174" s="173" t="s">
        <v>2869</v>
      </c>
      <c r="B2174" s="174" t="s">
        <v>2870</v>
      </c>
      <c r="C2174" s="175">
        <v>2.9239876347509504</v>
      </c>
      <c r="D2174" s="175">
        <v>0.21929907260632128</v>
      </c>
    </row>
    <row r="2175" spans="1:4" ht="27.75" customHeight="1" x14ac:dyDescent="0.25">
      <c r="A2175" s="173" t="s">
        <v>2871</v>
      </c>
      <c r="B2175" s="174" t="s">
        <v>2870</v>
      </c>
      <c r="C2175" s="175">
        <v>2.9239876347509504</v>
      </c>
      <c r="D2175" s="175">
        <v>0.21929907260632128</v>
      </c>
    </row>
    <row r="2176" spans="1:4" ht="27.75" customHeight="1" x14ac:dyDescent="0.25">
      <c r="A2176" s="173" t="s">
        <v>2872</v>
      </c>
      <c r="B2176" s="174" t="s">
        <v>2870</v>
      </c>
      <c r="C2176" s="175">
        <v>2.9239876347509504</v>
      </c>
      <c r="D2176" s="175">
        <v>0.21929907260632128</v>
      </c>
    </row>
    <row r="2177" spans="1:4" ht="27.75" customHeight="1" x14ac:dyDescent="0.25">
      <c r="A2177" s="173" t="s">
        <v>2873</v>
      </c>
      <c r="B2177" s="174" t="s">
        <v>2874</v>
      </c>
      <c r="C2177" s="175">
        <v>6.9026993806084951</v>
      </c>
      <c r="D2177" s="175">
        <v>2.1512194741381996</v>
      </c>
    </row>
    <row r="2178" spans="1:4" ht="27.75" customHeight="1" x14ac:dyDescent="0.25">
      <c r="A2178" s="173" t="s">
        <v>2875</v>
      </c>
      <c r="B2178" s="174" t="s">
        <v>2874</v>
      </c>
      <c r="C2178" s="175">
        <v>6.9026993806084951</v>
      </c>
      <c r="D2178" s="175">
        <v>2.1512194741381996</v>
      </c>
    </row>
    <row r="2179" spans="1:4" ht="27.75" customHeight="1" x14ac:dyDescent="0.25">
      <c r="A2179" s="173" t="s">
        <v>2876</v>
      </c>
      <c r="B2179" s="174" t="s">
        <v>2877</v>
      </c>
      <c r="C2179" s="175">
        <v>1.2009234928441404</v>
      </c>
      <c r="D2179" s="175">
        <v>2.8091166919571635</v>
      </c>
    </row>
    <row r="2180" spans="1:4" ht="27.75" customHeight="1" x14ac:dyDescent="0.25">
      <c r="A2180" s="173" t="s">
        <v>2876</v>
      </c>
      <c r="B2180" s="174" t="s">
        <v>2877</v>
      </c>
      <c r="C2180" s="175">
        <v>1.2009234928441404</v>
      </c>
      <c r="D2180" s="175">
        <v>2.8091166919571635</v>
      </c>
    </row>
    <row r="2181" spans="1:4" ht="27.75" customHeight="1" x14ac:dyDescent="0.25">
      <c r="A2181" s="173" t="s">
        <v>2878</v>
      </c>
      <c r="B2181" s="174" t="s">
        <v>2877</v>
      </c>
      <c r="C2181" s="175">
        <v>1.2009234928441404</v>
      </c>
      <c r="D2181" s="175">
        <v>2.8091166919571635</v>
      </c>
    </row>
    <row r="2182" spans="1:4" ht="27.75" customHeight="1" x14ac:dyDescent="0.25">
      <c r="A2182" s="173" t="s">
        <v>2878</v>
      </c>
      <c r="B2182" s="174" t="s">
        <v>2877</v>
      </c>
      <c r="C2182" s="175">
        <v>1.2009234928441404</v>
      </c>
      <c r="D2182" s="175">
        <v>2.8091166919571635</v>
      </c>
    </row>
    <row r="2183" spans="1:4" ht="27.75" customHeight="1" x14ac:dyDescent="0.25">
      <c r="A2183" s="173" t="s">
        <v>2879</v>
      </c>
      <c r="B2183" s="174" t="s">
        <v>2880</v>
      </c>
      <c r="C2183" s="175">
        <v>1.5246506952629957</v>
      </c>
      <c r="D2183" s="175">
        <v>26.660501541139919</v>
      </c>
    </row>
    <row r="2184" spans="1:4" ht="27.75" customHeight="1" x14ac:dyDescent="0.25">
      <c r="A2184" s="173" t="s">
        <v>2881</v>
      </c>
      <c r="B2184" s="174" t="s">
        <v>2880</v>
      </c>
      <c r="C2184" s="175">
        <v>1.5246506952629957</v>
      </c>
      <c r="D2184" s="175">
        <v>26.660501541139919</v>
      </c>
    </row>
    <row r="2185" spans="1:4" ht="27.75" customHeight="1" x14ac:dyDescent="0.25">
      <c r="A2185" s="173" t="s">
        <v>2882</v>
      </c>
      <c r="B2185" s="174" t="s">
        <v>2880</v>
      </c>
      <c r="C2185" s="175">
        <v>1.0338384851440861</v>
      </c>
      <c r="D2185" s="175">
        <v>14.881008498286089</v>
      </c>
    </row>
    <row r="2186" spans="1:4" ht="27.75" customHeight="1" x14ac:dyDescent="0.25">
      <c r="A2186" s="173" t="s">
        <v>2883</v>
      </c>
      <c r="B2186" s="174" t="s">
        <v>2880</v>
      </c>
      <c r="C2186" s="175">
        <v>1.0338384851440861</v>
      </c>
      <c r="D2186" s="175">
        <v>14.881008498286089</v>
      </c>
    </row>
    <row r="2187" spans="1:4" ht="27.75" customHeight="1" x14ac:dyDescent="0.25">
      <c r="A2187" s="173" t="s">
        <v>2884</v>
      </c>
      <c r="B2187" s="174" t="s">
        <v>2885</v>
      </c>
      <c r="C2187" s="175">
        <v>20.958725653375566</v>
      </c>
      <c r="D2187" s="175">
        <v>9.6909304466031507</v>
      </c>
    </row>
    <row r="2188" spans="1:4" ht="27.75" customHeight="1" x14ac:dyDescent="0.25">
      <c r="A2188" s="173" t="s">
        <v>2884</v>
      </c>
      <c r="B2188" s="174" t="s">
        <v>2885</v>
      </c>
      <c r="C2188" s="175">
        <v>20.958725653375566</v>
      </c>
      <c r="D2188" s="175">
        <v>9.6909304466031507</v>
      </c>
    </row>
    <row r="2189" spans="1:4" ht="27.75" customHeight="1" x14ac:dyDescent="0.25">
      <c r="A2189" s="173" t="s">
        <v>2886</v>
      </c>
      <c r="B2189" s="174" t="s">
        <v>2885</v>
      </c>
      <c r="C2189" s="175">
        <v>20.969168466356816</v>
      </c>
      <c r="D2189" s="175">
        <v>9.6909304466031507</v>
      </c>
    </row>
    <row r="2190" spans="1:4" ht="27.75" customHeight="1" x14ac:dyDescent="0.25">
      <c r="A2190" s="173" t="s">
        <v>2886</v>
      </c>
      <c r="B2190" s="174" t="s">
        <v>2885</v>
      </c>
      <c r="C2190" s="175">
        <v>20.969168466356816</v>
      </c>
      <c r="D2190" s="175">
        <v>9.6909304466031507</v>
      </c>
    </row>
    <row r="2191" spans="1:4" ht="27.75" customHeight="1" x14ac:dyDescent="0.25">
      <c r="A2191" s="173" t="s">
        <v>2887</v>
      </c>
      <c r="B2191" s="174" t="s">
        <v>2888</v>
      </c>
      <c r="C2191" s="175">
        <v>23.590314524651419</v>
      </c>
      <c r="D2191" s="175">
        <v>0.41771251925013586</v>
      </c>
    </row>
    <row r="2192" spans="1:4" ht="27.75" customHeight="1" x14ac:dyDescent="0.25">
      <c r="A2192" s="173" t="s">
        <v>2887</v>
      </c>
      <c r="B2192" s="174" t="s">
        <v>2888</v>
      </c>
      <c r="C2192" s="175">
        <v>23.590314524651419</v>
      </c>
      <c r="D2192" s="175">
        <v>0.41771251925013586</v>
      </c>
    </row>
    <row r="2193" spans="1:4" ht="27.75" customHeight="1" x14ac:dyDescent="0.25">
      <c r="A2193" s="173" t="s">
        <v>2889</v>
      </c>
      <c r="B2193" s="174" t="s">
        <v>2888</v>
      </c>
      <c r="C2193" s="175">
        <v>0.31328438943760184</v>
      </c>
      <c r="D2193" s="175">
        <v>12.416504634710288</v>
      </c>
    </row>
    <row r="2194" spans="1:4" ht="27.75" customHeight="1" x14ac:dyDescent="0.25">
      <c r="A2194" s="173" t="s">
        <v>2890</v>
      </c>
      <c r="B2194" s="174" t="s">
        <v>2891</v>
      </c>
      <c r="C2194" s="175">
        <v>10.150414217778302</v>
      </c>
      <c r="D2194" s="175">
        <v>5.7957612045956344</v>
      </c>
    </row>
    <row r="2195" spans="1:4" ht="27.75" customHeight="1" x14ac:dyDescent="0.25">
      <c r="A2195" s="173" t="s">
        <v>2892</v>
      </c>
      <c r="B2195" s="174" t="s">
        <v>2891</v>
      </c>
      <c r="C2195" s="175">
        <v>10.150414217778302</v>
      </c>
      <c r="D2195" s="175">
        <v>5.7957612045956344</v>
      </c>
    </row>
    <row r="2196" spans="1:4" ht="27.75" customHeight="1" x14ac:dyDescent="0.25">
      <c r="A2196" s="173" t="s">
        <v>2893</v>
      </c>
      <c r="B2196" s="174" t="s">
        <v>2891</v>
      </c>
      <c r="C2196" s="175">
        <v>4.542623646845227</v>
      </c>
      <c r="D2196" s="175">
        <v>1.4619938173754752</v>
      </c>
    </row>
    <row r="2197" spans="1:4" ht="27.75" customHeight="1" x14ac:dyDescent="0.25">
      <c r="A2197" s="173" t="s">
        <v>2893</v>
      </c>
      <c r="B2197" s="174" t="s">
        <v>2891</v>
      </c>
      <c r="C2197" s="175">
        <v>4.542623646845227</v>
      </c>
      <c r="D2197" s="175">
        <v>1.4619938173754752</v>
      </c>
    </row>
    <row r="2198" spans="1:4" ht="27.75" customHeight="1" x14ac:dyDescent="0.25">
      <c r="A2198" s="173" t="s">
        <v>2894</v>
      </c>
      <c r="B2198" s="174" t="s">
        <v>2891</v>
      </c>
      <c r="C2198" s="175">
        <v>4.542623646845227</v>
      </c>
      <c r="D2198" s="175">
        <v>1.4619938173754752</v>
      </c>
    </row>
    <row r="2199" spans="1:4" ht="27.75" customHeight="1" x14ac:dyDescent="0.25">
      <c r="A2199" s="173" t="s">
        <v>2894</v>
      </c>
      <c r="B2199" s="174" t="s">
        <v>2891</v>
      </c>
      <c r="C2199" s="175">
        <v>4.542623646845227</v>
      </c>
      <c r="D2199" s="175">
        <v>1.4619938173754752</v>
      </c>
    </row>
    <row r="2200" spans="1:4" ht="27.75" customHeight="1" x14ac:dyDescent="0.25">
      <c r="A2200" s="173" t="s">
        <v>2895</v>
      </c>
      <c r="B2200" s="174" t="s">
        <v>2896</v>
      </c>
      <c r="C2200" s="175">
        <v>2.642031684257109</v>
      </c>
      <c r="D2200" s="175">
        <v>9.2627751143717614</v>
      </c>
    </row>
    <row r="2201" spans="1:4" ht="27.75" customHeight="1" x14ac:dyDescent="0.25">
      <c r="A2201" s="173" t="s">
        <v>2897</v>
      </c>
      <c r="B2201" s="174" t="s">
        <v>2896</v>
      </c>
      <c r="C2201" s="175">
        <v>2.642031684257109</v>
      </c>
      <c r="D2201" s="175">
        <v>9.2627751143717614</v>
      </c>
    </row>
    <row r="2202" spans="1:4" ht="27.75" customHeight="1" x14ac:dyDescent="0.25">
      <c r="A2202" s="173" t="s">
        <v>2898</v>
      </c>
      <c r="B2202" s="174" t="s">
        <v>2896</v>
      </c>
      <c r="C2202" s="175">
        <v>8.5108925797215171</v>
      </c>
      <c r="D2202" s="175">
        <v>-5.2214064906266983E-2</v>
      </c>
    </row>
    <row r="2203" spans="1:4" ht="27.75" customHeight="1" x14ac:dyDescent="0.25">
      <c r="A2203" s="173" t="s">
        <v>2898</v>
      </c>
      <c r="B2203" s="174" t="s">
        <v>2896</v>
      </c>
      <c r="C2203" s="175">
        <v>8.5108925797215171</v>
      </c>
      <c r="D2203" s="175">
        <v>-5.2214064906266983E-2</v>
      </c>
    </row>
    <row r="2204" spans="1:4" ht="27.75" customHeight="1" x14ac:dyDescent="0.25">
      <c r="A2204" s="173" t="s">
        <v>2899</v>
      </c>
      <c r="B2204" s="174" t="s">
        <v>2896</v>
      </c>
      <c r="C2204" s="175">
        <v>8.5108925797215171</v>
      </c>
      <c r="D2204" s="175">
        <v>-5.2214064906266983E-2</v>
      </c>
    </row>
    <row r="2205" spans="1:4" ht="27.75" customHeight="1" x14ac:dyDescent="0.25">
      <c r="A2205" s="173" t="s">
        <v>2899</v>
      </c>
      <c r="B2205" s="174" t="s">
        <v>2896</v>
      </c>
      <c r="C2205" s="175">
        <v>8.5108925797215171</v>
      </c>
      <c r="D2205" s="175">
        <v>-5.2214064906266983E-2</v>
      </c>
    </row>
    <row r="2206" spans="1:4" ht="27.75" customHeight="1" x14ac:dyDescent="0.25">
      <c r="A2206" s="173" t="s">
        <v>2900</v>
      </c>
      <c r="B2206" s="174" t="s">
        <v>2901</v>
      </c>
      <c r="C2206" s="175">
        <v>1.7230641419068102</v>
      </c>
      <c r="D2206" s="175">
        <v>5.9941746512394491</v>
      </c>
    </row>
    <row r="2207" spans="1:4" ht="27.75" customHeight="1" x14ac:dyDescent="0.25">
      <c r="A2207" s="173" t="s">
        <v>2902</v>
      </c>
      <c r="B2207" s="174" t="s">
        <v>2901</v>
      </c>
      <c r="C2207" s="175">
        <v>1.7230641419068102</v>
      </c>
      <c r="D2207" s="175">
        <v>5.9941746512394491</v>
      </c>
    </row>
    <row r="2208" spans="1:4" ht="27.75" customHeight="1" x14ac:dyDescent="0.25">
      <c r="A2208" s="173" t="s">
        <v>2903</v>
      </c>
      <c r="B2208" s="174" t="s">
        <v>2901</v>
      </c>
      <c r="C2208" s="175">
        <v>11.32000927167868</v>
      </c>
      <c r="D2208" s="175">
        <v>1.4411081914129684</v>
      </c>
    </row>
    <row r="2209" spans="1:4" ht="27.75" customHeight="1" x14ac:dyDescent="0.25">
      <c r="A2209" s="173" t="s">
        <v>2903</v>
      </c>
      <c r="B2209" s="174" t="s">
        <v>2901</v>
      </c>
      <c r="C2209" s="175">
        <v>11.32000927167868</v>
      </c>
      <c r="D2209" s="175">
        <v>1.4411081914129684</v>
      </c>
    </row>
    <row r="2210" spans="1:4" ht="27.75" customHeight="1" x14ac:dyDescent="0.25">
      <c r="A2210" s="173" t="s">
        <v>2904</v>
      </c>
      <c r="B2210" s="174" t="s">
        <v>2901</v>
      </c>
      <c r="C2210" s="175">
        <v>11.32000927167868</v>
      </c>
      <c r="D2210" s="175">
        <v>1.4411081914129684</v>
      </c>
    </row>
    <row r="2211" spans="1:4" ht="27.75" customHeight="1" x14ac:dyDescent="0.25">
      <c r="A2211" s="173" t="s">
        <v>2904</v>
      </c>
      <c r="B2211" s="174" t="s">
        <v>2901</v>
      </c>
      <c r="C2211" s="175">
        <v>11.32000927167868</v>
      </c>
      <c r="D2211" s="175">
        <v>1.4411081914129684</v>
      </c>
    </row>
    <row r="2212" spans="1:4" ht="27.75" customHeight="1" x14ac:dyDescent="0.25">
      <c r="A2212" s="173" t="s">
        <v>2905</v>
      </c>
      <c r="B2212" s="174" t="s">
        <v>2906</v>
      </c>
      <c r="C2212" s="175">
        <v>2.7777882530134033</v>
      </c>
      <c r="D2212" s="175">
        <v>5.3989343113080057</v>
      </c>
    </row>
    <row r="2213" spans="1:4" ht="27.75" customHeight="1" x14ac:dyDescent="0.25">
      <c r="A2213" s="173" t="s">
        <v>2907</v>
      </c>
      <c r="B2213" s="174" t="s">
        <v>2906</v>
      </c>
      <c r="C2213" s="175">
        <v>2.7777882530134033</v>
      </c>
      <c r="D2213" s="175">
        <v>5.3989343113080057</v>
      </c>
    </row>
    <row r="2214" spans="1:4" ht="27.75" customHeight="1" x14ac:dyDescent="0.25">
      <c r="A2214" s="173" t="s">
        <v>2908</v>
      </c>
      <c r="B2214" s="174" t="s">
        <v>2909</v>
      </c>
      <c r="C2214" s="175">
        <v>0.63701159185645706</v>
      </c>
      <c r="D2214" s="175">
        <v>2.6733601232008692</v>
      </c>
    </row>
    <row r="2215" spans="1:4" ht="27.75" customHeight="1" x14ac:dyDescent="0.25">
      <c r="A2215" s="173" t="s">
        <v>2910</v>
      </c>
      <c r="B2215" s="174" t="s">
        <v>2909</v>
      </c>
      <c r="C2215" s="175">
        <v>0.63701159185645706</v>
      </c>
      <c r="D2215" s="175">
        <v>2.6733601232008692</v>
      </c>
    </row>
    <row r="2216" spans="1:4" ht="27.75" customHeight="1" x14ac:dyDescent="0.25">
      <c r="A2216" s="173" t="s">
        <v>2911</v>
      </c>
      <c r="B2216" s="174" t="s">
        <v>2912</v>
      </c>
      <c r="C2216" s="175">
        <v>5.2318493036079508</v>
      </c>
      <c r="D2216" s="175">
        <v>1.2009234928441404</v>
      </c>
    </row>
    <row r="2217" spans="1:4" ht="27.75" customHeight="1" x14ac:dyDescent="0.25">
      <c r="A2217" s="173" t="s">
        <v>2911</v>
      </c>
      <c r="B2217" s="174" t="s">
        <v>2912</v>
      </c>
      <c r="C2217" s="175">
        <v>5.2318493036079508</v>
      </c>
      <c r="D2217" s="175">
        <v>1.2009234928441404</v>
      </c>
    </row>
    <row r="2218" spans="1:4" ht="27.75" customHeight="1" x14ac:dyDescent="0.25">
      <c r="A2218" s="173" t="s">
        <v>2913</v>
      </c>
      <c r="B2218" s="174" t="s">
        <v>2912</v>
      </c>
      <c r="C2218" s="175">
        <v>5.2318493036079508</v>
      </c>
      <c r="D2218" s="175">
        <v>1.2009234928441404</v>
      </c>
    </row>
    <row r="2219" spans="1:4" ht="27.75" customHeight="1" x14ac:dyDescent="0.25">
      <c r="A2219" s="173" t="s">
        <v>2913</v>
      </c>
      <c r="B2219" s="174" t="s">
        <v>2912</v>
      </c>
      <c r="C2219" s="175">
        <v>5.2318493036079508</v>
      </c>
      <c r="D2219" s="175">
        <v>1.2009234928441404</v>
      </c>
    </row>
    <row r="2220" spans="1:4" ht="27.75" customHeight="1" x14ac:dyDescent="0.25">
      <c r="A2220" s="173" t="s">
        <v>2914</v>
      </c>
      <c r="B2220" s="174" t="s">
        <v>2915</v>
      </c>
      <c r="C2220" s="175">
        <v>3.9160548679700233</v>
      </c>
      <c r="D2220" s="175">
        <v>9.6909304466031507</v>
      </c>
    </row>
    <row r="2221" spans="1:4" ht="27.75" customHeight="1" x14ac:dyDescent="0.25">
      <c r="A2221" s="173" t="s">
        <v>2914</v>
      </c>
      <c r="B2221" s="174" t="s">
        <v>2915</v>
      </c>
      <c r="C2221" s="175">
        <v>3.9160548679700233</v>
      </c>
      <c r="D2221" s="175">
        <v>9.6909304466031507</v>
      </c>
    </row>
    <row r="2222" spans="1:4" ht="27.75" customHeight="1" x14ac:dyDescent="0.25">
      <c r="A2222" s="173" t="s">
        <v>2916</v>
      </c>
      <c r="B2222" s="174" t="s">
        <v>2915</v>
      </c>
      <c r="C2222" s="175">
        <v>3.9160548679700233</v>
      </c>
      <c r="D2222" s="175">
        <v>9.6909304466031507</v>
      </c>
    </row>
    <row r="2223" spans="1:4" ht="27.75" customHeight="1" x14ac:dyDescent="0.25">
      <c r="A2223" s="173" t="s">
        <v>2916</v>
      </c>
      <c r="B2223" s="174" t="s">
        <v>2915</v>
      </c>
      <c r="C2223" s="175">
        <v>3.9160548679700233</v>
      </c>
      <c r="D2223" s="175">
        <v>9.6909304466031507</v>
      </c>
    </row>
    <row r="2224" spans="1:4" ht="27.75" customHeight="1" x14ac:dyDescent="0.25">
      <c r="A2224" s="173" t="s">
        <v>2917</v>
      </c>
      <c r="B2224" s="174" t="s">
        <v>2918</v>
      </c>
      <c r="C2224" s="175">
        <v>9.3985316831280558E-2</v>
      </c>
      <c r="D2224" s="175">
        <v>15.998389487280201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&amp;C_x000D_&amp;1#&amp;"Aptos"&amp;12&amp;K008000 Internal Use</oddFooter>
    <firstHeader>&amp;LUn-scaled [nodal /network group] costs</firstHeader>
    <firstFooter>&amp;C_x000D_&amp;1#&amp;"Aptos"&amp;12&amp;K008000 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17</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31</v>
      </c>
      <c r="B28" s="7" t="s">
        <v>32</v>
      </c>
      <c r="C28" s="7" t="s">
        <v>33</v>
      </c>
      <c r="D28" s="6"/>
      <c r="E28" s="6"/>
      <c r="F28" s="7" t="s">
        <v>251</v>
      </c>
      <c r="G28" s="7" t="s">
        <v>252</v>
      </c>
      <c r="H28" s="7" t="s">
        <v>253</v>
      </c>
    </row>
    <row r="29" spans="1:8" x14ac:dyDescent="0.25">
      <c r="A29" s="44">
        <v>3</v>
      </c>
      <c r="B29" s="19" t="s">
        <v>34</v>
      </c>
      <c r="C29" s="45" t="s">
        <v>380</v>
      </c>
      <c r="F29" s="4" t="s">
        <v>381</v>
      </c>
      <c r="G29" s="16">
        <v>43626</v>
      </c>
      <c r="H29" s="4" t="s">
        <v>382</v>
      </c>
    </row>
    <row r="30" spans="1:8" x14ac:dyDescent="0.25">
      <c r="A30" s="44">
        <v>4</v>
      </c>
      <c r="B30" s="19" t="s">
        <v>34</v>
      </c>
      <c r="C30" s="45" t="s">
        <v>380</v>
      </c>
      <c r="F30" s="4" t="s">
        <v>383</v>
      </c>
      <c r="G30" s="16">
        <v>43626</v>
      </c>
      <c r="H30" s="4" t="s">
        <v>382</v>
      </c>
    </row>
    <row r="31" spans="1:8" x14ac:dyDescent="0.25">
      <c r="A31" s="44">
        <v>5</v>
      </c>
      <c r="B31" s="19" t="s">
        <v>35</v>
      </c>
      <c r="C31" s="45" t="s">
        <v>380</v>
      </c>
      <c r="F31" s="4" t="s">
        <v>384</v>
      </c>
      <c r="G31" s="16">
        <v>43626</v>
      </c>
      <c r="H31" s="4" t="s">
        <v>382</v>
      </c>
    </row>
    <row r="32" spans="1:8" x14ac:dyDescent="0.25">
      <c r="A32" s="44">
        <v>6</v>
      </c>
      <c r="B32" s="19" t="s">
        <v>36</v>
      </c>
      <c r="C32" s="45" t="s">
        <v>380</v>
      </c>
      <c r="F32" s="4" t="s">
        <v>385</v>
      </c>
      <c r="G32" s="16">
        <v>43626</v>
      </c>
      <c r="H32" s="4" t="s">
        <v>386</v>
      </c>
    </row>
    <row r="33" spans="1:8" x14ac:dyDescent="0.25">
      <c r="A33" s="44">
        <v>7</v>
      </c>
      <c r="B33" s="19" t="s">
        <v>36</v>
      </c>
      <c r="C33" s="45" t="s">
        <v>380</v>
      </c>
      <c r="G33" s="16"/>
      <c r="H33" s="17"/>
    </row>
    <row r="34" spans="1:8" x14ac:dyDescent="0.25">
      <c r="A34" s="44">
        <v>8</v>
      </c>
      <c r="B34" s="19" t="s">
        <v>36</v>
      </c>
      <c r="C34" s="45" t="s">
        <v>380</v>
      </c>
      <c r="F34" s="17"/>
      <c r="G34" s="16"/>
    </row>
    <row r="35" spans="1:8" x14ac:dyDescent="0.25">
      <c r="A35" s="44">
        <v>9</v>
      </c>
      <c r="B35" s="19" t="s">
        <v>36</v>
      </c>
      <c r="C35" s="45" t="s">
        <v>380</v>
      </c>
      <c r="G35" s="16"/>
      <c r="H35" s="17"/>
    </row>
    <row r="36" spans="1:8" x14ac:dyDescent="0.25">
      <c r="A36" s="44">
        <v>10</v>
      </c>
      <c r="B36" s="19" t="s">
        <v>36</v>
      </c>
      <c r="C36" s="45" t="s">
        <v>380</v>
      </c>
      <c r="G36" s="16"/>
      <c r="H36" s="17"/>
    </row>
    <row r="37" spans="1:8" x14ac:dyDescent="0.25">
      <c r="A37" s="44">
        <v>11</v>
      </c>
      <c r="B37" s="19" t="s">
        <v>36</v>
      </c>
      <c r="C37" s="45" t="s">
        <v>380</v>
      </c>
      <c r="G37" s="16"/>
    </row>
    <row r="38" spans="1:8" x14ac:dyDescent="0.25">
      <c r="A38" s="44">
        <v>12</v>
      </c>
      <c r="B38" s="19" t="s">
        <v>36</v>
      </c>
      <c r="C38" s="45" t="s">
        <v>380</v>
      </c>
      <c r="G38" s="16"/>
    </row>
    <row r="39" spans="1:8" x14ac:dyDescent="0.25">
      <c r="A39" s="44">
        <v>13</v>
      </c>
      <c r="B39" s="19" t="s">
        <v>37</v>
      </c>
      <c r="C39" s="45" t="s">
        <v>380</v>
      </c>
      <c r="G39" s="16"/>
    </row>
    <row r="40" spans="1:8" x14ac:dyDescent="0.25">
      <c r="A40" s="44">
        <v>15</v>
      </c>
      <c r="B40" s="19" t="s">
        <v>37</v>
      </c>
      <c r="C40" s="45" t="s">
        <v>380</v>
      </c>
      <c r="G40" s="16"/>
    </row>
    <row r="41" spans="1:8" x14ac:dyDescent="0.25">
      <c r="A41" s="44">
        <v>16</v>
      </c>
      <c r="B41" s="19" t="s">
        <v>38</v>
      </c>
      <c r="C41" s="45" t="s">
        <v>380</v>
      </c>
      <c r="G41" s="16"/>
    </row>
    <row r="42" spans="1:8" x14ac:dyDescent="0.25">
      <c r="A42" s="44">
        <v>17</v>
      </c>
      <c r="B42" s="19" t="s">
        <v>38</v>
      </c>
      <c r="C42" s="45" t="s">
        <v>380</v>
      </c>
      <c r="G42" s="16"/>
    </row>
    <row r="43" spans="1:8" x14ac:dyDescent="0.25">
      <c r="A43" s="44">
        <v>18</v>
      </c>
      <c r="B43" s="19" t="s">
        <v>38</v>
      </c>
      <c r="C43" s="45" t="s">
        <v>380</v>
      </c>
      <c r="G43" s="16"/>
    </row>
    <row r="44" spans="1:8" x14ac:dyDescent="0.25">
      <c r="A44" s="44">
        <v>19</v>
      </c>
      <c r="B44" s="19" t="s">
        <v>38</v>
      </c>
      <c r="C44" s="45" t="s">
        <v>380</v>
      </c>
      <c r="G44" s="16"/>
    </row>
    <row r="45" spans="1:8" x14ac:dyDescent="0.25">
      <c r="A45" s="44">
        <v>20</v>
      </c>
      <c r="B45" s="19" t="s">
        <v>38</v>
      </c>
      <c r="C45" s="45" t="s">
        <v>380</v>
      </c>
      <c r="G45" s="16"/>
    </row>
    <row r="46" spans="1:8" x14ac:dyDescent="0.25">
      <c r="A46" s="44">
        <v>21</v>
      </c>
      <c r="B46" s="19" t="s">
        <v>38</v>
      </c>
      <c r="C46" s="45" t="s">
        <v>380</v>
      </c>
      <c r="G46" s="16"/>
    </row>
    <row r="47" spans="1:8" x14ac:dyDescent="0.25">
      <c r="A47" s="44">
        <v>22</v>
      </c>
      <c r="B47" s="19" t="s">
        <v>38</v>
      </c>
      <c r="C47" s="45" t="s">
        <v>380</v>
      </c>
      <c r="G47" s="16"/>
    </row>
    <row r="48" spans="1:8" x14ac:dyDescent="0.25">
      <c r="A48" s="44">
        <v>23</v>
      </c>
      <c r="B48" s="19" t="s">
        <v>39</v>
      </c>
      <c r="C48" s="45" t="s">
        <v>380</v>
      </c>
      <c r="G48" s="16"/>
    </row>
    <row r="49" spans="1:7" x14ac:dyDescent="0.25">
      <c r="A49" s="44">
        <v>24</v>
      </c>
      <c r="B49" s="19" t="s">
        <v>39</v>
      </c>
      <c r="C49" s="45" t="s">
        <v>380</v>
      </c>
      <c r="G49" s="16"/>
    </row>
    <row r="50" spans="1:7" x14ac:dyDescent="0.25">
      <c r="A50" s="44">
        <v>25</v>
      </c>
      <c r="B50" s="19" t="s">
        <v>39</v>
      </c>
      <c r="C50" s="45" t="s">
        <v>380</v>
      </c>
      <c r="G50" s="16"/>
    </row>
    <row r="51" spans="1:7" x14ac:dyDescent="0.25">
      <c r="A51" s="44">
        <v>26</v>
      </c>
      <c r="B51" s="19" t="s">
        <v>39</v>
      </c>
      <c r="C51" s="45" t="s">
        <v>380</v>
      </c>
      <c r="G51" s="16"/>
    </row>
    <row r="52" spans="1:7" x14ac:dyDescent="0.25">
      <c r="A52" s="44">
        <v>28</v>
      </c>
      <c r="B52" s="19" t="s">
        <v>39</v>
      </c>
      <c r="C52" s="45" t="s">
        <v>380</v>
      </c>
      <c r="G52" s="16"/>
    </row>
    <row r="53" spans="1:7" x14ac:dyDescent="0.25">
      <c r="A53" s="44">
        <v>29</v>
      </c>
      <c r="B53" s="19" t="s">
        <v>39</v>
      </c>
      <c r="C53" s="45" t="s">
        <v>380</v>
      </c>
      <c r="G53" s="16"/>
    </row>
    <row r="54" spans="1:7" x14ac:dyDescent="0.25">
      <c r="A54" s="44">
        <v>30</v>
      </c>
      <c r="B54" s="19" t="s">
        <v>39</v>
      </c>
      <c r="C54" s="45" t="s">
        <v>380</v>
      </c>
      <c r="G54" s="16"/>
    </row>
    <row r="55" spans="1:7" x14ac:dyDescent="0.25">
      <c r="A55" s="44">
        <v>31</v>
      </c>
      <c r="B55" s="19" t="s">
        <v>39</v>
      </c>
      <c r="C55" s="45" t="s">
        <v>380</v>
      </c>
      <c r="G55" s="16"/>
    </row>
    <row r="56" spans="1:7" x14ac:dyDescent="0.25">
      <c r="A56" s="44">
        <v>32</v>
      </c>
      <c r="B56" s="19" t="s">
        <v>39</v>
      </c>
      <c r="C56" s="45" t="s">
        <v>380</v>
      </c>
      <c r="G56" s="16"/>
    </row>
    <row r="57" spans="1:7" x14ac:dyDescent="0.25">
      <c r="A57" s="44">
        <v>33</v>
      </c>
      <c r="B57" s="19" t="s">
        <v>39</v>
      </c>
      <c r="C57" s="45" t="s">
        <v>380</v>
      </c>
      <c r="G57" s="16"/>
    </row>
    <row r="58" spans="1:7" x14ac:dyDescent="0.25">
      <c r="A58" s="44">
        <v>34</v>
      </c>
      <c r="B58" s="19" t="s">
        <v>39</v>
      </c>
      <c r="C58" s="45" t="s">
        <v>380</v>
      </c>
      <c r="G58" s="16"/>
    </row>
    <row r="59" spans="1:7" x14ac:dyDescent="0.25">
      <c r="A59" s="44">
        <v>35</v>
      </c>
      <c r="B59" s="19" t="s">
        <v>39</v>
      </c>
      <c r="C59" s="45" t="s">
        <v>380</v>
      </c>
      <c r="G59" s="16"/>
    </row>
    <row r="60" spans="1:7" x14ac:dyDescent="0.25">
      <c r="A60" s="44">
        <v>36</v>
      </c>
      <c r="B60" s="19" t="s">
        <v>39</v>
      </c>
      <c r="C60" s="45" t="s">
        <v>380</v>
      </c>
      <c r="G60" s="16"/>
    </row>
    <row r="61" spans="1:7" x14ac:dyDescent="0.25">
      <c r="A61" s="44">
        <v>37</v>
      </c>
      <c r="B61" s="19" t="s">
        <v>39</v>
      </c>
      <c r="C61" s="45" t="s">
        <v>380</v>
      </c>
      <c r="G61" s="16"/>
    </row>
    <row r="62" spans="1:7" x14ac:dyDescent="0.25">
      <c r="A62" s="44">
        <v>38</v>
      </c>
      <c r="B62" s="19" t="s">
        <v>39</v>
      </c>
      <c r="C62" s="45" t="s">
        <v>380</v>
      </c>
      <c r="G62" s="16"/>
    </row>
    <row r="63" spans="1:7" x14ac:dyDescent="0.25">
      <c r="A63" s="44">
        <v>39</v>
      </c>
      <c r="B63" s="19" t="s">
        <v>39</v>
      </c>
      <c r="C63" s="45" t="s">
        <v>380</v>
      </c>
      <c r="G63" s="16"/>
    </row>
    <row r="64" spans="1:7" x14ac:dyDescent="0.25">
      <c r="A64" s="44">
        <v>40</v>
      </c>
      <c r="B64" s="19" t="s">
        <v>38</v>
      </c>
      <c r="C64" s="45" t="s">
        <v>380</v>
      </c>
      <c r="G64" s="16"/>
    </row>
    <row r="65" spans="1:7" x14ac:dyDescent="0.25">
      <c r="A65" s="44">
        <v>41</v>
      </c>
      <c r="B65" s="19" t="s">
        <v>40</v>
      </c>
      <c r="C65" s="45" t="s">
        <v>380</v>
      </c>
      <c r="G65" s="16"/>
    </row>
    <row r="66" spans="1:7" x14ac:dyDescent="0.25">
      <c r="A66" s="44">
        <v>42</v>
      </c>
      <c r="B66" s="19" t="s">
        <v>41</v>
      </c>
      <c r="C66" s="45" t="s">
        <v>380</v>
      </c>
      <c r="G66" s="16"/>
    </row>
    <row r="67" spans="1:7" x14ac:dyDescent="0.25">
      <c r="A67" s="44">
        <v>43</v>
      </c>
      <c r="B67" s="19" t="s">
        <v>41</v>
      </c>
      <c r="C67" s="45" t="s">
        <v>380</v>
      </c>
      <c r="G67" s="16"/>
    </row>
    <row r="68" spans="1:7" x14ac:dyDescent="0.25">
      <c r="A68" s="44">
        <v>44</v>
      </c>
      <c r="B68" s="19" t="s">
        <v>40</v>
      </c>
      <c r="C68" s="45" t="s">
        <v>380</v>
      </c>
      <c r="G68" s="16"/>
    </row>
    <row r="69" spans="1:7" x14ac:dyDescent="0.25">
      <c r="A69" s="44">
        <v>45</v>
      </c>
      <c r="B69" s="19" t="s">
        <v>42</v>
      </c>
      <c r="C69" s="45" t="s">
        <v>380</v>
      </c>
      <c r="G69" s="16"/>
    </row>
    <row r="70" spans="1:7" x14ac:dyDescent="0.25">
      <c r="A70" s="44">
        <v>46</v>
      </c>
      <c r="B70" s="19" t="s">
        <v>43</v>
      </c>
      <c r="C70" s="45" t="s">
        <v>380</v>
      </c>
      <c r="G70" s="16"/>
    </row>
    <row r="71" spans="1:7" x14ac:dyDescent="0.25">
      <c r="A71" s="44">
        <v>47</v>
      </c>
      <c r="B71" s="19" t="s">
        <v>44</v>
      </c>
      <c r="C71" s="45" t="s">
        <v>380</v>
      </c>
      <c r="G71" s="16"/>
    </row>
    <row r="72" spans="1:7" x14ac:dyDescent="0.25">
      <c r="A72" s="44">
        <v>48</v>
      </c>
      <c r="B72" s="19" t="s">
        <v>45</v>
      </c>
      <c r="C72" s="45" t="s">
        <v>380</v>
      </c>
      <c r="G72" s="16"/>
    </row>
    <row r="73" spans="1:7" x14ac:dyDescent="0.25">
      <c r="A73" s="44">
        <v>49</v>
      </c>
      <c r="B73" s="19" t="s">
        <v>38</v>
      </c>
      <c r="C73" s="45" t="s">
        <v>380</v>
      </c>
      <c r="G73" s="16"/>
    </row>
    <row r="74" spans="1:7" x14ac:dyDescent="0.25">
      <c r="A74" s="44">
        <v>50</v>
      </c>
      <c r="B74" s="19" t="s">
        <v>46</v>
      </c>
      <c r="C74" s="45" t="s">
        <v>380</v>
      </c>
      <c r="G74" s="16"/>
    </row>
    <row r="75" spans="1:7" x14ac:dyDescent="0.25">
      <c r="A75" s="44">
        <v>51</v>
      </c>
      <c r="B75" s="19" t="s">
        <v>47</v>
      </c>
      <c r="C75" s="45" t="s">
        <v>387</v>
      </c>
      <c r="G75" s="16"/>
    </row>
    <row r="76" spans="1:7" x14ac:dyDescent="0.25">
      <c r="A76" s="44">
        <v>52</v>
      </c>
      <c r="B76" s="19" t="s">
        <v>48</v>
      </c>
      <c r="C76" s="45" t="s">
        <v>380</v>
      </c>
      <c r="G76" s="16"/>
    </row>
    <row r="77" spans="1:7" x14ac:dyDescent="0.25">
      <c r="A77" s="44">
        <v>53</v>
      </c>
      <c r="B77" s="19" t="s">
        <v>48</v>
      </c>
      <c r="C77" s="45" t="s">
        <v>380</v>
      </c>
      <c r="G77" s="16"/>
    </row>
    <row r="78" spans="1:7" x14ac:dyDescent="0.25">
      <c r="A78" s="44">
        <v>55</v>
      </c>
      <c r="B78" s="19" t="s">
        <v>48</v>
      </c>
      <c r="C78" s="45" t="s">
        <v>380</v>
      </c>
      <c r="G78" s="16"/>
    </row>
    <row r="79" spans="1:7" x14ac:dyDescent="0.25">
      <c r="A79" s="44">
        <v>56</v>
      </c>
      <c r="B79" s="19" t="s">
        <v>48</v>
      </c>
      <c r="C79" s="45" t="s">
        <v>380</v>
      </c>
      <c r="G79" s="16"/>
    </row>
    <row r="80" spans="1:7" x14ac:dyDescent="0.25">
      <c r="A80" s="44">
        <v>57</v>
      </c>
      <c r="B80" s="19" t="s">
        <v>48</v>
      </c>
      <c r="C80" s="45" t="s">
        <v>380</v>
      </c>
      <c r="G80" s="16"/>
    </row>
    <row r="81" spans="1:7" x14ac:dyDescent="0.25">
      <c r="A81" s="44">
        <v>58</v>
      </c>
      <c r="B81" s="19" t="s">
        <v>85</v>
      </c>
      <c r="C81" s="45" t="s">
        <v>387</v>
      </c>
      <c r="G81" s="16"/>
    </row>
    <row r="82" spans="1:7" x14ac:dyDescent="0.25">
      <c r="A82" s="44">
        <v>59</v>
      </c>
      <c r="B82" s="19" t="s">
        <v>48</v>
      </c>
      <c r="C82" s="45" t="s">
        <v>380</v>
      </c>
      <c r="G82" s="16"/>
    </row>
    <row r="83" spans="1:7" x14ac:dyDescent="0.25">
      <c r="A83" s="44">
        <v>60</v>
      </c>
      <c r="B83" s="19" t="s">
        <v>48</v>
      </c>
      <c r="C83" s="45" t="s">
        <v>380</v>
      </c>
      <c r="G83" s="16"/>
    </row>
    <row r="84" spans="1:7" x14ac:dyDescent="0.25">
      <c r="A84" s="44">
        <v>62</v>
      </c>
      <c r="B84" s="19" t="s">
        <v>49</v>
      </c>
      <c r="C84" s="45" t="s">
        <v>380</v>
      </c>
      <c r="G84" s="16"/>
    </row>
    <row r="85" spans="1:7" x14ac:dyDescent="0.25">
      <c r="A85" s="44">
        <v>63</v>
      </c>
      <c r="B85" s="19" t="s">
        <v>41</v>
      </c>
      <c r="C85" s="45" t="s">
        <v>380</v>
      </c>
      <c r="G85" s="16"/>
    </row>
    <row r="86" spans="1:7" x14ac:dyDescent="0.25">
      <c r="A86" s="44">
        <v>64</v>
      </c>
      <c r="B86" s="19" t="s">
        <v>48</v>
      </c>
      <c r="C86" s="45" t="s">
        <v>380</v>
      </c>
      <c r="G86" s="16"/>
    </row>
    <row r="87" spans="1:7" x14ac:dyDescent="0.25">
      <c r="A87" s="44">
        <v>65</v>
      </c>
      <c r="B87" s="19" t="s">
        <v>50</v>
      </c>
      <c r="C87" s="45" t="s">
        <v>380</v>
      </c>
      <c r="G87" s="16"/>
    </row>
    <row r="88" spans="1:7" x14ac:dyDescent="0.25">
      <c r="A88" s="44">
        <v>66</v>
      </c>
      <c r="B88" s="19" t="s">
        <v>50</v>
      </c>
      <c r="C88" s="45" t="s">
        <v>380</v>
      </c>
      <c r="G88" s="16"/>
    </row>
    <row r="89" spans="1:7" x14ac:dyDescent="0.25">
      <c r="A89" s="44">
        <v>67</v>
      </c>
      <c r="B89" s="19" t="s">
        <v>51</v>
      </c>
      <c r="C89" s="45" t="s">
        <v>380</v>
      </c>
      <c r="G89" s="16"/>
    </row>
    <row r="90" spans="1:7" x14ac:dyDescent="0.25">
      <c r="A90" s="44">
        <v>71</v>
      </c>
      <c r="B90" s="19" t="s">
        <v>51</v>
      </c>
      <c r="C90" s="45" t="s">
        <v>380</v>
      </c>
      <c r="G90" s="16"/>
    </row>
    <row r="91" spans="1:7" x14ac:dyDescent="0.25">
      <c r="A91" s="44">
        <v>72</v>
      </c>
      <c r="B91" s="19" t="s">
        <v>51</v>
      </c>
      <c r="C91" s="45" t="s">
        <v>380</v>
      </c>
      <c r="G91" s="16"/>
    </row>
    <row r="92" spans="1:7" x14ac:dyDescent="0.25">
      <c r="A92" s="44">
        <v>73</v>
      </c>
      <c r="B92" s="19" t="s">
        <v>51</v>
      </c>
      <c r="C92" s="45" t="s">
        <v>380</v>
      </c>
      <c r="G92" s="16"/>
    </row>
    <row r="93" spans="1:7" x14ac:dyDescent="0.25">
      <c r="A93" s="44">
        <v>74</v>
      </c>
      <c r="B93" s="19" t="s">
        <v>52</v>
      </c>
      <c r="C93" s="45" t="s">
        <v>380</v>
      </c>
      <c r="G93" s="16"/>
    </row>
    <row r="94" spans="1:7" x14ac:dyDescent="0.25">
      <c r="A94" s="44">
        <v>75</v>
      </c>
      <c r="B94" s="19" t="s">
        <v>53</v>
      </c>
      <c r="C94" s="45" t="s">
        <v>380</v>
      </c>
      <c r="G94" s="16"/>
    </row>
    <row r="95" spans="1:7" x14ac:dyDescent="0.25">
      <c r="A95" s="44">
        <v>76</v>
      </c>
      <c r="B95" s="19" t="s">
        <v>53</v>
      </c>
      <c r="C95" s="45" t="s">
        <v>380</v>
      </c>
      <c r="G95" s="16"/>
    </row>
    <row r="96" spans="1:7" x14ac:dyDescent="0.25">
      <c r="A96" s="44">
        <v>77</v>
      </c>
      <c r="B96" s="19" t="s">
        <v>53</v>
      </c>
      <c r="C96" s="45" t="s">
        <v>380</v>
      </c>
      <c r="G96" s="16"/>
    </row>
    <row r="97" spans="1:7" x14ac:dyDescent="0.25">
      <c r="A97" s="44">
        <v>78</v>
      </c>
      <c r="B97" s="19" t="s">
        <v>54</v>
      </c>
      <c r="C97" s="45" t="s">
        <v>380</v>
      </c>
      <c r="G97" s="16"/>
    </row>
    <row r="98" spans="1:7" x14ac:dyDescent="0.25">
      <c r="A98" s="44">
        <v>79</v>
      </c>
      <c r="B98" s="19" t="s">
        <v>55</v>
      </c>
      <c r="C98" s="45" t="s">
        <v>387</v>
      </c>
      <c r="G98" s="16"/>
    </row>
    <row r="99" spans="1:7" x14ac:dyDescent="0.25">
      <c r="A99" s="44">
        <v>80</v>
      </c>
      <c r="B99" s="19" t="s">
        <v>56</v>
      </c>
      <c r="C99" s="45" t="s">
        <v>380</v>
      </c>
      <c r="G99" s="16"/>
    </row>
    <row r="100" spans="1:7" x14ac:dyDescent="0.25">
      <c r="A100" s="44">
        <v>81</v>
      </c>
      <c r="B100" s="19" t="s">
        <v>57</v>
      </c>
      <c r="C100" s="45" t="s">
        <v>380</v>
      </c>
      <c r="G100" s="16"/>
    </row>
    <row r="101" spans="1:7" x14ac:dyDescent="0.25">
      <c r="A101" s="44">
        <v>82</v>
      </c>
      <c r="B101" s="19" t="s">
        <v>58</v>
      </c>
      <c r="C101" s="45" t="s">
        <v>380</v>
      </c>
      <c r="G101" s="16"/>
    </row>
    <row r="102" spans="1:7" x14ac:dyDescent="0.25">
      <c r="A102" s="44">
        <v>83</v>
      </c>
      <c r="B102" s="19" t="s">
        <v>58</v>
      </c>
      <c r="C102" s="45" t="s">
        <v>380</v>
      </c>
      <c r="G102" s="16"/>
    </row>
    <row r="103" spans="1:7" x14ac:dyDescent="0.25">
      <c r="A103" s="44">
        <v>84</v>
      </c>
      <c r="B103" s="19" t="s">
        <v>58</v>
      </c>
      <c r="C103" s="45" t="s">
        <v>380</v>
      </c>
      <c r="G103" s="16"/>
    </row>
    <row r="104" spans="1:7" x14ac:dyDescent="0.25">
      <c r="A104" s="44">
        <v>85</v>
      </c>
      <c r="B104" s="19" t="s">
        <v>58</v>
      </c>
      <c r="C104" s="45" t="s">
        <v>380</v>
      </c>
      <c r="G104" s="16"/>
    </row>
    <row r="105" spans="1:7" x14ac:dyDescent="0.25">
      <c r="A105" s="44">
        <v>86</v>
      </c>
      <c r="B105" s="19" t="s">
        <v>58</v>
      </c>
      <c r="C105" s="45" t="s">
        <v>380</v>
      </c>
      <c r="G105" s="16"/>
    </row>
    <row r="106" spans="1:7" x14ac:dyDescent="0.25">
      <c r="A106" s="44">
        <v>87</v>
      </c>
      <c r="B106" s="19" t="s">
        <v>58</v>
      </c>
      <c r="C106" s="45" t="s">
        <v>380</v>
      </c>
      <c r="G106" s="16"/>
    </row>
    <row r="107" spans="1:7" x14ac:dyDescent="0.25">
      <c r="A107" s="44">
        <v>88</v>
      </c>
      <c r="B107" s="19" t="s">
        <v>58</v>
      </c>
      <c r="C107" s="45" t="s">
        <v>380</v>
      </c>
      <c r="G107" s="16"/>
    </row>
    <row r="108" spans="1:7" x14ac:dyDescent="0.25">
      <c r="A108" s="44">
        <v>91</v>
      </c>
      <c r="B108" s="19" t="s">
        <v>59</v>
      </c>
      <c r="C108" s="45" t="s">
        <v>380</v>
      </c>
      <c r="G108" s="16"/>
    </row>
    <row r="109" spans="1:7" x14ac:dyDescent="0.25">
      <c r="A109" s="44">
        <v>92</v>
      </c>
      <c r="B109" s="19" t="s">
        <v>59</v>
      </c>
      <c r="C109" s="45" t="s">
        <v>380</v>
      </c>
      <c r="G109" s="16"/>
    </row>
    <row r="110" spans="1:7" x14ac:dyDescent="0.25">
      <c r="A110" s="44">
        <v>93</v>
      </c>
      <c r="B110" s="19" t="s">
        <v>60</v>
      </c>
      <c r="C110" s="45" t="s">
        <v>387</v>
      </c>
      <c r="G110" s="16"/>
    </row>
    <row r="111" spans="1:7" x14ac:dyDescent="0.25">
      <c r="A111" s="44">
        <v>94</v>
      </c>
      <c r="B111" s="19" t="s">
        <v>59</v>
      </c>
      <c r="C111" s="45" t="s">
        <v>380</v>
      </c>
      <c r="G111" s="16"/>
    </row>
    <row r="112" spans="1:7" x14ac:dyDescent="0.25">
      <c r="A112" s="44">
        <v>95</v>
      </c>
      <c r="B112" s="19" t="s">
        <v>59</v>
      </c>
      <c r="C112" s="45" t="s">
        <v>380</v>
      </c>
      <c r="G112" s="16"/>
    </row>
    <row r="113" spans="1:7" x14ac:dyDescent="0.25">
      <c r="A113" s="44">
        <v>96</v>
      </c>
      <c r="B113" s="19" t="s">
        <v>59</v>
      </c>
      <c r="C113" s="45" t="s">
        <v>380</v>
      </c>
      <c r="G113" s="16"/>
    </row>
    <row r="114" spans="1:7" x14ac:dyDescent="0.25">
      <c r="A114" s="44">
        <v>97</v>
      </c>
      <c r="B114" s="19" t="s">
        <v>61</v>
      </c>
      <c r="C114" s="45" t="s">
        <v>380</v>
      </c>
      <c r="G114" s="16"/>
    </row>
    <row r="115" spans="1:7" x14ac:dyDescent="0.25">
      <c r="A115" s="44">
        <v>98</v>
      </c>
      <c r="B115" s="19" t="s">
        <v>62</v>
      </c>
      <c r="C115" s="45" t="s">
        <v>380</v>
      </c>
      <c r="G115" s="16"/>
    </row>
    <row r="116" spans="1:7" x14ac:dyDescent="0.25">
      <c r="A116" s="44">
        <v>99</v>
      </c>
      <c r="B116" s="19" t="s">
        <v>63</v>
      </c>
      <c r="C116" s="45" t="s">
        <v>380</v>
      </c>
      <c r="G116" s="16"/>
    </row>
    <row r="117" spans="1:7" x14ac:dyDescent="0.25">
      <c r="A117" s="44">
        <v>100</v>
      </c>
      <c r="B117" s="19" t="s">
        <v>63</v>
      </c>
      <c r="C117" s="45" t="s">
        <v>380</v>
      </c>
      <c r="G117" s="16"/>
    </row>
    <row r="118" spans="1:7" x14ac:dyDescent="0.25">
      <c r="A118" s="44">
        <v>101</v>
      </c>
      <c r="B118" s="19" t="s">
        <v>64</v>
      </c>
      <c r="C118" s="45" t="s">
        <v>380</v>
      </c>
      <c r="G118" s="16"/>
    </row>
    <row r="119" spans="1:7" x14ac:dyDescent="0.25">
      <c r="A119" s="44">
        <v>102</v>
      </c>
      <c r="B119" s="19" t="s">
        <v>64</v>
      </c>
      <c r="C119" s="45" t="s">
        <v>380</v>
      </c>
      <c r="G119" s="16"/>
    </row>
    <row r="120" spans="1:7" x14ac:dyDescent="0.25">
      <c r="A120" s="44">
        <v>103</v>
      </c>
      <c r="B120" s="19" t="s">
        <v>64</v>
      </c>
      <c r="C120" s="45" t="s">
        <v>380</v>
      </c>
      <c r="G120" s="16"/>
    </row>
    <row r="121" spans="1:7" x14ac:dyDescent="0.25">
      <c r="A121" s="44">
        <v>104</v>
      </c>
      <c r="B121" s="19" t="s">
        <v>65</v>
      </c>
      <c r="C121" s="45" t="s">
        <v>380</v>
      </c>
      <c r="G121" s="16"/>
    </row>
    <row r="122" spans="1:7" x14ac:dyDescent="0.25">
      <c r="A122" s="44">
        <v>105</v>
      </c>
      <c r="B122" s="19" t="s">
        <v>65</v>
      </c>
      <c r="C122" s="45" t="s">
        <v>380</v>
      </c>
      <c r="G122" s="16"/>
    </row>
    <row r="123" spans="1:7" x14ac:dyDescent="0.25">
      <c r="A123" s="44">
        <v>106</v>
      </c>
      <c r="B123" s="19" t="s">
        <v>65</v>
      </c>
      <c r="C123" s="45" t="s">
        <v>380</v>
      </c>
      <c r="G123" s="16"/>
    </row>
    <row r="124" spans="1:7" x14ac:dyDescent="0.25">
      <c r="A124" s="44">
        <v>107</v>
      </c>
      <c r="B124" s="19" t="s">
        <v>65</v>
      </c>
      <c r="C124" s="45" t="s">
        <v>380</v>
      </c>
      <c r="G124" s="16"/>
    </row>
    <row r="125" spans="1:7" x14ac:dyDescent="0.25">
      <c r="A125" s="44">
        <v>108</v>
      </c>
      <c r="B125" s="19" t="s">
        <v>65</v>
      </c>
      <c r="C125" s="45" t="s">
        <v>380</v>
      </c>
      <c r="G125" s="16"/>
    </row>
    <row r="126" spans="1:7" x14ac:dyDescent="0.25">
      <c r="A126" s="44">
        <v>109</v>
      </c>
      <c r="B126" s="19" t="s">
        <v>65</v>
      </c>
      <c r="C126" s="45" t="s">
        <v>380</v>
      </c>
      <c r="G126" s="16"/>
    </row>
    <row r="127" spans="1:7" x14ac:dyDescent="0.25">
      <c r="A127" s="44">
        <v>110</v>
      </c>
      <c r="B127" s="19" t="s">
        <v>65</v>
      </c>
      <c r="C127" s="45" t="s">
        <v>380</v>
      </c>
      <c r="G127" s="16"/>
    </row>
    <row r="128" spans="1:7" x14ac:dyDescent="0.25">
      <c r="A128" s="44">
        <v>111</v>
      </c>
      <c r="B128" s="19" t="s">
        <v>66</v>
      </c>
      <c r="C128" s="45" t="s">
        <v>380</v>
      </c>
      <c r="G128" s="16"/>
    </row>
    <row r="129" spans="1:7" x14ac:dyDescent="0.25">
      <c r="A129" s="44">
        <v>112</v>
      </c>
      <c r="B129" s="19" t="s">
        <v>67</v>
      </c>
      <c r="C129" s="45" t="s">
        <v>380</v>
      </c>
      <c r="G129" s="16"/>
    </row>
    <row r="130" spans="1:7" x14ac:dyDescent="0.25">
      <c r="A130" s="44">
        <v>113</v>
      </c>
      <c r="B130" s="19" t="s">
        <v>67</v>
      </c>
      <c r="C130" s="45" t="s">
        <v>380</v>
      </c>
      <c r="G130" s="16"/>
    </row>
    <row r="131" spans="1:7" x14ac:dyDescent="0.25">
      <c r="A131" s="44">
        <v>115</v>
      </c>
      <c r="B131" s="19" t="s">
        <v>67</v>
      </c>
      <c r="C131" s="45" t="s">
        <v>380</v>
      </c>
      <c r="G131" s="16"/>
    </row>
    <row r="132" spans="1:7" x14ac:dyDescent="0.25">
      <c r="A132" s="44">
        <v>116</v>
      </c>
      <c r="B132" s="19" t="s">
        <v>67</v>
      </c>
      <c r="C132" s="45" t="s">
        <v>380</v>
      </c>
      <c r="G132" s="16"/>
    </row>
    <row r="133" spans="1:7" x14ac:dyDescent="0.25">
      <c r="A133" s="44">
        <v>117</v>
      </c>
      <c r="B133" s="19" t="s">
        <v>67</v>
      </c>
      <c r="C133" s="45" t="s">
        <v>380</v>
      </c>
      <c r="G133" s="16"/>
    </row>
    <row r="134" spans="1:7" x14ac:dyDescent="0.25">
      <c r="A134" s="44">
        <v>118</v>
      </c>
      <c r="B134" s="19" t="s">
        <v>68</v>
      </c>
      <c r="C134" s="45" t="s">
        <v>380</v>
      </c>
      <c r="G134" s="16"/>
    </row>
    <row r="135" spans="1:7" x14ac:dyDescent="0.25">
      <c r="A135" s="44">
        <v>119</v>
      </c>
      <c r="B135" s="19" t="s">
        <v>68</v>
      </c>
      <c r="C135" s="45" t="s">
        <v>380</v>
      </c>
      <c r="G135" s="16"/>
    </row>
    <row r="136" spans="1:7" x14ac:dyDescent="0.25">
      <c r="A136" s="44">
        <v>120</v>
      </c>
      <c r="B136" s="19" t="s">
        <v>41</v>
      </c>
      <c r="C136" s="45" t="s">
        <v>380</v>
      </c>
      <c r="G136" s="16"/>
    </row>
    <row r="137" spans="1:7" x14ac:dyDescent="0.25">
      <c r="A137" s="44">
        <v>121</v>
      </c>
      <c r="B137" s="19" t="s">
        <v>69</v>
      </c>
      <c r="C137" s="45" t="s">
        <v>387</v>
      </c>
      <c r="G137" s="16"/>
    </row>
    <row r="138" spans="1:7" x14ac:dyDescent="0.25">
      <c r="A138" s="44">
        <v>122</v>
      </c>
      <c r="B138" s="19" t="s">
        <v>70</v>
      </c>
      <c r="C138" s="45" t="s">
        <v>387</v>
      </c>
      <c r="G138" s="16"/>
    </row>
    <row r="139" spans="1:7" x14ac:dyDescent="0.25">
      <c r="A139" s="44">
        <v>123</v>
      </c>
      <c r="B139" s="19" t="s">
        <v>71</v>
      </c>
      <c r="C139" s="45" t="s">
        <v>387</v>
      </c>
      <c r="G139" s="16"/>
    </row>
    <row r="140" spans="1:7" x14ac:dyDescent="0.25">
      <c r="A140" s="44">
        <v>124</v>
      </c>
      <c r="B140" s="19" t="s">
        <v>71</v>
      </c>
      <c r="C140" s="45" t="s">
        <v>387</v>
      </c>
      <c r="G140" s="16"/>
    </row>
    <row r="141" spans="1:7" x14ac:dyDescent="0.25">
      <c r="A141" s="44">
        <v>125</v>
      </c>
      <c r="B141" s="19" t="s">
        <v>71</v>
      </c>
      <c r="C141" s="45" t="s">
        <v>387</v>
      </c>
      <c r="G141" s="16"/>
    </row>
    <row r="142" spans="1:7" x14ac:dyDescent="0.25">
      <c r="A142" s="44">
        <v>126</v>
      </c>
      <c r="B142" s="19" t="s">
        <v>72</v>
      </c>
      <c r="C142" s="45" t="s">
        <v>387</v>
      </c>
      <c r="G142" s="16"/>
    </row>
    <row r="143" spans="1:7" x14ac:dyDescent="0.25">
      <c r="A143" s="44">
        <v>127</v>
      </c>
      <c r="B143" s="19" t="s">
        <v>73</v>
      </c>
      <c r="C143" s="45" t="s">
        <v>387</v>
      </c>
      <c r="G143" s="16"/>
    </row>
    <row r="144" spans="1:7" x14ac:dyDescent="0.25">
      <c r="A144" s="44">
        <v>128</v>
      </c>
      <c r="B144" s="19" t="s">
        <v>74</v>
      </c>
      <c r="C144" s="45" t="s">
        <v>387</v>
      </c>
      <c r="G144" s="16"/>
    </row>
    <row r="145" spans="1:7" x14ac:dyDescent="0.25">
      <c r="A145" s="44">
        <v>129</v>
      </c>
      <c r="B145" s="19" t="s">
        <v>73</v>
      </c>
      <c r="C145" s="45" t="s">
        <v>387</v>
      </c>
      <c r="G145" s="16"/>
    </row>
    <row r="146" spans="1:7" x14ac:dyDescent="0.25">
      <c r="A146" s="44">
        <v>130</v>
      </c>
      <c r="B146" s="19" t="s">
        <v>75</v>
      </c>
      <c r="C146" s="45" t="s">
        <v>387</v>
      </c>
      <c r="G146" s="16"/>
    </row>
    <row r="147" spans="1:7" x14ac:dyDescent="0.25">
      <c r="A147" s="44">
        <v>131</v>
      </c>
      <c r="B147" s="19" t="s">
        <v>75</v>
      </c>
      <c r="C147" s="45" t="s">
        <v>387</v>
      </c>
      <c r="G147" s="16"/>
    </row>
    <row r="148" spans="1:7" x14ac:dyDescent="0.25">
      <c r="A148" s="44">
        <v>132</v>
      </c>
      <c r="B148" s="19" t="s">
        <v>76</v>
      </c>
      <c r="C148" s="45" t="s">
        <v>387</v>
      </c>
      <c r="G148" s="16"/>
    </row>
    <row r="149" spans="1:7" x14ac:dyDescent="0.25">
      <c r="A149" s="44">
        <v>133</v>
      </c>
      <c r="B149" s="19" t="s">
        <v>76</v>
      </c>
      <c r="C149" s="45" t="s">
        <v>387</v>
      </c>
      <c r="G149" s="16"/>
    </row>
    <row r="150" spans="1:7" x14ac:dyDescent="0.25">
      <c r="A150" s="44">
        <v>134</v>
      </c>
      <c r="B150" s="19" t="s">
        <v>76</v>
      </c>
      <c r="C150" s="45" t="s">
        <v>387</v>
      </c>
      <c r="G150" s="16"/>
    </row>
    <row r="151" spans="1:7" x14ac:dyDescent="0.25">
      <c r="A151" s="44">
        <v>135</v>
      </c>
      <c r="B151" s="19" t="s">
        <v>76</v>
      </c>
      <c r="C151" s="45" t="s">
        <v>387</v>
      </c>
      <c r="G151" s="16"/>
    </row>
    <row r="152" spans="1:7" x14ac:dyDescent="0.25">
      <c r="A152" s="44">
        <v>136</v>
      </c>
      <c r="B152" s="19" t="s">
        <v>76</v>
      </c>
      <c r="C152" s="45" t="s">
        <v>387</v>
      </c>
      <c r="G152" s="16"/>
    </row>
    <row r="153" spans="1:7" x14ac:dyDescent="0.25">
      <c r="A153" s="44">
        <v>137</v>
      </c>
      <c r="B153" s="19" t="s">
        <v>76</v>
      </c>
      <c r="C153" s="45" t="s">
        <v>387</v>
      </c>
      <c r="G153" s="16"/>
    </row>
    <row r="154" spans="1:7" x14ac:dyDescent="0.25">
      <c r="A154" s="44">
        <v>138</v>
      </c>
      <c r="B154" s="19" t="s">
        <v>76</v>
      </c>
      <c r="C154" s="45" t="s">
        <v>387</v>
      </c>
      <c r="G154" s="16"/>
    </row>
    <row r="155" spans="1:7" x14ac:dyDescent="0.25">
      <c r="A155" s="44">
        <v>140</v>
      </c>
      <c r="B155" s="19" t="s">
        <v>60</v>
      </c>
      <c r="C155" s="45" t="s">
        <v>387</v>
      </c>
      <c r="G155" s="16"/>
    </row>
    <row r="156" spans="1:7" x14ac:dyDescent="0.25">
      <c r="A156" s="44">
        <v>141</v>
      </c>
      <c r="B156" s="19" t="s">
        <v>77</v>
      </c>
      <c r="C156" s="45" t="s">
        <v>387</v>
      </c>
      <c r="G156" s="16"/>
    </row>
    <row r="157" spans="1:7" x14ac:dyDescent="0.25">
      <c r="A157" s="44">
        <v>142</v>
      </c>
      <c r="B157" s="19" t="s">
        <v>77</v>
      </c>
      <c r="C157" s="45" t="s">
        <v>387</v>
      </c>
      <c r="G157" s="16"/>
    </row>
    <row r="158" spans="1:7" x14ac:dyDescent="0.25">
      <c r="A158" s="44">
        <v>143</v>
      </c>
      <c r="B158" s="19" t="s">
        <v>63</v>
      </c>
      <c r="C158" s="45" t="s">
        <v>380</v>
      </c>
      <c r="G158" s="16"/>
    </row>
    <row r="159" spans="1:7" x14ac:dyDescent="0.25">
      <c r="A159" s="44">
        <v>144</v>
      </c>
      <c r="B159" s="19" t="s">
        <v>78</v>
      </c>
      <c r="C159" s="45" t="s">
        <v>387</v>
      </c>
      <c r="G159" s="16"/>
    </row>
    <row r="160" spans="1:7" x14ac:dyDescent="0.25">
      <c r="A160" s="44">
        <v>145</v>
      </c>
      <c r="B160" s="19" t="s">
        <v>78</v>
      </c>
      <c r="C160" s="45" t="s">
        <v>387</v>
      </c>
      <c r="G160" s="16"/>
    </row>
    <row r="161" spans="1:7" x14ac:dyDescent="0.25">
      <c r="A161" s="44">
        <v>146</v>
      </c>
      <c r="B161" s="19" t="s">
        <v>78</v>
      </c>
      <c r="C161" s="45" t="s">
        <v>387</v>
      </c>
      <c r="G161" s="16"/>
    </row>
    <row r="162" spans="1:7" x14ac:dyDescent="0.25">
      <c r="A162" s="44">
        <v>147</v>
      </c>
      <c r="B162" s="19" t="s">
        <v>78</v>
      </c>
      <c r="C162" s="45" t="s">
        <v>387</v>
      </c>
      <c r="G162" s="16"/>
    </row>
    <row r="163" spans="1:7" x14ac:dyDescent="0.25">
      <c r="A163" s="44">
        <v>148</v>
      </c>
      <c r="B163" s="19" t="s">
        <v>79</v>
      </c>
      <c r="C163" s="45" t="s">
        <v>380</v>
      </c>
      <c r="G163" s="16"/>
    </row>
    <row r="164" spans="1:7" x14ac:dyDescent="0.25">
      <c r="A164" s="44">
        <v>149</v>
      </c>
      <c r="B164" s="19" t="s">
        <v>80</v>
      </c>
      <c r="C164" s="45" t="s">
        <v>387</v>
      </c>
      <c r="G164" s="16"/>
    </row>
    <row r="165" spans="1:7" x14ac:dyDescent="0.25">
      <c r="A165" s="44">
        <v>150</v>
      </c>
      <c r="B165" s="19" t="s">
        <v>72</v>
      </c>
      <c r="C165" s="45" t="s">
        <v>387</v>
      </c>
      <c r="G165" s="16"/>
    </row>
    <row r="166" spans="1:7" x14ac:dyDescent="0.25">
      <c r="A166" s="44">
        <v>151</v>
      </c>
      <c r="B166" s="19" t="s">
        <v>72</v>
      </c>
      <c r="C166" s="45" t="s">
        <v>387</v>
      </c>
      <c r="G166" s="16"/>
    </row>
    <row r="167" spans="1:7" x14ac:dyDescent="0.25">
      <c r="A167" s="44">
        <v>152</v>
      </c>
      <c r="B167" s="19" t="s">
        <v>72</v>
      </c>
      <c r="C167" s="45" t="s">
        <v>387</v>
      </c>
      <c r="G167" s="16"/>
    </row>
    <row r="168" spans="1:7" x14ac:dyDescent="0.25">
      <c r="A168" s="44">
        <v>153</v>
      </c>
      <c r="B168" s="19" t="s">
        <v>72</v>
      </c>
      <c r="C168" s="45" t="s">
        <v>387</v>
      </c>
      <c r="G168" s="16"/>
    </row>
    <row r="169" spans="1:7" x14ac:dyDescent="0.25">
      <c r="A169" s="44">
        <v>154</v>
      </c>
      <c r="B169" s="19" t="s">
        <v>72</v>
      </c>
      <c r="C169" s="45" t="s">
        <v>387</v>
      </c>
      <c r="G169" s="16"/>
    </row>
    <row r="170" spans="1:7" x14ac:dyDescent="0.25">
      <c r="A170" s="44">
        <v>155</v>
      </c>
      <c r="B170" s="19" t="s">
        <v>60</v>
      </c>
      <c r="C170" s="45" t="s">
        <v>387</v>
      </c>
      <c r="G170" s="16"/>
    </row>
    <row r="171" spans="1:7" x14ac:dyDescent="0.25">
      <c r="A171" s="44">
        <v>156</v>
      </c>
      <c r="B171" s="19" t="s">
        <v>72</v>
      </c>
      <c r="C171" s="45" t="s">
        <v>387</v>
      </c>
      <c r="G171" s="16"/>
    </row>
    <row r="172" spans="1:7" x14ac:dyDescent="0.25">
      <c r="A172" s="44">
        <v>157</v>
      </c>
      <c r="B172" s="19" t="s">
        <v>72</v>
      </c>
      <c r="C172" s="45" t="s">
        <v>387</v>
      </c>
      <c r="G172" s="16"/>
    </row>
    <row r="173" spans="1:7" x14ac:dyDescent="0.25">
      <c r="A173" s="44">
        <v>158</v>
      </c>
      <c r="B173" s="19" t="s">
        <v>72</v>
      </c>
      <c r="C173" s="45" t="s">
        <v>387</v>
      </c>
      <c r="G173" s="16"/>
    </row>
    <row r="174" spans="1:7" x14ac:dyDescent="0.25">
      <c r="A174" s="44">
        <v>159</v>
      </c>
      <c r="B174" s="19" t="s">
        <v>48</v>
      </c>
      <c r="C174" s="45" t="s">
        <v>380</v>
      </c>
      <c r="G174" s="16"/>
    </row>
    <row r="175" spans="1:7" x14ac:dyDescent="0.25">
      <c r="A175" s="44">
        <v>160</v>
      </c>
      <c r="B175" s="19" t="s">
        <v>72</v>
      </c>
      <c r="C175" s="45" t="s">
        <v>387</v>
      </c>
      <c r="G175" s="16"/>
    </row>
    <row r="176" spans="1:7" x14ac:dyDescent="0.25">
      <c r="A176" s="44">
        <v>161</v>
      </c>
      <c r="B176" s="19" t="s">
        <v>72</v>
      </c>
      <c r="C176" s="45" t="s">
        <v>387</v>
      </c>
      <c r="G176" s="16"/>
    </row>
    <row r="177" spans="1:7" x14ac:dyDescent="0.25">
      <c r="A177" s="44">
        <v>162</v>
      </c>
      <c r="B177" s="19" t="s">
        <v>72</v>
      </c>
      <c r="C177" s="45" t="s">
        <v>387</v>
      </c>
      <c r="G177" s="16"/>
    </row>
    <row r="178" spans="1:7" x14ac:dyDescent="0.25">
      <c r="A178" s="44">
        <v>163</v>
      </c>
      <c r="B178" s="19" t="s">
        <v>72</v>
      </c>
      <c r="C178" s="45" t="s">
        <v>387</v>
      </c>
      <c r="G178" s="16"/>
    </row>
    <row r="179" spans="1:7" x14ac:dyDescent="0.25">
      <c r="A179" s="44">
        <v>164</v>
      </c>
      <c r="B179" s="19" t="s">
        <v>72</v>
      </c>
      <c r="C179" s="45" t="s">
        <v>387</v>
      </c>
      <c r="G179" s="16"/>
    </row>
    <row r="180" spans="1:7" x14ac:dyDescent="0.25">
      <c r="A180" s="44">
        <v>165</v>
      </c>
      <c r="B180" s="19" t="s">
        <v>72</v>
      </c>
      <c r="C180" s="45" t="s">
        <v>387</v>
      </c>
      <c r="G180" s="16"/>
    </row>
    <row r="181" spans="1:7" x14ac:dyDescent="0.25">
      <c r="A181" s="44">
        <v>166</v>
      </c>
      <c r="B181" s="19" t="s">
        <v>72</v>
      </c>
      <c r="C181" s="45" t="s">
        <v>387</v>
      </c>
      <c r="G181" s="16"/>
    </row>
    <row r="182" spans="1:7" x14ac:dyDescent="0.25">
      <c r="A182" s="44">
        <v>167</v>
      </c>
      <c r="B182" s="19" t="s">
        <v>72</v>
      </c>
      <c r="C182" s="45" t="s">
        <v>387</v>
      </c>
      <c r="G182" s="16"/>
    </row>
    <row r="183" spans="1:7" x14ac:dyDescent="0.25">
      <c r="A183" s="44">
        <v>168</v>
      </c>
      <c r="B183" s="19" t="s">
        <v>72</v>
      </c>
      <c r="C183" s="45" t="s">
        <v>387</v>
      </c>
      <c r="G183" s="16"/>
    </row>
    <row r="184" spans="1:7" x14ac:dyDescent="0.25">
      <c r="A184" s="44">
        <v>169</v>
      </c>
      <c r="B184" s="19" t="s">
        <v>72</v>
      </c>
      <c r="C184" s="45" t="s">
        <v>387</v>
      </c>
      <c r="G184" s="16"/>
    </row>
    <row r="185" spans="1:7" x14ac:dyDescent="0.25">
      <c r="A185" s="44">
        <v>170</v>
      </c>
      <c r="B185" s="19" t="s">
        <v>72</v>
      </c>
      <c r="C185" s="45" t="s">
        <v>387</v>
      </c>
      <c r="G185" s="16"/>
    </row>
    <row r="186" spans="1:7" x14ac:dyDescent="0.25">
      <c r="A186" s="44">
        <v>171</v>
      </c>
      <c r="B186" s="19" t="s">
        <v>72</v>
      </c>
      <c r="C186" s="45" t="s">
        <v>387</v>
      </c>
      <c r="G186" s="16"/>
    </row>
    <row r="187" spans="1:7" x14ac:dyDescent="0.25">
      <c r="A187" s="44">
        <v>172</v>
      </c>
      <c r="B187" s="19" t="s">
        <v>72</v>
      </c>
      <c r="C187" s="45" t="s">
        <v>387</v>
      </c>
      <c r="G187" s="16"/>
    </row>
    <row r="188" spans="1:7" x14ac:dyDescent="0.25">
      <c r="A188" s="44">
        <v>173</v>
      </c>
      <c r="B188" s="19" t="s">
        <v>72</v>
      </c>
      <c r="C188" s="45" t="s">
        <v>387</v>
      </c>
      <c r="G188" s="16"/>
    </row>
    <row r="189" spans="1:7" x14ac:dyDescent="0.25">
      <c r="A189" s="44">
        <v>174</v>
      </c>
      <c r="B189" s="19" t="s">
        <v>72</v>
      </c>
      <c r="C189" s="45" t="s">
        <v>387</v>
      </c>
      <c r="G189" s="16"/>
    </row>
    <row r="190" spans="1:7" x14ac:dyDescent="0.25">
      <c r="A190" s="44">
        <v>175</v>
      </c>
      <c r="B190" s="19" t="s">
        <v>72</v>
      </c>
      <c r="C190" s="45" t="s">
        <v>387</v>
      </c>
      <c r="G190" s="16"/>
    </row>
    <row r="191" spans="1:7" x14ac:dyDescent="0.25">
      <c r="A191" s="44">
        <v>176</v>
      </c>
      <c r="B191" s="19" t="s">
        <v>72</v>
      </c>
      <c r="C191" s="45" t="s">
        <v>387</v>
      </c>
      <c r="G191" s="16"/>
    </row>
    <row r="192" spans="1:7" x14ac:dyDescent="0.25">
      <c r="A192" s="44">
        <v>177</v>
      </c>
      <c r="B192" s="19" t="s">
        <v>72</v>
      </c>
      <c r="C192" s="45" t="s">
        <v>387</v>
      </c>
      <c r="G192" s="16"/>
    </row>
    <row r="193" spans="1:7" x14ac:dyDescent="0.25">
      <c r="A193" s="44">
        <v>178</v>
      </c>
      <c r="B193" s="19" t="s">
        <v>81</v>
      </c>
      <c r="C193" s="45" t="s">
        <v>387</v>
      </c>
      <c r="G193" s="16"/>
    </row>
    <row r="194" spans="1:7" x14ac:dyDescent="0.25">
      <c r="A194" s="44">
        <v>179</v>
      </c>
      <c r="B194" s="19" t="s">
        <v>72</v>
      </c>
      <c r="C194" s="45" t="s">
        <v>387</v>
      </c>
    </row>
    <row r="195" spans="1:7" x14ac:dyDescent="0.25">
      <c r="A195" s="44">
        <v>180</v>
      </c>
      <c r="B195" s="19" t="s">
        <v>72</v>
      </c>
      <c r="C195" s="45" t="s">
        <v>387</v>
      </c>
    </row>
    <row r="196" spans="1:7" x14ac:dyDescent="0.25">
      <c r="A196" s="44">
        <v>181</v>
      </c>
      <c r="B196" s="19" t="s">
        <v>72</v>
      </c>
      <c r="C196" s="45" t="s">
        <v>387</v>
      </c>
    </row>
    <row r="197" spans="1:7" x14ac:dyDescent="0.25">
      <c r="A197" s="44">
        <v>182</v>
      </c>
      <c r="B197" s="19" t="s">
        <v>72</v>
      </c>
      <c r="C197" s="45" t="s">
        <v>387</v>
      </c>
    </row>
    <row r="198" spans="1:7" x14ac:dyDescent="0.25">
      <c r="A198" s="44">
        <v>183</v>
      </c>
      <c r="B198" s="19" t="s">
        <v>72</v>
      </c>
      <c r="C198" s="45" t="s">
        <v>387</v>
      </c>
    </row>
    <row r="199" spans="1:7" x14ac:dyDescent="0.25">
      <c r="A199" s="44">
        <v>184</v>
      </c>
      <c r="B199" s="19" t="s">
        <v>72</v>
      </c>
      <c r="C199" s="45" t="s">
        <v>387</v>
      </c>
    </row>
    <row r="200" spans="1:7" x14ac:dyDescent="0.25">
      <c r="A200" s="44">
        <v>185</v>
      </c>
      <c r="B200" s="19" t="s">
        <v>72</v>
      </c>
      <c r="C200" s="45" t="s">
        <v>387</v>
      </c>
    </row>
    <row r="201" spans="1:7" x14ac:dyDescent="0.25">
      <c r="A201" s="44">
        <v>186</v>
      </c>
      <c r="B201" s="19" t="s">
        <v>72</v>
      </c>
      <c r="C201" s="45" t="s">
        <v>387</v>
      </c>
    </row>
    <row r="202" spans="1:7" x14ac:dyDescent="0.25">
      <c r="A202" s="44">
        <v>187</v>
      </c>
      <c r="B202" s="19" t="s">
        <v>72</v>
      </c>
      <c r="C202" s="45" t="s">
        <v>387</v>
      </c>
    </row>
    <row r="203" spans="1:7" x14ac:dyDescent="0.25">
      <c r="A203" s="44">
        <v>188</v>
      </c>
      <c r="B203" s="19" t="s">
        <v>72</v>
      </c>
      <c r="C203" s="45" t="s">
        <v>387</v>
      </c>
    </row>
    <row r="204" spans="1:7" x14ac:dyDescent="0.25">
      <c r="A204" s="44">
        <v>189</v>
      </c>
      <c r="B204" s="19" t="s">
        <v>72</v>
      </c>
      <c r="C204" s="45" t="s">
        <v>387</v>
      </c>
    </row>
    <row r="205" spans="1:7" x14ac:dyDescent="0.25">
      <c r="A205" s="44">
        <v>190</v>
      </c>
      <c r="B205" s="19" t="s">
        <v>72</v>
      </c>
      <c r="C205" s="45" t="s">
        <v>387</v>
      </c>
    </row>
    <row r="206" spans="1:7" x14ac:dyDescent="0.25">
      <c r="A206" s="44">
        <v>191</v>
      </c>
      <c r="B206" s="19" t="s">
        <v>72</v>
      </c>
      <c r="C206" s="45" t="s">
        <v>387</v>
      </c>
    </row>
    <row r="207" spans="1:7" x14ac:dyDescent="0.25">
      <c r="A207" s="44">
        <v>192</v>
      </c>
      <c r="B207" s="19" t="s">
        <v>72</v>
      </c>
      <c r="C207" s="45" t="s">
        <v>387</v>
      </c>
    </row>
    <row r="208" spans="1:7" x14ac:dyDescent="0.25">
      <c r="A208" s="44">
        <v>193</v>
      </c>
      <c r="B208" s="19" t="s">
        <v>72</v>
      </c>
      <c r="C208" s="45" t="s">
        <v>387</v>
      </c>
    </row>
    <row r="209" spans="1:3" x14ac:dyDescent="0.25">
      <c r="A209" s="44">
        <v>194</v>
      </c>
      <c r="B209" s="19" t="s">
        <v>72</v>
      </c>
      <c r="C209" s="45" t="s">
        <v>387</v>
      </c>
    </row>
    <row r="210" spans="1:3" x14ac:dyDescent="0.25">
      <c r="A210" s="44">
        <v>195</v>
      </c>
      <c r="B210" s="19" t="s">
        <v>72</v>
      </c>
      <c r="C210" s="45" t="s">
        <v>387</v>
      </c>
    </row>
    <row r="211" spans="1:3" x14ac:dyDescent="0.25">
      <c r="A211" s="44">
        <v>196</v>
      </c>
      <c r="B211" s="19" t="s">
        <v>72</v>
      </c>
      <c r="C211" s="45" t="s">
        <v>387</v>
      </c>
    </row>
    <row r="212" spans="1:3" x14ac:dyDescent="0.25">
      <c r="A212" s="44">
        <v>197</v>
      </c>
      <c r="B212" s="19" t="s">
        <v>72</v>
      </c>
      <c r="C212" s="45" t="s">
        <v>387</v>
      </c>
    </row>
    <row r="213" spans="1:3" x14ac:dyDescent="0.25">
      <c r="A213" s="44">
        <v>198</v>
      </c>
      <c r="B213" s="19" t="s">
        <v>72</v>
      </c>
      <c r="C213" s="45" t="s">
        <v>387</v>
      </c>
    </row>
    <row r="214" spans="1:3" x14ac:dyDescent="0.25">
      <c r="A214" s="44">
        <v>199</v>
      </c>
      <c r="B214" s="19" t="s">
        <v>72</v>
      </c>
      <c r="C214" s="45" t="s">
        <v>387</v>
      </c>
    </row>
    <row r="215" spans="1:3" x14ac:dyDescent="0.25">
      <c r="A215" s="44">
        <v>201</v>
      </c>
      <c r="B215" s="19" t="s">
        <v>72</v>
      </c>
      <c r="C215" s="45" t="s">
        <v>387</v>
      </c>
    </row>
    <row r="216" spans="1:3" x14ac:dyDescent="0.25">
      <c r="A216" s="44">
        <v>202</v>
      </c>
      <c r="B216" s="19" t="s">
        <v>72</v>
      </c>
      <c r="C216" s="45" t="s">
        <v>387</v>
      </c>
    </row>
    <row r="217" spans="1:3" x14ac:dyDescent="0.25">
      <c r="A217" s="44">
        <v>203</v>
      </c>
      <c r="B217" s="19" t="s">
        <v>72</v>
      </c>
      <c r="C217" s="45" t="s">
        <v>387</v>
      </c>
    </row>
    <row r="218" spans="1:3" x14ac:dyDescent="0.25">
      <c r="A218" s="44">
        <v>204</v>
      </c>
      <c r="B218" s="19" t="s">
        <v>72</v>
      </c>
      <c r="C218" s="45" t="s">
        <v>387</v>
      </c>
    </row>
    <row r="219" spans="1:3" x14ac:dyDescent="0.25">
      <c r="A219" s="44">
        <v>205</v>
      </c>
      <c r="B219" s="19" t="s">
        <v>72</v>
      </c>
      <c r="C219" s="45" t="s">
        <v>387</v>
      </c>
    </row>
    <row r="220" spans="1:3" x14ac:dyDescent="0.25">
      <c r="A220" s="44">
        <v>206</v>
      </c>
      <c r="B220" s="19" t="s">
        <v>72</v>
      </c>
      <c r="C220" s="45" t="s">
        <v>387</v>
      </c>
    </row>
    <row r="221" spans="1:3" x14ac:dyDescent="0.25">
      <c r="A221" s="44">
        <v>207</v>
      </c>
      <c r="B221" s="19" t="s">
        <v>72</v>
      </c>
      <c r="C221" s="45" t="s">
        <v>387</v>
      </c>
    </row>
    <row r="222" spans="1:3" x14ac:dyDescent="0.25">
      <c r="A222" s="44">
        <v>208</v>
      </c>
      <c r="B222" s="19" t="s">
        <v>72</v>
      </c>
      <c r="C222" s="45" t="s">
        <v>387</v>
      </c>
    </row>
    <row r="223" spans="1:3" x14ac:dyDescent="0.25">
      <c r="A223" s="44">
        <v>209</v>
      </c>
      <c r="B223" s="19" t="s">
        <v>72</v>
      </c>
      <c r="C223" s="45" t="s">
        <v>387</v>
      </c>
    </row>
    <row r="224" spans="1:3" x14ac:dyDescent="0.25">
      <c r="A224" s="44">
        <v>210</v>
      </c>
      <c r="B224" s="19" t="s">
        <v>72</v>
      </c>
      <c r="C224" s="45" t="s">
        <v>387</v>
      </c>
    </row>
    <row r="225" spans="1:3" x14ac:dyDescent="0.25">
      <c r="A225" s="44">
        <v>211</v>
      </c>
      <c r="B225" s="19" t="s">
        <v>72</v>
      </c>
      <c r="C225" s="45" t="s">
        <v>387</v>
      </c>
    </row>
    <row r="226" spans="1:3" x14ac:dyDescent="0.25">
      <c r="A226" s="44">
        <v>212</v>
      </c>
      <c r="B226" s="19" t="s">
        <v>72</v>
      </c>
      <c r="C226" s="45" t="s">
        <v>387</v>
      </c>
    </row>
    <row r="227" spans="1:3" x14ac:dyDescent="0.25">
      <c r="A227" s="44">
        <v>213</v>
      </c>
      <c r="B227" s="19" t="s">
        <v>72</v>
      </c>
      <c r="C227" s="45" t="s">
        <v>387</v>
      </c>
    </row>
    <row r="228" spans="1:3" x14ac:dyDescent="0.25">
      <c r="A228" s="44">
        <v>214</v>
      </c>
      <c r="B228" s="19" t="s">
        <v>72</v>
      </c>
      <c r="C228" s="45" t="s">
        <v>387</v>
      </c>
    </row>
    <row r="229" spans="1:3" x14ac:dyDescent="0.25">
      <c r="A229" s="44">
        <v>215</v>
      </c>
      <c r="B229" s="19" t="s">
        <v>72</v>
      </c>
      <c r="C229" s="45" t="s">
        <v>387</v>
      </c>
    </row>
    <row r="230" spans="1:3" x14ac:dyDescent="0.25">
      <c r="A230" s="44">
        <v>216</v>
      </c>
      <c r="B230" s="19" t="s">
        <v>72</v>
      </c>
      <c r="C230" s="45" t="s">
        <v>387</v>
      </c>
    </row>
    <row r="231" spans="1:3" x14ac:dyDescent="0.25">
      <c r="A231" s="44">
        <v>217</v>
      </c>
      <c r="B231" s="19" t="s">
        <v>72</v>
      </c>
      <c r="C231" s="45" t="s">
        <v>387</v>
      </c>
    </row>
    <row r="232" spans="1:3" x14ac:dyDescent="0.25">
      <c r="A232" s="44">
        <v>218</v>
      </c>
      <c r="B232" s="19" t="s">
        <v>72</v>
      </c>
      <c r="C232" s="45" t="s">
        <v>387</v>
      </c>
    </row>
    <row r="233" spans="1:3" x14ac:dyDescent="0.25">
      <c r="A233" s="44">
        <v>219</v>
      </c>
      <c r="B233" s="19" t="s">
        <v>72</v>
      </c>
      <c r="C233" s="45" t="s">
        <v>387</v>
      </c>
    </row>
    <row r="234" spans="1:3" x14ac:dyDescent="0.25">
      <c r="A234" s="44">
        <v>220</v>
      </c>
      <c r="B234" s="19" t="s">
        <v>72</v>
      </c>
      <c r="C234" s="45" t="s">
        <v>387</v>
      </c>
    </row>
    <row r="235" spans="1:3" x14ac:dyDescent="0.25">
      <c r="A235" s="44">
        <v>221</v>
      </c>
      <c r="B235" s="19" t="s">
        <v>72</v>
      </c>
      <c r="C235" s="45" t="s">
        <v>387</v>
      </c>
    </row>
    <row r="236" spans="1:3" x14ac:dyDescent="0.25">
      <c r="A236" s="44">
        <v>222</v>
      </c>
      <c r="B236" s="19" t="s">
        <v>72</v>
      </c>
      <c r="C236" s="45" t="s">
        <v>387</v>
      </c>
    </row>
    <row r="237" spans="1:3" x14ac:dyDescent="0.25">
      <c r="A237" s="44">
        <v>223</v>
      </c>
      <c r="B237" s="19" t="s">
        <v>72</v>
      </c>
      <c r="C237" s="45" t="s">
        <v>387</v>
      </c>
    </row>
    <row r="238" spans="1:3" x14ac:dyDescent="0.25">
      <c r="A238" s="44">
        <v>224</v>
      </c>
      <c r="B238" s="19" t="s">
        <v>72</v>
      </c>
      <c r="C238" s="45" t="s">
        <v>387</v>
      </c>
    </row>
    <row r="239" spans="1:3" x14ac:dyDescent="0.25">
      <c r="A239" s="44">
        <v>225</v>
      </c>
      <c r="B239" s="19" t="s">
        <v>72</v>
      </c>
      <c r="C239" s="45" t="s">
        <v>387</v>
      </c>
    </row>
    <row r="240" spans="1:3" x14ac:dyDescent="0.25">
      <c r="A240" s="44">
        <v>226</v>
      </c>
      <c r="B240" s="19" t="s">
        <v>72</v>
      </c>
      <c r="C240" s="45" t="s">
        <v>387</v>
      </c>
    </row>
    <row r="241" spans="1:3" x14ac:dyDescent="0.25">
      <c r="A241" s="44">
        <v>227</v>
      </c>
      <c r="B241" s="19" t="s">
        <v>72</v>
      </c>
      <c r="C241" s="45" t="s">
        <v>387</v>
      </c>
    </row>
    <row r="242" spans="1:3" x14ac:dyDescent="0.25">
      <c r="A242" s="44">
        <v>228</v>
      </c>
      <c r="B242" s="19" t="s">
        <v>82</v>
      </c>
      <c r="C242" s="45" t="s">
        <v>380</v>
      </c>
    </row>
    <row r="243" spans="1:3" x14ac:dyDescent="0.25">
      <c r="A243" s="44">
        <v>229</v>
      </c>
      <c r="B243" s="19" t="s">
        <v>82</v>
      </c>
      <c r="C243" s="45" t="s">
        <v>380</v>
      </c>
    </row>
    <row r="244" spans="1:3" x14ac:dyDescent="0.25">
      <c r="A244" s="44">
        <v>230</v>
      </c>
      <c r="B244" s="19" t="s">
        <v>72</v>
      </c>
      <c r="C244" s="45" t="s">
        <v>380</v>
      </c>
    </row>
    <row r="245" spans="1:3" x14ac:dyDescent="0.25">
      <c r="A245" s="44">
        <v>231</v>
      </c>
      <c r="B245" s="19" t="s">
        <v>60</v>
      </c>
      <c r="C245" s="45" t="s">
        <v>387</v>
      </c>
    </row>
    <row r="246" spans="1:3" x14ac:dyDescent="0.25">
      <c r="A246" s="44">
        <v>233</v>
      </c>
      <c r="B246" s="19" t="s">
        <v>60</v>
      </c>
      <c r="C246" s="45" t="s">
        <v>387</v>
      </c>
    </row>
    <row r="247" spans="1:3" x14ac:dyDescent="0.25">
      <c r="A247" s="44">
        <v>234</v>
      </c>
      <c r="B247" s="19" t="s">
        <v>60</v>
      </c>
      <c r="C247" s="45" t="s">
        <v>387</v>
      </c>
    </row>
    <row r="248" spans="1:3" x14ac:dyDescent="0.25">
      <c r="A248" s="44">
        <v>235</v>
      </c>
      <c r="B248" s="19" t="s">
        <v>60</v>
      </c>
      <c r="C248" s="45" t="s">
        <v>387</v>
      </c>
    </row>
    <row r="249" spans="1:3" x14ac:dyDescent="0.25">
      <c r="A249" s="44">
        <v>236</v>
      </c>
      <c r="B249" s="19" t="s">
        <v>60</v>
      </c>
      <c r="C249" s="45" t="s">
        <v>387</v>
      </c>
    </row>
    <row r="250" spans="1:3" x14ac:dyDescent="0.25">
      <c r="A250" s="44">
        <v>237</v>
      </c>
      <c r="B250" s="19" t="s">
        <v>60</v>
      </c>
      <c r="C250" s="45" t="s">
        <v>387</v>
      </c>
    </row>
    <row r="251" spans="1:3" x14ac:dyDescent="0.25">
      <c r="A251" s="44">
        <v>238</v>
      </c>
      <c r="B251" s="19" t="s">
        <v>72</v>
      </c>
      <c r="C251" s="45" t="s">
        <v>387</v>
      </c>
    </row>
    <row r="252" spans="1:3" x14ac:dyDescent="0.25">
      <c r="A252" s="44">
        <v>241</v>
      </c>
      <c r="B252" s="19" t="s">
        <v>83</v>
      </c>
      <c r="C252" s="45" t="s">
        <v>387</v>
      </c>
    </row>
    <row r="253" spans="1:3" x14ac:dyDescent="0.25">
      <c r="A253" s="44">
        <v>242</v>
      </c>
      <c r="B253" s="19" t="s">
        <v>84</v>
      </c>
      <c r="C253" s="45" t="s">
        <v>387</v>
      </c>
    </row>
    <row r="254" spans="1:3" x14ac:dyDescent="0.25">
      <c r="A254" s="44">
        <v>243</v>
      </c>
      <c r="B254" s="19" t="s">
        <v>85</v>
      </c>
      <c r="C254" s="45" t="s">
        <v>387</v>
      </c>
    </row>
    <row r="255" spans="1:3" x14ac:dyDescent="0.25">
      <c r="A255" s="44">
        <v>244</v>
      </c>
      <c r="B255" s="19" t="s">
        <v>72</v>
      </c>
      <c r="C255" s="45" t="s">
        <v>387</v>
      </c>
    </row>
    <row r="256" spans="1:3" x14ac:dyDescent="0.25">
      <c r="A256" s="44">
        <v>245</v>
      </c>
      <c r="B256" s="19" t="s">
        <v>84</v>
      </c>
      <c r="C256" s="45" t="s">
        <v>387</v>
      </c>
    </row>
    <row r="257" spans="1:3" x14ac:dyDescent="0.25">
      <c r="A257" s="44">
        <v>246</v>
      </c>
      <c r="B257" s="19" t="s">
        <v>86</v>
      </c>
      <c r="C257" s="45" t="s">
        <v>387</v>
      </c>
    </row>
    <row r="258" spans="1:3" x14ac:dyDescent="0.25">
      <c r="A258" s="44">
        <v>247</v>
      </c>
      <c r="B258" s="19" t="s">
        <v>84</v>
      </c>
      <c r="C258" s="45" t="s">
        <v>387</v>
      </c>
    </row>
    <row r="259" spans="1:3" x14ac:dyDescent="0.25">
      <c r="A259" s="44">
        <v>248</v>
      </c>
      <c r="B259" s="19" t="s">
        <v>72</v>
      </c>
      <c r="C259" s="45" t="s">
        <v>387</v>
      </c>
    </row>
    <row r="260" spans="1:3" x14ac:dyDescent="0.25">
      <c r="A260" s="44">
        <v>249</v>
      </c>
      <c r="B260" s="19" t="s">
        <v>84</v>
      </c>
      <c r="C260" s="45" t="s">
        <v>387</v>
      </c>
    </row>
    <row r="261" spans="1:3" x14ac:dyDescent="0.25">
      <c r="A261" s="44">
        <v>250</v>
      </c>
      <c r="B261" s="19" t="s">
        <v>87</v>
      </c>
      <c r="C261" s="45" t="s">
        <v>380</v>
      </c>
    </row>
    <row r="262" spans="1:3" x14ac:dyDescent="0.25">
      <c r="A262" s="44">
        <v>251</v>
      </c>
      <c r="B262" s="19" t="s">
        <v>87</v>
      </c>
      <c r="C262" s="45" t="s">
        <v>380</v>
      </c>
    </row>
    <row r="263" spans="1:3" x14ac:dyDescent="0.25">
      <c r="A263" s="44">
        <v>252</v>
      </c>
      <c r="B263" s="19" t="s">
        <v>87</v>
      </c>
      <c r="C263" s="45" t="s">
        <v>380</v>
      </c>
    </row>
    <row r="264" spans="1:3" x14ac:dyDescent="0.25">
      <c r="A264" s="44">
        <v>253</v>
      </c>
      <c r="B264" s="19" t="s">
        <v>87</v>
      </c>
      <c r="C264" s="45" t="s">
        <v>380</v>
      </c>
    </row>
    <row r="265" spans="1:3" x14ac:dyDescent="0.25">
      <c r="A265" s="44">
        <v>254</v>
      </c>
      <c r="B265" s="19" t="s">
        <v>88</v>
      </c>
      <c r="C265" s="45" t="s">
        <v>387</v>
      </c>
    </row>
    <row r="266" spans="1:3" x14ac:dyDescent="0.25">
      <c r="A266" s="44">
        <v>255</v>
      </c>
      <c r="B266" s="19" t="s">
        <v>89</v>
      </c>
      <c r="C266" s="45" t="s">
        <v>387</v>
      </c>
    </row>
    <row r="267" spans="1:3" x14ac:dyDescent="0.25">
      <c r="A267" s="44">
        <v>257</v>
      </c>
      <c r="B267" s="19" t="s">
        <v>90</v>
      </c>
      <c r="C267" s="45" t="s">
        <v>387</v>
      </c>
    </row>
    <row r="268" spans="1:3" x14ac:dyDescent="0.25">
      <c r="A268" s="44">
        <v>258</v>
      </c>
      <c r="B268" s="19" t="s">
        <v>91</v>
      </c>
      <c r="C268" s="45" t="s">
        <v>387</v>
      </c>
    </row>
    <row r="269" spans="1:3" x14ac:dyDescent="0.25">
      <c r="A269" s="44">
        <v>259</v>
      </c>
      <c r="B269" s="19" t="s">
        <v>92</v>
      </c>
      <c r="C269" s="45" t="s">
        <v>387</v>
      </c>
    </row>
    <row r="270" spans="1:3" x14ac:dyDescent="0.25">
      <c r="A270" s="44">
        <v>260</v>
      </c>
      <c r="B270" s="19" t="s">
        <v>91</v>
      </c>
      <c r="C270" s="45" t="s">
        <v>387</v>
      </c>
    </row>
    <row r="271" spans="1:3" x14ac:dyDescent="0.25">
      <c r="A271" s="44">
        <v>261</v>
      </c>
      <c r="B271" s="19" t="s">
        <v>91</v>
      </c>
      <c r="C271" s="45" t="s">
        <v>387</v>
      </c>
    </row>
    <row r="272" spans="1:3" x14ac:dyDescent="0.25">
      <c r="A272" s="44">
        <v>262</v>
      </c>
      <c r="B272" s="19" t="s">
        <v>91</v>
      </c>
      <c r="C272" s="45" t="s">
        <v>387</v>
      </c>
    </row>
    <row r="273" spans="1:3" x14ac:dyDescent="0.25">
      <c r="A273" s="44">
        <v>263</v>
      </c>
      <c r="B273" s="19" t="s">
        <v>91</v>
      </c>
      <c r="C273" s="45" t="s">
        <v>387</v>
      </c>
    </row>
    <row r="274" spans="1:3" x14ac:dyDescent="0.25">
      <c r="A274" s="44">
        <v>264</v>
      </c>
      <c r="B274" s="19" t="s">
        <v>91</v>
      </c>
      <c r="C274" s="45" t="s">
        <v>387</v>
      </c>
    </row>
    <row r="275" spans="1:3" x14ac:dyDescent="0.25">
      <c r="A275" s="44">
        <v>265</v>
      </c>
      <c r="B275" s="19" t="s">
        <v>93</v>
      </c>
      <c r="C275" s="45" t="s">
        <v>380</v>
      </c>
    </row>
    <row r="276" spans="1:3" x14ac:dyDescent="0.25">
      <c r="A276" s="44">
        <v>266</v>
      </c>
      <c r="B276" s="19" t="s">
        <v>93</v>
      </c>
      <c r="C276" s="45" t="s">
        <v>380</v>
      </c>
    </row>
    <row r="277" spans="1:3" x14ac:dyDescent="0.25">
      <c r="A277" s="44">
        <v>267</v>
      </c>
      <c r="B277" s="19" t="s">
        <v>93</v>
      </c>
      <c r="C277" s="45" t="s">
        <v>380</v>
      </c>
    </row>
    <row r="278" spans="1:3" x14ac:dyDescent="0.25">
      <c r="A278" s="44">
        <v>268</v>
      </c>
      <c r="B278" s="19" t="s">
        <v>93</v>
      </c>
      <c r="C278" s="45" t="s">
        <v>380</v>
      </c>
    </row>
    <row r="279" spans="1:3" x14ac:dyDescent="0.25">
      <c r="A279" s="44">
        <v>269</v>
      </c>
      <c r="B279" s="19" t="s">
        <v>93</v>
      </c>
      <c r="C279" s="45" t="s">
        <v>380</v>
      </c>
    </row>
    <row r="280" spans="1:3" x14ac:dyDescent="0.25">
      <c r="A280" s="44">
        <v>270</v>
      </c>
      <c r="B280" s="19" t="s">
        <v>93</v>
      </c>
      <c r="C280" s="45" t="s">
        <v>380</v>
      </c>
    </row>
    <row r="281" spans="1:3" x14ac:dyDescent="0.25">
      <c r="A281" s="44">
        <v>271</v>
      </c>
      <c r="B281" s="19" t="s">
        <v>93</v>
      </c>
      <c r="C281" s="45" t="s">
        <v>380</v>
      </c>
    </row>
    <row r="282" spans="1:3" x14ac:dyDescent="0.25">
      <c r="A282" s="44">
        <v>272</v>
      </c>
      <c r="B282" s="19" t="s">
        <v>93</v>
      </c>
      <c r="C282" s="45" t="s">
        <v>380</v>
      </c>
    </row>
    <row r="283" spans="1:3" x14ac:dyDescent="0.25">
      <c r="A283" s="44">
        <v>273</v>
      </c>
      <c r="B283" s="19" t="s">
        <v>93</v>
      </c>
      <c r="C283" s="45" t="s">
        <v>380</v>
      </c>
    </row>
    <row r="284" spans="1:3" x14ac:dyDescent="0.25">
      <c r="A284" s="44">
        <v>274</v>
      </c>
      <c r="B284" s="19" t="s">
        <v>93</v>
      </c>
      <c r="C284" s="45" t="s">
        <v>380</v>
      </c>
    </row>
    <row r="285" spans="1:3" x14ac:dyDescent="0.25">
      <c r="A285" s="44">
        <v>276</v>
      </c>
      <c r="B285" s="19" t="s">
        <v>93</v>
      </c>
      <c r="C285" s="45" t="s">
        <v>380</v>
      </c>
    </row>
    <row r="286" spans="1:3" x14ac:dyDescent="0.25">
      <c r="A286" s="44">
        <v>277</v>
      </c>
      <c r="B286" s="19" t="s">
        <v>94</v>
      </c>
      <c r="C286" s="45" t="s">
        <v>380</v>
      </c>
    </row>
    <row r="287" spans="1:3" x14ac:dyDescent="0.25">
      <c r="A287" s="44">
        <v>278</v>
      </c>
      <c r="B287" s="19" t="s">
        <v>95</v>
      </c>
      <c r="C287" s="45" t="s">
        <v>380</v>
      </c>
    </row>
    <row r="288" spans="1:3" x14ac:dyDescent="0.25">
      <c r="A288" s="44">
        <v>279</v>
      </c>
      <c r="B288" s="19" t="s">
        <v>96</v>
      </c>
      <c r="C288" s="45" t="s">
        <v>380</v>
      </c>
    </row>
    <row r="289" spans="1:3" x14ac:dyDescent="0.25">
      <c r="A289" s="44">
        <v>280</v>
      </c>
      <c r="B289" s="19" t="s">
        <v>97</v>
      </c>
      <c r="C289" s="45" t="s">
        <v>380</v>
      </c>
    </row>
    <row r="290" spans="1:3" x14ac:dyDescent="0.25">
      <c r="A290" s="44">
        <v>281</v>
      </c>
      <c r="B290" s="19" t="s">
        <v>98</v>
      </c>
      <c r="C290" s="45" t="s">
        <v>387</v>
      </c>
    </row>
    <row r="291" spans="1:3" x14ac:dyDescent="0.25">
      <c r="A291" s="44">
        <v>283</v>
      </c>
      <c r="B291" s="19" t="s">
        <v>99</v>
      </c>
      <c r="C291" s="45" t="s">
        <v>387</v>
      </c>
    </row>
    <row r="292" spans="1:3" x14ac:dyDescent="0.25">
      <c r="A292" s="44">
        <v>284</v>
      </c>
      <c r="B292" s="19" t="s">
        <v>41</v>
      </c>
      <c r="C292" s="45" t="s">
        <v>380</v>
      </c>
    </row>
    <row r="293" spans="1:3" x14ac:dyDescent="0.25">
      <c r="A293" s="44">
        <v>285</v>
      </c>
      <c r="B293" s="19" t="s">
        <v>41</v>
      </c>
      <c r="C293" s="45" t="s">
        <v>380</v>
      </c>
    </row>
    <row r="294" spans="1:3" x14ac:dyDescent="0.25">
      <c r="A294" s="44">
        <v>286</v>
      </c>
      <c r="B294" s="19" t="s">
        <v>100</v>
      </c>
      <c r="C294" s="45" t="s">
        <v>380</v>
      </c>
    </row>
    <row r="295" spans="1:3" x14ac:dyDescent="0.25">
      <c r="A295" s="44">
        <v>287</v>
      </c>
      <c r="B295" s="19" t="s">
        <v>101</v>
      </c>
      <c r="C295" s="45" t="s">
        <v>380</v>
      </c>
    </row>
    <row r="296" spans="1:3" x14ac:dyDescent="0.25">
      <c r="A296" s="44">
        <v>288</v>
      </c>
      <c r="B296" s="19" t="s">
        <v>102</v>
      </c>
      <c r="C296" s="45" t="s">
        <v>380</v>
      </c>
    </row>
    <row r="297" spans="1:3" x14ac:dyDescent="0.25">
      <c r="A297" s="44">
        <v>289</v>
      </c>
      <c r="B297" s="19" t="s">
        <v>102</v>
      </c>
      <c r="C297" s="45" t="s">
        <v>380</v>
      </c>
    </row>
    <row r="298" spans="1:3" x14ac:dyDescent="0.25">
      <c r="A298" s="44">
        <v>290</v>
      </c>
      <c r="B298" s="19" t="s">
        <v>102</v>
      </c>
      <c r="C298" s="45" t="s">
        <v>380</v>
      </c>
    </row>
    <row r="299" spans="1:3" x14ac:dyDescent="0.25">
      <c r="A299" s="44">
        <v>291</v>
      </c>
      <c r="B299" s="19" t="s">
        <v>102</v>
      </c>
      <c r="C299" s="45" t="s">
        <v>380</v>
      </c>
    </row>
    <row r="300" spans="1:3" x14ac:dyDescent="0.25">
      <c r="A300" s="44">
        <v>292</v>
      </c>
      <c r="B300" s="19" t="s">
        <v>102</v>
      </c>
      <c r="C300" s="45" t="s">
        <v>380</v>
      </c>
    </row>
    <row r="301" spans="1:3" x14ac:dyDescent="0.25">
      <c r="A301" s="44">
        <v>297</v>
      </c>
      <c r="B301" s="19" t="s">
        <v>102</v>
      </c>
      <c r="C301" s="45" t="s">
        <v>380</v>
      </c>
    </row>
    <row r="302" spans="1:3" x14ac:dyDescent="0.25">
      <c r="A302" s="44">
        <v>298</v>
      </c>
      <c r="B302" s="19" t="s">
        <v>102</v>
      </c>
      <c r="C302" s="45" t="s">
        <v>380</v>
      </c>
    </row>
    <row r="303" spans="1:3" x14ac:dyDescent="0.25">
      <c r="A303" s="44">
        <v>299</v>
      </c>
      <c r="B303" s="19" t="s">
        <v>102</v>
      </c>
      <c r="C303" s="45" t="s">
        <v>380</v>
      </c>
    </row>
    <row r="304" spans="1:3" x14ac:dyDescent="0.25">
      <c r="A304" s="44">
        <v>300</v>
      </c>
      <c r="B304" s="19" t="s">
        <v>103</v>
      </c>
      <c r="C304" s="45" t="s">
        <v>387</v>
      </c>
    </row>
    <row r="305" spans="1:3" x14ac:dyDescent="0.25">
      <c r="A305" s="44">
        <v>301</v>
      </c>
      <c r="B305" s="19" t="s">
        <v>104</v>
      </c>
      <c r="C305" s="45" t="s">
        <v>387</v>
      </c>
    </row>
    <row r="306" spans="1:3" x14ac:dyDescent="0.25">
      <c r="A306" s="44">
        <v>302</v>
      </c>
      <c r="B306" s="19" t="s">
        <v>105</v>
      </c>
      <c r="C306" s="45" t="s">
        <v>387</v>
      </c>
    </row>
    <row r="307" spans="1:3" x14ac:dyDescent="0.25">
      <c r="A307" s="44">
        <v>303</v>
      </c>
      <c r="B307" s="19" t="s">
        <v>102</v>
      </c>
      <c r="C307" s="45" t="s">
        <v>380</v>
      </c>
    </row>
    <row r="308" spans="1:3" x14ac:dyDescent="0.25">
      <c r="A308" s="44">
        <v>304</v>
      </c>
      <c r="B308" s="19" t="s">
        <v>102</v>
      </c>
      <c r="C308" s="45" t="s">
        <v>380</v>
      </c>
    </row>
    <row r="309" spans="1:3" x14ac:dyDescent="0.25">
      <c r="A309" s="44">
        <v>305</v>
      </c>
      <c r="B309" s="19" t="s">
        <v>106</v>
      </c>
      <c r="C309" s="45" t="s">
        <v>387</v>
      </c>
    </row>
    <row r="310" spans="1:3" x14ac:dyDescent="0.25">
      <c r="A310" s="44">
        <v>306</v>
      </c>
      <c r="B310" s="19" t="s">
        <v>106</v>
      </c>
      <c r="C310" s="45" t="s">
        <v>387</v>
      </c>
    </row>
    <row r="311" spans="1:3" x14ac:dyDescent="0.25">
      <c r="A311" s="44">
        <v>307</v>
      </c>
      <c r="B311" s="19" t="s">
        <v>106</v>
      </c>
      <c r="C311" s="45" t="s">
        <v>387</v>
      </c>
    </row>
    <row r="312" spans="1:3" x14ac:dyDescent="0.25">
      <c r="A312" s="44">
        <v>308</v>
      </c>
      <c r="B312" s="19" t="s">
        <v>106</v>
      </c>
      <c r="C312" s="45" t="s">
        <v>387</v>
      </c>
    </row>
    <row r="313" spans="1:3" x14ac:dyDescent="0.25">
      <c r="A313" s="44">
        <v>309</v>
      </c>
      <c r="B313" s="19" t="s">
        <v>107</v>
      </c>
      <c r="C313" s="45" t="s">
        <v>387</v>
      </c>
    </row>
    <row r="314" spans="1:3" x14ac:dyDescent="0.25">
      <c r="A314" s="44">
        <v>310</v>
      </c>
      <c r="B314" s="19" t="s">
        <v>108</v>
      </c>
      <c r="C314" s="45" t="s">
        <v>387</v>
      </c>
    </row>
    <row r="315" spans="1:3" x14ac:dyDescent="0.25">
      <c r="A315" s="44">
        <v>312</v>
      </c>
      <c r="B315" s="19" t="s">
        <v>109</v>
      </c>
      <c r="C315" s="45" t="s">
        <v>380</v>
      </c>
    </row>
    <row r="316" spans="1:3" x14ac:dyDescent="0.25">
      <c r="A316" s="44">
        <v>313</v>
      </c>
      <c r="B316" s="19" t="s">
        <v>110</v>
      </c>
      <c r="C316" s="45" t="s">
        <v>380</v>
      </c>
    </row>
    <row r="317" spans="1:3" x14ac:dyDescent="0.25">
      <c r="A317" s="44">
        <v>314</v>
      </c>
      <c r="B317" s="19" t="s">
        <v>111</v>
      </c>
      <c r="C317" s="45" t="s">
        <v>380</v>
      </c>
    </row>
    <row r="318" spans="1:3" x14ac:dyDescent="0.25">
      <c r="A318" s="44">
        <v>315</v>
      </c>
      <c r="B318" s="19" t="s">
        <v>112</v>
      </c>
      <c r="C318" s="45" t="s">
        <v>380</v>
      </c>
    </row>
    <row r="319" spans="1:3" x14ac:dyDescent="0.25">
      <c r="A319" s="44">
        <v>316</v>
      </c>
      <c r="B319" s="19" t="s">
        <v>113</v>
      </c>
      <c r="C319" s="45" t="s">
        <v>387</v>
      </c>
    </row>
    <row r="320" spans="1:3" x14ac:dyDescent="0.25">
      <c r="A320" s="44">
        <v>317</v>
      </c>
      <c r="B320" s="19" t="s">
        <v>113</v>
      </c>
      <c r="C320" s="45" t="s">
        <v>387</v>
      </c>
    </row>
    <row r="321" spans="1:3" x14ac:dyDescent="0.25">
      <c r="A321" s="44">
        <v>318</v>
      </c>
      <c r="B321" s="19" t="s">
        <v>113</v>
      </c>
      <c r="C321" s="45" t="s">
        <v>387</v>
      </c>
    </row>
    <row r="322" spans="1:3" x14ac:dyDescent="0.25">
      <c r="A322" s="44">
        <v>319</v>
      </c>
      <c r="B322" s="19" t="s">
        <v>114</v>
      </c>
      <c r="C322" s="45" t="s">
        <v>387</v>
      </c>
    </row>
    <row r="323" spans="1:3" x14ac:dyDescent="0.25">
      <c r="A323" s="44">
        <v>320</v>
      </c>
      <c r="B323" s="19" t="s">
        <v>113</v>
      </c>
      <c r="C323" s="45" t="s">
        <v>387</v>
      </c>
    </row>
    <row r="324" spans="1:3" x14ac:dyDescent="0.25">
      <c r="A324" s="44">
        <v>321</v>
      </c>
      <c r="B324" s="19" t="s">
        <v>113</v>
      </c>
      <c r="C324" s="45" t="s">
        <v>387</v>
      </c>
    </row>
    <row r="325" spans="1:3" x14ac:dyDescent="0.25">
      <c r="A325" s="44">
        <v>322</v>
      </c>
      <c r="B325" s="19" t="s">
        <v>113</v>
      </c>
      <c r="C325" s="45" t="s">
        <v>387</v>
      </c>
    </row>
    <row r="326" spans="1:3" x14ac:dyDescent="0.25">
      <c r="A326" s="44">
        <v>323</v>
      </c>
      <c r="B326" s="19" t="s">
        <v>113</v>
      </c>
      <c r="C326" s="45" t="s">
        <v>387</v>
      </c>
    </row>
    <row r="327" spans="1:3" x14ac:dyDescent="0.25">
      <c r="A327" s="44">
        <v>324</v>
      </c>
      <c r="B327" s="19" t="s">
        <v>115</v>
      </c>
      <c r="C327" s="45" t="s">
        <v>387</v>
      </c>
    </row>
    <row r="328" spans="1:3" x14ac:dyDescent="0.25">
      <c r="A328" s="44">
        <v>325</v>
      </c>
      <c r="B328" s="19" t="s">
        <v>116</v>
      </c>
      <c r="C328" s="45" t="s">
        <v>387</v>
      </c>
    </row>
    <row r="329" spans="1:3" x14ac:dyDescent="0.25">
      <c r="A329" s="44">
        <v>326</v>
      </c>
      <c r="B329" s="19" t="s">
        <v>116</v>
      </c>
      <c r="C329" s="45" t="s">
        <v>387</v>
      </c>
    </row>
    <row r="330" spans="1:3" x14ac:dyDescent="0.25">
      <c r="A330" s="44">
        <v>327</v>
      </c>
      <c r="B330" s="19" t="s">
        <v>116</v>
      </c>
      <c r="C330" s="45" t="s">
        <v>387</v>
      </c>
    </row>
    <row r="331" spans="1:3" x14ac:dyDescent="0.25">
      <c r="A331" s="44">
        <v>328</v>
      </c>
      <c r="B331" s="19" t="s">
        <v>116</v>
      </c>
      <c r="C331" s="45" t="s">
        <v>387</v>
      </c>
    </row>
    <row r="332" spans="1:3" x14ac:dyDescent="0.25">
      <c r="A332" s="44">
        <v>329</v>
      </c>
      <c r="B332" s="19" t="s">
        <v>116</v>
      </c>
      <c r="C332" s="45" t="s">
        <v>387</v>
      </c>
    </row>
    <row r="333" spans="1:3" x14ac:dyDescent="0.25">
      <c r="A333" s="44">
        <v>330</v>
      </c>
      <c r="B333" s="19" t="s">
        <v>116</v>
      </c>
      <c r="C333" s="45" t="s">
        <v>387</v>
      </c>
    </row>
    <row r="334" spans="1:3" x14ac:dyDescent="0.25">
      <c r="A334" s="44">
        <v>331</v>
      </c>
      <c r="B334" s="19" t="s">
        <v>116</v>
      </c>
      <c r="C334" s="45" t="s">
        <v>387</v>
      </c>
    </row>
    <row r="335" spans="1:3" x14ac:dyDescent="0.25">
      <c r="A335" s="44">
        <v>332</v>
      </c>
      <c r="B335" s="19" t="s">
        <v>116</v>
      </c>
      <c r="C335" s="45" t="s">
        <v>387</v>
      </c>
    </row>
    <row r="336" spans="1:3" x14ac:dyDescent="0.25">
      <c r="A336" s="44">
        <v>334</v>
      </c>
      <c r="B336" s="19" t="s">
        <v>117</v>
      </c>
      <c r="C336" s="45" t="s">
        <v>387</v>
      </c>
    </row>
    <row r="337" spans="1:3" x14ac:dyDescent="0.25">
      <c r="A337" s="44">
        <v>335</v>
      </c>
      <c r="B337" s="19" t="s">
        <v>118</v>
      </c>
      <c r="C337" s="45" t="s">
        <v>387</v>
      </c>
    </row>
    <row r="338" spans="1:3" x14ac:dyDescent="0.25">
      <c r="A338" s="44">
        <v>336</v>
      </c>
      <c r="B338" s="19" t="s">
        <v>119</v>
      </c>
      <c r="C338" s="45" t="s">
        <v>380</v>
      </c>
    </row>
    <row r="339" spans="1:3" x14ac:dyDescent="0.25">
      <c r="A339" s="44">
        <v>337</v>
      </c>
      <c r="B339" s="19" t="s">
        <v>119</v>
      </c>
      <c r="C339" s="45" t="s">
        <v>380</v>
      </c>
    </row>
    <row r="340" spans="1:3" x14ac:dyDescent="0.25">
      <c r="A340" s="44">
        <v>338</v>
      </c>
      <c r="B340" s="19" t="s">
        <v>120</v>
      </c>
      <c r="C340" s="45" t="s">
        <v>387</v>
      </c>
    </row>
    <row r="341" spans="1:3" x14ac:dyDescent="0.25">
      <c r="A341" s="44">
        <v>339</v>
      </c>
      <c r="B341" s="19" t="s">
        <v>121</v>
      </c>
      <c r="C341" s="45" t="s">
        <v>380</v>
      </c>
    </row>
    <row r="342" spans="1:3" x14ac:dyDescent="0.25">
      <c r="A342" s="44">
        <v>340</v>
      </c>
      <c r="B342" s="19" t="s">
        <v>121</v>
      </c>
      <c r="C342" s="45" t="s">
        <v>380</v>
      </c>
    </row>
    <row r="343" spans="1:3" x14ac:dyDescent="0.25">
      <c r="A343" s="44">
        <v>341</v>
      </c>
      <c r="B343" s="19" t="s">
        <v>121</v>
      </c>
      <c r="C343" s="45" t="s">
        <v>380</v>
      </c>
    </row>
    <row r="344" spans="1:3" x14ac:dyDescent="0.25">
      <c r="A344" s="44">
        <v>342</v>
      </c>
      <c r="B344" s="19" t="s">
        <v>122</v>
      </c>
      <c r="C344" s="45" t="s">
        <v>380</v>
      </c>
    </row>
    <row r="345" spans="1:3" x14ac:dyDescent="0.25">
      <c r="A345" s="44">
        <v>343</v>
      </c>
      <c r="B345" s="19" t="s">
        <v>123</v>
      </c>
      <c r="C345" s="45" t="s">
        <v>380</v>
      </c>
    </row>
    <row r="346" spans="1:3" x14ac:dyDescent="0.25">
      <c r="A346" s="44">
        <v>344</v>
      </c>
      <c r="B346" s="19" t="s">
        <v>124</v>
      </c>
      <c r="C346" s="45" t="s">
        <v>387</v>
      </c>
    </row>
    <row r="347" spans="1:3" x14ac:dyDescent="0.25">
      <c r="A347" s="44">
        <v>345</v>
      </c>
      <c r="B347" s="19" t="s">
        <v>125</v>
      </c>
      <c r="C347" s="45" t="s">
        <v>380</v>
      </c>
    </row>
    <row r="348" spans="1:3" x14ac:dyDescent="0.25">
      <c r="A348" s="44">
        <v>346</v>
      </c>
      <c r="B348" s="19" t="s">
        <v>126</v>
      </c>
      <c r="C348" s="45" t="s">
        <v>380</v>
      </c>
    </row>
    <row r="349" spans="1:3" x14ac:dyDescent="0.25">
      <c r="A349" s="44">
        <v>347</v>
      </c>
      <c r="B349" s="19" t="s">
        <v>127</v>
      </c>
      <c r="C349" s="45" t="s">
        <v>380</v>
      </c>
    </row>
    <row r="350" spans="1:3" x14ac:dyDescent="0.25">
      <c r="A350" s="44">
        <v>348</v>
      </c>
      <c r="B350" s="19" t="s">
        <v>127</v>
      </c>
      <c r="C350" s="45" t="s">
        <v>380</v>
      </c>
    </row>
    <row r="351" spans="1:3" x14ac:dyDescent="0.25">
      <c r="A351" s="44">
        <v>349</v>
      </c>
      <c r="B351" s="19" t="s">
        <v>72</v>
      </c>
      <c r="C351" s="45" t="s">
        <v>387</v>
      </c>
    </row>
    <row r="352" spans="1:3" x14ac:dyDescent="0.25">
      <c r="A352" s="44">
        <v>350</v>
      </c>
      <c r="B352" s="19" t="s">
        <v>128</v>
      </c>
      <c r="C352" s="45" t="s">
        <v>380</v>
      </c>
    </row>
    <row r="353" spans="1:3" x14ac:dyDescent="0.25">
      <c r="A353" s="44">
        <v>351</v>
      </c>
      <c r="B353" s="19" t="s">
        <v>129</v>
      </c>
      <c r="C353" s="45" t="s">
        <v>387</v>
      </c>
    </row>
    <row r="354" spans="1:3" x14ac:dyDescent="0.25">
      <c r="A354" s="44">
        <v>352</v>
      </c>
      <c r="B354" s="19" t="s">
        <v>130</v>
      </c>
      <c r="C354" s="45" t="s">
        <v>387</v>
      </c>
    </row>
    <row r="355" spans="1:3" x14ac:dyDescent="0.25">
      <c r="A355" s="44">
        <v>353</v>
      </c>
      <c r="B355" s="19" t="s">
        <v>131</v>
      </c>
      <c r="C355" s="45" t="s">
        <v>387</v>
      </c>
    </row>
    <row r="356" spans="1:3" x14ac:dyDescent="0.25">
      <c r="A356" s="44">
        <v>354</v>
      </c>
      <c r="B356" s="19" t="s">
        <v>48</v>
      </c>
      <c r="C356" s="45" t="s">
        <v>380</v>
      </c>
    </row>
    <row r="357" spans="1:3" x14ac:dyDescent="0.25">
      <c r="A357" s="44">
        <v>355</v>
      </c>
      <c r="B357" s="19" t="s">
        <v>132</v>
      </c>
      <c r="C357" s="45" t="s">
        <v>387</v>
      </c>
    </row>
    <row r="358" spans="1:3" x14ac:dyDescent="0.25">
      <c r="A358" s="44">
        <v>357</v>
      </c>
      <c r="B358" s="19" t="s">
        <v>133</v>
      </c>
      <c r="C358" s="45" t="s">
        <v>380</v>
      </c>
    </row>
    <row r="359" spans="1:3" x14ac:dyDescent="0.25">
      <c r="A359" s="44">
        <v>358</v>
      </c>
      <c r="B359" s="19" t="s">
        <v>133</v>
      </c>
      <c r="C359" s="45" t="s">
        <v>380</v>
      </c>
    </row>
    <row r="360" spans="1:3" x14ac:dyDescent="0.25">
      <c r="A360" s="44">
        <v>359</v>
      </c>
      <c r="B360" s="19" t="s">
        <v>133</v>
      </c>
      <c r="C360" s="45" t="s">
        <v>380</v>
      </c>
    </row>
    <row r="361" spans="1:3" x14ac:dyDescent="0.25">
      <c r="A361" s="44">
        <v>360</v>
      </c>
      <c r="B361" s="19" t="s">
        <v>133</v>
      </c>
      <c r="C361" s="45" t="s">
        <v>380</v>
      </c>
    </row>
    <row r="362" spans="1:3" x14ac:dyDescent="0.25">
      <c r="A362" s="44">
        <v>361</v>
      </c>
      <c r="B362" s="19" t="s">
        <v>133</v>
      </c>
      <c r="C362" s="45" t="s">
        <v>380</v>
      </c>
    </row>
    <row r="363" spans="1:3" x14ac:dyDescent="0.25">
      <c r="A363" s="44">
        <v>362</v>
      </c>
      <c r="B363" s="19" t="s">
        <v>133</v>
      </c>
      <c r="C363" s="45" t="s">
        <v>380</v>
      </c>
    </row>
    <row r="364" spans="1:3" x14ac:dyDescent="0.25">
      <c r="A364" s="44">
        <v>363</v>
      </c>
      <c r="B364" s="19" t="s">
        <v>133</v>
      </c>
      <c r="C364" s="45" t="s">
        <v>380</v>
      </c>
    </row>
    <row r="365" spans="1:3" x14ac:dyDescent="0.25">
      <c r="A365" s="44">
        <v>364</v>
      </c>
      <c r="B365" s="19" t="s">
        <v>133</v>
      </c>
      <c r="C365" s="45" t="s">
        <v>380</v>
      </c>
    </row>
    <row r="366" spans="1:3" x14ac:dyDescent="0.25">
      <c r="A366" s="44">
        <v>365</v>
      </c>
      <c r="B366" s="19" t="s">
        <v>133</v>
      </c>
      <c r="C366" s="45" t="s">
        <v>380</v>
      </c>
    </row>
    <row r="367" spans="1:3" x14ac:dyDescent="0.25">
      <c r="A367" s="44">
        <v>366</v>
      </c>
      <c r="B367" s="19" t="s">
        <v>133</v>
      </c>
      <c r="C367" s="45" t="s">
        <v>380</v>
      </c>
    </row>
    <row r="368" spans="1:3" x14ac:dyDescent="0.25">
      <c r="A368" s="44">
        <v>367</v>
      </c>
      <c r="B368" s="19" t="s">
        <v>133</v>
      </c>
      <c r="C368" s="45" t="s">
        <v>380</v>
      </c>
    </row>
    <row r="369" spans="1:3" x14ac:dyDescent="0.25">
      <c r="A369" s="44">
        <v>368</v>
      </c>
      <c r="B369" s="19" t="s">
        <v>133</v>
      </c>
      <c r="C369" s="45" t="s">
        <v>380</v>
      </c>
    </row>
    <row r="370" spans="1:3" x14ac:dyDescent="0.25">
      <c r="A370" s="44">
        <v>369</v>
      </c>
      <c r="B370" s="19" t="s">
        <v>133</v>
      </c>
      <c r="C370" s="45" t="s">
        <v>380</v>
      </c>
    </row>
    <row r="371" spans="1:3" x14ac:dyDescent="0.25">
      <c r="A371" s="44">
        <v>370</v>
      </c>
      <c r="B371" s="19" t="s">
        <v>133</v>
      </c>
      <c r="C371" s="45" t="s">
        <v>380</v>
      </c>
    </row>
    <row r="372" spans="1:3" x14ac:dyDescent="0.25">
      <c r="A372" s="44">
        <v>371</v>
      </c>
      <c r="B372" s="19" t="s">
        <v>133</v>
      </c>
      <c r="C372" s="45" t="s">
        <v>380</v>
      </c>
    </row>
    <row r="373" spans="1:3" x14ac:dyDescent="0.25">
      <c r="A373" s="44">
        <v>372</v>
      </c>
      <c r="B373" s="19" t="s">
        <v>113</v>
      </c>
      <c r="C373" s="45" t="s">
        <v>387</v>
      </c>
    </row>
    <row r="374" spans="1:3" x14ac:dyDescent="0.25">
      <c r="A374" s="44">
        <v>373</v>
      </c>
      <c r="B374" s="19" t="s">
        <v>60</v>
      </c>
      <c r="C374" s="45" t="s">
        <v>387</v>
      </c>
    </row>
    <row r="375" spans="1:3" x14ac:dyDescent="0.25">
      <c r="A375" s="44">
        <v>374</v>
      </c>
      <c r="B375" s="19" t="s">
        <v>60</v>
      </c>
      <c r="C375" s="45" t="s">
        <v>387</v>
      </c>
    </row>
    <row r="376" spans="1:3" x14ac:dyDescent="0.25">
      <c r="A376" s="44">
        <v>375</v>
      </c>
      <c r="B376" s="19" t="s">
        <v>60</v>
      </c>
      <c r="C376" s="45" t="s">
        <v>387</v>
      </c>
    </row>
    <row r="377" spans="1:3" x14ac:dyDescent="0.25">
      <c r="A377" s="44">
        <v>376</v>
      </c>
      <c r="B377" s="19" t="s">
        <v>60</v>
      </c>
      <c r="C377" s="45" t="s">
        <v>387</v>
      </c>
    </row>
    <row r="378" spans="1:3" x14ac:dyDescent="0.25">
      <c r="A378" s="44">
        <v>377</v>
      </c>
      <c r="B378" s="19" t="s">
        <v>60</v>
      </c>
      <c r="C378" s="45" t="s">
        <v>387</v>
      </c>
    </row>
    <row r="379" spans="1:3" x14ac:dyDescent="0.25">
      <c r="A379" s="44">
        <v>378</v>
      </c>
      <c r="B379" s="19" t="s">
        <v>60</v>
      </c>
      <c r="C379" s="45" t="s">
        <v>387</v>
      </c>
    </row>
    <row r="380" spans="1:3" x14ac:dyDescent="0.25">
      <c r="A380" s="44">
        <v>380</v>
      </c>
      <c r="B380" s="19" t="s">
        <v>60</v>
      </c>
      <c r="C380" s="45" t="s">
        <v>387</v>
      </c>
    </row>
    <row r="381" spans="1:3" x14ac:dyDescent="0.25">
      <c r="A381" s="44">
        <v>381</v>
      </c>
      <c r="B381" s="19" t="s">
        <v>60</v>
      </c>
      <c r="C381" s="45" t="s">
        <v>387</v>
      </c>
    </row>
    <row r="382" spans="1:3" x14ac:dyDescent="0.25">
      <c r="A382" s="44">
        <v>382</v>
      </c>
      <c r="B382" s="19" t="s">
        <v>60</v>
      </c>
      <c r="C382" s="45" t="s">
        <v>387</v>
      </c>
    </row>
    <row r="383" spans="1:3" x14ac:dyDescent="0.25">
      <c r="A383" s="44">
        <v>384</v>
      </c>
      <c r="B383" s="19" t="s">
        <v>72</v>
      </c>
      <c r="C383" s="45" t="s">
        <v>387</v>
      </c>
    </row>
    <row r="384" spans="1:3" x14ac:dyDescent="0.25">
      <c r="A384" s="44">
        <v>385</v>
      </c>
      <c r="B384" s="19" t="s">
        <v>60</v>
      </c>
      <c r="C384" s="45" t="s">
        <v>387</v>
      </c>
    </row>
    <row r="385" spans="1:3" x14ac:dyDescent="0.25">
      <c r="A385" s="44">
        <v>386</v>
      </c>
      <c r="B385" s="19" t="s">
        <v>41</v>
      </c>
      <c r="C385" s="45" t="s">
        <v>380</v>
      </c>
    </row>
    <row r="386" spans="1:3" x14ac:dyDescent="0.25">
      <c r="A386" s="44">
        <v>387</v>
      </c>
      <c r="B386" s="19" t="s">
        <v>65</v>
      </c>
      <c r="C386" s="45" t="s">
        <v>380</v>
      </c>
    </row>
    <row r="387" spans="1:3" x14ac:dyDescent="0.25">
      <c r="A387" s="44">
        <v>388</v>
      </c>
      <c r="B387" s="19" t="s">
        <v>60</v>
      </c>
      <c r="C387" s="45" t="s">
        <v>387</v>
      </c>
    </row>
    <row r="388" spans="1:3" x14ac:dyDescent="0.25">
      <c r="A388" s="44">
        <v>389</v>
      </c>
      <c r="B388" s="19" t="s">
        <v>51</v>
      </c>
      <c r="C388" s="45" t="s">
        <v>380</v>
      </c>
    </row>
    <row r="389" spans="1:3" x14ac:dyDescent="0.25">
      <c r="A389" s="44">
        <v>390</v>
      </c>
      <c r="B389" s="19" t="s">
        <v>60</v>
      </c>
      <c r="C389" s="45" t="s">
        <v>387</v>
      </c>
    </row>
    <row r="390" spans="1:3" x14ac:dyDescent="0.25">
      <c r="A390" s="44">
        <v>391</v>
      </c>
      <c r="B390" s="19" t="s">
        <v>134</v>
      </c>
      <c r="C390" s="45" t="s">
        <v>380</v>
      </c>
    </row>
    <row r="391" spans="1:3" x14ac:dyDescent="0.25">
      <c r="A391" s="44">
        <v>392</v>
      </c>
      <c r="B391" s="19" t="s">
        <v>135</v>
      </c>
      <c r="C391" s="45" t="s">
        <v>387</v>
      </c>
    </row>
    <row r="392" spans="1:3" x14ac:dyDescent="0.25">
      <c r="A392" s="44">
        <v>393</v>
      </c>
      <c r="B392" s="19" t="s">
        <v>136</v>
      </c>
      <c r="C392" s="45" t="s">
        <v>387</v>
      </c>
    </row>
    <row r="393" spans="1:3" x14ac:dyDescent="0.25">
      <c r="A393" s="44">
        <v>394</v>
      </c>
      <c r="B393" s="19" t="s">
        <v>92</v>
      </c>
      <c r="C393" s="45" t="s">
        <v>387</v>
      </c>
    </row>
    <row r="394" spans="1:3" x14ac:dyDescent="0.25">
      <c r="A394" s="44">
        <v>395</v>
      </c>
      <c r="B394" s="19" t="s">
        <v>137</v>
      </c>
      <c r="C394" s="45" t="s">
        <v>387</v>
      </c>
    </row>
    <row r="395" spans="1:3" x14ac:dyDescent="0.25">
      <c r="A395" s="44">
        <v>396</v>
      </c>
      <c r="B395" s="19" t="s">
        <v>70</v>
      </c>
      <c r="C395" s="45" t="s">
        <v>387</v>
      </c>
    </row>
    <row r="396" spans="1:3" x14ac:dyDescent="0.25">
      <c r="A396" s="44">
        <v>397</v>
      </c>
      <c r="B396" s="19" t="s">
        <v>138</v>
      </c>
      <c r="C396" s="45" t="s">
        <v>387</v>
      </c>
    </row>
    <row r="397" spans="1:3" x14ac:dyDescent="0.25">
      <c r="A397" s="44">
        <v>398</v>
      </c>
      <c r="B397" s="19" t="s">
        <v>139</v>
      </c>
      <c r="C397" s="45" t="s">
        <v>387</v>
      </c>
    </row>
    <row r="398" spans="1:3" x14ac:dyDescent="0.25">
      <c r="A398" s="44">
        <v>399</v>
      </c>
      <c r="B398" s="19" t="s">
        <v>140</v>
      </c>
      <c r="C398" s="45" t="s">
        <v>380</v>
      </c>
    </row>
    <row r="399" spans="1:3" x14ac:dyDescent="0.25">
      <c r="A399" s="44">
        <v>400</v>
      </c>
      <c r="B399" s="19" t="s">
        <v>91</v>
      </c>
      <c r="C399" s="45" t="s">
        <v>387</v>
      </c>
    </row>
    <row r="400" spans="1:3" x14ac:dyDescent="0.25">
      <c r="A400" s="44">
        <v>401</v>
      </c>
      <c r="B400" s="19" t="s">
        <v>141</v>
      </c>
      <c r="C400" s="45" t="s">
        <v>380</v>
      </c>
    </row>
    <row r="401" spans="1:3" x14ac:dyDescent="0.25">
      <c r="A401" s="44">
        <v>403</v>
      </c>
      <c r="B401" s="19" t="s">
        <v>47</v>
      </c>
      <c r="C401" s="45" t="s">
        <v>387</v>
      </c>
    </row>
    <row r="402" spans="1:3" x14ac:dyDescent="0.25">
      <c r="A402" s="44">
        <v>404</v>
      </c>
      <c r="B402" s="19" t="s">
        <v>142</v>
      </c>
      <c r="C402" s="45" t="s">
        <v>387</v>
      </c>
    </row>
    <row r="403" spans="1:3" x14ac:dyDescent="0.25">
      <c r="A403" s="44">
        <v>405</v>
      </c>
      <c r="B403" s="19" t="s">
        <v>143</v>
      </c>
      <c r="C403" s="45" t="s">
        <v>380</v>
      </c>
    </row>
    <row r="404" spans="1:3" x14ac:dyDescent="0.25">
      <c r="A404" s="44">
        <v>406</v>
      </c>
      <c r="B404" s="19" t="s">
        <v>144</v>
      </c>
      <c r="C404" s="45" t="s">
        <v>380</v>
      </c>
    </row>
    <row r="405" spans="1:3" x14ac:dyDescent="0.25">
      <c r="A405" s="44">
        <v>407</v>
      </c>
      <c r="B405" s="19" t="s">
        <v>145</v>
      </c>
      <c r="C405" s="45" t="s">
        <v>380</v>
      </c>
    </row>
    <row r="406" spans="1:3" x14ac:dyDescent="0.25">
      <c r="A406" s="44">
        <v>408</v>
      </c>
      <c r="B406" s="19" t="s">
        <v>146</v>
      </c>
      <c r="C406" s="45" t="s">
        <v>380</v>
      </c>
    </row>
    <row r="407" spans="1:3" x14ac:dyDescent="0.25">
      <c r="A407" s="44">
        <v>409</v>
      </c>
      <c r="B407" s="19" t="s">
        <v>147</v>
      </c>
      <c r="C407" s="45" t="s">
        <v>380</v>
      </c>
    </row>
    <row r="408" spans="1:3" x14ac:dyDescent="0.25">
      <c r="A408" s="44">
        <v>410</v>
      </c>
      <c r="B408" s="19" t="s">
        <v>148</v>
      </c>
      <c r="C408" s="45" t="s">
        <v>380</v>
      </c>
    </row>
    <row r="409" spans="1:3" x14ac:dyDescent="0.25">
      <c r="A409" s="44">
        <v>411</v>
      </c>
      <c r="B409" s="19" t="s">
        <v>149</v>
      </c>
      <c r="C409" s="45" t="s">
        <v>380</v>
      </c>
    </row>
    <row r="410" spans="1:3" x14ac:dyDescent="0.25">
      <c r="A410" s="44">
        <v>412</v>
      </c>
      <c r="B410" s="19" t="s">
        <v>150</v>
      </c>
      <c r="C410" s="45" t="s">
        <v>380</v>
      </c>
    </row>
    <row r="411" spans="1:3" x14ac:dyDescent="0.25">
      <c r="A411" s="44">
        <v>413</v>
      </c>
      <c r="B411" s="19" t="s">
        <v>151</v>
      </c>
      <c r="C411" s="45" t="s">
        <v>380</v>
      </c>
    </row>
    <row r="412" spans="1:3" x14ac:dyDescent="0.25">
      <c r="A412" s="44">
        <v>414</v>
      </c>
      <c r="B412" s="19" t="s">
        <v>152</v>
      </c>
      <c r="C412" s="45" t="s">
        <v>380</v>
      </c>
    </row>
    <row r="413" spans="1:3" x14ac:dyDescent="0.25">
      <c r="A413" s="44">
        <v>415</v>
      </c>
      <c r="B413" s="19" t="s">
        <v>153</v>
      </c>
      <c r="C413" s="45" t="s">
        <v>380</v>
      </c>
    </row>
    <row r="414" spans="1:3" x14ac:dyDescent="0.25">
      <c r="A414" s="44">
        <v>416</v>
      </c>
      <c r="B414" s="19" t="s">
        <v>154</v>
      </c>
      <c r="C414" s="45" t="s">
        <v>380</v>
      </c>
    </row>
    <row r="415" spans="1:3" x14ac:dyDescent="0.25">
      <c r="A415" s="44">
        <v>417</v>
      </c>
      <c r="B415" s="19" t="s">
        <v>155</v>
      </c>
      <c r="C415" s="45" t="s">
        <v>380</v>
      </c>
    </row>
    <row r="416" spans="1:3" x14ac:dyDescent="0.25">
      <c r="A416" s="44">
        <v>418</v>
      </c>
      <c r="B416" s="19" t="s">
        <v>156</v>
      </c>
      <c r="C416" s="45" t="s">
        <v>380</v>
      </c>
    </row>
    <row r="417" spans="1:3" x14ac:dyDescent="0.25">
      <c r="A417" s="44">
        <v>419</v>
      </c>
      <c r="B417" s="19" t="s">
        <v>157</v>
      </c>
      <c r="C417" s="45" t="s">
        <v>380</v>
      </c>
    </row>
    <row r="418" spans="1:3" x14ac:dyDescent="0.25">
      <c r="A418" s="44">
        <v>420</v>
      </c>
      <c r="B418" s="19" t="s">
        <v>158</v>
      </c>
      <c r="C418" s="45" t="s">
        <v>380</v>
      </c>
    </row>
    <row r="419" spans="1:3" x14ac:dyDescent="0.25">
      <c r="A419" s="44">
        <v>421</v>
      </c>
      <c r="B419" s="19" t="s">
        <v>159</v>
      </c>
      <c r="C419" s="45" t="s">
        <v>380</v>
      </c>
    </row>
    <row r="420" spans="1:3" x14ac:dyDescent="0.25">
      <c r="A420" s="44">
        <v>422</v>
      </c>
      <c r="B420" s="19" t="s">
        <v>160</v>
      </c>
      <c r="C420" s="45" t="s">
        <v>380</v>
      </c>
    </row>
    <row r="421" spans="1:3" x14ac:dyDescent="0.25">
      <c r="A421" s="44">
        <v>423</v>
      </c>
      <c r="B421" s="19" t="s">
        <v>161</v>
      </c>
      <c r="C421" s="45" t="s">
        <v>380</v>
      </c>
    </row>
    <row r="422" spans="1:3" x14ac:dyDescent="0.25">
      <c r="A422" s="44">
        <v>424</v>
      </c>
      <c r="B422" s="19" t="s">
        <v>162</v>
      </c>
      <c r="C422" s="45" t="s">
        <v>380</v>
      </c>
    </row>
    <row r="423" spans="1:3" x14ac:dyDescent="0.25">
      <c r="A423" s="44">
        <v>425</v>
      </c>
      <c r="B423" s="19" t="s">
        <v>163</v>
      </c>
      <c r="C423" s="45" t="s">
        <v>387</v>
      </c>
    </row>
    <row r="424" spans="1:3" x14ac:dyDescent="0.25">
      <c r="A424" s="44">
        <v>426</v>
      </c>
      <c r="B424" s="19" t="s">
        <v>72</v>
      </c>
      <c r="C424" s="45" t="s">
        <v>387</v>
      </c>
    </row>
    <row r="425" spans="1:3" x14ac:dyDescent="0.25">
      <c r="A425" s="44">
        <v>427</v>
      </c>
      <c r="B425" s="19" t="s">
        <v>164</v>
      </c>
      <c r="C425" s="45" t="s">
        <v>387</v>
      </c>
    </row>
    <row r="426" spans="1:3" x14ac:dyDescent="0.25">
      <c r="A426" s="44">
        <v>428</v>
      </c>
      <c r="B426" s="19" t="s">
        <v>165</v>
      </c>
      <c r="C426" s="45" t="s">
        <v>166</v>
      </c>
    </row>
    <row r="427" spans="1:3" x14ac:dyDescent="0.25">
      <c r="A427" s="44">
        <v>429</v>
      </c>
      <c r="B427" s="19" t="s">
        <v>167</v>
      </c>
      <c r="C427" s="45" t="s">
        <v>166</v>
      </c>
    </row>
    <row r="428" spans="1:3" x14ac:dyDescent="0.25">
      <c r="A428" s="44">
        <v>430</v>
      </c>
      <c r="B428" s="19" t="s">
        <v>168</v>
      </c>
      <c r="C428" s="45" t="s">
        <v>166</v>
      </c>
    </row>
    <row r="429" spans="1:3" x14ac:dyDescent="0.25">
      <c r="A429" s="44">
        <v>431</v>
      </c>
      <c r="B429" s="19" t="s">
        <v>169</v>
      </c>
      <c r="C429" s="45" t="s">
        <v>166</v>
      </c>
    </row>
    <row r="430" spans="1:3" x14ac:dyDescent="0.25">
      <c r="A430" s="44">
        <v>432</v>
      </c>
      <c r="B430" s="19" t="s">
        <v>72</v>
      </c>
      <c r="C430" s="45" t="s">
        <v>387</v>
      </c>
    </row>
    <row r="431" spans="1:3" x14ac:dyDescent="0.25">
      <c r="A431" s="44">
        <v>434</v>
      </c>
      <c r="B431" s="19" t="s">
        <v>170</v>
      </c>
      <c r="C431" s="45" t="s">
        <v>380</v>
      </c>
    </row>
    <row r="432" spans="1:3" x14ac:dyDescent="0.25">
      <c r="A432" s="44">
        <v>435</v>
      </c>
      <c r="B432" s="19" t="s">
        <v>171</v>
      </c>
      <c r="C432" s="45" t="s">
        <v>387</v>
      </c>
    </row>
    <row r="433" spans="1:3" x14ac:dyDescent="0.25">
      <c r="A433" s="44">
        <v>436</v>
      </c>
      <c r="B433" s="19" t="s">
        <v>172</v>
      </c>
      <c r="C433" s="45" t="s">
        <v>387</v>
      </c>
    </row>
    <row r="434" spans="1:3" x14ac:dyDescent="0.25">
      <c r="A434" s="44">
        <v>437</v>
      </c>
      <c r="B434" s="19" t="s">
        <v>173</v>
      </c>
      <c r="C434" s="45" t="s">
        <v>387</v>
      </c>
    </row>
    <row r="435" spans="1:3" x14ac:dyDescent="0.25">
      <c r="A435" s="44">
        <v>439</v>
      </c>
      <c r="B435" s="19" t="s">
        <v>174</v>
      </c>
      <c r="C435" s="45" t="s">
        <v>387</v>
      </c>
    </row>
    <row r="436" spans="1:3" x14ac:dyDescent="0.25">
      <c r="A436" s="44">
        <v>440</v>
      </c>
      <c r="B436" s="19" t="s">
        <v>175</v>
      </c>
      <c r="C436" s="45" t="s">
        <v>387</v>
      </c>
    </row>
    <row r="437" spans="1:3" x14ac:dyDescent="0.25">
      <c r="A437" s="44">
        <v>441</v>
      </c>
      <c r="B437" s="19" t="s">
        <v>76</v>
      </c>
      <c r="C437" s="45" t="s">
        <v>387</v>
      </c>
    </row>
    <row r="438" spans="1:3" x14ac:dyDescent="0.25">
      <c r="A438" s="44">
        <v>442</v>
      </c>
      <c r="B438" s="19" t="s">
        <v>72</v>
      </c>
      <c r="C438" s="45" t="s">
        <v>387</v>
      </c>
    </row>
    <row r="439" spans="1:3" x14ac:dyDescent="0.25">
      <c r="A439" s="44">
        <v>443</v>
      </c>
      <c r="B439" s="19" t="s">
        <v>113</v>
      </c>
      <c r="C439" s="45" t="s">
        <v>387</v>
      </c>
    </row>
    <row r="440" spans="1:3" x14ac:dyDescent="0.25">
      <c r="A440" s="44">
        <v>444</v>
      </c>
      <c r="B440" s="19" t="s">
        <v>116</v>
      </c>
      <c r="C440" s="45" t="s">
        <v>387</v>
      </c>
    </row>
    <row r="441" spans="1:3" x14ac:dyDescent="0.25">
      <c r="A441" s="44">
        <v>444</v>
      </c>
      <c r="B441" s="19" t="s">
        <v>116</v>
      </c>
      <c r="C441" s="45" t="s">
        <v>387</v>
      </c>
    </row>
    <row r="442" spans="1:3" x14ac:dyDescent="0.25">
      <c r="A442" s="44">
        <v>445</v>
      </c>
      <c r="B442" s="19" t="s">
        <v>176</v>
      </c>
      <c r="C442" s="45" t="s">
        <v>387</v>
      </c>
    </row>
    <row r="443" spans="1:3" x14ac:dyDescent="0.25">
      <c r="A443" s="44">
        <v>446</v>
      </c>
      <c r="B443" s="19" t="s">
        <v>176</v>
      </c>
      <c r="C443" s="45" t="s">
        <v>387</v>
      </c>
    </row>
    <row r="444" spans="1:3" x14ac:dyDescent="0.25">
      <c r="A444" s="44">
        <v>447</v>
      </c>
      <c r="B444" s="19" t="s">
        <v>87</v>
      </c>
      <c r="C444" s="45" t="s">
        <v>387</v>
      </c>
    </row>
    <row r="445" spans="1:3" x14ac:dyDescent="0.25">
      <c r="A445" s="44">
        <v>448</v>
      </c>
      <c r="B445" s="19" t="s">
        <v>87</v>
      </c>
      <c r="C445" s="45" t="s">
        <v>387</v>
      </c>
    </row>
    <row r="446" spans="1:3" x14ac:dyDescent="0.25">
      <c r="A446" s="44">
        <v>449</v>
      </c>
      <c r="B446" s="19" t="s">
        <v>87</v>
      </c>
      <c r="C446" s="45" t="s">
        <v>387</v>
      </c>
    </row>
    <row r="447" spans="1:3" x14ac:dyDescent="0.25">
      <c r="A447" s="44">
        <v>450</v>
      </c>
      <c r="B447" s="19" t="s">
        <v>87</v>
      </c>
      <c r="C447" s="45" t="s">
        <v>387</v>
      </c>
    </row>
    <row r="448" spans="1:3" x14ac:dyDescent="0.25">
      <c r="A448" s="44">
        <v>451</v>
      </c>
      <c r="B448" s="19" t="s">
        <v>87</v>
      </c>
      <c r="C448" s="45" t="s">
        <v>387</v>
      </c>
    </row>
    <row r="449" spans="1:3" x14ac:dyDescent="0.25">
      <c r="A449" s="44">
        <v>452</v>
      </c>
      <c r="B449" s="19" t="s">
        <v>87</v>
      </c>
      <c r="C449" s="45" t="s">
        <v>387</v>
      </c>
    </row>
    <row r="450" spans="1:3" x14ac:dyDescent="0.25">
      <c r="A450" s="44">
        <v>453</v>
      </c>
      <c r="B450" s="19" t="s">
        <v>87</v>
      </c>
      <c r="C450" s="45" t="s">
        <v>387</v>
      </c>
    </row>
    <row r="451" spans="1:3" x14ac:dyDescent="0.25">
      <c r="A451" s="44">
        <v>454</v>
      </c>
      <c r="B451" s="19" t="s">
        <v>87</v>
      </c>
      <c r="C451" s="45" t="s">
        <v>387</v>
      </c>
    </row>
    <row r="452" spans="1:3" x14ac:dyDescent="0.25">
      <c r="A452" s="44">
        <v>455</v>
      </c>
      <c r="B452" s="19" t="s">
        <v>87</v>
      </c>
      <c r="C452" s="45" t="s">
        <v>387</v>
      </c>
    </row>
    <row r="453" spans="1:3" x14ac:dyDescent="0.25">
      <c r="A453" s="44">
        <v>456</v>
      </c>
      <c r="B453" s="19" t="s">
        <v>87</v>
      </c>
      <c r="C453" s="45" t="s">
        <v>387</v>
      </c>
    </row>
    <row r="454" spans="1:3" x14ac:dyDescent="0.25">
      <c r="A454" s="44">
        <v>459</v>
      </c>
      <c r="B454" s="19" t="s">
        <v>87</v>
      </c>
      <c r="C454" s="45" t="s">
        <v>387</v>
      </c>
    </row>
    <row r="455" spans="1:3" x14ac:dyDescent="0.25">
      <c r="A455" s="44">
        <v>460</v>
      </c>
      <c r="B455" s="19" t="s">
        <v>177</v>
      </c>
      <c r="C455" s="45" t="s">
        <v>380</v>
      </c>
    </row>
    <row r="456" spans="1:3" x14ac:dyDescent="0.25">
      <c r="A456" s="44">
        <v>461</v>
      </c>
      <c r="B456" s="19" t="s">
        <v>177</v>
      </c>
      <c r="C456" s="45" t="s">
        <v>380</v>
      </c>
    </row>
    <row r="457" spans="1:3" x14ac:dyDescent="0.25">
      <c r="A457" s="44">
        <v>462</v>
      </c>
      <c r="B457" s="19" t="s">
        <v>178</v>
      </c>
      <c r="C457" s="45" t="s">
        <v>380</v>
      </c>
    </row>
    <row r="458" spans="1:3" x14ac:dyDescent="0.25">
      <c r="A458" s="44">
        <v>463</v>
      </c>
      <c r="B458" s="19" t="s">
        <v>179</v>
      </c>
      <c r="C458" s="45" t="s">
        <v>380</v>
      </c>
    </row>
    <row r="459" spans="1:3" x14ac:dyDescent="0.25">
      <c r="A459" s="44">
        <v>464</v>
      </c>
      <c r="B459" s="19" t="s">
        <v>180</v>
      </c>
      <c r="C459" s="45" t="s">
        <v>387</v>
      </c>
    </row>
    <row r="460" spans="1:3" x14ac:dyDescent="0.25">
      <c r="A460" s="44">
        <v>465</v>
      </c>
      <c r="B460" s="19" t="s">
        <v>181</v>
      </c>
      <c r="C460" s="45" t="s">
        <v>387</v>
      </c>
    </row>
    <row r="461" spans="1:3" x14ac:dyDescent="0.25">
      <c r="A461" s="44">
        <v>466</v>
      </c>
      <c r="B461" s="19" t="s">
        <v>182</v>
      </c>
      <c r="C461" s="45" t="s">
        <v>387</v>
      </c>
    </row>
    <row r="462" spans="1:3" x14ac:dyDescent="0.25">
      <c r="A462" s="44">
        <v>467</v>
      </c>
      <c r="B462" s="19" t="s">
        <v>182</v>
      </c>
      <c r="C462" s="45" t="s">
        <v>387</v>
      </c>
    </row>
    <row r="463" spans="1:3" x14ac:dyDescent="0.25">
      <c r="A463" s="44">
        <v>468</v>
      </c>
      <c r="B463" s="19" t="s">
        <v>182</v>
      </c>
      <c r="C463" s="45" t="s">
        <v>387</v>
      </c>
    </row>
    <row r="464" spans="1:3" x14ac:dyDescent="0.25">
      <c r="A464" s="44">
        <v>469</v>
      </c>
      <c r="B464" s="19" t="s">
        <v>182</v>
      </c>
      <c r="C464" s="45" t="s">
        <v>387</v>
      </c>
    </row>
    <row r="465" spans="1:3" x14ac:dyDescent="0.25">
      <c r="A465" s="44">
        <v>470</v>
      </c>
      <c r="B465" s="19" t="s">
        <v>182</v>
      </c>
      <c r="C465" s="45" t="s">
        <v>387</v>
      </c>
    </row>
    <row r="466" spans="1:3" x14ac:dyDescent="0.25">
      <c r="A466" s="44">
        <v>473</v>
      </c>
      <c r="B466" s="19" t="s">
        <v>183</v>
      </c>
      <c r="C466" s="45" t="s">
        <v>387</v>
      </c>
    </row>
    <row r="467" spans="1:3" x14ac:dyDescent="0.25">
      <c r="A467" s="44">
        <v>474</v>
      </c>
      <c r="B467" s="19" t="s">
        <v>184</v>
      </c>
      <c r="C467" s="45" t="s">
        <v>380</v>
      </c>
    </row>
    <row r="468" spans="1:3" x14ac:dyDescent="0.25">
      <c r="A468" s="44">
        <v>475</v>
      </c>
      <c r="B468" s="19" t="s">
        <v>185</v>
      </c>
      <c r="C468" s="45" t="s">
        <v>387</v>
      </c>
    </row>
    <row r="469" spans="1:3" x14ac:dyDescent="0.25">
      <c r="A469" s="44">
        <v>476</v>
      </c>
      <c r="B469" s="19" t="s">
        <v>186</v>
      </c>
      <c r="C469" s="45" t="s">
        <v>380</v>
      </c>
    </row>
    <row r="470" spans="1:3" x14ac:dyDescent="0.25">
      <c r="A470" s="44">
        <v>477</v>
      </c>
      <c r="B470" s="19" t="s">
        <v>186</v>
      </c>
      <c r="C470" s="45" t="s">
        <v>380</v>
      </c>
    </row>
    <row r="471" spans="1:3" x14ac:dyDescent="0.25">
      <c r="A471" s="44">
        <v>478</v>
      </c>
      <c r="B471" s="19" t="s">
        <v>116</v>
      </c>
      <c r="C471" s="45" t="s">
        <v>387</v>
      </c>
    </row>
    <row r="472" spans="1:3" x14ac:dyDescent="0.25">
      <c r="A472" s="44">
        <v>479</v>
      </c>
      <c r="B472" s="19" t="s">
        <v>174</v>
      </c>
      <c r="C472" s="45" t="s">
        <v>387</v>
      </c>
    </row>
    <row r="473" spans="1:3" x14ac:dyDescent="0.25">
      <c r="A473" s="44">
        <v>480</v>
      </c>
      <c r="B473" s="19" t="s">
        <v>174</v>
      </c>
      <c r="C473" s="45" t="s">
        <v>387</v>
      </c>
    </row>
    <row r="474" spans="1:3" x14ac:dyDescent="0.25">
      <c r="A474" s="44">
        <v>481</v>
      </c>
      <c r="B474" s="19" t="s">
        <v>174</v>
      </c>
      <c r="C474" s="45" t="s">
        <v>387</v>
      </c>
    </row>
    <row r="475" spans="1:3" x14ac:dyDescent="0.25">
      <c r="A475" s="44">
        <v>482</v>
      </c>
      <c r="B475" s="19" t="s">
        <v>187</v>
      </c>
      <c r="C475" s="45" t="s">
        <v>188</v>
      </c>
    </row>
    <row r="476" spans="1:3" x14ac:dyDescent="0.25">
      <c r="A476" s="44">
        <v>483</v>
      </c>
      <c r="B476" s="19" t="s">
        <v>189</v>
      </c>
      <c r="C476" s="45" t="s">
        <v>188</v>
      </c>
    </row>
    <row r="477" spans="1:3" x14ac:dyDescent="0.25">
      <c r="A477" s="44">
        <v>484</v>
      </c>
      <c r="B477" s="19" t="s">
        <v>190</v>
      </c>
      <c r="C477" s="45" t="s">
        <v>188</v>
      </c>
    </row>
    <row r="478" spans="1:3" x14ac:dyDescent="0.25">
      <c r="A478" s="44">
        <v>485</v>
      </c>
      <c r="B478" s="19" t="s">
        <v>191</v>
      </c>
      <c r="C478" s="45" t="s">
        <v>188</v>
      </c>
    </row>
    <row r="479" spans="1:3" x14ac:dyDescent="0.25">
      <c r="A479" s="44">
        <v>486</v>
      </c>
      <c r="B479" s="19" t="s">
        <v>192</v>
      </c>
      <c r="C479" s="45" t="s">
        <v>188</v>
      </c>
    </row>
    <row r="480" spans="1:3" x14ac:dyDescent="0.25">
      <c r="A480" s="44">
        <v>487</v>
      </c>
      <c r="B480" s="19" t="s">
        <v>193</v>
      </c>
      <c r="C480" s="45" t="s">
        <v>188</v>
      </c>
    </row>
    <row r="481" spans="1:3" x14ac:dyDescent="0.25">
      <c r="A481" s="44">
        <v>488</v>
      </c>
      <c r="B481" s="19" t="s">
        <v>194</v>
      </c>
      <c r="C481" s="45" t="s">
        <v>188</v>
      </c>
    </row>
    <row r="482" spans="1:3" x14ac:dyDescent="0.25">
      <c r="A482" s="44">
        <v>489</v>
      </c>
      <c r="B482" s="19" t="s">
        <v>195</v>
      </c>
      <c r="C482" s="45" t="s">
        <v>188</v>
      </c>
    </row>
    <row r="483" spans="1:3" x14ac:dyDescent="0.25">
      <c r="A483" s="44">
        <v>490</v>
      </c>
      <c r="B483" s="19" t="s">
        <v>196</v>
      </c>
      <c r="C483" s="45" t="s">
        <v>188</v>
      </c>
    </row>
    <row r="484" spans="1:3" x14ac:dyDescent="0.25">
      <c r="A484" s="44">
        <v>491</v>
      </c>
      <c r="B484" s="19" t="s">
        <v>197</v>
      </c>
      <c r="C484" s="45" t="s">
        <v>188</v>
      </c>
    </row>
    <row r="485" spans="1:3" x14ac:dyDescent="0.25">
      <c r="A485" s="44">
        <v>492</v>
      </c>
      <c r="B485" s="19" t="s">
        <v>198</v>
      </c>
      <c r="C485" s="45" t="s">
        <v>188</v>
      </c>
    </row>
    <row r="486" spans="1:3" x14ac:dyDescent="0.25">
      <c r="A486" s="44">
        <v>493</v>
      </c>
      <c r="B486" s="19" t="s">
        <v>199</v>
      </c>
      <c r="C486" s="45" t="s">
        <v>188</v>
      </c>
    </row>
    <row r="487" spans="1:3" x14ac:dyDescent="0.25">
      <c r="A487" s="44">
        <v>494</v>
      </c>
      <c r="B487" s="19" t="s">
        <v>200</v>
      </c>
      <c r="C487" s="45" t="s">
        <v>188</v>
      </c>
    </row>
    <row r="488" spans="1:3" x14ac:dyDescent="0.25">
      <c r="A488" s="44">
        <v>495</v>
      </c>
      <c r="B488" s="19" t="s">
        <v>201</v>
      </c>
      <c r="C488" s="45" t="s">
        <v>188</v>
      </c>
    </row>
    <row r="489" spans="1:3" x14ac:dyDescent="0.25">
      <c r="A489" s="44">
        <v>496</v>
      </c>
      <c r="B489" s="19" t="s">
        <v>202</v>
      </c>
      <c r="C489" s="45" t="s">
        <v>188</v>
      </c>
    </row>
    <row r="490" spans="1:3" x14ac:dyDescent="0.25">
      <c r="A490" s="44">
        <v>497</v>
      </c>
      <c r="B490" s="19" t="s">
        <v>203</v>
      </c>
      <c r="C490" s="45" t="s">
        <v>188</v>
      </c>
    </row>
    <row r="491" spans="1:3" x14ac:dyDescent="0.25">
      <c r="A491" s="44">
        <v>498</v>
      </c>
      <c r="B491" s="19" t="s">
        <v>204</v>
      </c>
      <c r="C491" s="45" t="s">
        <v>188</v>
      </c>
    </row>
    <row r="492" spans="1:3" x14ac:dyDescent="0.25">
      <c r="A492" s="44">
        <v>701</v>
      </c>
      <c r="B492" s="19" t="s">
        <v>205</v>
      </c>
      <c r="C492" s="45" t="s">
        <v>380</v>
      </c>
    </row>
    <row r="493" spans="1:3" x14ac:dyDescent="0.25">
      <c r="A493" s="44">
        <v>702</v>
      </c>
      <c r="B493" s="19" t="s">
        <v>205</v>
      </c>
      <c r="C493" s="45" t="s">
        <v>380</v>
      </c>
    </row>
    <row r="494" spans="1:3" x14ac:dyDescent="0.25">
      <c r="A494" s="44">
        <v>703</v>
      </c>
      <c r="B494" s="19" t="s">
        <v>139</v>
      </c>
      <c r="C494" s="45" t="s">
        <v>380</v>
      </c>
    </row>
    <row r="495" spans="1:3" x14ac:dyDescent="0.25">
      <c r="A495" s="44">
        <v>704</v>
      </c>
      <c r="B495" s="19" t="s">
        <v>139</v>
      </c>
      <c r="C495" s="45" t="s">
        <v>380</v>
      </c>
    </row>
    <row r="496" spans="1:3" x14ac:dyDescent="0.25">
      <c r="A496" s="44">
        <v>705</v>
      </c>
      <c r="B496" s="19" t="s">
        <v>139</v>
      </c>
      <c r="C496" s="45" t="s">
        <v>380</v>
      </c>
    </row>
    <row r="497" spans="1:3" x14ac:dyDescent="0.25">
      <c r="A497" s="44">
        <v>706</v>
      </c>
      <c r="B497" s="19" t="s">
        <v>139</v>
      </c>
      <c r="C497" s="45" t="s">
        <v>380</v>
      </c>
    </row>
    <row r="498" spans="1:3" x14ac:dyDescent="0.25">
      <c r="A498" s="44">
        <v>707</v>
      </c>
      <c r="B498" s="19" t="s">
        <v>139</v>
      </c>
      <c r="C498" s="45" t="s">
        <v>380</v>
      </c>
    </row>
    <row r="499" spans="1:3" x14ac:dyDescent="0.25">
      <c r="A499" s="44">
        <v>708</v>
      </c>
      <c r="B499" s="19" t="s">
        <v>139</v>
      </c>
      <c r="C499" s="45" t="s">
        <v>380</v>
      </c>
    </row>
    <row r="500" spans="1:3" x14ac:dyDescent="0.25">
      <c r="A500" s="44">
        <v>709</v>
      </c>
      <c r="B500" s="19" t="s">
        <v>139</v>
      </c>
      <c r="C500" s="45" t="s">
        <v>380</v>
      </c>
    </row>
    <row r="501" spans="1:3" x14ac:dyDescent="0.25">
      <c r="A501" s="44">
        <v>710</v>
      </c>
      <c r="B501" s="19" t="s">
        <v>139</v>
      </c>
      <c r="C501" s="45" t="s">
        <v>380</v>
      </c>
    </row>
    <row r="502" spans="1:3" x14ac:dyDescent="0.25">
      <c r="A502" s="44">
        <v>711</v>
      </c>
      <c r="B502" s="19" t="s">
        <v>139</v>
      </c>
      <c r="C502" s="45" t="s">
        <v>380</v>
      </c>
    </row>
    <row r="503" spans="1:3" x14ac:dyDescent="0.25">
      <c r="A503" s="44">
        <v>712</v>
      </c>
      <c r="B503" s="19" t="s">
        <v>206</v>
      </c>
      <c r="C503" s="45" t="s">
        <v>380</v>
      </c>
    </row>
    <row r="504" spans="1:3" x14ac:dyDescent="0.25">
      <c r="A504" s="44">
        <v>713</v>
      </c>
      <c r="B504" s="19" t="s">
        <v>206</v>
      </c>
      <c r="C504" s="45" t="s">
        <v>380</v>
      </c>
    </row>
    <row r="505" spans="1:3" x14ac:dyDescent="0.25">
      <c r="A505" s="44">
        <v>714</v>
      </c>
      <c r="B505" s="19" t="s">
        <v>206</v>
      </c>
      <c r="C505" s="45" t="s">
        <v>380</v>
      </c>
    </row>
    <row r="506" spans="1:3" x14ac:dyDescent="0.25">
      <c r="A506" s="44">
        <v>715</v>
      </c>
      <c r="B506" s="19" t="s">
        <v>206</v>
      </c>
      <c r="C506" s="45" t="s">
        <v>380</v>
      </c>
    </row>
    <row r="507" spans="1:3" x14ac:dyDescent="0.25">
      <c r="A507" s="44">
        <v>716</v>
      </c>
      <c r="B507" s="19" t="s">
        <v>207</v>
      </c>
      <c r="C507" s="45" t="s">
        <v>380</v>
      </c>
    </row>
    <row r="508" spans="1:3" x14ac:dyDescent="0.25">
      <c r="A508" s="44">
        <v>717</v>
      </c>
      <c r="B508" s="19" t="s">
        <v>207</v>
      </c>
      <c r="C508" s="45" t="s">
        <v>380</v>
      </c>
    </row>
    <row r="509" spans="1:3" x14ac:dyDescent="0.25">
      <c r="A509" s="44">
        <v>718</v>
      </c>
      <c r="B509" s="19" t="s">
        <v>208</v>
      </c>
      <c r="C509" s="45" t="s">
        <v>380</v>
      </c>
    </row>
    <row r="510" spans="1:3" x14ac:dyDescent="0.25">
      <c r="A510" s="44">
        <v>719</v>
      </c>
      <c r="B510" s="19" t="s">
        <v>208</v>
      </c>
      <c r="C510" s="45" t="s">
        <v>380</v>
      </c>
    </row>
    <row r="511" spans="1:3" x14ac:dyDescent="0.25">
      <c r="A511" s="44">
        <v>720</v>
      </c>
      <c r="B511" s="19" t="s">
        <v>73</v>
      </c>
      <c r="C511" s="45" t="s">
        <v>387</v>
      </c>
    </row>
    <row r="512" spans="1:3" x14ac:dyDescent="0.25">
      <c r="A512" s="44">
        <v>721</v>
      </c>
      <c r="B512" s="19" t="s">
        <v>209</v>
      </c>
      <c r="C512" s="45" t="s">
        <v>387</v>
      </c>
    </row>
    <row r="513" spans="1:3" x14ac:dyDescent="0.25">
      <c r="A513" s="44">
        <v>722</v>
      </c>
      <c r="B513" s="19" t="s">
        <v>209</v>
      </c>
      <c r="C513" s="45" t="s">
        <v>387</v>
      </c>
    </row>
    <row r="514" spans="1:3" x14ac:dyDescent="0.25">
      <c r="A514" s="44">
        <v>723</v>
      </c>
      <c r="B514" s="19" t="s">
        <v>209</v>
      </c>
      <c r="C514" s="45" t="s">
        <v>387</v>
      </c>
    </row>
    <row r="515" spans="1:3" x14ac:dyDescent="0.25">
      <c r="A515" s="44">
        <v>724</v>
      </c>
      <c r="B515" s="19" t="s">
        <v>209</v>
      </c>
      <c r="C515" s="45" t="s">
        <v>387</v>
      </c>
    </row>
    <row r="516" spans="1:3" x14ac:dyDescent="0.25">
      <c r="A516" s="44">
        <v>725</v>
      </c>
      <c r="B516" s="19" t="s">
        <v>209</v>
      </c>
      <c r="C516" s="45" t="s">
        <v>387</v>
      </c>
    </row>
    <row r="517" spans="1:3" x14ac:dyDescent="0.25">
      <c r="A517" s="44">
        <v>726</v>
      </c>
      <c r="B517" s="19" t="s">
        <v>209</v>
      </c>
      <c r="C517" s="45" t="s">
        <v>387</v>
      </c>
    </row>
    <row r="518" spans="1:3" x14ac:dyDescent="0.25">
      <c r="A518" s="44">
        <v>727</v>
      </c>
      <c r="B518" s="19" t="s">
        <v>209</v>
      </c>
      <c r="C518" s="45" t="s">
        <v>387</v>
      </c>
    </row>
    <row r="519" spans="1:3" x14ac:dyDescent="0.25">
      <c r="A519" s="44">
        <v>728</v>
      </c>
      <c r="B519" s="19" t="s">
        <v>210</v>
      </c>
      <c r="C519" s="45" t="s">
        <v>387</v>
      </c>
    </row>
    <row r="520" spans="1:3" x14ac:dyDescent="0.25">
      <c r="A520" s="44">
        <v>729</v>
      </c>
      <c r="B520" s="19" t="s">
        <v>209</v>
      </c>
      <c r="C520" s="45" t="s">
        <v>387</v>
      </c>
    </row>
    <row r="521" spans="1:3" x14ac:dyDescent="0.25">
      <c r="A521" s="44">
        <v>730</v>
      </c>
      <c r="B521" s="19" t="s">
        <v>210</v>
      </c>
      <c r="C521" s="45" t="s">
        <v>387</v>
      </c>
    </row>
    <row r="522" spans="1:3" x14ac:dyDescent="0.25">
      <c r="A522" s="44">
        <v>731</v>
      </c>
      <c r="B522" s="19" t="s">
        <v>209</v>
      </c>
      <c r="C522" s="45" t="s">
        <v>387</v>
      </c>
    </row>
    <row r="523" spans="1:3" x14ac:dyDescent="0.25">
      <c r="A523" s="44">
        <v>732</v>
      </c>
      <c r="B523" s="19" t="s">
        <v>210</v>
      </c>
      <c r="C523" s="45" t="s">
        <v>387</v>
      </c>
    </row>
    <row r="524" spans="1:3" x14ac:dyDescent="0.25">
      <c r="A524" s="44">
        <v>733</v>
      </c>
      <c r="B524" s="19" t="s">
        <v>209</v>
      </c>
      <c r="C524" s="45" t="s">
        <v>387</v>
      </c>
    </row>
    <row r="525" spans="1:3" x14ac:dyDescent="0.25">
      <c r="A525" s="44">
        <v>734</v>
      </c>
      <c r="B525" s="19" t="s">
        <v>210</v>
      </c>
      <c r="C525" s="45" t="s">
        <v>387</v>
      </c>
    </row>
    <row r="526" spans="1:3" x14ac:dyDescent="0.25">
      <c r="A526" s="44">
        <v>735</v>
      </c>
      <c r="B526" s="19" t="s">
        <v>209</v>
      </c>
      <c r="C526" s="45" t="s">
        <v>387</v>
      </c>
    </row>
    <row r="527" spans="1:3" x14ac:dyDescent="0.25">
      <c r="A527" s="44">
        <v>736</v>
      </c>
      <c r="B527" s="19" t="s">
        <v>210</v>
      </c>
      <c r="C527" s="45" t="s">
        <v>387</v>
      </c>
    </row>
    <row r="528" spans="1:3" x14ac:dyDescent="0.25">
      <c r="A528" s="44">
        <v>737</v>
      </c>
      <c r="B528" s="19" t="s">
        <v>209</v>
      </c>
      <c r="C528" s="45" t="s">
        <v>387</v>
      </c>
    </row>
    <row r="529" spans="1:3" x14ac:dyDescent="0.25">
      <c r="A529" s="44">
        <v>738</v>
      </c>
      <c r="B529" s="19" t="s">
        <v>210</v>
      </c>
      <c r="C529" s="45" t="s">
        <v>387</v>
      </c>
    </row>
    <row r="530" spans="1:3" x14ac:dyDescent="0.25">
      <c r="A530" s="44">
        <v>739</v>
      </c>
      <c r="B530" s="19" t="s">
        <v>209</v>
      </c>
      <c r="C530" s="45" t="s">
        <v>387</v>
      </c>
    </row>
    <row r="531" spans="1:3" x14ac:dyDescent="0.25">
      <c r="A531" s="44">
        <v>740</v>
      </c>
      <c r="B531" s="19" t="s">
        <v>210</v>
      </c>
      <c r="C531" s="45" t="s">
        <v>387</v>
      </c>
    </row>
    <row r="532" spans="1:3" x14ac:dyDescent="0.25">
      <c r="A532" s="44">
        <v>741</v>
      </c>
      <c r="B532" s="19" t="s">
        <v>209</v>
      </c>
      <c r="C532" s="45" t="s">
        <v>387</v>
      </c>
    </row>
    <row r="533" spans="1:3" x14ac:dyDescent="0.25">
      <c r="A533" s="44">
        <v>742</v>
      </c>
      <c r="B533" s="19" t="s">
        <v>210</v>
      </c>
      <c r="C533" s="45" t="s">
        <v>387</v>
      </c>
    </row>
    <row r="534" spans="1:3" x14ac:dyDescent="0.25">
      <c r="A534" s="44">
        <v>743</v>
      </c>
      <c r="B534" s="19" t="s">
        <v>209</v>
      </c>
      <c r="C534" s="45" t="s">
        <v>387</v>
      </c>
    </row>
    <row r="535" spans="1:3" x14ac:dyDescent="0.25">
      <c r="A535" s="44">
        <v>744</v>
      </c>
      <c r="B535" s="19" t="s">
        <v>210</v>
      </c>
      <c r="C535" s="45" t="s">
        <v>387</v>
      </c>
    </row>
    <row r="536" spans="1:3" x14ac:dyDescent="0.25">
      <c r="A536" s="44">
        <v>745</v>
      </c>
      <c r="B536" s="19" t="s">
        <v>209</v>
      </c>
      <c r="C536" s="45" t="s">
        <v>387</v>
      </c>
    </row>
    <row r="537" spans="1:3" x14ac:dyDescent="0.25">
      <c r="A537" s="44">
        <v>746</v>
      </c>
      <c r="B537" s="19" t="s">
        <v>210</v>
      </c>
      <c r="C537" s="45" t="s">
        <v>387</v>
      </c>
    </row>
    <row r="538" spans="1:3" x14ac:dyDescent="0.25">
      <c r="A538" s="44">
        <v>747</v>
      </c>
      <c r="B538" s="19" t="s">
        <v>209</v>
      </c>
      <c r="C538" s="45" t="s">
        <v>387</v>
      </c>
    </row>
    <row r="539" spans="1:3" x14ac:dyDescent="0.25">
      <c r="A539" s="44">
        <v>748</v>
      </c>
      <c r="B539" s="19" t="s">
        <v>209</v>
      </c>
      <c r="C539" s="45" t="s">
        <v>387</v>
      </c>
    </row>
    <row r="540" spans="1:3" x14ac:dyDescent="0.25">
      <c r="A540" s="44">
        <v>749</v>
      </c>
      <c r="B540" s="19" t="s">
        <v>210</v>
      </c>
      <c r="C540" s="45" t="s">
        <v>387</v>
      </c>
    </row>
    <row r="541" spans="1:3" x14ac:dyDescent="0.25">
      <c r="A541" s="44">
        <v>752</v>
      </c>
      <c r="B541" s="19" t="s">
        <v>209</v>
      </c>
      <c r="C541" s="45" t="s">
        <v>387</v>
      </c>
    </row>
    <row r="542" spans="1:3" x14ac:dyDescent="0.25">
      <c r="A542" s="44">
        <v>753</v>
      </c>
      <c r="B542" s="19" t="s">
        <v>211</v>
      </c>
      <c r="C542" s="45" t="s">
        <v>387</v>
      </c>
    </row>
    <row r="543" spans="1:3" x14ac:dyDescent="0.25">
      <c r="A543" s="44">
        <v>754</v>
      </c>
      <c r="B543" s="19" t="s">
        <v>209</v>
      </c>
      <c r="C543" s="45" t="s">
        <v>387</v>
      </c>
    </row>
    <row r="544" spans="1:3" x14ac:dyDescent="0.25">
      <c r="A544" s="44">
        <v>755</v>
      </c>
      <c r="B544" s="19" t="s">
        <v>211</v>
      </c>
      <c r="C544" s="45" t="s">
        <v>387</v>
      </c>
    </row>
    <row r="545" spans="1:3" x14ac:dyDescent="0.25">
      <c r="A545" s="44">
        <v>756</v>
      </c>
      <c r="B545" s="19" t="s">
        <v>209</v>
      </c>
      <c r="C545" s="45" t="s">
        <v>387</v>
      </c>
    </row>
    <row r="546" spans="1:3" x14ac:dyDescent="0.25">
      <c r="A546" s="44">
        <v>757</v>
      </c>
      <c r="B546" s="19" t="s">
        <v>211</v>
      </c>
      <c r="C546" s="45" t="s">
        <v>387</v>
      </c>
    </row>
    <row r="547" spans="1:3" x14ac:dyDescent="0.25">
      <c r="A547" s="44">
        <v>758</v>
      </c>
      <c r="B547" s="19" t="s">
        <v>209</v>
      </c>
      <c r="C547" s="45" t="s">
        <v>387</v>
      </c>
    </row>
    <row r="548" spans="1:3" x14ac:dyDescent="0.25">
      <c r="A548" s="44">
        <v>759</v>
      </c>
      <c r="B548" s="19" t="s">
        <v>211</v>
      </c>
      <c r="C548" s="45" t="s">
        <v>387</v>
      </c>
    </row>
    <row r="549" spans="1:3" x14ac:dyDescent="0.25">
      <c r="A549" s="44">
        <v>760</v>
      </c>
      <c r="B549" s="19" t="s">
        <v>209</v>
      </c>
      <c r="C549" s="45" t="s">
        <v>387</v>
      </c>
    </row>
    <row r="550" spans="1:3" x14ac:dyDescent="0.25">
      <c r="A550" s="44">
        <v>761</v>
      </c>
      <c r="B550" s="19" t="s">
        <v>211</v>
      </c>
      <c r="C550" s="45" t="s">
        <v>387</v>
      </c>
    </row>
    <row r="551" spans="1:3" x14ac:dyDescent="0.25">
      <c r="A551" s="44">
        <v>762</v>
      </c>
      <c r="B551" s="19" t="s">
        <v>209</v>
      </c>
      <c r="C551" s="45" t="s">
        <v>387</v>
      </c>
    </row>
    <row r="552" spans="1:3" x14ac:dyDescent="0.25">
      <c r="A552" s="44">
        <v>763</v>
      </c>
      <c r="B552" s="19" t="s">
        <v>211</v>
      </c>
      <c r="C552" s="45" t="s">
        <v>387</v>
      </c>
    </row>
    <row r="553" spans="1:3" x14ac:dyDescent="0.25">
      <c r="A553" s="44">
        <v>764</v>
      </c>
      <c r="B553" s="19" t="s">
        <v>209</v>
      </c>
      <c r="C553" s="45" t="s">
        <v>387</v>
      </c>
    </row>
    <row r="554" spans="1:3" x14ac:dyDescent="0.25">
      <c r="A554" s="44">
        <v>765</v>
      </c>
      <c r="B554" s="19" t="s">
        <v>211</v>
      </c>
      <c r="C554" s="45" t="s">
        <v>387</v>
      </c>
    </row>
    <row r="555" spans="1:3" x14ac:dyDescent="0.25">
      <c r="A555" s="44">
        <v>766</v>
      </c>
      <c r="B555" s="19" t="s">
        <v>209</v>
      </c>
      <c r="C555" s="45" t="s">
        <v>387</v>
      </c>
    </row>
    <row r="556" spans="1:3" x14ac:dyDescent="0.25">
      <c r="A556" s="44">
        <v>767</v>
      </c>
      <c r="B556" s="19" t="s">
        <v>211</v>
      </c>
      <c r="C556" s="45" t="s">
        <v>387</v>
      </c>
    </row>
    <row r="557" spans="1:3" x14ac:dyDescent="0.25">
      <c r="A557" s="44">
        <v>768</v>
      </c>
      <c r="B557" s="19" t="s">
        <v>209</v>
      </c>
      <c r="C557" s="45" t="s">
        <v>387</v>
      </c>
    </row>
    <row r="558" spans="1:3" x14ac:dyDescent="0.25">
      <c r="A558" s="44">
        <v>769</v>
      </c>
      <c r="B558" s="19" t="s">
        <v>211</v>
      </c>
      <c r="C558" s="45" t="s">
        <v>387</v>
      </c>
    </row>
    <row r="559" spans="1:3" x14ac:dyDescent="0.25">
      <c r="A559" s="44">
        <v>770</v>
      </c>
      <c r="B559" s="19" t="s">
        <v>212</v>
      </c>
      <c r="C559" s="45" t="s">
        <v>387</v>
      </c>
    </row>
    <row r="560" spans="1:3" x14ac:dyDescent="0.25">
      <c r="A560" s="44">
        <v>775</v>
      </c>
      <c r="B560" s="19" t="s">
        <v>213</v>
      </c>
      <c r="C560" s="45" t="s">
        <v>380</v>
      </c>
    </row>
    <row r="561" spans="1:3" x14ac:dyDescent="0.25">
      <c r="A561" s="44">
        <v>776</v>
      </c>
      <c r="B561" s="19" t="s">
        <v>213</v>
      </c>
      <c r="C561" s="45" t="s">
        <v>380</v>
      </c>
    </row>
    <row r="562" spans="1:3" x14ac:dyDescent="0.25">
      <c r="A562" s="44">
        <v>781</v>
      </c>
      <c r="B562" s="19" t="s">
        <v>209</v>
      </c>
      <c r="C562" s="45" t="s">
        <v>380</v>
      </c>
    </row>
    <row r="563" spans="1:3" x14ac:dyDescent="0.25">
      <c r="A563" s="44">
        <v>782</v>
      </c>
      <c r="B563" s="19" t="s">
        <v>209</v>
      </c>
      <c r="C563" s="45" t="s">
        <v>387</v>
      </c>
    </row>
    <row r="564" spans="1:3" x14ac:dyDescent="0.25">
      <c r="A564" s="44">
        <v>783</v>
      </c>
      <c r="B564" s="19" t="s">
        <v>209</v>
      </c>
      <c r="C564" s="45" t="s">
        <v>387</v>
      </c>
    </row>
    <row r="565" spans="1:3" x14ac:dyDescent="0.25">
      <c r="A565" s="44">
        <v>784</v>
      </c>
      <c r="B565" s="19" t="s">
        <v>209</v>
      </c>
      <c r="C565" s="45" t="s">
        <v>387</v>
      </c>
    </row>
    <row r="566" spans="1:3" x14ac:dyDescent="0.25">
      <c r="A566" s="44">
        <v>785</v>
      </c>
      <c r="B566" s="19" t="s">
        <v>209</v>
      </c>
      <c r="C566" s="45" t="s">
        <v>387</v>
      </c>
    </row>
    <row r="567" spans="1:3" x14ac:dyDescent="0.25">
      <c r="A567" s="44">
        <v>786</v>
      </c>
      <c r="B567" s="19" t="s">
        <v>209</v>
      </c>
      <c r="C567" s="45" t="s">
        <v>387</v>
      </c>
    </row>
    <row r="568" spans="1:3" x14ac:dyDescent="0.25">
      <c r="A568" s="44">
        <v>787</v>
      </c>
      <c r="B568" s="19" t="s">
        <v>214</v>
      </c>
      <c r="C568" s="45" t="s">
        <v>387</v>
      </c>
    </row>
    <row r="569" spans="1:3" x14ac:dyDescent="0.25">
      <c r="A569" s="44">
        <v>788</v>
      </c>
      <c r="B569" s="19" t="s">
        <v>215</v>
      </c>
      <c r="C569" s="45" t="s">
        <v>387</v>
      </c>
    </row>
    <row r="570" spans="1:3" x14ac:dyDescent="0.25">
      <c r="A570" s="44">
        <v>789</v>
      </c>
      <c r="B570" s="19" t="s">
        <v>216</v>
      </c>
      <c r="C570" s="45" t="s">
        <v>387</v>
      </c>
    </row>
    <row r="571" spans="1:3" x14ac:dyDescent="0.25">
      <c r="A571" s="44">
        <v>790</v>
      </c>
      <c r="B571" s="19" t="s">
        <v>217</v>
      </c>
      <c r="C571" s="45" t="s">
        <v>387</v>
      </c>
    </row>
    <row r="572" spans="1:3" x14ac:dyDescent="0.25">
      <c r="A572" s="44">
        <v>791</v>
      </c>
      <c r="B572" s="19" t="s">
        <v>218</v>
      </c>
      <c r="C572" s="45" t="s">
        <v>387</v>
      </c>
    </row>
    <row r="573" spans="1:3" x14ac:dyDescent="0.25">
      <c r="A573" s="44">
        <v>792</v>
      </c>
      <c r="B573" s="19" t="s">
        <v>219</v>
      </c>
      <c r="C573" s="45" t="s">
        <v>387</v>
      </c>
    </row>
    <row r="574" spans="1:3" x14ac:dyDescent="0.25">
      <c r="A574" s="44">
        <v>793</v>
      </c>
      <c r="B574" s="19" t="s">
        <v>209</v>
      </c>
      <c r="C574" s="45" t="s">
        <v>387</v>
      </c>
    </row>
    <row r="575" spans="1:3" x14ac:dyDescent="0.25">
      <c r="A575" s="44">
        <v>794</v>
      </c>
      <c r="B575" s="19" t="s">
        <v>210</v>
      </c>
      <c r="C575" s="45" t="s">
        <v>387</v>
      </c>
    </row>
    <row r="576" spans="1:3" x14ac:dyDescent="0.25">
      <c r="A576" s="44">
        <v>801</v>
      </c>
      <c r="B576" s="19" t="s">
        <v>136</v>
      </c>
      <c r="C576" s="45" t="s">
        <v>387</v>
      </c>
    </row>
    <row r="577" spans="1:3" x14ac:dyDescent="0.25">
      <c r="A577" s="44">
        <v>802</v>
      </c>
      <c r="B577" s="19" t="s">
        <v>220</v>
      </c>
      <c r="C577" s="45" t="s">
        <v>387</v>
      </c>
    </row>
    <row r="578" spans="1:3" x14ac:dyDescent="0.25">
      <c r="A578" s="44">
        <v>803</v>
      </c>
      <c r="B578" s="19" t="s">
        <v>221</v>
      </c>
      <c r="C578" s="45" t="s">
        <v>380</v>
      </c>
    </row>
    <row r="579" spans="1:3" x14ac:dyDescent="0.25">
      <c r="A579" s="44">
        <v>804</v>
      </c>
      <c r="B579" s="19" t="s">
        <v>220</v>
      </c>
      <c r="C579" s="45" t="s">
        <v>387</v>
      </c>
    </row>
    <row r="580" spans="1:3" x14ac:dyDescent="0.25">
      <c r="A580" s="44">
        <v>805</v>
      </c>
      <c r="B580" s="19" t="s">
        <v>221</v>
      </c>
      <c r="C580" s="45" t="s">
        <v>380</v>
      </c>
    </row>
    <row r="581" spans="1:3" x14ac:dyDescent="0.25">
      <c r="A581" s="44">
        <v>806</v>
      </c>
      <c r="B581" s="19" t="s">
        <v>220</v>
      </c>
      <c r="C581" s="45" t="s">
        <v>387</v>
      </c>
    </row>
    <row r="582" spans="1:3" x14ac:dyDescent="0.25">
      <c r="A582" s="44">
        <v>807</v>
      </c>
      <c r="B582" s="19" t="s">
        <v>221</v>
      </c>
      <c r="C582" s="45" t="s">
        <v>380</v>
      </c>
    </row>
    <row r="583" spans="1:3" x14ac:dyDescent="0.25">
      <c r="A583" s="44">
        <v>808</v>
      </c>
      <c r="B583" s="19" t="s">
        <v>220</v>
      </c>
      <c r="C583" s="45" t="s">
        <v>387</v>
      </c>
    </row>
    <row r="584" spans="1:3" x14ac:dyDescent="0.25">
      <c r="A584" s="44">
        <v>809</v>
      </c>
      <c r="B584" s="19" t="s">
        <v>221</v>
      </c>
      <c r="C584" s="45" t="s">
        <v>380</v>
      </c>
    </row>
    <row r="585" spans="1:3" x14ac:dyDescent="0.25">
      <c r="A585" s="44">
        <v>810</v>
      </c>
      <c r="B585" s="19" t="s">
        <v>220</v>
      </c>
      <c r="C585" s="45" t="s">
        <v>387</v>
      </c>
    </row>
    <row r="586" spans="1:3" x14ac:dyDescent="0.25">
      <c r="A586" s="44">
        <v>811</v>
      </c>
      <c r="B586" s="19" t="s">
        <v>221</v>
      </c>
      <c r="C586" s="45" t="s">
        <v>380</v>
      </c>
    </row>
    <row r="587" spans="1:3" x14ac:dyDescent="0.25">
      <c r="A587" s="44">
        <v>812</v>
      </c>
      <c r="B587" s="19" t="s">
        <v>220</v>
      </c>
      <c r="C587" s="45" t="s">
        <v>387</v>
      </c>
    </row>
    <row r="588" spans="1:3" x14ac:dyDescent="0.25">
      <c r="A588" s="44">
        <v>813</v>
      </c>
      <c r="B588" s="19" t="s">
        <v>221</v>
      </c>
      <c r="C588" s="45" t="s">
        <v>380</v>
      </c>
    </row>
    <row r="589" spans="1:3" x14ac:dyDescent="0.25">
      <c r="A589" s="44">
        <v>814</v>
      </c>
      <c r="B589" s="19" t="s">
        <v>220</v>
      </c>
      <c r="C589" s="45" t="s">
        <v>387</v>
      </c>
    </row>
    <row r="590" spans="1:3" x14ac:dyDescent="0.25">
      <c r="A590" s="44">
        <v>815</v>
      </c>
      <c r="B590" s="19" t="s">
        <v>221</v>
      </c>
      <c r="C590" s="45" t="s">
        <v>380</v>
      </c>
    </row>
    <row r="591" spans="1:3" x14ac:dyDescent="0.25">
      <c r="A591" s="44">
        <v>816</v>
      </c>
      <c r="B591" s="19" t="s">
        <v>220</v>
      </c>
      <c r="C591" s="45" t="s">
        <v>387</v>
      </c>
    </row>
    <row r="592" spans="1:3" x14ac:dyDescent="0.25">
      <c r="A592" s="44">
        <v>817</v>
      </c>
      <c r="B592" s="19" t="s">
        <v>221</v>
      </c>
      <c r="C592" s="45" t="s">
        <v>380</v>
      </c>
    </row>
    <row r="593" spans="1:3" x14ac:dyDescent="0.25">
      <c r="A593" s="44">
        <v>818</v>
      </c>
      <c r="B593" s="19" t="s">
        <v>220</v>
      </c>
      <c r="C593" s="45" t="s">
        <v>387</v>
      </c>
    </row>
    <row r="594" spans="1:3" x14ac:dyDescent="0.25">
      <c r="A594" s="44">
        <v>819</v>
      </c>
      <c r="B594" s="19" t="s">
        <v>221</v>
      </c>
      <c r="C594" s="45" t="s">
        <v>380</v>
      </c>
    </row>
    <row r="595" spans="1:3" x14ac:dyDescent="0.25">
      <c r="A595" s="44">
        <v>820</v>
      </c>
      <c r="B595" s="19" t="s">
        <v>220</v>
      </c>
      <c r="C595" s="45" t="s">
        <v>387</v>
      </c>
    </row>
    <row r="596" spans="1:3" x14ac:dyDescent="0.25">
      <c r="A596" s="44">
        <v>821</v>
      </c>
      <c r="B596" s="19" t="s">
        <v>221</v>
      </c>
      <c r="C596" s="45" t="s">
        <v>380</v>
      </c>
    </row>
    <row r="597" spans="1:3" x14ac:dyDescent="0.25">
      <c r="A597" s="44">
        <v>822</v>
      </c>
      <c r="B597" s="19" t="s">
        <v>220</v>
      </c>
      <c r="C597" s="45" t="s">
        <v>387</v>
      </c>
    </row>
    <row r="598" spans="1:3" x14ac:dyDescent="0.25">
      <c r="A598" s="44">
        <v>823</v>
      </c>
      <c r="B598" s="19" t="s">
        <v>221</v>
      </c>
      <c r="C598" s="45" t="s">
        <v>380</v>
      </c>
    </row>
    <row r="599" spans="1:3" x14ac:dyDescent="0.25">
      <c r="A599" s="44">
        <v>824</v>
      </c>
      <c r="B599" s="19" t="s">
        <v>220</v>
      </c>
      <c r="C599" s="45" t="s">
        <v>387</v>
      </c>
    </row>
    <row r="600" spans="1:3" x14ac:dyDescent="0.25">
      <c r="A600" s="44">
        <v>825</v>
      </c>
      <c r="B600" s="19" t="s">
        <v>221</v>
      </c>
      <c r="C600" s="45" t="s">
        <v>380</v>
      </c>
    </row>
    <row r="601" spans="1:3" x14ac:dyDescent="0.25">
      <c r="A601" s="44">
        <v>826</v>
      </c>
      <c r="B601" s="19" t="s">
        <v>220</v>
      </c>
      <c r="C601" s="45" t="s">
        <v>387</v>
      </c>
    </row>
    <row r="602" spans="1:3" x14ac:dyDescent="0.25">
      <c r="A602" s="44">
        <v>827</v>
      </c>
      <c r="B602" s="19" t="s">
        <v>221</v>
      </c>
      <c r="C602" s="45" t="s">
        <v>380</v>
      </c>
    </row>
    <row r="603" spans="1:3" x14ac:dyDescent="0.25">
      <c r="A603" s="44">
        <v>828</v>
      </c>
      <c r="B603" s="19" t="s">
        <v>220</v>
      </c>
      <c r="C603" s="45" t="s">
        <v>387</v>
      </c>
    </row>
    <row r="604" spans="1:3" x14ac:dyDescent="0.25">
      <c r="A604" s="44">
        <v>829</v>
      </c>
      <c r="B604" s="19" t="s">
        <v>221</v>
      </c>
      <c r="C604" s="45" t="s">
        <v>380</v>
      </c>
    </row>
    <row r="605" spans="1:3" x14ac:dyDescent="0.25">
      <c r="A605" s="44">
        <v>830</v>
      </c>
      <c r="B605" s="19" t="s">
        <v>220</v>
      </c>
      <c r="C605" s="45" t="s">
        <v>387</v>
      </c>
    </row>
    <row r="606" spans="1:3" x14ac:dyDescent="0.25">
      <c r="A606" s="44">
        <v>831</v>
      </c>
      <c r="B606" s="19" t="s">
        <v>221</v>
      </c>
      <c r="C606" s="45" t="s">
        <v>380</v>
      </c>
    </row>
    <row r="607" spans="1:3" x14ac:dyDescent="0.25">
      <c r="A607" s="44">
        <v>832</v>
      </c>
      <c r="B607" s="19" t="s">
        <v>220</v>
      </c>
      <c r="C607" s="45" t="s">
        <v>387</v>
      </c>
    </row>
    <row r="608" spans="1:3" x14ac:dyDescent="0.25">
      <c r="A608" s="44">
        <v>833</v>
      </c>
      <c r="B608" s="19" t="s">
        <v>221</v>
      </c>
      <c r="C608" s="45" t="s">
        <v>380</v>
      </c>
    </row>
    <row r="609" spans="1:3" x14ac:dyDescent="0.25">
      <c r="A609" s="44">
        <v>834</v>
      </c>
      <c r="B609" s="19" t="s">
        <v>220</v>
      </c>
      <c r="C609" s="45" t="s">
        <v>387</v>
      </c>
    </row>
    <row r="610" spans="1:3" x14ac:dyDescent="0.25">
      <c r="A610" s="44">
        <v>835</v>
      </c>
      <c r="B610" s="19" t="s">
        <v>221</v>
      </c>
      <c r="C610" s="45" t="s">
        <v>380</v>
      </c>
    </row>
    <row r="611" spans="1:3" x14ac:dyDescent="0.25">
      <c r="A611" s="44">
        <v>836</v>
      </c>
      <c r="B611" s="19" t="s">
        <v>220</v>
      </c>
      <c r="C611" s="45" t="s">
        <v>387</v>
      </c>
    </row>
    <row r="612" spans="1:3" x14ac:dyDescent="0.25">
      <c r="A612" s="44">
        <v>837</v>
      </c>
      <c r="B612" s="19" t="s">
        <v>221</v>
      </c>
      <c r="C612" s="45" t="s">
        <v>380</v>
      </c>
    </row>
    <row r="613" spans="1:3" x14ac:dyDescent="0.25">
      <c r="A613" s="44">
        <v>838</v>
      </c>
      <c r="B613" s="19" t="s">
        <v>220</v>
      </c>
      <c r="C613" s="45" t="s">
        <v>387</v>
      </c>
    </row>
    <row r="614" spans="1:3" x14ac:dyDescent="0.25">
      <c r="A614" s="44">
        <v>839</v>
      </c>
      <c r="B614" s="19" t="s">
        <v>221</v>
      </c>
      <c r="C614" s="45" t="s">
        <v>380</v>
      </c>
    </row>
    <row r="615" spans="1:3" x14ac:dyDescent="0.25">
      <c r="A615" s="44">
        <v>840</v>
      </c>
      <c r="B615" s="19" t="s">
        <v>220</v>
      </c>
      <c r="C615" s="45" t="s">
        <v>387</v>
      </c>
    </row>
    <row r="616" spans="1:3" x14ac:dyDescent="0.25">
      <c r="A616" s="44">
        <v>841</v>
      </c>
      <c r="B616" s="19" t="s">
        <v>221</v>
      </c>
      <c r="C616" s="45" t="s">
        <v>380</v>
      </c>
    </row>
    <row r="617" spans="1:3" x14ac:dyDescent="0.25">
      <c r="A617" s="44">
        <v>842</v>
      </c>
      <c r="B617" s="19" t="s">
        <v>220</v>
      </c>
      <c r="C617" s="45" t="s">
        <v>387</v>
      </c>
    </row>
    <row r="618" spans="1:3" x14ac:dyDescent="0.25">
      <c r="A618" s="44">
        <v>843</v>
      </c>
      <c r="B618" s="19" t="s">
        <v>221</v>
      </c>
      <c r="C618" s="45" t="s">
        <v>380</v>
      </c>
    </row>
    <row r="619" spans="1:3" x14ac:dyDescent="0.25">
      <c r="A619" s="44">
        <v>844</v>
      </c>
      <c r="B619" s="19" t="s">
        <v>220</v>
      </c>
      <c r="C619" s="45" t="s">
        <v>387</v>
      </c>
    </row>
    <row r="620" spans="1:3" x14ac:dyDescent="0.25">
      <c r="A620" s="44">
        <v>845</v>
      </c>
      <c r="B620" s="19" t="s">
        <v>221</v>
      </c>
      <c r="C620" s="45" t="s">
        <v>380</v>
      </c>
    </row>
    <row r="621" spans="1:3" x14ac:dyDescent="0.25">
      <c r="A621" s="44">
        <v>846</v>
      </c>
      <c r="B621" s="19" t="s">
        <v>220</v>
      </c>
      <c r="C621" s="45" t="s">
        <v>387</v>
      </c>
    </row>
    <row r="622" spans="1:3" x14ac:dyDescent="0.25">
      <c r="A622" s="44">
        <v>847</v>
      </c>
      <c r="B622" s="19" t="s">
        <v>221</v>
      </c>
      <c r="C622" s="45" t="s">
        <v>380</v>
      </c>
    </row>
    <row r="623" spans="1:3" x14ac:dyDescent="0.25">
      <c r="A623" s="44">
        <v>848</v>
      </c>
      <c r="B623" s="19" t="s">
        <v>220</v>
      </c>
      <c r="C623" s="45" t="s">
        <v>387</v>
      </c>
    </row>
    <row r="624" spans="1:3" x14ac:dyDescent="0.25">
      <c r="A624" s="44">
        <v>849</v>
      </c>
      <c r="B624" s="19" t="s">
        <v>221</v>
      </c>
      <c r="C624" s="45" t="s">
        <v>380</v>
      </c>
    </row>
    <row r="625" spans="1:3" x14ac:dyDescent="0.25">
      <c r="A625" s="44">
        <v>850</v>
      </c>
      <c r="B625" s="19" t="s">
        <v>221</v>
      </c>
      <c r="C625" s="45" t="s">
        <v>380</v>
      </c>
    </row>
    <row r="626" spans="1:3" x14ac:dyDescent="0.25">
      <c r="A626" s="44">
        <v>851</v>
      </c>
      <c r="B626" s="19" t="s">
        <v>221</v>
      </c>
      <c r="C626" s="45" t="s">
        <v>380</v>
      </c>
    </row>
    <row r="627" spans="1:3" x14ac:dyDescent="0.25">
      <c r="A627" s="44">
        <v>852</v>
      </c>
      <c r="B627" s="19" t="s">
        <v>220</v>
      </c>
      <c r="C627" s="45" t="s">
        <v>387</v>
      </c>
    </row>
    <row r="628" spans="1:3" x14ac:dyDescent="0.25">
      <c r="A628" s="44">
        <v>853</v>
      </c>
      <c r="B628" s="19" t="s">
        <v>220</v>
      </c>
      <c r="C628" s="45" t="s">
        <v>387</v>
      </c>
    </row>
    <row r="629" spans="1:3" x14ac:dyDescent="0.25">
      <c r="A629" s="44">
        <v>854</v>
      </c>
      <c r="B629" s="19" t="s">
        <v>220</v>
      </c>
      <c r="C629" s="45" t="s">
        <v>387</v>
      </c>
    </row>
    <row r="630" spans="1:3" x14ac:dyDescent="0.25">
      <c r="A630" s="44">
        <v>855</v>
      </c>
      <c r="B630" s="19" t="s">
        <v>220</v>
      </c>
      <c r="C630" s="45" t="s">
        <v>387</v>
      </c>
    </row>
    <row r="631" spans="1:3" x14ac:dyDescent="0.25">
      <c r="A631" s="44">
        <v>856</v>
      </c>
      <c r="B631" s="19" t="s">
        <v>220</v>
      </c>
      <c r="C631" s="45" t="s">
        <v>387</v>
      </c>
    </row>
    <row r="632" spans="1:3" x14ac:dyDescent="0.25">
      <c r="A632" s="44">
        <v>857</v>
      </c>
      <c r="B632" s="19" t="s">
        <v>220</v>
      </c>
      <c r="C632" s="45" t="s">
        <v>387</v>
      </c>
    </row>
    <row r="633" spans="1:3" x14ac:dyDescent="0.25">
      <c r="A633" s="44">
        <v>858</v>
      </c>
      <c r="B633" s="19" t="s">
        <v>220</v>
      </c>
      <c r="C633" s="45" t="s">
        <v>387</v>
      </c>
    </row>
    <row r="634" spans="1:3" x14ac:dyDescent="0.25">
      <c r="A634" s="44">
        <v>859</v>
      </c>
      <c r="B634" s="19" t="s">
        <v>220</v>
      </c>
      <c r="C634" s="45" t="s">
        <v>387</v>
      </c>
    </row>
    <row r="635" spans="1:3" x14ac:dyDescent="0.25">
      <c r="A635" s="44">
        <v>860</v>
      </c>
      <c r="B635" s="19" t="s">
        <v>220</v>
      </c>
      <c r="C635" s="45" t="s">
        <v>387</v>
      </c>
    </row>
    <row r="636" spans="1:3" x14ac:dyDescent="0.25">
      <c r="A636" s="44">
        <v>861</v>
      </c>
      <c r="B636" s="19" t="s">
        <v>220</v>
      </c>
      <c r="C636" s="45" t="s">
        <v>387</v>
      </c>
    </row>
    <row r="637" spans="1:3" x14ac:dyDescent="0.25">
      <c r="A637" s="44">
        <v>862</v>
      </c>
      <c r="B637" s="19" t="s">
        <v>220</v>
      </c>
      <c r="C637" s="45" t="s">
        <v>387</v>
      </c>
    </row>
    <row r="638" spans="1:3" x14ac:dyDescent="0.25">
      <c r="A638" s="44">
        <v>863</v>
      </c>
      <c r="B638" s="19" t="s">
        <v>220</v>
      </c>
      <c r="C638" s="45" t="s">
        <v>387</v>
      </c>
    </row>
    <row r="639" spans="1:3" x14ac:dyDescent="0.25">
      <c r="A639" s="44">
        <v>864</v>
      </c>
      <c r="B639" s="19" t="s">
        <v>220</v>
      </c>
      <c r="C639" s="45" t="s">
        <v>387</v>
      </c>
    </row>
    <row r="640" spans="1:3" x14ac:dyDescent="0.25">
      <c r="A640" s="44">
        <v>865</v>
      </c>
      <c r="B640" s="19" t="s">
        <v>220</v>
      </c>
      <c r="C640" s="45" t="s">
        <v>387</v>
      </c>
    </row>
    <row r="641" spans="1:3" x14ac:dyDescent="0.25">
      <c r="A641" s="44">
        <v>866</v>
      </c>
      <c r="B641" s="19" t="s">
        <v>221</v>
      </c>
      <c r="C641" s="45" t="s">
        <v>380</v>
      </c>
    </row>
    <row r="642" spans="1:3" x14ac:dyDescent="0.25">
      <c r="A642" s="44">
        <v>867</v>
      </c>
      <c r="B642" s="19" t="s">
        <v>220</v>
      </c>
      <c r="C642" s="45" t="s">
        <v>387</v>
      </c>
    </row>
    <row r="643" spans="1:3" x14ac:dyDescent="0.25">
      <c r="A643" s="44">
        <v>868</v>
      </c>
      <c r="B643" s="19" t="s">
        <v>221</v>
      </c>
      <c r="C643" s="45" t="s">
        <v>380</v>
      </c>
    </row>
    <row r="644" spans="1:3" x14ac:dyDescent="0.25">
      <c r="A644" s="44">
        <v>869</v>
      </c>
      <c r="B644" s="19" t="s">
        <v>220</v>
      </c>
      <c r="C644" s="45" t="s">
        <v>387</v>
      </c>
    </row>
    <row r="645" spans="1:3" x14ac:dyDescent="0.25">
      <c r="A645" s="44">
        <v>870</v>
      </c>
      <c r="B645" s="19" t="s">
        <v>221</v>
      </c>
      <c r="C645" s="45" t="s">
        <v>380</v>
      </c>
    </row>
    <row r="646" spans="1:3" x14ac:dyDescent="0.25">
      <c r="A646" s="44">
        <v>871</v>
      </c>
      <c r="B646" s="19" t="s">
        <v>220</v>
      </c>
      <c r="C646" s="45" t="s">
        <v>387</v>
      </c>
    </row>
    <row r="647" spans="1:3" x14ac:dyDescent="0.25">
      <c r="A647" s="44">
        <v>872</v>
      </c>
      <c r="B647" s="19" t="s">
        <v>221</v>
      </c>
      <c r="C647" s="45" t="s">
        <v>380</v>
      </c>
    </row>
    <row r="648" spans="1:3" x14ac:dyDescent="0.25">
      <c r="A648" s="44">
        <v>873</v>
      </c>
      <c r="B648" s="19" t="s">
        <v>220</v>
      </c>
      <c r="C648" s="45" t="s">
        <v>387</v>
      </c>
    </row>
    <row r="649" spans="1:3" x14ac:dyDescent="0.25">
      <c r="A649" s="44">
        <v>874</v>
      </c>
      <c r="B649" s="19" t="s">
        <v>221</v>
      </c>
      <c r="C649" s="45" t="s">
        <v>380</v>
      </c>
    </row>
    <row r="650" spans="1:3" x14ac:dyDescent="0.25">
      <c r="A650" s="44">
        <v>875</v>
      </c>
      <c r="B650" s="19" t="s">
        <v>220</v>
      </c>
      <c r="C650" s="45" t="s">
        <v>387</v>
      </c>
    </row>
    <row r="651" spans="1:3" x14ac:dyDescent="0.25">
      <c r="A651" s="44">
        <v>876</v>
      </c>
      <c r="B651" s="19" t="s">
        <v>221</v>
      </c>
      <c r="C651" s="45" t="s">
        <v>380</v>
      </c>
    </row>
    <row r="652" spans="1:3" x14ac:dyDescent="0.25">
      <c r="A652" s="44">
        <v>877</v>
      </c>
      <c r="B652" s="19" t="s">
        <v>220</v>
      </c>
      <c r="C652" s="45" t="s">
        <v>387</v>
      </c>
    </row>
    <row r="653" spans="1:3" x14ac:dyDescent="0.25">
      <c r="A653" s="44">
        <v>878</v>
      </c>
      <c r="B653" s="19" t="s">
        <v>221</v>
      </c>
      <c r="C653" s="45" t="s">
        <v>380</v>
      </c>
    </row>
    <row r="654" spans="1:3" x14ac:dyDescent="0.25">
      <c r="A654" s="44">
        <v>879</v>
      </c>
      <c r="B654" s="19" t="s">
        <v>220</v>
      </c>
      <c r="C654" s="45" t="s">
        <v>387</v>
      </c>
    </row>
    <row r="655" spans="1:3" x14ac:dyDescent="0.25">
      <c r="A655" s="44">
        <v>880</v>
      </c>
      <c r="B655" s="19" t="s">
        <v>221</v>
      </c>
      <c r="C655" s="45" t="s">
        <v>380</v>
      </c>
    </row>
    <row r="656" spans="1:3" x14ac:dyDescent="0.25">
      <c r="A656" s="44">
        <v>881</v>
      </c>
      <c r="B656" s="19" t="s">
        <v>220</v>
      </c>
      <c r="C656" s="45" t="s">
        <v>387</v>
      </c>
    </row>
    <row r="657" spans="1:3" x14ac:dyDescent="0.25">
      <c r="A657" s="44">
        <v>882</v>
      </c>
      <c r="B657" s="19" t="s">
        <v>221</v>
      </c>
      <c r="C657" s="45" t="s">
        <v>380</v>
      </c>
    </row>
    <row r="658" spans="1:3" x14ac:dyDescent="0.25">
      <c r="A658" s="44">
        <v>883</v>
      </c>
      <c r="B658" s="19" t="s">
        <v>220</v>
      </c>
      <c r="C658" s="45" t="s">
        <v>387</v>
      </c>
    </row>
    <row r="659" spans="1:3" x14ac:dyDescent="0.25">
      <c r="A659" s="44">
        <v>884</v>
      </c>
      <c r="B659" s="19" t="s">
        <v>221</v>
      </c>
      <c r="C659" s="45" t="s">
        <v>380</v>
      </c>
    </row>
    <row r="660" spans="1:3" x14ac:dyDescent="0.25">
      <c r="A660" s="44">
        <v>885</v>
      </c>
      <c r="B660" s="19" t="s">
        <v>220</v>
      </c>
      <c r="C660" s="45" t="s">
        <v>387</v>
      </c>
    </row>
    <row r="661" spans="1:3" x14ac:dyDescent="0.25">
      <c r="A661" s="44">
        <v>886</v>
      </c>
      <c r="B661" s="19" t="s">
        <v>221</v>
      </c>
      <c r="C661" s="45" t="s">
        <v>380</v>
      </c>
    </row>
    <row r="662" spans="1:3" x14ac:dyDescent="0.25">
      <c r="A662" s="44">
        <v>887</v>
      </c>
      <c r="B662" s="19" t="s">
        <v>220</v>
      </c>
      <c r="C662" s="45" t="s">
        <v>387</v>
      </c>
    </row>
    <row r="663" spans="1:3" x14ac:dyDescent="0.25">
      <c r="A663" s="44">
        <v>888</v>
      </c>
      <c r="B663" s="19" t="s">
        <v>221</v>
      </c>
      <c r="C663" s="45" t="s">
        <v>380</v>
      </c>
    </row>
    <row r="664" spans="1:3" x14ac:dyDescent="0.25">
      <c r="A664" s="44">
        <v>889</v>
      </c>
      <c r="B664" s="19" t="s">
        <v>220</v>
      </c>
      <c r="C664" s="45" t="s">
        <v>387</v>
      </c>
    </row>
    <row r="665" spans="1:3" x14ac:dyDescent="0.25">
      <c r="A665" s="44">
        <v>890</v>
      </c>
      <c r="B665" s="19" t="s">
        <v>221</v>
      </c>
      <c r="C665" s="45" t="s">
        <v>380</v>
      </c>
    </row>
    <row r="666" spans="1:3" x14ac:dyDescent="0.25">
      <c r="A666" s="44">
        <v>891</v>
      </c>
      <c r="B666" s="19" t="s">
        <v>221</v>
      </c>
      <c r="C666" s="45" t="s">
        <v>380</v>
      </c>
    </row>
    <row r="667" spans="1:3" x14ac:dyDescent="0.25">
      <c r="A667" s="44">
        <v>892</v>
      </c>
      <c r="B667" s="19" t="s">
        <v>221</v>
      </c>
      <c r="C667" s="45" t="s">
        <v>380</v>
      </c>
    </row>
    <row r="668" spans="1:3" x14ac:dyDescent="0.25">
      <c r="A668" s="44">
        <v>893</v>
      </c>
      <c r="B668" s="19" t="s">
        <v>221</v>
      </c>
      <c r="C668" s="45" t="s">
        <v>380</v>
      </c>
    </row>
    <row r="669" spans="1:3" x14ac:dyDescent="0.25">
      <c r="A669" s="44">
        <v>894</v>
      </c>
      <c r="B669" s="19" t="s">
        <v>178</v>
      </c>
      <c r="C669" s="45" t="s">
        <v>380</v>
      </c>
    </row>
    <row r="670" spans="1:3" x14ac:dyDescent="0.25">
      <c r="A670" s="44">
        <v>895</v>
      </c>
      <c r="B670" s="19" t="s">
        <v>178</v>
      </c>
      <c r="C670" s="45" t="s">
        <v>380</v>
      </c>
    </row>
    <row r="671" spans="1:3" x14ac:dyDescent="0.25">
      <c r="A671" s="44">
        <v>896</v>
      </c>
      <c r="B671" s="19" t="s">
        <v>178</v>
      </c>
      <c r="C671" s="45" t="s">
        <v>380</v>
      </c>
    </row>
    <row r="672" spans="1:3" x14ac:dyDescent="0.25">
      <c r="A672" s="44">
        <v>897</v>
      </c>
      <c r="B672" s="19" t="s">
        <v>221</v>
      </c>
      <c r="C672" s="45" t="s">
        <v>380</v>
      </c>
    </row>
    <row r="673" spans="1:3" x14ac:dyDescent="0.25">
      <c r="A673" s="44">
        <v>898</v>
      </c>
      <c r="B673" s="19" t="s">
        <v>221</v>
      </c>
      <c r="C673" s="45" t="s">
        <v>380</v>
      </c>
    </row>
    <row r="674" spans="1:3" x14ac:dyDescent="0.25">
      <c r="A674" s="44">
        <v>899</v>
      </c>
      <c r="B674" s="19" t="s">
        <v>222</v>
      </c>
      <c r="C674" s="45" t="s">
        <v>380</v>
      </c>
    </row>
    <row r="675" spans="1:3" x14ac:dyDescent="0.25">
      <c r="A675" s="44">
        <v>900</v>
      </c>
      <c r="B675" s="19" t="s">
        <v>222</v>
      </c>
      <c r="C675" s="45" t="s">
        <v>380</v>
      </c>
    </row>
    <row r="676" spans="1:3" x14ac:dyDescent="0.25">
      <c r="A676" s="44">
        <v>901</v>
      </c>
      <c r="B676" s="19" t="s">
        <v>222</v>
      </c>
      <c r="C676" s="45" t="s">
        <v>380</v>
      </c>
    </row>
    <row r="677" spans="1:3" x14ac:dyDescent="0.25">
      <c r="A677" s="44">
        <v>902</v>
      </c>
      <c r="B677" s="19" t="s">
        <v>222</v>
      </c>
      <c r="C677" s="45" t="s">
        <v>380</v>
      </c>
    </row>
    <row r="678" spans="1:3" x14ac:dyDescent="0.25">
      <c r="A678" s="44">
        <v>903</v>
      </c>
      <c r="B678" s="19" t="s">
        <v>222</v>
      </c>
      <c r="C678" s="45" t="s">
        <v>380</v>
      </c>
    </row>
    <row r="679" spans="1:3" x14ac:dyDescent="0.25">
      <c r="A679" s="44">
        <v>904</v>
      </c>
      <c r="B679" s="19" t="s">
        <v>223</v>
      </c>
      <c r="C679" s="45" t="s">
        <v>380</v>
      </c>
    </row>
    <row r="680" spans="1:3" x14ac:dyDescent="0.25">
      <c r="A680" s="44">
        <v>905</v>
      </c>
      <c r="B680" s="19" t="s">
        <v>223</v>
      </c>
      <c r="C680" s="45" t="s">
        <v>380</v>
      </c>
    </row>
    <row r="681" spans="1:3" x14ac:dyDescent="0.25">
      <c r="A681" s="44">
        <v>906</v>
      </c>
      <c r="B681" s="19" t="s">
        <v>223</v>
      </c>
      <c r="C681" s="45" t="s">
        <v>380</v>
      </c>
    </row>
    <row r="682" spans="1:3" x14ac:dyDescent="0.25">
      <c r="A682" s="44">
        <v>907</v>
      </c>
      <c r="B682" s="19" t="s">
        <v>224</v>
      </c>
      <c r="C682" s="45" t="s">
        <v>380</v>
      </c>
    </row>
    <row r="683" spans="1:3" x14ac:dyDescent="0.25">
      <c r="A683" s="44">
        <v>908</v>
      </c>
      <c r="B683" s="19" t="s">
        <v>224</v>
      </c>
      <c r="C683" s="45" t="s">
        <v>380</v>
      </c>
    </row>
    <row r="684" spans="1:3" x14ac:dyDescent="0.25">
      <c r="A684" s="44">
        <v>909</v>
      </c>
      <c r="B684" s="19" t="s">
        <v>224</v>
      </c>
      <c r="C684" s="45" t="s">
        <v>380</v>
      </c>
    </row>
    <row r="685" spans="1:3" x14ac:dyDescent="0.25">
      <c r="A685" s="44">
        <v>910</v>
      </c>
      <c r="B685" s="19" t="s">
        <v>224</v>
      </c>
      <c r="C685" s="45" t="s">
        <v>380</v>
      </c>
    </row>
    <row r="686" spans="1:3" x14ac:dyDescent="0.25">
      <c r="A686" s="44">
        <v>911</v>
      </c>
      <c r="B686" s="19" t="s">
        <v>224</v>
      </c>
      <c r="C686" s="45" t="s">
        <v>380</v>
      </c>
    </row>
    <row r="687" spans="1:3" x14ac:dyDescent="0.25">
      <c r="A687" s="44">
        <v>912</v>
      </c>
      <c r="B687" s="19" t="s">
        <v>224</v>
      </c>
      <c r="C687" s="45" t="s">
        <v>380</v>
      </c>
    </row>
    <row r="688" spans="1:3" x14ac:dyDescent="0.25">
      <c r="A688" s="44">
        <v>913</v>
      </c>
      <c r="B688" s="19" t="s">
        <v>224</v>
      </c>
      <c r="C688" s="45" t="s">
        <v>380</v>
      </c>
    </row>
    <row r="689" spans="1:3" x14ac:dyDescent="0.25">
      <c r="A689" s="44">
        <v>914</v>
      </c>
      <c r="B689" s="19" t="s">
        <v>225</v>
      </c>
      <c r="C689" s="45" t="s">
        <v>387</v>
      </c>
    </row>
    <row r="690" spans="1:3" x14ac:dyDescent="0.25">
      <c r="A690" s="44">
        <v>915</v>
      </c>
      <c r="B690" s="19" t="s">
        <v>178</v>
      </c>
      <c r="C690" s="45" t="s">
        <v>387</v>
      </c>
    </row>
    <row r="691" spans="1:3" x14ac:dyDescent="0.25">
      <c r="A691" s="44">
        <v>916</v>
      </c>
      <c r="B691" s="19" t="s">
        <v>178</v>
      </c>
      <c r="C691" s="45" t="s">
        <v>387</v>
      </c>
    </row>
    <row r="692" spans="1:3" x14ac:dyDescent="0.25">
      <c r="A692" s="44">
        <v>917</v>
      </c>
      <c r="B692" s="19" t="s">
        <v>178</v>
      </c>
      <c r="C692" s="45" t="s">
        <v>387</v>
      </c>
    </row>
    <row r="693" spans="1:3" x14ac:dyDescent="0.25">
      <c r="A693" s="44">
        <v>918</v>
      </c>
      <c r="B693" s="19" t="s">
        <v>113</v>
      </c>
      <c r="C693" s="45" t="s">
        <v>387</v>
      </c>
    </row>
    <row r="694" spans="1:3" x14ac:dyDescent="0.25">
      <c r="A694" s="44">
        <v>919</v>
      </c>
      <c r="B694" s="19" t="s">
        <v>226</v>
      </c>
      <c r="C694" s="45" t="s">
        <v>387</v>
      </c>
    </row>
    <row r="695" spans="1:3" x14ac:dyDescent="0.25">
      <c r="A695" s="44">
        <v>920</v>
      </c>
      <c r="B695" s="19" t="s">
        <v>226</v>
      </c>
      <c r="C695" s="45" t="s">
        <v>387</v>
      </c>
    </row>
    <row r="696" spans="1:3" x14ac:dyDescent="0.25">
      <c r="A696" s="44">
        <v>922</v>
      </c>
      <c r="B696" s="19" t="s">
        <v>136</v>
      </c>
      <c r="C696" s="45" t="s">
        <v>387</v>
      </c>
    </row>
    <row r="697" spans="1:3" x14ac:dyDescent="0.25">
      <c r="A697" s="44">
        <v>923</v>
      </c>
      <c r="B697" s="19" t="s">
        <v>136</v>
      </c>
      <c r="C697" s="45" t="s">
        <v>387</v>
      </c>
    </row>
    <row r="698" spans="1:3" x14ac:dyDescent="0.25">
      <c r="A698" s="44">
        <v>924</v>
      </c>
      <c r="B698" s="19" t="s">
        <v>136</v>
      </c>
      <c r="C698" s="45" t="s">
        <v>387</v>
      </c>
    </row>
    <row r="699" spans="1:3" x14ac:dyDescent="0.25">
      <c r="A699" s="44">
        <v>925</v>
      </c>
      <c r="B699" s="19" t="s">
        <v>227</v>
      </c>
      <c r="C699" s="45" t="s">
        <v>166</v>
      </c>
    </row>
    <row r="700" spans="1:3" x14ac:dyDescent="0.25">
      <c r="A700" s="44">
        <v>926</v>
      </c>
      <c r="B700" s="19" t="s">
        <v>167</v>
      </c>
      <c r="C700" s="45" t="s">
        <v>166</v>
      </c>
    </row>
    <row r="701" spans="1:3" x14ac:dyDescent="0.25">
      <c r="A701" s="44">
        <v>927</v>
      </c>
      <c r="B701" s="19" t="s">
        <v>169</v>
      </c>
      <c r="C701" s="45" t="s">
        <v>166</v>
      </c>
    </row>
    <row r="702" spans="1:3" x14ac:dyDescent="0.25">
      <c r="A702" s="44">
        <v>928</v>
      </c>
      <c r="B702" s="19" t="s">
        <v>168</v>
      </c>
      <c r="C702" s="45" t="s">
        <v>166</v>
      </c>
    </row>
    <row r="703" spans="1:3" x14ac:dyDescent="0.25">
      <c r="A703" s="44">
        <v>929</v>
      </c>
      <c r="B703" s="19" t="s">
        <v>222</v>
      </c>
      <c r="C703" s="45" t="s">
        <v>380</v>
      </c>
    </row>
    <row r="704" spans="1:3" x14ac:dyDescent="0.25">
      <c r="A704" s="44">
        <v>930</v>
      </c>
      <c r="B704" s="19" t="s">
        <v>222</v>
      </c>
      <c r="C704" s="45" t="s">
        <v>380</v>
      </c>
    </row>
    <row r="705" spans="1:3" x14ac:dyDescent="0.25">
      <c r="A705" s="44">
        <v>931</v>
      </c>
      <c r="B705" s="19" t="s">
        <v>222</v>
      </c>
      <c r="C705" s="45" t="s">
        <v>380</v>
      </c>
    </row>
    <row r="706" spans="1:3" x14ac:dyDescent="0.25">
      <c r="A706" s="44">
        <v>932</v>
      </c>
      <c r="B706" s="19" t="s">
        <v>228</v>
      </c>
      <c r="C706" s="45" t="s">
        <v>387</v>
      </c>
    </row>
    <row r="707" spans="1:3" x14ac:dyDescent="0.25">
      <c r="A707" s="44">
        <v>933</v>
      </c>
      <c r="B707" s="19" t="s">
        <v>220</v>
      </c>
      <c r="C707" s="45" t="s">
        <v>387</v>
      </c>
    </row>
    <row r="708" spans="1:3" x14ac:dyDescent="0.25">
      <c r="A708" s="44">
        <v>934</v>
      </c>
      <c r="B708" s="19" t="s">
        <v>221</v>
      </c>
      <c r="C708" s="45" t="s">
        <v>380</v>
      </c>
    </row>
    <row r="709" spans="1:3" x14ac:dyDescent="0.25">
      <c r="A709" s="44">
        <v>935</v>
      </c>
      <c r="B709" s="19" t="s">
        <v>229</v>
      </c>
      <c r="C709" s="45" t="s">
        <v>387</v>
      </c>
    </row>
    <row r="710" spans="1:3" x14ac:dyDescent="0.25">
      <c r="A710" s="44">
        <v>936</v>
      </c>
      <c r="B710" s="19" t="s">
        <v>229</v>
      </c>
      <c r="C710" s="45" t="s">
        <v>387</v>
      </c>
    </row>
    <row r="711" spans="1:3" x14ac:dyDescent="0.25">
      <c r="A711" s="44">
        <v>937</v>
      </c>
      <c r="B711" s="19" t="s">
        <v>229</v>
      </c>
      <c r="C711" s="45" t="s">
        <v>387</v>
      </c>
    </row>
    <row r="712" spans="1:3" x14ac:dyDescent="0.25">
      <c r="A712" s="44">
        <v>938</v>
      </c>
      <c r="B712" s="19" t="s">
        <v>229</v>
      </c>
      <c r="C712" s="45" t="s">
        <v>387</v>
      </c>
    </row>
    <row r="713" spans="1:3" x14ac:dyDescent="0.25">
      <c r="A713" s="44">
        <v>939</v>
      </c>
      <c r="B713" s="19" t="s">
        <v>229</v>
      </c>
      <c r="C713" s="45" t="s">
        <v>387</v>
      </c>
    </row>
    <row r="714" spans="1:3" x14ac:dyDescent="0.25">
      <c r="A714" s="44">
        <v>940</v>
      </c>
      <c r="B714" s="19" t="s">
        <v>230</v>
      </c>
      <c r="C714" s="45" t="s">
        <v>188</v>
      </c>
    </row>
    <row r="715" spans="1:3" x14ac:dyDescent="0.25">
      <c r="A715" s="44">
        <v>941</v>
      </c>
      <c r="B715" s="19" t="s">
        <v>231</v>
      </c>
      <c r="C715" s="45" t="s">
        <v>188</v>
      </c>
    </row>
    <row r="716" spans="1:3" x14ac:dyDescent="0.25">
      <c r="A716" s="44">
        <v>942</v>
      </c>
      <c r="B716" s="19" t="s">
        <v>81</v>
      </c>
      <c r="C716" s="45" t="s">
        <v>387</v>
      </c>
    </row>
    <row r="717" spans="1:3" x14ac:dyDescent="0.25">
      <c r="A717" s="44">
        <v>943</v>
      </c>
      <c r="B717" s="19" t="s">
        <v>72</v>
      </c>
      <c r="C717" s="45" t="s">
        <v>387</v>
      </c>
    </row>
    <row r="718" spans="1:3" x14ac:dyDescent="0.25">
      <c r="A718" s="44">
        <v>944</v>
      </c>
      <c r="B718" s="19" t="s">
        <v>72</v>
      </c>
      <c r="C718" s="45" t="s">
        <v>387</v>
      </c>
    </row>
    <row r="719" spans="1:3" x14ac:dyDescent="0.25">
      <c r="A719" s="44">
        <v>945</v>
      </c>
      <c r="B719" s="19" t="s">
        <v>72</v>
      </c>
      <c r="C719" s="45" t="s">
        <v>387</v>
      </c>
    </row>
    <row r="720" spans="1:3" x14ac:dyDescent="0.25">
      <c r="A720" s="44">
        <v>946</v>
      </c>
      <c r="B720" s="19" t="s">
        <v>72</v>
      </c>
      <c r="C720" s="45" t="s">
        <v>387</v>
      </c>
    </row>
    <row r="721" spans="1:3" x14ac:dyDescent="0.25">
      <c r="A721" s="44">
        <v>947</v>
      </c>
      <c r="B721" s="19" t="s">
        <v>232</v>
      </c>
      <c r="C721" s="45" t="s">
        <v>387</v>
      </c>
    </row>
    <row r="722" spans="1:3" x14ac:dyDescent="0.25">
      <c r="A722" s="44">
        <v>948</v>
      </c>
      <c r="B722" s="19" t="s">
        <v>233</v>
      </c>
      <c r="C722" s="45" t="s">
        <v>387</v>
      </c>
    </row>
    <row r="723" spans="1:3" x14ac:dyDescent="0.25">
      <c r="A723" s="44">
        <v>949</v>
      </c>
      <c r="B723" s="19" t="s">
        <v>281</v>
      </c>
      <c r="C723" s="45" t="s">
        <v>387</v>
      </c>
    </row>
    <row r="724" spans="1:3" x14ac:dyDescent="0.25">
      <c r="A724" s="44">
        <v>950</v>
      </c>
      <c r="B724" s="19" t="s">
        <v>282</v>
      </c>
      <c r="C724" s="45" t="s">
        <v>380</v>
      </c>
    </row>
    <row r="725" spans="1:3" x14ac:dyDescent="0.25">
      <c r="A725" s="44">
        <v>951</v>
      </c>
      <c r="B725" s="19" t="s">
        <v>283</v>
      </c>
      <c r="C725" s="45" t="s">
        <v>380</v>
      </c>
    </row>
    <row r="726" spans="1:3" x14ac:dyDescent="0.25">
      <c r="A726" s="44">
        <v>952</v>
      </c>
      <c r="B726" s="19" t="s">
        <v>284</v>
      </c>
      <c r="C726" s="45" t="s">
        <v>387</v>
      </c>
    </row>
    <row r="727" spans="1:3" x14ac:dyDescent="0.25">
      <c r="A727" s="44">
        <v>953</v>
      </c>
      <c r="B727" s="19" t="s">
        <v>234</v>
      </c>
      <c r="C727" s="45" t="s">
        <v>387</v>
      </c>
    </row>
    <row r="728" spans="1:3" x14ac:dyDescent="0.25">
      <c r="A728" s="44">
        <v>954</v>
      </c>
      <c r="B728" s="19" t="s">
        <v>235</v>
      </c>
      <c r="C728" s="45" t="s">
        <v>387</v>
      </c>
    </row>
    <row r="729" spans="1:3" x14ac:dyDescent="0.25">
      <c r="A729" s="44">
        <v>955</v>
      </c>
      <c r="B729" s="19" t="s">
        <v>236</v>
      </c>
      <c r="C729" s="45" t="s">
        <v>387</v>
      </c>
    </row>
    <row r="730" spans="1:3" x14ac:dyDescent="0.25">
      <c r="A730" s="44">
        <v>956</v>
      </c>
      <c r="B730" s="19" t="s">
        <v>237</v>
      </c>
      <c r="C730" s="45" t="s">
        <v>387</v>
      </c>
    </row>
    <row r="731" spans="1:3" x14ac:dyDescent="0.25">
      <c r="A731" s="44">
        <v>957</v>
      </c>
      <c r="B731" s="19" t="s">
        <v>238</v>
      </c>
      <c r="C731" s="45" t="s">
        <v>387</v>
      </c>
    </row>
    <row r="732" spans="1:3" x14ac:dyDescent="0.25">
      <c r="A732" s="44">
        <v>958</v>
      </c>
      <c r="B732" s="19" t="s">
        <v>239</v>
      </c>
      <c r="C732" s="45" t="s">
        <v>387</v>
      </c>
    </row>
    <row r="733" spans="1:3" x14ac:dyDescent="0.25">
      <c r="A733" s="44">
        <v>959</v>
      </c>
      <c r="B733" s="19" t="s">
        <v>240</v>
      </c>
      <c r="C733" s="45" t="s">
        <v>387</v>
      </c>
    </row>
    <row r="734" spans="1:3" x14ac:dyDescent="0.25">
      <c r="A734" s="44">
        <v>960</v>
      </c>
      <c r="B734" s="19" t="s">
        <v>241</v>
      </c>
      <c r="C734" s="45" t="s">
        <v>387</v>
      </c>
    </row>
    <row r="735" spans="1:3" x14ac:dyDescent="0.25">
      <c r="A735" s="44">
        <v>961</v>
      </c>
      <c r="B735" s="19" t="s">
        <v>242</v>
      </c>
      <c r="C735" s="45" t="s">
        <v>387</v>
      </c>
    </row>
    <row r="736" spans="1:3" x14ac:dyDescent="0.25">
      <c r="A736" s="44">
        <v>962</v>
      </c>
      <c r="B736" s="19" t="s">
        <v>243</v>
      </c>
      <c r="C736" s="45" t="s">
        <v>387</v>
      </c>
    </row>
    <row r="737" spans="1:3" x14ac:dyDescent="0.25">
      <c r="A737" s="44">
        <v>963</v>
      </c>
      <c r="B737" s="19" t="s">
        <v>244</v>
      </c>
      <c r="C737" s="45" t="s">
        <v>387</v>
      </c>
    </row>
    <row r="738" spans="1:3" x14ac:dyDescent="0.25">
      <c r="A738" s="44">
        <v>964</v>
      </c>
      <c r="B738" s="19" t="s">
        <v>245</v>
      </c>
      <c r="C738" s="45" t="s">
        <v>387</v>
      </c>
    </row>
    <row r="739" spans="1:3" x14ac:dyDescent="0.25">
      <c r="A739" s="44">
        <v>965</v>
      </c>
      <c r="B739" s="19" t="s">
        <v>246</v>
      </c>
      <c r="C739" s="45" t="s">
        <v>387</v>
      </c>
    </row>
    <row r="740" spans="1:3" x14ac:dyDescent="0.25">
      <c r="A740" s="44">
        <v>966</v>
      </c>
      <c r="B740" s="19" t="s">
        <v>93</v>
      </c>
      <c r="C740" s="45" t="s">
        <v>380</v>
      </c>
    </row>
    <row r="741" spans="1:3" x14ac:dyDescent="0.25">
      <c r="A741" s="44">
        <v>967</v>
      </c>
      <c r="B741" s="19" t="s">
        <v>105</v>
      </c>
      <c r="C741" s="45" t="s">
        <v>387</v>
      </c>
    </row>
    <row r="742" spans="1:3" x14ac:dyDescent="0.25">
      <c r="A742" s="44">
        <v>968</v>
      </c>
      <c r="B742" s="19" t="s">
        <v>105</v>
      </c>
      <c r="C742" s="45" t="s">
        <v>387</v>
      </c>
    </row>
    <row r="743" spans="1:3" x14ac:dyDescent="0.25">
      <c r="A743" s="44">
        <v>969</v>
      </c>
      <c r="B743" s="19" t="s">
        <v>246</v>
      </c>
      <c r="C743" s="45" t="s">
        <v>387</v>
      </c>
    </row>
    <row r="744" spans="1:3" x14ac:dyDescent="0.25">
      <c r="A744" s="44">
        <v>970</v>
      </c>
      <c r="B744" s="19" t="s">
        <v>60</v>
      </c>
      <c r="C744" s="45" t="s">
        <v>387</v>
      </c>
    </row>
    <row r="745" spans="1:3" x14ac:dyDescent="0.25">
      <c r="A745" s="44">
        <v>971</v>
      </c>
      <c r="B745" s="19" t="s">
        <v>247</v>
      </c>
      <c r="C745" s="45" t="s">
        <v>387</v>
      </c>
    </row>
    <row r="746" spans="1:3" x14ac:dyDescent="0.25">
      <c r="A746" s="44">
        <v>972</v>
      </c>
      <c r="B746" s="19" t="s">
        <v>258</v>
      </c>
      <c r="C746" s="45" t="s">
        <v>387</v>
      </c>
    </row>
    <row r="747" spans="1:3" x14ac:dyDescent="0.25">
      <c r="A747" s="44">
        <v>973</v>
      </c>
      <c r="B747" s="19" t="s">
        <v>103</v>
      </c>
      <c r="C747" s="45" t="s">
        <v>387</v>
      </c>
    </row>
    <row r="748" spans="1:3" x14ac:dyDescent="0.25">
      <c r="A748" s="44">
        <v>974</v>
      </c>
      <c r="B748" s="19" t="s">
        <v>129</v>
      </c>
      <c r="C748" s="45" t="s">
        <v>387</v>
      </c>
    </row>
    <row r="749" spans="1:3" x14ac:dyDescent="0.25">
      <c r="A749" s="44">
        <v>975</v>
      </c>
      <c r="B749" s="19" t="s">
        <v>285</v>
      </c>
      <c r="C749" s="45" t="s">
        <v>387</v>
      </c>
    </row>
    <row r="750" spans="1:3" x14ac:dyDescent="0.25">
      <c r="A750" s="44">
        <v>976</v>
      </c>
      <c r="B750" s="19" t="s">
        <v>286</v>
      </c>
      <c r="C750" s="45" t="s">
        <v>387</v>
      </c>
    </row>
    <row r="751" spans="1:3" x14ac:dyDescent="0.25">
      <c r="A751" s="44">
        <v>978</v>
      </c>
      <c r="B751" s="19" t="s">
        <v>87</v>
      </c>
      <c r="C751" s="45" t="s">
        <v>380</v>
      </c>
    </row>
    <row r="752" spans="1:3" x14ac:dyDescent="0.25">
      <c r="A752" s="44">
        <v>979</v>
      </c>
      <c r="B752" s="19" t="s">
        <v>126</v>
      </c>
      <c r="C752" s="45" t="s">
        <v>380</v>
      </c>
    </row>
    <row r="753" spans="1:3" x14ac:dyDescent="0.25">
      <c r="A753" s="44">
        <v>980</v>
      </c>
      <c r="B753" s="19" t="s">
        <v>248</v>
      </c>
      <c r="C753" s="45" t="s">
        <v>387</v>
      </c>
    </row>
    <row r="754" spans="1:3" x14ac:dyDescent="0.25">
      <c r="A754" s="44">
        <v>981</v>
      </c>
      <c r="B754" s="19" t="s">
        <v>249</v>
      </c>
      <c r="C754" s="45" t="s">
        <v>380</v>
      </c>
    </row>
    <row r="755" spans="1:3" x14ac:dyDescent="0.25">
      <c r="A755" s="44">
        <v>982</v>
      </c>
      <c r="B755" s="19" t="s">
        <v>287</v>
      </c>
      <c r="C755" s="45" t="s">
        <v>387</v>
      </c>
    </row>
    <row r="756" spans="1:3" x14ac:dyDescent="0.25">
      <c r="A756" s="44">
        <v>983</v>
      </c>
      <c r="B756" s="19" t="s">
        <v>288</v>
      </c>
      <c r="C756" s="45" t="s">
        <v>387</v>
      </c>
    </row>
    <row r="757" spans="1:3" x14ac:dyDescent="0.25">
      <c r="A757" s="44">
        <v>984</v>
      </c>
      <c r="B757" s="19" t="s">
        <v>330</v>
      </c>
      <c r="C757" s="45" t="s">
        <v>387</v>
      </c>
    </row>
    <row r="758" spans="1:3" x14ac:dyDescent="0.25">
      <c r="A758" s="44">
        <v>985</v>
      </c>
      <c r="B758" s="19" t="s">
        <v>331</v>
      </c>
      <c r="C758" s="45" t="s">
        <v>387</v>
      </c>
    </row>
    <row r="759" spans="1:3" x14ac:dyDescent="0.25">
      <c r="A759" s="44">
        <v>989</v>
      </c>
      <c r="B759" s="19" t="s">
        <v>142</v>
      </c>
      <c r="C759" s="45" t="s">
        <v>387</v>
      </c>
    </row>
    <row r="760" spans="1:3" x14ac:dyDescent="0.25">
      <c r="A760" s="44">
        <v>990</v>
      </c>
      <c r="B760" s="19" t="s">
        <v>143</v>
      </c>
      <c r="C760" s="45" t="s">
        <v>380</v>
      </c>
    </row>
    <row r="761" spans="1:3" x14ac:dyDescent="0.25">
      <c r="A761" s="44">
        <v>991</v>
      </c>
      <c r="B761" s="19" t="s">
        <v>93</v>
      </c>
      <c r="C761" s="45" t="s">
        <v>380</v>
      </c>
    </row>
    <row r="762" spans="1:3" x14ac:dyDescent="0.25">
      <c r="A762" s="44">
        <v>996</v>
      </c>
      <c r="B762" s="19" t="s">
        <v>173</v>
      </c>
      <c r="C762" s="45" t="s">
        <v>387</v>
      </c>
    </row>
    <row r="763" spans="1:3" x14ac:dyDescent="0.25">
      <c r="A763" s="44">
        <v>997</v>
      </c>
      <c r="B763" s="19" t="s">
        <v>250</v>
      </c>
      <c r="C763" s="45" t="s">
        <v>387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&amp;C_x000D_&amp;1#&amp;"Aptos"&amp;12&amp;K008000 Internal Use</oddFooter>
    <firstHeader>&amp;LSSC TPP Unit Rate Lookup Table</firstHeader>
    <firstFooter>&amp;C_x000D_&amp;1#&amp;"Aptos"&amp;12&amp;K008000 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6640625" defaultRowHeight="14.4" x14ac:dyDescent="0.35"/>
  <cols>
    <col min="1" max="1" width="41.44140625" style="123" customWidth="1"/>
    <col min="2" max="6" width="17.5546875" style="123" customWidth="1"/>
    <col min="7" max="16384" width="27.6640625" style="123"/>
  </cols>
  <sheetData>
    <row r="1" spans="1:6" x14ac:dyDescent="0.35">
      <c r="A1" s="176" t="s">
        <v>17</v>
      </c>
      <c r="B1" s="176"/>
    </row>
    <row r="2" spans="1:6" ht="36.75" customHeight="1" x14ac:dyDescent="0.35">
      <c r="A2" s="236" t="str">
        <f>Overview!B4&amp; " - Effective from "&amp;Overview!C4&amp;" - "&amp;Overview!E4&amp;" Residual Charging Bands"</f>
        <v>Fulcrum Electricity Assets Ltd - GSP_G  - Effective from 2027/28 - Final Residual Charging Bands</v>
      </c>
      <c r="B2" s="237"/>
      <c r="C2" s="237"/>
      <c r="D2" s="237"/>
      <c r="E2" s="237"/>
      <c r="F2" s="238"/>
    </row>
    <row r="4" spans="1:6" ht="43.2" x14ac:dyDescent="0.35">
      <c r="A4" s="177" t="s">
        <v>411</v>
      </c>
      <c r="B4" s="177" t="s">
        <v>412</v>
      </c>
      <c r="C4" s="177" t="s">
        <v>413</v>
      </c>
      <c r="D4" s="177" t="s">
        <v>414</v>
      </c>
      <c r="E4" s="177" t="s">
        <v>415</v>
      </c>
      <c r="F4" s="144" t="s">
        <v>416</v>
      </c>
    </row>
    <row r="5" spans="1:6" ht="27" customHeight="1" x14ac:dyDescent="0.35">
      <c r="A5" s="178" t="s">
        <v>364</v>
      </c>
      <c r="B5" s="179" t="s">
        <v>417</v>
      </c>
      <c r="C5" s="179" t="s">
        <v>418</v>
      </c>
      <c r="D5" s="180" t="s">
        <v>418</v>
      </c>
      <c r="E5" s="180" t="s">
        <v>418</v>
      </c>
      <c r="F5" s="181">
        <v>4.5839970855122907</v>
      </c>
    </row>
    <row r="6" spans="1:6" ht="27" customHeight="1" x14ac:dyDescent="0.35">
      <c r="A6" s="269" t="s">
        <v>419</v>
      </c>
      <c r="B6" s="179">
        <v>1</v>
      </c>
      <c r="C6" s="179" t="s">
        <v>420</v>
      </c>
      <c r="D6" s="182">
        <v>0</v>
      </c>
      <c r="E6" s="182">
        <v>3986</v>
      </c>
      <c r="F6" s="181">
        <v>7.8164813908823341</v>
      </c>
    </row>
    <row r="7" spans="1:6" ht="27" customHeight="1" x14ac:dyDescent="0.35">
      <c r="A7" s="270"/>
      <c r="B7" s="179">
        <v>2</v>
      </c>
      <c r="C7" s="179" t="s">
        <v>420</v>
      </c>
      <c r="D7" s="182">
        <v>3986</v>
      </c>
      <c r="E7" s="182">
        <v>13677</v>
      </c>
      <c r="F7" s="181">
        <v>11.782475714058535</v>
      </c>
    </row>
    <row r="8" spans="1:6" ht="27" customHeight="1" x14ac:dyDescent="0.35">
      <c r="A8" s="270"/>
      <c r="B8" s="179">
        <v>3</v>
      </c>
      <c r="C8" s="179" t="s">
        <v>420</v>
      </c>
      <c r="D8" s="182">
        <v>13677</v>
      </c>
      <c r="E8" s="182">
        <v>27543</v>
      </c>
      <c r="F8" s="181">
        <v>24.073046397758091</v>
      </c>
    </row>
    <row r="9" spans="1:6" ht="27" customHeight="1" x14ac:dyDescent="0.35">
      <c r="A9" s="271"/>
      <c r="B9" s="179">
        <v>4</v>
      </c>
      <c r="C9" s="179" t="s">
        <v>420</v>
      </c>
      <c r="D9" s="182">
        <v>27543</v>
      </c>
      <c r="E9" s="182" t="s">
        <v>478</v>
      </c>
      <c r="F9" s="181">
        <v>63.777386658194956</v>
      </c>
    </row>
    <row r="10" spans="1:6" ht="27" customHeight="1" x14ac:dyDescent="0.35">
      <c r="A10" s="269" t="s">
        <v>421</v>
      </c>
      <c r="B10" s="179">
        <v>1</v>
      </c>
      <c r="C10" s="179" t="s">
        <v>422</v>
      </c>
      <c r="D10" s="182">
        <v>0</v>
      </c>
      <c r="E10" s="182">
        <v>90</v>
      </c>
      <c r="F10" s="181">
        <v>133.11310947554117</v>
      </c>
    </row>
    <row r="11" spans="1:6" ht="27" customHeight="1" x14ac:dyDescent="0.35">
      <c r="A11" s="270"/>
      <c r="B11" s="179">
        <v>2</v>
      </c>
      <c r="C11" s="179" t="s">
        <v>422</v>
      </c>
      <c r="D11" s="182">
        <v>90</v>
      </c>
      <c r="E11" s="182">
        <v>150</v>
      </c>
      <c r="F11" s="181">
        <v>216.87984243534618</v>
      </c>
    </row>
    <row r="12" spans="1:6" ht="27" customHeight="1" x14ac:dyDescent="0.35">
      <c r="A12" s="270"/>
      <c r="B12" s="179">
        <v>3</v>
      </c>
      <c r="C12" s="179" t="s">
        <v>422</v>
      </c>
      <c r="D12" s="182">
        <v>150</v>
      </c>
      <c r="E12" s="182">
        <v>250</v>
      </c>
      <c r="F12" s="181">
        <v>352.49305727617241</v>
      </c>
    </row>
    <row r="13" spans="1:6" ht="27" customHeight="1" x14ac:dyDescent="0.35">
      <c r="A13" s="271"/>
      <c r="B13" s="179">
        <v>4</v>
      </c>
      <c r="C13" s="179" t="s">
        <v>422</v>
      </c>
      <c r="D13" s="182">
        <v>250</v>
      </c>
      <c r="E13" s="182" t="s">
        <v>478</v>
      </c>
      <c r="F13" s="181">
        <v>780.13101060189638</v>
      </c>
    </row>
    <row r="14" spans="1:6" ht="27" customHeight="1" x14ac:dyDescent="0.35">
      <c r="A14" s="269" t="s">
        <v>423</v>
      </c>
      <c r="B14" s="179">
        <v>1</v>
      </c>
      <c r="C14" s="179" t="s">
        <v>422</v>
      </c>
      <c r="D14" s="182">
        <v>0</v>
      </c>
      <c r="E14" s="182">
        <v>500</v>
      </c>
      <c r="F14" s="181">
        <v>802.04758060986933</v>
      </c>
    </row>
    <row r="15" spans="1:6" ht="27" customHeight="1" x14ac:dyDescent="0.35">
      <c r="A15" s="270"/>
      <c r="B15" s="179">
        <v>2</v>
      </c>
      <c r="C15" s="179" t="s">
        <v>422</v>
      </c>
      <c r="D15" s="182">
        <v>500</v>
      </c>
      <c r="E15" s="182">
        <v>1100</v>
      </c>
      <c r="F15" s="181">
        <v>2013.58458266466</v>
      </c>
    </row>
    <row r="16" spans="1:6" ht="27" customHeight="1" x14ac:dyDescent="0.35">
      <c r="A16" s="270"/>
      <c r="B16" s="179">
        <v>3</v>
      </c>
      <c r="C16" s="179" t="s">
        <v>422</v>
      </c>
      <c r="D16" s="182">
        <v>1100</v>
      </c>
      <c r="E16" s="182">
        <v>2000</v>
      </c>
      <c r="F16" s="181">
        <v>4052.1965810436463</v>
      </c>
    </row>
    <row r="17" spans="1:6" ht="27" customHeight="1" x14ac:dyDescent="0.35">
      <c r="A17" s="271"/>
      <c r="B17" s="179">
        <v>4</v>
      </c>
      <c r="C17" s="179" t="s">
        <v>422</v>
      </c>
      <c r="D17" s="182">
        <v>2000</v>
      </c>
      <c r="E17" s="182" t="s">
        <v>478</v>
      </c>
      <c r="F17" s="181">
        <v>9813.3821897045473</v>
      </c>
    </row>
    <row r="18" spans="1:6" ht="27" customHeight="1" x14ac:dyDescent="0.35">
      <c r="A18" s="272" t="s">
        <v>424</v>
      </c>
      <c r="B18" s="179">
        <v>1</v>
      </c>
      <c r="C18" s="179" t="s">
        <v>422</v>
      </c>
      <c r="D18" s="182">
        <v>0</v>
      </c>
      <c r="E18" s="182">
        <v>3500</v>
      </c>
      <c r="F18" s="181">
        <v>20441.618032241266</v>
      </c>
    </row>
    <row r="19" spans="1:6" ht="27" customHeight="1" x14ac:dyDescent="0.35">
      <c r="A19" s="273"/>
      <c r="B19" s="179">
        <v>2</v>
      </c>
      <c r="C19" s="179" t="s">
        <v>422</v>
      </c>
      <c r="D19" s="182">
        <v>3500</v>
      </c>
      <c r="E19" s="182">
        <v>11000</v>
      </c>
      <c r="F19" s="181">
        <v>135663.25817877025</v>
      </c>
    </row>
    <row r="20" spans="1:6" ht="27" customHeight="1" x14ac:dyDescent="0.35">
      <c r="A20" s="273"/>
      <c r="B20" s="179">
        <v>3</v>
      </c>
      <c r="C20" s="179" t="s">
        <v>422</v>
      </c>
      <c r="D20" s="182">
        <v>11000</v>
      </c>
      <c r="E20" s="182">
        <v>20000</v>
      </c>
      <c r="F20" s="181">
        <v>255807.34705580983</v>
      </c>
    </row>
    <row r="21" spans="1:6" ht="27" customHeight="1" x14ac:dyDescent="0.35">
      <c r="A21" s="274"/>
      <c r="B21" s="179">
        <v>4</v>
      </c>
      <c r="C21" s="179" t="s">
        <v>422</v>
      </c>
      <c r="D21" s="182">
        <v>20000</v>
      </c>
      <c r="E21" s="182" t="s">
        <v>478</v>
      </c>
      <c r="F21" s="181">
        <v>319618.31622804841</v>
      </c>
    </row>
    <row r="22" spans="1:6" ht="21.9" customHeight="1" x14ac:dyDescent="0.35">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&amp;C_x000D_&amp;1#&amp;"Aptos"&amp;12&amp;K008000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3.2" x14ac:dyDescent="0.25"/>
  <cols>
    <col min="1" max="1" width="52.6640625" customWidth="1"/>
    <col min="2" max="2" width="52" customWidth="1"/>
    <col min="3" max="3" width="26.88671875" bestFit="1" customWidth="1"/>
  </cols>
  <sheetData>
    <row r="1" spans="1:6" ht="14.4" x14ac:dyDescent="0.35">
      <c r="A1" s="185" t="s">
        <v>17</v>
      </c>
      <c r="B1" s="176"/>
      <c r="C1" s="123"/>
      <c r="D1" s="123"/>
      <c r="E1" s="123"/>
      <c r="F1" s="123"/>
    </row>
    <row r="2" spans="1:6" ht="42.75" customHeight="1" x14ac:dyDescent="0.25">
      <c r="A2" s="220" t="str">
        <f>Overview!B4&amp; " - Effective from "&amp;Overview!C4&amp;" -"&amp;" TNUoS Mapping"</f>
        <v>Fulcrum Electricity Assets Ltd - GSP_G  - Effective from 2027/28 - TNUoS Mapping</v>
      </c>
      <c r="B2" s="220"/>
    </row>
    <row r="4" spans="1:6" ht="21.9" customHeight="1" x14ac:dyDescent="0.25">
      <c r="A4" s="177" t="s">
        <v>437</v>
      </c>
      <c r="B4" s="177" t="s">
        <v>438</v>
      </c>
    </row>
    <row r="5" spans="1:6" ht="21.9" customHeight="1" x14ac:dyDescent="0.25">
      <c r="A5" s="173" t="s">
        <v>439</v>
      </c>
      <c r="B5" s="174" t="s">
        <v>440</v>
      </c>
    </row>
    <row r="6" spans="1:6" ht="21.9" customHeight="1" x14ac:dyDescent="0.25">
      <c r="A6" s="186" t="s">
        <v>390</v>
      </c>
      <c r="B6" s="187" t="s">
        <v>441</v>
      </c>
    </row>
    <row r="7" spans="1:6" ht="21.9" customHeight="1" x14ac:dyDescent="0.25">
      <c r="A7" s="186" t="s">
        <v>442</v>
      </c>
      <c r="B7" s="187" t="str">
        <f>$B$6</f>
        <v>n/a (Non-Final Demand Site)</v>
      </c>
    </row>
    <row r="8" spans="1:6" ht="21.9" customHeight="1" x14ac:dyDescent="0.25">
      <c r="A8" s="173" t="s">
        <v>443</v>
      </c>
      <c r="B8" s="174" t="s">
        <v>444</v>
      </c>
    </row>
    <row r="9" spans="1:6" ht="21.9" customHeight="1" x14ac:dyDescent="0.25">
      <c r="A9" s="173" t="s">
        <v>445</v>
      </c>
      <c r="B9" s="174" t="s">
        <v>446</v>
      </c>
    </row>
    <row r="10" spans="1:6" ht="21.9" customHeight="1" x14ac:dyDescent="0.25">
      <c r="A10" s="173" t="s">
        <v>447</v>
      </c>
      <c r="B10" s="174" t="s">
        <v>448</v>
      </c>
    </row>
    <row r="11" spans="1:6" ht="21.9" customHeight="1" x14ac:dyDescent="0.25">
      <c r="A11" s="173" t="s">
        <v>449</v>
      </c>
      <c r="B11" s="174" t="s">
        <v>450</v>
      </c>
    </row>
    <row r="12" spans="1:6" ht="21.9" customHeight="1" x14ac:dyDescent="0.25">
      <c r="A12" s="186" t="s">
        <v>365</v>
      </c>
      <c r="B12" s="187" t="str">
        <f t="shared" ref="B12:B13" si="0">$B$6</f>
        <v>n/a (Non-Final Demand Site)</v>
      </c>
    </row>
    <row r="13" spans="1:6" ht="21.9" customHeight="1" x14ac:dyDescent="0.25">
      <c r="A13" s="186" t="s">
        <v>396</v>
      </c>
      <c r="B13" s="187" t="str">
        <f t="shared" si="0"/>
        <v>n/a (Non-Final Demand Site)</v>
      </c>
    </row>
    <row r="14" spans="1:6" ht="21.9" customHeight="1" x14ac:dyDescent="0.25">
      <c r="A14" s="173" t="s">
        <v>397</v>
      </c>
      <c r="B14" s="174" t="s">
        <v>451</v>
      </c>
    </row>
    <row r="15" spans="1:6" ht="21.9" customHeight="1" x14ac:dyDescent="0.25">
      <c r="A15" s="173" t="s">
        <v>398</v>
      </c>
      <c r="B15" s="174" t="s">
        <v>452</v>
      </c>
    </row>
    <row r="16" spans="1:6" ht="21.9" customHeight="1" x14ac:dyDescent="0.25">
      <c r="A16" s="173" t="s">
        <v>399</v>
      </c>
      <c r="B16" s="174" t="s">
        <v>453</v>
      </c>
    </row>
    <row r="17" spans="1:2" ht="21.9" customHeight="1" x14ac:dyDescent="0.25">
      <c r="A17" s="173" t="s">
        <v>400</v>
      </c>
      <c r="B17" s="174" t="s">
        <v>454</v>
      </c>
    </row>
    <row r="18" spans="1:2" ht="21.9" customHeight="1" x14ac:dyDescent="0.25">
      <c r="A18" s="186" t="s">
        <v>401</v>
      </c>
      <c r="B18" s="187" t="str">
        <f>$B$6</f>
        <v>n/a (Non-Final Demand Site)</v>
      </c>
    </row>
    <row r="19" spans="1:2" ht="21.9" customHeight="1" x14ac:dyDescent="0.25">
      <c r="A19" s="173" t="s">
        <v>402</v>
      </c>
      <c r="B19" s="174" t="s">
        <v>451</v>
      </c>
    </row>
    <row r="20" spans="1:2" ht="21.9" customHeight="1" x14ac:dyDescent="0.25">
      <c r="A20" s="173" t="s">
        <v>403</v>
      </c>
      <c r="B20" s="174" t="s">
        <v>452</v>
      </c>
    </row>
    <row r="21" spans="1:2" ht="21.9" customHeight="1" x14ac:dyDescent="0.25">
      <c r="A21" s="173" t="s">
        <v>404</v>
      </c>
      <c r="B21" s="174" t="s">
        <v>453</v>
      </c>
    </row>
    <row r="22" spans="1:2" ht="21.9" customHeight="1" x14ac:dyDescent="0.25">
      <c r="A22" s="173" t="s">
        <v>405</v>
      </c>
      <c r="B22" s="174" t="s">
        <v>454</v>
      </c>
    </row>
    <row r="23" spans="1:2" ht="21.9" customHeight="1" x14ac:dyDescent="0.25">
      <c r="A23" s="186" t="s">
        <v>406</v>
      </c>
      <c r="B23" s="187" t="str">
        <f>$B$6</f>
        <v>n/a (Non-Final Demand Site)</v>
      </c>
    </row>
    <row r="24" spans="1:2" ht="21.9" customHeight="1" x14ac:dyDescent="0.25">
      <c r="A24" s="173" t="s">
        <v>407</v>
      </c>
      <c r="B24" s="174" t="s">
        <v>455</v>
      </c>
    </row>
    <row r="25" spans="1:2" ht="21.9" customHeight="1" x14ac:dyDescent="0.25">
      <c r="A25" s="173" t="s">
        <v>408</v>
      </c>
      <c r="B25" s="174" t="s">
        <v>456</v>
      </c>
    </row>
    <row r="26" spans="1:2" ht="21.9" customHeight="1" x14ac:dyDescent="0.25">
      <c r="A26" s="173" t="s">
        <v>409</v>
      </c>
      <c r="B26" s="174" t="s">
        <v>457</v>
      </c>
    </row>
    <row r="27" spans="1:2" ht="21.9" customHeight="1" x14ac:dyDescent="0.25">
      <c r="A27" s="173" t="s">
        <v>410</v>
      </c>
      <c r="B27" s="174" t="s">
        <v>458</v>
      </c>
    </row>
    <row r="28" spans="1:2" ht="21.9" customHeight="1" x14ac:dyDescent="0.25">
      <c r="A28" s="186" t="s">
        <v>366</v>
      </c>
      <c r="B28" s="187" t="s">
        <v>459</v>
      </c>
    </row>
    <row r="29" spans="1:2" ht="21.9" customHeight="1" x14ac:dyDescent="0.25">
      <c r="A29" s="186" t="s">
        <v>367</v>
      </c>
      <c r="B29" s="187" t="str">
        <f t="shared" ref="B29:B37" si="1">$B$6</f>
        <v>n/a (Non-Final Demand Site)</v>
      </c>
    </row>
    <row r="30" spans="1:2" ht="21.9" customHeight="1" x14ac:dyDescent="0.25">
      <c r="A30" s="186" t="s">
        <v>368</v>
      </c>
      <c r="B30" s="187" t="str">
        <f t="shared" si="1"/>
        <v>n/a (Non-Final Demand Site)</v>
      </c>
    </row>
    <row r="31" spans="1:2" ht="21.9" customHeight="1" x14ac:dyDescent="0.25">
      <c r="A31" s="186" t="s">
        <v>369</v>
      </c>
      <c r="B31" s="187" t="str">
        <f t="shared" si="1"/>
        <v>n/a (Non-Final Demand Site)</v>
      </c>
    </row>
    <row r="32" spans="1:2" ht="21.9" customHeight="1" x14ac:dyDescent="0.25">
      <c r="A32" s="186" t="s">
        <v>370</v>
      </c>
      <c r="B32" s="187" t="str">
        <f t="shared" si="1"/>
        <v>n/a (Non-Final Demand Site)</v>
      </c>
    </row>
    <row r="33" spans="1:2" ht="21.9" customHeight="1" x14ac:dyDescent="0.25">
      <c r="A33" s="186" t="s">
        <v>371</v>
      </c>
      <c r="B33" s="187" t="str">
        <f t="shared" si="1"/>
        <v>n/a (Non-Final Demand Site)</v>
      </c>
    </row>
    <row r="34" spans="1:2" ht="21.9" customHeight="1" x14ac:dyDescent="0.25">
      <c r="A34" s="186" t="s">
        <v>372</v>
      </c>
      <c r="B34" s="187" t="str">
        <f t="shared" si="1"/>
        <v>n/a (Non-Final Demand Site)</v>
      </c>
    </row>
    <row r="35" spans="1:2" ht="21.9" customHeight="1" x14ac:dyDescent="0.25">
      <c r="A35" s="186" t="s">
        <v>373</v>
      </c>
      <c r="B35" s="187" t="str">
        <f t="shared" si="1"/>
        <v>n/a (Non-Final Demand Site)</v>
      </c>
    </row>
    <row r="36" spans="1:2" ht="21.9" customHeight="1" x14ac:dyDescent="0.25">
      <c r="A36" s="186" t="s">
        <v>374</v>
      </c>
      <c r="B36" s="187" t="str">
        <f t="shared" si="1"/>
        <v>n/a (Non-Final Demand Site)</v>
      </c>
    </row>
    <row r="37" spans="1:2" ht="21.9" customHeight="1" x14ac:dyDescent="0.25">
      <c r="A37" s="186" t="s">
        <v>460</v>
      </c>
      <c r="B37" s="187" t="str">
        <f t="shared" si="1"/>
        <v>n/a (Non-Final Demand Site)</v>
      </c>
    </row>
    <row r="38" spans="1:2" ht="21.9" customHeight="1" x14ac:dyDescent="0.25">
      <c r="A38" s="173" t="s">
        <v>461</v>
      </c>
      <c r="B38" s="174" t="s">
        <v>462</v>
      </c>
    </row>
    <row r="39" spans="1:2" ht="21.9" customHeight="1" x14ac:dyDescent="0.25">
      <c r="A39" s="173" t="s">
        <v>463</v>
      </c>
      <c r="B39" s="174" t="s">
        <v>464</v>
      </c>
    </row>
    <row r="40" spans="1:2" ht="21.9" customHeight="1" x14ac:dyDescent="0.25">
      <c r="A40" s="173" t="s">
        <v>465</v>
      </c>
      <c r="B40" s="174" t="s">
        <v>466</v>
      </c>
    </row>
    <row r="41" spans="1:2" ht="21.9" customHeight="1" x14ac:dyDescent="0.25">
      <c r="A41" s="173" t="s">
        <v>467</v>
      </c>
      <c r="B41" s="174" t="s">
        <v>468</v>
      </c>
    </row>
  </sheetData>
  <mergeCells count="1">
    <mergeCell ref="A2:B2"/>
  </mergeCells>
  <hyperlinks>
    <hyperlink ref="A1" location="Overview!A1" display="Back to Overview" xr:uid="{8F188BDB-17A6-4CC3-8AE8-E759795B915E}"/>
  </hyperlinks>
  <pageMargins left="0.7" right="0.7" top="0.75" bottom="0.75" header="0.3" footer="0.3"/>
  <headerFooter>
    <oddFooter>&amp;C_x000D_&amp;1#&amp;"Aptos"&amp;12&amp;K008000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17</v>
      </c>
    </row>
    <row r="2" spans="1:154" s="23" customFormat="1" ht="21.75" customHeight="1" x14ac:dyDescent="0.25">
      <c r="B2" s="279" t="str">
        <f>Overview!B4&amp; " - Effective from "&amp;Overview!D4&amp;" - "&amp;Overview!E4</f>
        <v>Fulcrum Electricity Assets Ltd - GSP_G  - Effective from 1 April 2027 - Final</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388</v>
      </c>
      <c r="C4" s="283"/>
      <c r="D4" s="283"/>
      <c r="E4" s="283"/>
      <c r="F4" s="283"/>
      <c r="G4" s="283"/>
      <c r="H4" s="283"/>
      <c r="I4" s="284"/>
      <c r="L4" s="282" t="s">
        <v>389</v>
      </c>
      <c r="M4" s="283"/>
      <c r="N4" s="283"/>
      <c r="O4" s="283"/>
      <c r="P4" s="283"/>
      <c r="Q4" s="283"/>
      <c r="R4" s="283"/>
      <c r="S4" s="283"/>
      <c r="T4" s="284"/>
    </row>
    <row r="5" spans="1:154" ht="18" customHeight="1" x14ac:dyDescent="0.25">
      <c r="B5" s="275" t="s">
        <v>322</v>
      </c>
      <c r="C5" s="275"/>
      <c r="D5" s="275"/>
      <c r="E5" s="275"/>
      <c r="F5" s="275"/>
      <c r="G5" s="275"/>
      <c r="H5" s="275"/>
      <c r="I5" s="275"/>
      <c r="L5" s="275" t="s">
        <v>324</v>
      </c>
      <c r="M5" s="275"/>
      <c r="N5" s="275"/>
      <c r="O5" s="275"/>
      <c r="P5" s="275"/>
      <c r="Q5" s="275"/>
      <c r="R5" s="275"/>
      <c r="S5" s="275"/>
      <c r="T5" s="275"/>
    </row>
    <row r="6" spans="1:154" s="26" customFormat="1" ht="27.75" customHeight="1" x14ac:dyDescent="0.25">
      <c r="B6" s="285" t="s">
        <v>328</v>
      </c>
      <c r="C6" s="285"/>
      <c r="D6" s="285"/>
      <c r="E6" s="285"/>
      <c r="F6" s="285"/>
      <c r="G6" s="285"/>
      <c r="H6" s="285"/>
      <c r="I6" s="285"/>
      <c r="L6" s="285" t="s">
        <v>329</v>
      </c>
      <c r="M6" s="285"/>
      <c r="N6" s="285"/>
      <c r="O6" s="285"/>
      <c r="P6" s="285"/>
      <c r="Q6" s="285"/>
      <c r="R6" s="285"/>
      <c r="S6" s="285"/>
      <c r="T6" s="285"/>
      <c r="AB6"/>
      <c r="AC6"/>
      <c r="AD6"/>
      <c r="AE6"/>
      <c r="AF6"/>
      <c r="AG6"/>
      <c r="AH6"/>
      <c r="AI6"/>
    </row>
    <row r="7" spans="1:154" ht="18" customHeight="1" x14ac:dyDescent="0.25">
      <c r="B7" s="275" t="s">
        <v>323</v>
      </c>
      <c r="C7" s="275"/>
      <c r="D7" s="275"/>
      <c r="E7" s="275"/>
      <c r="F7" s="275"/>
      <c r="G7" s="275"/>
      <c r="H7" s="275"/>
      <c r="I7" s="275"/>
      <c r="L7" s="275" t="s">
        <v>325</v>
      </c>
      <c r="M7" s="275"/>
      <c r="N7" s="275"/>
      <c r="O7" s="275"/>
      <c r="P7" s="275"/>
      <c r="Q7" s="275"/>
      <c r="R7" s="275"/>
      <c r="S7" s="275"/>
      <c r="T7" s="275"/>
    </row>
    <row r="8" spans="1:154" ht="8.25" customHeight="1" x14ac:dyDescent="0.25"/>
    <row r="9" spans="1:154" ht="72" customHeight="1" x14ac:dyDescent="0.25">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5">
      <c r="B13" s="31" t="s">
        <v>294</v>
      </c>
      <c r="C13" s="50"/>
      <c r="D13" s="50"/>
      <c r="E13" s="50"/>
      <c r="F13" s="50"/>
      <c r="G13" s="50"/>
      <c r="H13" s="50"/>
      <c r="I13" s="50"/>
      <c r="L13" s="31" t="s">
        <v>294</v>
      </c>
      <c r="M13" s="51"/>
      <c r="N13" s="51"/>
      <c r="O13" s="51"/>
      <c r="P13" s="51"/>
      <c r="Q13" s="52"/>
      <c r="R13" s="52">
        <f>N13</f>
        <v>0</v>
      </c>
      <c r="S13" s="52"/>
      <c r="T13" s="52"/>
    </row>
    <row r="14" spans="1:154" ht="30" customHeight="1" x14ac:dyDescent="0.25">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5">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302</v>
      </c>
      <c r="M20" s="28" t="s">
        <v>318</v>
      </c>
      <c r="N20" s="29" t="s">
        <v>319</v>
      </c>
    </row>
    <row r="21" spans="2:20" ht="30" customHeight="1" x14ac:dyDescent="0.25">
      <c r="B21" s="31" t="s">
        <v>297</v>
      </c>
      <c r="C21" s="53">
        <f>SUM(C17:I17)</f>
        <v>0</v>
      </c>
      <c r="L21" s="31" t="s">
        <v>297</v>
      </c>
      <c r="M21" s="53">
        <f>SUM(M17:P17)</f>
        <v>0</v>
      </c>
      <c r="N21" s="54">
        <f>SUM(Q17:T17)</f>
        <v>0</v>
      </c>
    </row>
    <row r="22" spans="2:20" ht="30" customHeight="1" x14ac:dyDescent="0.25">
      <c r="B22" s="32" t="s">
        <v>298</v>
      </c>
      <c r="C22" s="36">
        <f>SUM(C18:I18)</f>
        <v>0</v>
      </c>
      <c r="L22" s="32" t="s">
        <v>298</v>
      </c>
      <c r="M22" s="36">
        <f>SUM(M18:P18)</f>
        <v>0</v>
      </c>
      <c r="N22" s="37">
        <f>SUM(Q18:T18)</f>
        <v>0</v>
      </c>
    </row>
    <row r="24" spans="2:20" ht="30.75" customHeight="1" x14ac:dyDescent="0.25">
      <c r="B24" s="276" t="s">
        <v>320</v>
      </c>
      <c r="C24" s="277"/>
      <c r="D24" s="278"/>
      <c r="L24" s="276" t="s">
        <v>321</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&amp;C_x000D_&amp;1#&amp;"Aptos"&amp;12&amp;K008000 Internal Use</oddFooter>
  </headerFooter>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9" zoomScale="90" zoomScaleNormal="90" zoomScaleSheetLayoutView="100" workbookViewId="0">
      <selection activeCell="B12" sqref="B12:B43"/>
    </sheetView>
  </sheetViews>
  <sheetFormatPr defaultColWidth="9.109375" defaultRowHeight="27.75" customHeight="1" x14ac:dyDescent="0.35"/>
  <cols>
    <col min="1" max="1" width="49" style="58" bestFit="1" customWidth="1"/>
    <col min="2" max="2" width="17.5546875" style="82" customWidth="1"/>
    <col min="3" max="3" width="7.5546875" style="58" customWidth="1"/>
    <col min="4" max="4" width="17.5546875" style="58" customWidth="1"/>
    <col min="5" max="7" width="17.5546875" style="82" customWidth="1"/>
    <col min="8" max="9" width="17.5546875" style="83" customWidth="1"/>
    <col min="10" max="10" width="17.5546875" style="84" customWidth="1"/>
    <col min="11" max="11" width="17.5546875" style="85" customWidth="1"/>
    <col min="12" max="12" width="1.44140625" style="61" customWidth="1"/>
    <col min="13" max="13" width="15.5546875" style="61" customWidth="1"/>
    <col min="14" max="16384" width="9.109375" style="58"/>
  </cols>
  <sheetData>
    <row r="1" spans="1:13" ht="27.75" customHeight="1" x14ac:dyDescent="0.25">
      <c r="A1" s="59" t="s">
        <v>17</v>
      </c>
      <c r="B1" s="214"/>
      <c r="C1" s="215"/>
      <c r="D1" s="215"/>
      <c r="E1" s="213"/>
      <c r="F1" s="213"/>
      <c r="G1" s="213"/>
      <c r="H1" s="213"/>
      <c r="I1" s="213"/>
      <c r="J1" s="213"/>
      <c r="K1" s="213"/>
      <c r="L1" s="188"/>
      <c r="M1" s="188"/>
    </row>
    <row r="2" spans="1:13" ht="27" customHeight="1" x14ac:dyDescent="0.35">
      <c r="A2" s="220" t="str">
        <f>Overview!B4&amp; " - Effective from "&amp;Overview!D4&amp;" - "&amp;Overview!E4&amp;" LV and HV charges"</f>
        <v>Fulcrum Electricity Assets Ltd - GSP_G  - Effective from 1 April 2027 - Final LV and HV charges</v>
      </c>
      <c r="B2" s="220"/>
      <c r="C2" s="220"/>
      <c r="D2" s="220"/>
      <c r="E2" s="220"/>
      <c r="F2" s="220"/>
      <c r="G2" s="220"/>
      <c r="H2" s="220"/>
      <c r="I2" s="220"/>
      <c r="J2" s="220"/>
      <c r="K2" s="220"/>
    </row>
    <row r="3" spans="1:13" s="64" customFormat="1" ht="15" customHeight="1" x14ac:dyDescent="0.35">
      <c r="A3" s="62"/>
      <c r="B3" s="62"/>
      <c r="C3" s="62"/>
      <c r="D3" s="62"/>
      <c r="E3" s="62"/>
      <c r="F3" s="62"/>
      <c r="G3" s="62"/>
      <c r="H3" s="62"/>
      <c r="I3" s="62"/>
      <c r="J3" s="62"/>
      <c r="K3" s="62"/>
      <c r="L3" s="63"/>
      <c r="M3" s="63"/>
    </row>
    <row r="4" spans="1:13" ht="27" customHeight="1" x14ac:dyDescent="0.35">
      <c r="A4" s="220" t="s">
        <v>375</v>
      </c>
      <c r="B4" s="220"/>
      <c r="C4" s="220"/>
      <c r="D4" s="220"/>
      <c r="E4" s="220"/>
      <c r="F4" s="62"/>
      <c r="G4" s="220" t="s">
        <v>376</v>
      </c>
      <c r="H4" s="220"/>
      <c r="I4" s="220"/>
      <c r="J4" s="220"/>
      <c r="K4" s="220"/>
    </row>
    <row r="5" spans="1:13" ht="28.5" customHeight="1" x14ac:dyDescent="0.35">
      <c r="A5" s="65" t="s">
        <v>12</v>
      </c>
      <c r="B5" s="66" t="s">
        <v>274</v>
      </c>
      <c r="C5" s="221" t="s">
        <v>275</v>
      </c>
      <c r="D5" s="222"/>
      <c r="E5" s="67" t="s">
        <v>276</v>
      </c>
      <c r="F5" s="62"/>
      <c r="G5" s="224"/>
      <c r="H5" s="225"/>
      <c r="I5" s="68" t="s">
        <v>278</v>
      </c>
      <c r="J5" s="69" t="s">
        <v>279</v>
      </c>
      <c r="K5" s="67" t="s">
        <v>276</v>
      </c>
      <c r="L5" s="62"/>
    </row>
    <row r="6" spans="1:13" ht="65.25" customHeight="1" x14ac:dyDescent="0.35">
      <c r="A6" s="190" t="s">
        <v>482</v>
      </c>
      <c r="B6" s="191" t="s">
        <v>483</v>
      </c>
      <c r="C6" s="223" t="s">
        <v>484</v>
      </c>
      <c r="D6" s="223"/>
      <c r="E6" s="191" t="s">
        <v>485</v>
      </c>
      <c r="F6" s="62"/>
      <c r="G6" s="211" t="s">
        <v>488</v>
      </c>
      <c r="H6" s="212"/>
      <c r="I6" s="193"/>
      <c r="J6" s="192" t="s">
        <v>489</v>
      </c>
      <c r="K6" s="194" t="s">
        <v>485</v>
      </c>
      <c r="L6" s="62"/>
    </row>
    <row r="7" spans="1:13" ht="65.25" customHeight="1" x14ac:dyDescent="0.35">
      <c r="A7" s="190" t="s">
        <v>486</v>
      </c>
      <c r="B7" s="193"/>
      <c r="C7" s="223" t="s">
        <v>483</v>
      </c>
      <c r="D7" s="223"/>
      <c r="E7" s="191" t="s">
        <v>487</v>
      </c>
      <c r="F7" s="62"/>
      <c r="G7" s="211" t="s">
        <v>490</v>
      </c>
      <c r="H7" s="212"/>
      <c r="I7" s="191" t="s">
        <v>483</v>
      </c>
      <c r="J7" s="192" t="s">
        <v>491</v>
      </c>
      <c r="K7" s="194" t="s">
        <v>485</v>
      </c>
      <c r="L7" s="62"/>
    </row>
    <row r="8" spans="1:13" ht="65.25" customHeight="1" x14ac:dyDescent="0.35">
      <c r="A8" s="70" t="s">
        <v>13</v>
      </c>
      <c r="B8" s="226" t="s">
        <v>479</v>
      </c>
      <c r="C8" s="227"/>
      <c r="D8" s="227"/>
      <c r="E8" s="228"/>
      <c r="F8" s="62"/>
      <c r="G8" s="211" t="s">
        <v>492</v>
      </c>
      <c r="H8" s="212"/>
      <c r="I8" s="193"/>
      <c r="J8" s="191" t="s">
        <v>483</v>
      </c>
      <c r="K8" s="194" t="s">
        <v>487</v>
      </c>
      <c r="L8" s="62"/>
    </row>
    <row r="9" spans="1:13" s="64" customFormat="1" ht="27" customHeight="1" x14ac:dyDescent="0.35">
      <c r="A9" s="62"/>
      <c r="B9" s="62"/>
      <c r="C9" s="62"/>
      <c r="D9" s="62"/>
      <c r="E9" s="62"/>
      <c r="F9" s="62"/>
      <c r="G9" s="219" t="s">
        <v>13</v>
      </c>
      <c r="H9" s="219"/>
      <c r="I9" s="216" t="s">
        <v>479</v>
      </c>
      <c r="J9" s="217"/>
      <c r="K9" s="218"/>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5">
      <c r="A12" s="74" t="s">
        <v>439</v>
      </c>
      <c r="B12" s="286" t="s">
        <v>2937</v>
      </c>
      <c r="C12" s="76" t="s">
        <v>493</v>
      </c>
      <c r="D12" s="195">
        <v>20.135000000000002</v>
      </c>
      <c r="E12" s="196">
        <v>3.0640000000000001</v>
      </c>
      <c r="F12" s="197">
        <v>0.16900000000000001</v>
      </c>
      <c r="G12" s="77">
        <v>9.9499999999999993</v>
      </c>
      <c r="H12" s="78">
        <v>0</v>
      </c>
      <c r="I12" s="78">
        <v>0</v>
      </c>
      <c r="J12" s="79">
        <v>0</v>
      </c>
      <c r="K12" s="75"/>
    </row>
    <row r="13" spans="1:13" ht="32.25" customHeight="1" x14ac:dyDescent="0.35">
      <c r="A13" s="74" t="s">
        <v>390</v>
      </c>
      <c r="B13" s="286" t="s">
        <v>2938</v>
      </c>
      <c r="C13" s="76" t="s">
        <v>494</v>
      </c>
      <c r="D13" s="195">
        <v>20.135000000000002</v>
      </c>
      <c r="E13" s="196">
        <v>3.0640000000000001</v>
      </c>
      <c r="F13" s="197">
        <v>0.16900000000000001</v>
      </c>
      <c r="G13" s="78">
        <v>0</v>
      </c>
      <c r="H13" s="78">
        <v>0</v>
      </c>
      <c r="I13" s="78">
        <v>0</v>
      </c>
      <c r="J13" s="79">
        <v>0</v>
      </c>
      <c r="K13" s="75"/>
    </row>
    <row r="14" spans="1:13" ht="32.25" customHeight="1" x14ac:dyDescent="0.35">
      <c r="A14" s="74" t="s">
        <v>442</v>
      </c>
      <c r="B14" s="287" t="s">
        <v>2939</v>
      </c>
      <c r="C14" s="76" t="s">
        <v>495</v>
      </c>
      <c r="D14" s="195">
        <v>18.542000000000002</v>
      </c>
      <c r="E14" s="196">
        <v>2.8210000000000002</v>
      </c>
      <c r="F14" s="197">
        <v>0.155</v>
      </c>
      <c r="G14" s="77">
        <v>8.6999999999999993</v>
      </c>
      <c r="H14" s="78">
        <v>0</v>
      </c>
      <c r="I14" s="78">
        <v>0</v>
      </c>
      <c r="J14" s="79">
        <v>0</v>
      </c>
      <c r="K14" s="75"/>
    </row>
    <row r="15" spans="1:13" ht="32.25" customHeight="1" x14ac:dyDescent="0.35">
      <c r="A15" s="74" t="s">
        <v>443</v>
      </c>
      <c r="B15" s="286" t="s">
        <v>2940</v>
      </c>
      <c r="C15" s="76" t="s">
        <v>495</v>
      </c>
      <c r="D15" s="195">
        <v>18.542000000000002</v>
      </c>
      <c r="E15" s="196">
        <v>2.8210000000000002</v>
      </c>
      <c r="F15" s="197">
        <v>0.155</v>
      </c>
      <c r="G15" s="77">
        <v>10.84</v>
      </c>
      <c r="H15" s="78">
        <v>0</v>
      </c>
      <c r="I15" s="78">
        <v>0</v>
      </c>
      <c r="J15" s="79">
        <v>0</v>
      </c>
      <c r="K15" s="75"/>
    </row>
    <row r="16" spans="1:13" ht="32.25" customHeight="1" x14ac:dyDescent="0.35">
      <c r="A16" s="74" t="s">
        <v>445</v>
      </c>
      <c r="B16" s="286" t="s">
        <v>2941</v>
      </c>
      <c r="C16" s="76" t="s">
        <v>495</v>
      </c>
      <c r="D16" s="195">
        <v>18.542000000000002</v>
      </c>
      <c r="E16" s="196">
        <v>2.8210000000000002</v>
      </c>
      <c r="F16" s="197">
        <v>0.155</v>
      </c>
      <c r="G16" s="77">
        <v>11.92</v>
      </c>
      <c r="H16" s="78">
        <v>0</v>
      </c>
      <c r="I16" s="78">
        <v>0</v>
      </c>
      <c r="J16" s="79">
        <v>0</v>
      </c>
      <c r="K16" s="75"/>
    </row>
    <row r="17" spans="1:11" ht="32.25" customHeight="1" x14ac:dyDescent="0.35">
      <c r="A17" s="74" t="s">
        <v>447</v>
      </c>
      <c r="B17" s="286" t="s">
        <v>2942</v>
      </c>
      <c r="C17" s="76" t="s">
        <v>495</v>
      </c>
      <c r="D17" s="195">
        <v>18.542000000000002</v>
      </c>
      <c r="E17" s="196">
        <v>2.8210000000000002</v>
      </c>
      <c r="F17" s="197">
        <v>0.155</v>
      </c>
      <c r="G17" s="77">
        <v>15.28</v>
      </c>
      <c r="H17" s="78">
        <v>0</v>
      </c>
      <c r="I17" s="78">
        <v>0</v>
      </c>
      <c r="J17" s="79">
        <v>0</v>
      </c>
      <c r="K17" s="75"/>
    </row>
    <row r="18" spans="1:11" ht="32.25" customHeight="1" x14ac:dyDescent="0.35">
      <c r="A18" s="74" t="s">
        <v>449</v>
      </c>
      <c r="B18" s="286" t="s">
        <v>2943</v>
      </c>
      <c r="C18" s="76" t="s">
        <v>495</v>
      </c>
      <c r="D18" s="195">
        <v>18.542000000000002</v>
      </c>
      <c r="E18" s="196">
        <v>2.8210000000000002</v>
      </c>
      <c r="F18" s="197">
        <v>0.155</v>
      </c>
      <c r="G18" s="77">
        <v>26.13</v>
      </c>
      <c r="H18" s="78">
        <v>0</v>
      </c>
      <c r="I18" s="78">
        <v>0</v>
      </c>
      <c r="J18" s="79">
        <v>0</v>
      </c>
      <c r="K18" s="75"/>
    </row>
    <row r="19" spans="1:11" ht="32.25" customHeight="1" x14ac:dyDescent="0.35">
      <c r="A19" s="74" t="s">
        <v>365</v>
      </c>
      <c r="B19" s="286" t="s">
        <v>2944</v>
      </c>
      <c r="C19" s="76" t="s">
        <v>496</v>
      </c>
      <c r="D19" s="195">
        <v>18.542000000000002</v>
      </c>
      <c r="E19" s="196">
        <v>2.8210000000000002</v>
      </c>
      <c r="F19" s="197">
        <v>0.155</v>
      </c>
      <c r="G19" s="78">
        <v>0</v>
      </c>
      <c r="H19" s="78">
        <v>0</v>
      </c>
      <c r="I19" s="78">
        <v>0</v>
      </c>
      <c r="J19" s="79">
        <v>0</v>
      </c>
      <c r="K19" s="75"/>
    </row>
    <row r="20" spans="1:11" ht="32.25" customHeight="1" x14ac:dyDescent="0.35">
      <c r="A20" s="74" t="s">
        <v>396</v>
      </c>
      <c r="B20" s="286" t="s">
        <v>2945</v>
      </c>
      <c r="C20" s="76">
        <v>0</v>
      </c>
      <c r="D20" s="195">
        <v>12.275</v>
      </c>
      <c r="E20" s="196">
        <v>1.829</v>
      </c>
      <c r="F20" s="197">
        <v>9.9000000000000005E-2</v>
      </c>
      <c r="G20" s="77">
        <v>28.31</v>
      </c>
      <c r="H20" s="77">
        <v>8.65</v>
      </c>
      <c r="I20" s="80">
        <v>8.65</v>
      </c>
      <c r="J20" s="81">
        <v>0.24</v>
      </c>
      <c r="K20" s="75"/>
    </row>
    <row r="21" spans="1:11" ht="32.25" customHeight="1" x14ac:dyDescent="0.35">
      <c r="A21" s="74" t="s">
        <v>397</v>
      </c>
      <c r="B21" s="286" t="s">
        <v>2946</v>
      </c>
      <c r="C21" s="76">
        <v>0</v>
      </c>
      <c r="D21" s="195">
        <v>12.275</v>
      </c>
      <c r="E21" s="196">
        <v>1.829</v>
      </c>
      <c r="F21" s="197">
        <v>9.9000000000000005E-2</v>
      </c>
      <c r="G21" s="77">
        <v>64.680000000000007</v>
      </c>
      <c r="H21" s="77">
        <v>8.65</v>
      </c>
      <c r="I21" s="80">
        <v>8.65</v>
      </c>
      <c r="J21" s="81">
        <v>0.24</v>
      </c>
      <c r="K21" s="75"/>
    </row>
    <row r="22" spans="1:11" ht="32.25" customHeight="1" x14ac:dyDescent="0.35">
      <c r="A22" s="74" t="s">
        <v>398</v>
      </c>
      <c r="B22" s="288" t="s">
        <v>2947</v>
      </c>
      <c r="C22" s="76">
        <v>0</v>
      </c>
      <c r="D22" s="195">
        <v>12.275</v>
      </c>
      <c r="E22" s="196">
        <v>1.829</v>
      </c>
      <c r="F22" s="197">
        <v>9.9000000000000005E-2</v>
      </c>
      <c r="G22" s="77">
        <v>87.57</v>
      </c>
      <c r="H22" s="77">
        <v>8.65</v>
      </c>
      <c r="I22" s="80">
        <v>8.65</v>
      </c>
      <c r="J22" s="81">
        <v>0.24</v>
      </c>
      <c r="K22" s="75"/>
    </row>
    <row r="23" spans="1:11" ht="32.25" customHeight="1" x14ac:dyDescent="0.35">
      <c r="A23" s="74" t="s">
        <v>399</v>
      </c>
      <c r="B23" s="288" t="s">
        <v>2948</v>
      </c>
      <c r="C23" s="76">
        <v>0</v>
      </c>
      <c r="D23" s="195">
        <v>12.275</v>
      </c>
      <c r="E23" s="196">
        <v>1.829</v>
      </c>
      <c r="F23" s="197">
        <v>9.9000000000000005E-2</v>
      </c>
      <c r="G23" s="77">
        <v>124.62</v>
      </c>
      <c r="H23" s="77">
        <v>8.65</v>
      </c>
      <c r="I23" s="80">
        <v>8.65</v>
      </c>
      <c r="J23" s="81">
        <v>0.24</v>
      </c>
      <c r="K23" s="75"/>
    </row>
    <row r="24" spans="1:11" ht="32.25" customHeight="1" x14ac:dyDescent="0.35">
      <c r="A24" s="74" t="s">
        <v>400</v>
      </c>
      <c r="B24" s="288" t="s">
        <v>2949</v>
      </c>
      <c r="C24" s="76">
        <v>0</v>
      </c>
      <c r="D24" s="195">
        <v>12.275</v>
      </c>
      <c r="E24" s="196">
        <v>1.829</v>
      </c>
      <c r="F24" s="197">
        <v>9.9000000000000005E-2</v>
      </c>
      <c r="G24" s="77">
        <v>241.46</v>
      </c>
      <c r="H24" s="77">
        <v>8.65</v>
      </c>
      <c r="I24" s="80">
        <v>8.65</v>
      </c>
      <c r="J24" s="81">
        <v>0.24</v>
      </c>
      <c r="K24" s="75"/>
    </row>
    <row r="25" spans="1:11" ht="32.25" customHeight="1" x14ac:dyDescent="0.35">
      <c r="A25" s="74" t="s">
        <v>401</v>
      </c>
      <c r="B25" s="286" t="s">
        <v>2950</v>
      </c>
      <c r="C25" s="76">
        <v>0</v>
      </c>
      <c r="D25" s="195">
        <v>8.9909999999999997</v>
      </c>
      <c r="E25" s="196">
        <v>1.306</v>
      </c>
      <c r="F25" s="197">
        <v>7.0000000000000007E-2</v>
      </c>
      <c r="G25" s="77">
        <v>91.37</v>
      </c>
      <c r="H25" s="77">
        <v>10.029999999999999</v>
      </c>
      <c r="I25" s="80">
        <v>10.029999999999999</v>
      </c>
      <c r="J25" s="81">
        <v>0.17100000000000001</v>
      </c>
      <c r="K25" s="75"/>
    </row>
    <row r="26" spans="1:11" ht="32.25" customHeight="1" x14ac:dyDescent="0.35">
      <c r="A26" s="74" t="s">
        <v>402</v>
      </c>
      <c r="B26" s="286" t="s">
        <v>2951</v>
      </c>
      <c r="C26" s="76">
        <v>0</v>
      </c>
      <c r="D26" s="195">
        <v>8.9909999999999997</v>
      </c>
      <c r="E26" s="196">
        <v>1.306</v>
      </c>
      <c r="F26" s="197">
        <v>7.0000000000000007E-2</v>
      </c>
      <c r="G26" s="77">
        <v>127.74</v>
      </c>
      <c r="H26" s="77">
        <v>10.029999999999999</v>
      </c>
      <c r="I26" s="80">
        <v>10.029999999999999</v>
      </c>
      <c r="J26" s="81">
        <v>0.17100000000000001</v>
      </c>
      <c r="K26" s="75"/>
    </row>
    <row r="27" spans="1:11" ht="32.25" customHeight="1" x14ac:dyDescent="0.35">
      <c r="A27" s="74" t="s">
        <v>403</v>
      </c>
      <c r="B27" s="288" t="s">
        <v>2952</v>
      </c>
      <c r="C27" s="76">
        <v>0</v>
      </c>
      <c r="D27" s="195">
        <v>8.9909999999999997</v>
      </c>
      <c r="E27" s="196">
        <v>1.306</v>
      </c>
      <c r="F27" s="197">
        <v>7.0000000000000007E-2</v>
      </c>
      <c r="G27" s="77">
        <v>150.62</v>
      </c>
      <c r="H27" s="77">
        <v>10.029999999999999</v>
      </c>
      <c r="I27" s="80">
        <v>10.029999999999999</v>
      </c>
      <c r="J27" s="81">
        <v>0.17100000000000001</v>
      </c>
      <c r="K27" s="75"/>
    </row>
    <row r="28" spans="1:11" ht="27.75" customHeight="1" x14ac:dyDescent="0.35">
      <c r="A28" s="74" t="s">
        <v>404</v>
      </c>
      <c r="B28" s="288" t="s">
        <v>2953</v>
      </c>
      <c r="C28" s="76">
        <v>0</v>
      </c>
      <c r="D28" s="195">
        <v>8.9909999999999997</v>
      </c>
      <c r="E28" s="196">
        <v>1.306</v>
      </c>
      <c r="F28" s="197">
        <v>7.0000000000000007E-2</v>
      </c>
      <c r="G28" s="77">
        <v>187.68</v>
      </c>
      <c r="H28" s="77">
        <v>10.029999999999999</v>
      </c>
      <c r="I28" s="80">
        <v>10.029999999999999</v>
      </c>
      <c r="J28" s="81">
        <v>0.17100000000000001</v>
      </c>
      <c r="K28" s="75"/>
    </row>
    <row r="29" spans="1:11" ht="27.75" customHeight="1" x14ac:dyDescent="0.35">
      <c r="A29" s="74" t="s">
        <v>405</v>
      </c>
      <c r="B29" s="288" t="s">
        <v>2954</v>
      </c>
      <c r="C29" s="76">
        <v>0</v>
      </c>
      <c r="D29" s="195">
        <v>8.9909999999999997</v>
      </c>
      <c r="E29" s="196">
        <v>1.306</v>
      </c>
      <c r="F29" s="197">
        <v>7.0000000000000007E-2</v>
      </c>
      <c r="G29" s="77">
        <v>304.52</v>
      </c>
      <c r="H29" s="77">
        <v>10.029999999999999</v>
      </c>
      <c r="I29" s="80">
        <v>10.029999999999999</v>
      </c>
      <c r="J29" s="81">
        <v>0.17100000000000001</v>
      </c>
      <c r="K29" s="75"/>
    </row>
    <row r="30" spans="1:11" ht="27.75" customHeight="1" x14ac:dyDescent="0.35">
      <c r="A30" s="74" t="s">
        <v>406</v>
      </c>
      <c r="B30" s="286" t="s">
        <v>2955</v>
      </c>
      <c r="C30" s="76">
        <v>0</v>
      </c>
      <c r="D30" s="195">
        <v>5.9880000000000004</v>
      </c>
      <c r="E30" s="196">
        <v>0.83599999999999997</v>
      </c>
      <c r="F30" s="197">
        <v>4.2999999999999997E-2</v>
      </c>
      <c r="G30" s="77">
        <v>200.91</v>
      </c>
      <c r="H30" s="77">
        <v>9.9600000000000009</v>
      </c>
      <c r="I30" s="80">
        <v>9.9600000000000009</v>
      </c>
      <c r="J30" s="81">
        <v>0.10299999999999999</v>
      </c>
      <c r="K30" s="75"/>
    </row>
    <row r="31" spans="1:11" ht="27.75" customHeight="1" x14ac:dyDescent="0.35">
      <c r="A31" s="74" t="s">
        <v>407</v>
      </c>
      <c r="B31" s="286" t="s">
        <v>2956</v>
      </c>
      <c r="C31" s="76">
        <v>0</v>
      </c>
      <c r="D31" s="195">
        <v>5.9880000000000004</v>
      </c>
      <c r="E31" s="196">
        <v>0.83599999999999997</v>
      </c>
      <c r="F31" s="197">
        <v>4.2999999999999997E-2</v>
      </c>
      <c r="G31" s="77">
        <v>420.04</v>
      </c>
      <c r="H31" s="77">
        <v>9.9600000000000009</v>
      </c>
      <c r="I31" s="80">
        <v>9.9600000000000009</v>
      </c>
      <c r="J31" s="81">
        <v>0.10299999999999999</v>
      </c>
      <c r="K31" s="75"/>
    </row>
    <row r="32" spans="1:11" ht="27.75" customHeight="1" x14ac:dyDescent="0.35">
      <c r="A32" s="74" t="s">
        <v>408</v>
      </c>
      <c r="B32" s="288" t="s">
        <v>2957</v>
      </c>
      <c r="C32" s="76">
        <v>0</v>
      </c>
      <c r="D32" s="195">
        <v>5.9880000000000004</v>
      </c>
      <c r="E32" s="196">
        <v>0.83599999999999997</v>
      </c>
      <c r="F32" s="197">
        <v>4.2999999999999997E-2</v>
      </c>
      <c r="G32" s="77">
        <v>751.07</v>
      </c>
      <c r="H32" s="77">
        <v>9.9600000000000009</v>
      </c>
      <c r="I32" s="80">
        <v>9.9600000000000009</v>
      </c>
      <c r="J32" s="81">
        <v>0.10299999999999999</v>
      </c>
      <c r="K32" s="75"/>
    </row>
    <row r="33" spans="1:11" ht="27.75" customHeight="1" x14ac:dyDescent="0.35">
      <c r="A33" s="74" t="s">
        <v>409</v>
      </c>
      <c r="B33" s="288" t="s">
        <v>2958</v>
      </c>
      <c r="C33" s="76">
        <v>0</v>
      </c>
      <c r="D33" s="195">
        <v>5.9880000000000004</v>
      </c>
      <c r="E33" s="196">
        <v>0.83599999999999997</v>
      </c>
      <c r="F33" s="197">
        <v>4.2999999999999997E-2</v>
      </c>
      <c r="G33" s="77">
        <v>1308.06</v>
      </c>
      <c r="H33" s="77">
        <v>9.9600000000000009</v>
      </c>
      <c r="I33" s="80">
        <v>9.9600000000000009</v>
      </c>
      <c r="J33" s="81">
        <v>0.10299999999999999</v>
      </c>
      <c r="K33" s="75"/>
    </row>
    <row r="34" spans="1:11" ht="27.75" customHeight="1" x14ac:dyDescent="0.35">
      <c r="A34" s="74" t="s">
        <v>410</v>
      </c>
      <c r="B34" s="288" t="s">
        <v>2959</v>
      </c>
      <c r="C34" s="76">
        <v>0</v>
      </c>
      <c r="D34" s="195">
        <v>5.9880000000000004</v>
      </c>
      <c r="E34" s="196">
        <v>0.83599999999999997</v>
      </c>
      <c r="F34" s="197">
        <v>4.2999999999999997E-2</v>
      </c>
      <c r="G34" s="77">
        <v>2882.16</v>
      </c>
      <c r="H34" s="77">
        <v>9.9600000000000009</v>
      </c>
      <c r="I34" s="80">
        <v>9.9600000000000009</v>
      </c>
      <c r="J34" s="81">
        <v>0.10299999999999999</v>
      </c>
      <c r="K34" s="75"/>
    </row>
    <row r="35" spans="1:11" ht="27.75" customHeight="1" x14ac:dyDescent="0.35">
      <c r="A35" s="74" t="s">
        <v>366</v>
      </c>
      <c r="B35" s="286" t="s">
        <v>2960</v>
      </c>
      <c r="C35" s="76" t="s">
        <v>497</v>
      </c>
      <c r="D35" s="198">
        <v>56.945</v>
      </c>
      <c r="E35" s="199">
        <v>5.9960000000000004</v>
      </c>
      <c r="F35" s="197">
        <v>3.8</v>
      </c>
      <c r="G35" s="78">
        <v>0</v>
      </c>
      <c r="H35" s="78">
        <v>0</v>
      </c>
      <c r="I35" s="78">
        <v>0</v>
      </c>
      <c r="J35" s="79">
        <v>0</v>
      </c>
      <c r="K35" s="75"/>
    </row>
    <row r="36" spans="1:11" ht="27.75" customHeight="1" x14ac:dyDescent="0.35">
      <c r="A36" s="74" t="s">
        <v>367</v>
      </c>
      <c r="B36" s="286" t="s">
        <v>2961</v>
      </c>
      <c r="C36" s="76">
        <v>0</v>
      </c>
      <c r="D36" s="195">
        <v>-12.646000000000001</v>
      </c>
      <c r="E36" s="196">
        <v>-1.9239999999999999</v>
      </c>
      <c r="F36" s="197">
        <v>-0.106</v>
      </c>
      <c r="G36" s="78">
        <v>0</v>
      </c>
      <c r="H36" s="78">
        <v>0</v>
      </c>
      <c r="I36" s="78">
        <v>0</v>
      </c>
      <c r="J36" s="79">
        <v>0</v>
      </c>
      <c r="K36" s="75"/>
    </row>
    <row r="37" spans="1:11" ht="27.75" customHeight="1" x14ac:dyDescent="0.35">
      <c r="A37" s="74" t="s">
        <v>368</v>
      </c>
      <c r="B37" s="286" t="s">
        <v>2962</v>
      </c>
      <c r="C37" s="76">
        <v>0</v>
      </c>
      <c r="D37" s="195">
        <v>-9.7940000000000005</v>
      </c>
      <c r="E37" s="196">
        <v>-1.466</v>
      </c>
      <c r="F37" s="197">
        <v>-0.08</v>
      </c>
      <c r="G37" s="78">
        <v>0</v>
      </c>
      <c r="H37" s="78">
        <v>0</v>
      </c>
      <c r="I37" s="78">
        <v>0</v>
      </c>
      <c r="J37" s="79">
        <v>0</v>
      </c>
      <c r="K37" s="75"/>
    </row>
    <row r="38" spans="1:11" ht="27.75" customHeight="1" x14ac:dyDescent="0.35">
      <c r="A38" s="74" t="s">
        <v>369</v>
      </c>
      <c r="B38" s="286" t="s">
        <v>2963</v>
      </c>
      <c r="C38" s="76">
        <v>0</v>
      </c>
      <c r="D38" s="195">
        <v>-12.646000000000001</v>
      </c>
      <c r="E38" s="196">
        <v>-1.9239999999999999</v>
      </c>
      <c r="F38" s="197">
        <v>-0.106</v>
      </c>
      <c r="G38" s="78">
        <v>0</v>
      </c>
      <c r="H38" s="78">
        <v>0</v>
      </c>
      <c r="I38" s="78">
        <v>0</v>
      </c>
      <c r="J38" s="81">
        <v>0.22800000000000001</v>
      </c>
      <c r="K38" s="75"/>
    </row>
    <row r="39" spans="1:11" ht="27.75" customHeight="1" x14ac:dyDescent="0.35">
      <c r="A39" s="74" t="s">
        <v>370</v>
      </c>
      <c r="B39" s="286" t="s">
        <v>2964</v>
      </c>
      <c r="C39" s="76">
        <v>0</v>
      </c>
      <c r="D39" s="195">
        <v>-12.646000000000001</v>
      </c>
      <c r="E39" s="196">
        <v>-1.9239999999999999</v>
      </c>
      <c r="F39" s="197">
        <v>-0.106</v>
      </c>
      <c r="G39" s="78">
        <v>0</v>
      </c>
      <c r="H39" s="78">
        <v>0</v>
      </c>
      <c r="I39" s="78">
        <v>0</v>
      </c>
      <c r="J39" s="79">
        <v>0</v>
      </c>
      <c r="K39" s="75"/>
    </row>
    <row r="40" spans="1:11" ht="27.75" customHeight="1" x14ac:dyDescent="0.35">
      <c r="A40" s="74" t="s">
        <v>371</v>
      </c>
      <c r="B40" s="286">
        <v>592</v>
      </c>
      <c r="C40" s="76">
        <v>0</v>
      </c>
      <c r="D40" s="195">
        <v>-9.7940000000000005</v>
      </c>
      <c r="E40" s="196">
        <v>-1.466</v>
      </c>
      <c r="F40" s="197">
        <v>-0.08</v>
      </c>
      <c r="G40" s="78">
        <v>0</v>
      </c>
      <c r="H40" s="78">
        <v>0</v>
      </c>
      <c r="I40" s="78">
        <v>0</v>
      </c>
      <c r="J40" s="81">
        <v>0.19800000000000001</v>
      </c>
      <c r="K40" s="75"/>
    </row>
    <row r="41" spans="1:11" ht="27.75" customHeight="1" x14ac:dyDescent="0.35">
      <c r="A41" s="74" t="s">
        <v>372</v>
      </c>
      <c r="B41" s="286">
        <v>602</v>
      </c>
      <c r="C41" s="76">
        <v>0</v>
      </c>
      <c r="D41" s="195">
        <v>-9.7940000000000005</v>
      </c>
      <c r="E41" s="196">
        <v>-1.466</v>
      </c>
      <c r="F41" s="197">
        <v>-0.08</v>
      </c>
      <c r="G41" s="78">
        <v>0</v>
      </c>
      <c r="H41" s="78">
        <v>0</v>
      </c>
      <c r="I41" s="78">
        <v>0</v>
      </c>
      <c r="J41" s="79">
        <v>0</v>
      </c>
      <c r="K41" s="75"/>
    </row>
    <row r="42" spans="1:11" ht="27.75" customHeight="1" x14ac:dyDescent="0.35">
      <c r="A42" s="74" t="s">
        <v>373</v>
      </c>
      <c r="B42" s="286">
        <v>612</v>
      </c>
      <c r="C42" s="76">
        <v>0</v>
      </c>
      <c r="D42" s="195">
        <v>-7.1959999999999997</v>
      </c>
      <c r="E42" s="196">
        <v>-1.046</v>
      </c>
      <c r="F42" s="197">
        <v>-5.6000000000000001E-2</v>
      </c>
      <c r="G42" s="77">
        <v>13.53</v>
      </c>
      <c r="H42" s="78">
        <v>0</v>
      </c>
      <c r="I42" s="78">
        <v>0</v>
      </c>
      <c r="J42" s="81">
        <v>0.16</v>
      </c>
      <c r="K42" s="75"/>
    </row>
    <row r="43" spans="1:11" ht="27.75" customHeight="1" x14ac:dyDescent="0.35">
      <c r="A43" s="74" t="s">
        <v>374</v>
      </c>
      <c r="B43" s="286">
        <v>622</v>
      </c>
      <c r="C43" s="76">
        <v>0</v>
      </c>
      <c r="D43" s="195">
        <v>-7.1959999999999997</v>
      </c>
      <c r="E43" s="196">
        <v>-1.046</v>
      </c>
      <c r="F43" s="197">
        <v>-5.6000000000000001E-2</v>
      </c>
      <c r="G43" s="77">
        <v>13.53</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oddFooter>&amp;C_x000D_&amp;1#&amp;"Aptos"&amp;12&amp;K008000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56"/>
  <sheetViews>
    <sheetView topLeftCell="A4" zoomScale="90" zoomScaleNormal="90" zoomScaleSheetLayoutView="100" workbookViewId="0">
      <selection activeCell="A10" sqref="A10:P156"/>
    </sheetView>
  </sheetViews>
  <sheetFormatPr defaultColWidth="9.109375" defaultRowHeight="14.4" x14ac:dyDescent="0.35"/>
  <cols>
    <col min="1" max="1" width="19" style="87" customWidth="1"/>
    <col min="2" max="2" width="9.5546875" style="87" bestFit="1" customWidth="1"/>
    <col min="3" max="3" width="14.33203125" style="87" bestFit="1" customWidth="1"/>
    <col min="4" max="4" width="19" style="103" customWidth="1"/>
    <col min="5" max="5" width="5.88671875" style="103" bestFit="1" customWidth="1"/>
    <col min="6" max="6" width="14.33203125" style="103" bestFit="1" customWidth="1"/>
    <col min="7" max="7" width="50" style="103" bestFit="1" customWidth="1"/>
    <col min="8" max="8" width="12.88671875" style="103" customWidth="1"/>
    <col min="9" max="9" width="12.88671875" style="103" bestFit="1" customWidth="1"/>
    <col min="10" max="10" width="12.5546875" style="104" bestFit="1" customWidth="1"/>
    <col min="11" max="12" width="11.88671875" style="105" bestFit="1" customWidth="1"/>
    <col min="13" max="13" width="12.88671875" style="87" bestFit="1" customWidth="1"/>
    <col min="14" max="14" width="12.5546875" style="87" bestFit="1" customWidth="1"/>
    <col min="15" max="16" width="11.88671875" style="87" bestFit="1" customWidth="1"/>
    <col min="17" max="16384" width="9.109375" style="87"/>
  </cols>
  <sheetData>
    <row r="1" spans="1:16" x14ac:dyDescent="0.25">
      <c r="A1" s="86" t="s">
        <v>17</v>
      </c>
      <c r="B1" s="86"/>
      <c r="C1" s="230"/>
      <c r="D1" s="230"/>
      <c r="E1" s="60"/>
      <c r="F1" s="229" t="s">
        <v>29</v>
      </c>
      <c r="G1" s="229"/>
      <c r="H1" s="229"/>
      <c r="I1" s="229"/>
      <c r="J1" s="229"/>
      <c r="K1" s="229"/>
      <c r="L1" s="229"/>
      <c r="M1" s="229"/>
      <c r="N1" s="229"/>
      <c r="O1" s="229"/>
      <c r="P1" s="229"/>
    </row>
    <row r="2" spans="1:16" s="88" customFormat="1" ht="18" x14ac:dyDescent="0.25">
      <c r="A2" s="220" t="str">
        <f>Overview!B4&amp; " - Effective from "&amp;Overview!D4&amp;" - "&amp;Overview!E4&amp;" Designated EHV charges"</f>
        <v>Fulcrum Electricity Assets Ltd - GSP_G  - Effective from 1 April 2027 - Final Designated EHV charges</v>
      </c>
      <c r="B2" s="220"/>
      <c r="C2" s="220"/>
      <c r="D2" s="220"/>
      <c r="E2" s="220"/>
      <c r="F2" s="220"/>
      <c r="G2" s="220"/>
      <c r="H2" s="220"/>
      <c r="I2" s="220"/>
      <c r="J2" s="220"/>
      <c r="K2" s="220"/>
      <c r="L2" s="220"/>
      <c r="M2" s="220"/>
      <c r="N2" s="220"/>
      <c r="O2" s="220"/>
      <c r="P2" s="220"/>
    </row>
    <row r="3" spans="1:16" s="89" customFormat="1" ht="18" x14ac:dyDescent="0.25">
      <c r="A3" s="62"/>
      <c r="B3" s="62"/>
      <c r="C3" s="62"/>
      <c r="D3" s="62"/>
      <c r="E3" s="62"/>
      <c r="F3" s="62"/>
      <c r="G3" s="62"/>
      <c r="H3" s="62"/>
      <c r="I3" s="62"/>
      <c r="J3" s="62"/>
      <c r="K3" s="62"/>
      <c r="L3" s="62"/>
      <c r="M3" s="62"/>
      <c r="N3" s="62"/>
      <c r="O3" s="62"/>
      <c r="P3" s="62"/>
    </row>
    <row r="4" spans="1:16" s="89" customFormat="1" ht="18" x14ac:dyDescent="0.25">
      <c r="A4" s="220" t="s">
        <v>280</v>
      </c>
      <c r="B4" s="220"/>
      <c r="C4" s="220"/>
      <c r="D4" s="220"/>
      <c r="E4" s="220"/>
      <c r="F4" s="220"/>
      <c r="G4" s="62"/>
      <c r="H4" s="62"/>
      <c r="I4" s="62"/>
      <c r="J4" s="62"/>
      <c r="K4" s="62"/>
      <c r="L4" s="62"/>
      <c r="M4" s="62"/>
      <c r="N4" s="62"/>
      <c r="O4" s="62"/>
      <c r="P4" s="62"/>
    </row>
    <row r="5" spans="1:16" s="89" customFormat="1" ht="18" x14ac:dyDescent="0.25">
      <c r="A5" s="232" t="s">
        <v>12</v>
      </c>
      <c r="B5" s="233"/>
      <c r="C5" s="233"/>
      <c r="D5" s="235" t="s">
        <v>277</v>
      </c>
      <c r="E5" s="235"/>
      <c r="F5" s="235"/>
      <c r="G5" s="62"/>
      <c r="H5" s="62"/>
      <c r="I5" s="62"/>
      <c r="J5" s="62"/>
      <c r="K5" s="62"/>
      <c r="L5" s="62"/>
      <c r="M5" s="62"/>
      <c r="N5" s="62"/>
      <c r="O5" s="62"/>
      <c r="P5" s="62"/>
    </row>
    <row r="6" spans="1:16" s="89" customFormat="1" ht="46.5" customHeight="1" x14ac:dyDescent="0.25">
      <c r="A6" s="234" t="s">
        <v>490</v>
      </c>
      <c r="B6" s="234"/>
      <c r="C6" s="234"/>
      <c r="D6" s="223" t="s">
        <v>498</v>
      </c>
      <c r="E6" s="223"/>
      <c r="F6" s="223"/>
      <c r="G6" s="62"/>
      <c r="H6" s="62"/>
      <c r="I6" s="62"/>
      <c r="J6" s="62"/>
      <c r="K6" s="62"/>
      <c r="L6" s="62"/>
      <c r="M6" s="62"/>
      <c r="N6" s="62"/>
      <c r="O6" s="62"/>
      <c r="P6" s="62"/>
    </row>
    <row r="7" spans="1:16" s="89" customFormat="1" ht="30.75" customHeight="1" x14ac:dyDescent="0.25">
      <c r="A7" s="219" t="s">
        <v>13</v>
      </c>
      <c r="B7" s="219"/>
      <c r="C7" s="219"/>
      <c r="D7" s="231" t="s">
        <v>479</v>
      </c>
      <c r="E7" s="231"/>
      <c r="F7" s="231"/>
      <c r="G7" s="62"/>
      <c r="H7" s="62"/>
      <c r="I7" s="62"/>
      <c r="J7" s="62"/>
      <c r="K7" s="62"/>
      <c r="L7" s="62"/>
      <c r="M7" s="62"/>
      <c r="N7" s="62"/>
      <c r="O7" s="62"/>
      <c r="P7" s="62"/>
    </row>
    <row r="8" spans="1:16" s="89" customFormat="1" ht="18" x14ac:dyDescent="0.25">
      <c r="A8" s="62"/>
      <c r="B8" s="62"/>
      <c r="C8" s="62"/>
      <c r="D8" s="62"/>
      <c r="E8" s="62"/>
      <c r="F8" s="62"/>
      <c r="G8" s="62"/>
      <c r="H8" s="62"/>
      <c r="I8" s="62"/>
      <c r="J8" s="62"/>
      <c r="K8" s="62"/>
      <c r="L8" s="62"/>
      <c r="M8" s="62"/>
      <c r="N8" s="62"/>
      <c r="O8" s="62"/>
      <c r="P8" s="62"/>
    </row>
    <row r="9" spans="1:16" ht="72" x14ac:dyDescent="0.25">
      <c r="A9" s="73" t="s">
        <v>269</v>
      </c>
      <c r="B9" s="90" t="s">
        <v>259</v>
      </c>
      <c r="C9" s="73" t="s">
        <v>260</v>
      </c>
      <c r="D9" s="73" t="s">
        <v>271</v>
      </c>
      <c r="E9" s="90" t="s">
        <v>259</v>
      </c>
      <c r="F9" s="73" t="s">
        <v>261</v>
      </c>
      <c r="G9" s="91" t="s">
        <v>28</v>
      </c>
      <c r="H9" s="183" t="s">
        <v>436</v>
      </c>
      <c r="I9" s="92" t="s">
        <v>344</v>
      </c>
      <c r="J9" s="91" t="s">
        <v>272</v>
      </c>
      <c r="K9" s="91" t="s">
        <v>342</v>
      </c>
      <c r="L9" s="93" t="s">
        <v>352</v>
      </c>
      <c r="M9" s="92" t="s">
        <v>345</v>
      </c>
      <c r="N9" s="91" t="s">
        <v>273</v>
      </c>
      <c r="O9" s="91" t="s">
        <v>343</v>
      </c>
      <c r="P9" s="93" t="s">
        <v>353</v>
      </c>
    </row>
    <row r="10" spans="1:16" x14ac:dyDescent="0.25">
      <c r="A10" s="200"/>
      <c r="B10" s="94"/>
      <c r="C10" s="95"/>
      <c r="D10" s="201"/>
      <c r="E10" s="96"/>
      <c r="F10" s="97"/>
      <c r="G10" s="98"/>
      <c r="H10" s="184"/>
      <c r="I10" s="99"/>
      <c r="J10" s="100"/>
      <c r="K10" s="100"/>
      <c r="L10" s="100"/>
      <c r="M10" s="101"/>
      <c r="N10" s="102"/>
      <c r="O10" s="102"/>
      <c r="P10" s="102"/>
    </row>
    <row r="11" spans="1:16" x14ac:dyDescent="0.25">
      <c r="A11" s="200"/>
      <c r="B11" s="94"/>
      <c r="C11" s="95"/>
      <c r="D11" s="201"/>
      <c r="E11" s="96"/>
      <c r="F11" s="97"/>
      <c r="G11" s="98"/>
      <c r="H11" s="184"/>
      <c r="I11" s="99"/>
      <c r="J11" s="100"/>
      <c r="K11" s="100"/>
      <c r="L11" s="100"/>
      <c r="M11" s="101"/>
      <c r="N11" s="102"/>
      <c r="O11" s="102"/>
      <c r="P11" s="102"/>
    </row>
    <row r="12" spans="1:16" x14ac:dyDescent="0.25">
      <c r="A12" s="200"/>
      <c r="B12" s="94"/>
      <c r="C12" s="95"/>
      <c r="D12" s="201"/>
      <c r="E12" s="96"/>
      <c r="F12" s="97"/>
      <c r="G12" s="98"/>
      <c r="H12" s="184"/>
      <c r="I12" s="99"/>
      <c r="J12" s="100"/>
      <c r="K12" s="100"/>
      <c r="L12" s="100"/>
      <c r="M12" s="101"/>
      <c r="N12" s="102"/>
      <c r="O12" s="102"/>
      <c r="P12" s="102"/>
    </row>
    <row r="13" spans="1:16" x14ac:dyDescent="0.25">
      <c r="A13" s="200"/>
      <c r="B13" s="94"/>
      <c r="C13" s="95"/>
      <c r="D13" s="201"/>
      <c r="E13" s="96"/>
      <c r="F13" s="97"/>
      <c r="G13" s="98"/>
      <c r="H13" s="184"/>
      <c r="I13" s="99"/>
      <c r="J13" s="100"/>
      <c r="K13" s="100"/>
      <c r="L13" s="100"/>
      <c r="M13" s="101"/>
      <c r="N13" s="102"/>
      <c r="O13" s="102"/>
      <c r="P13" s="102"/>
    </row>
    <row r="14" spans="1:16" x14ac:dyDescent="0.25">
      <c r="A14" s="200"/>
      <c r="B14" s="94"/>
      <c r="C14" s="95"/>
      <c r="D14" s="201"/>
      <c r="E14" s="96"/>
      <c r="F14" s="97"/>
      <c r="G14" s="98"/>
      <c r="H14" s="184"/>
      <c r="I14" s="99"/>
      <c r="J14" s="100"/>
      <c r="K14" s="100"/>
      <c r="L14" s="100"/>
      <c r="M14" s="101"/>
      <c r="N14" s="102"/>
      <c r="O14" s="102"/>
      <c r="P14" s="102"/>
    </row>
    <row r="15" spans="1:16" x14ac:dyDescent="0.25">
      <c r="A15" s="200"/>
      <c r="B15" s="94"/>
      <c r="C15" s="95"/>
      <c r="D15" s="201"/>
      <c r="E15" s="96"/>
      <c r="F15" s="97"/>
      <c r="G15" s="98"/>
      <c r="H15" s="184"/>
      <c r="I15" s="99"/>
      <c r="J15" s="100"/>
      <c r="K15" s="100"/>
      <c r="L15" s="100"/>
      <c r="M15" s="101"/>
      <c r="N15" s="102"/>
      <c r="O15" s="102"/>
      <c r="P15" s="102"/>
    </row>
    <row r="16" spans="1:16" x14ac:dyDescent="0.25">
      <c r="A16" s="200"/>
      <c r="B16" s="94"/>
      <c r="C16" s="95"/>
      <c r="D16" s="201"/>
      <c r="E16" s="96"/>
      <c r="F16" s="97"/>
      <c r="G16" s="98"/>
      <c r="H16" s="184"/>
      <c r="I16" s="99"/>
      <c r="J16" s="100"/>
      <c r="K16" s="100"/>
      <c r="L16" s="100"/>
      <c r="M16" s="101"/>
      <c r="N16" s="102"/>
      <c r="O16" s="102"/>
      <c r="P16" s="102"/>
    </row>
    <row r="17" spans="1:16" x14ac:dyDescent="0.25">
      <c r="A17" s="200"/>
      <c r="B17" s="94"/>
      <c r="C17" s="95"/>
      <c r="D17" s="201"/>
      <c r="E17" s="96"/>
      <c r="F17" s="97"/>
      <c r="G17" s="98"/>
      <c r="H17" s="184"/>
      <c r="I17" s="99"/>
      <c r="J17" s="100"/>
      <c r="K17" s="100"/>
      <c r="L17" s="100"/>
      <c r="M17" s="101"/>
      <c r="N17" s="102"/>
      <c r="O17" s="102"/>
      <c r="P17" s="102"/>
    </row>
    <row r="18" spans="1:16" x14ac:dyDescent="0.25">
      <c r="A18" s="200"/>
      <c r="B18" s="94"/>
      <c r="C18" s="95"/>
      <c r="D18" s="201"/>
      <c r="E18" s="96"/>
      <c r="F18" s="97"/>
      <c r="G18" s="98"/>
      <c r="H18" s="184"/>
      <c r="I18" s="99"/>
      <c r="J18" s="100"/>
      <c r="K18" s="100"/>
      <c r="L18" s="100"/>
      <c r="M18" s="101"/>
      <c r="N18" s="102"/>
      <c r="O18" s="102"/>
      <c r="P18" s="102"/>
    </row>
    <row r="19" spans="1:16" x14ac:dyDescent="0.25">
      <c r="A19" s="200"/>
      <c r="B19" s="94"/>
      <c r="C19" s="95"/>
      <c r="D19" s="201"/>
      <c r="E19" s="96"/>
      <c r="F19" s="97"/>
      <c r="G19" s="98"/>
      <c r="H19" s="184"/>
      <c r="I19" s="99"/>
      <c r="J19" s="100"/>
      <c r="K19" s="100"/>
      <c r="L19" s="100"/>
      <c r="M19" s="101"/>
      <c r="N19" s="102"/>
      <c r="O19" s="102"/>
      <c r="P19" s="102"/>
    </row>
    <row r="20" spans="1:16" x14ac:dyDescent="0.25">
      <c r="A20" s="200"/>
      <c r="B20" s="94"/>
      <c r="C20" s="95"/>
      <c r="D20" s="201"/>
      <c r="E20" s="96"/>
      <c r="F20" s="97"/>
      <c r="G20" s="98"/>
      <c r="H20" s="184"/>
      <c r="I20" s="99"/>
      <c r="J20" s="100"/>
      <c r="K20" s="100"/>
      <c r="L20" s="100"/>
      <c r="M20" s="101"/>
      <c r="N20" s="102"/>
      <c r="O20" s="102"/>
      <c r="P20" s="102"/>
    </row>
    <row r="21" spans="1:16" x14ac:dyDescent="0.25">
      <c r="A21" s="200"/>
      <c r="B21" s="94"/>
      <c r="C21" s="95"/>
      <c r="D21" s="201"/>
      <c r="E21" s="96"/>
      <c r="F21" s="97"/>
      <c r="G21" s="98"/>
      <c r="H21" s="184"/>
      <c r="I21" s="99"/>
      <c r="J21" s="100"/>
      <c r="K21" s="100"/>
      <c r="L21" s="100"/>
      <c r="M21" s="101"/>
      <c r="N21" s="102"/>
      <c r="O21" s="102"/>
      <c r="P21" s="102"/>
    </row>
    <row r="22" spans="1:16" x14ac:dyDescent="0.25">
      <c r="A22" s="200"/>
      <c r="B22" s="94"/>
      <c r="C22" s="95"/>
      <c r="D22" s="201"/>
      <c r="E22" s="96"/>
      <c r="F22" s="97"/>
      <c r="G22" s="98"/>
      <c r="H22" s="184"/>
      <c r="I22" s="99"/>
      <c r="J22" s="100"/>
      <c r="K22" s="100"/>
      <c r="L22" s="100"/>
      <c r="M22" s="101"/>
      <c r="N22" s="102"/>
      <c r="O22" s="102"/>
      <c r="P22" s="102"/>
    </row>
    <row r="23" spans="1:16" x14ac:dyDescent="0.25">
      <c r="A23" s="200"/>
      <c r="B23" s="94"/>
      <c r="C23" s="95"/>
      <c r="D23" s="201"/>
      <c r="E23" s="96"/>
      <c r="F23" s="97"/>
      <c r="G23" s="98"/>
      <c r="H23" s="184"/>
      <c r="I23" s="99"/>
      <c r="J23" s="100"/>
      <c r="K23" s="100"/>
      <c r="L23" s="100"/>
      <c r="M23" s="101"/>
      <c r="N23" s="102"/>
      <c r="O23" s="102"/>
      <c r="P23" s="102"/>
    </row>
    <row r="24" spans="1:16" x14ac:dyDescent="0.25">
      <c r="A24" s="200"/>
      <c r="B24" s="94"/>
      <c r="C24" s="95"/>
      <c r="D24" s="201"/>
      <c r="E24" s="96"/>
      <c r="F24" s="97"/>
      <c r="G24" s="98"/>
      <c r="H24" s="184"/>
      <c r="I24" s="99"/>
      <c r="J24" s="100"/>
      <c r="K24" s="100"/>
      <c r="L24" s="100"/>
      <c r="M24" s="101"/>
      <c r="N24" s="102"/>
      <c r="O24" s="102"/>
      <c r="P24" s="102"/>
    </row>
    <row r="25" spans="1:16" x14ac:dyDescent="0.25">
      <c r="A25" s="200"/>
      <c r="B25" s="94"/>
      <c r="C25" s="95"/>
      <c r="D25" s="201"/>
      <c r="E25" s="96"/>
      <c r="F25" s="97"/>
      <c r="G25" s="98"/>
      <c r="H25" s="184"/>
      <c r="I25" s="99"/>
      <c r="J25" s="100"/>
      <c r="K25" s="100"/>
      <c r="L25" s="100"/>
      <c r="M25" s="101"/>
      <c r="N25" s="102"/>
      <c r="O25" s="102"/>
      <c r="P25" s="102"/>
    </row>
    <row r="26" spans="1:16" x14ac:dyDescent="0.25">
      <c r="A26" s="200"/>
      <c r="B26" s="94"/>
      <c r="C26" s="95"/>
      <c r="D26" s="201"/>
      <c r="E26" s="96"/>
      <c r="F26" s="97"/>
      <c r="G26" s="98"/>
      <c r="H26" s="184"/>
      <c r="I26" s="99"/>
      <c r="J26" s="100"/>
      <c r="K26" s="100"/>
      <c r="L26" s="100"/>
      <c r="M26" s="101"/>
      <c r="N26" s="102"/>
      <c r="O26" s="102"/>
      <c r="P26" s="102"/>
    </row>
    <row r="27" spans="1:16" x14ac:dyDescent="0.25">
      <c r="A27" s="200"/>
      <c r="B27" s="94"/>
      <c r="C27" s="95"/>
      <c r="D27" s="201"/>
      <c r="E27" s="96"/>
      <c r="F27" s="97"/>
      <c r="G27" s="98"/>
      <c r="H27" s="184"/>
      <c r="I27" s="99"/>
      <c r="J27" s="100"/>
      <c r="K27" s="100"/>
      <c r="L27" s="100"/>
      <c r="M27" s="101"/>
      <c r="N27" s="102"/>
      <c r="O27" s="102"/>
      <c r="P27" s="102"/>
    </row>
    <row r="28" spans="1:16" x14ac:dyDescent="0.25">
      <c r="A28" s="200"/>
      <c r="B28" s="94"/>
      <c r="C28" s="95"/>
      <c r="D28" s="201"/>
      <c r="E28" s="96"/>
      <c r="F28" s="97"/>
      <c r="G28" s="98"/>
      <c r="H28" s="184"/>
      <c r="I28" s="99"/>
      <c r="J28" s="100"/>
      <c r="K28" s="100"/>
      <c r="L28" s="100"/>
      <c r="M28" s="101"/>
      <c r="N28" s="102"/>
      <c r="O28" s="102"/>
      <c r="P28" s="102"/>
    </row>
    <row r="29" spans="1:16" x14ac:dyDescent="0.25">
      <c r="A29" s="200"/>
      <c r="B29" s="94"/>
      <c r="C29" s="95"/>
      <c r="D29" s="201"/>
      <c r="E29" s="96"/>
      <c r="F29" s="97"/>
      <c r="G29" s="98"/>
      <c r="H29" s="184"/>
      <c r="I29" s="99"/>
      <c r="J29" s="100"/>
      <c r="K29" s="100"/>
      <c r="L29" s="100"/>
      <c r="M29" s="101"/>
      <c r="N29" s="102"/>
      <c r="O29" s="102"/>
      <c r="P29" s="102"/>
    </row>
    <row r="30" spans="1:16" x14ac:dyDescent="0.25">
      <c r="A30" s="200"/>
      <c r="B30" s="94"/>
      <c r="C30" s="95"/>
      <c r="D30" s="201"/>
      <c r="E30" s="96"/>
      <c r="F30" s="97"/>
      <c r="G30" s="98"/>
      <c r="H30" s="184"/>
      <c r="I30" s="99"/>
      <c r="J30" s="100"/>
      <c r="K30" s="100"/>
      <c r="L30" s="100"/>
      <c r="M30" s="101"/>
      <c r="N30" s="102"/>
      <c r="O30" s="102"/>
      <c r="P30" s="102"/>
    </row>
    <row r="31" spans="1:16" x14ac:dyDescent="0.25">
      <c r="A31" s="200"/>
      <c r="B31" s="94"/>
      <c r="C31" s="95"/>
      <c r="D31" s="201"/>
      <c r="E31" s="96"/>
      <c r="F31" s="97"/>
      <c r="G31" s="98"/>
      <c r="H31" s="184"/>
      <c r="I31" s="99"/>
      <c r="J31" s="100"/>
      <c r="K31" s="100"/>
      <c r="L31" s="100"/>
      <c r="M31" s="101"/>
      <c r="N31" s="102"/>
      <c r="O31" s="102"/>
      <c r="P31" s="102"/>
    </row>
    <row r="32" spans="1:16" x14ac:dyDescent="0.25">
      <c r="A32" s="200"/>
      <c r="B32" s="94"/>
      <c r="C32" s="95"/>
      <c r="D32" s="201"/>
      <c r="E32" s="96"/>
      <c r="F32" s="97"/>
      <c r="G32" s="98"/>
      <c r="H32" s="184"/>
      <c r="I32" s="99"/>
      <c r="J32" s="100"/>
      <c r="K32" s="100"/>
      <c r="L32" s="100"/>
      <c r="M32" s="101"/>
      <c r="N32" s="102"/>
      <c r="O32" s="102"/>
      <c r="P32" s="102"/>
    </row>
    <row r="33" spans="1:16" x14ac:dyDescent="0.25">
      <c r="A33" s="200"/>
      <c r="B33" s="94"/>
      <c r="C33" s="95"/>
      <c r="D33" s="201"/>
      <c r="E33" s="96"/>
      <c r="F33" s="97"/>
      <c r="G33" s="98"/>
      <c r="H33" s="184"/>
      <c r="I33" s="99"/>
      <c r="J33" s="100"/>
      <c r="K33" s="100"/>
      <c r="L33" s="100"/>
      <c r="M33" s="101"/>
      <c r="N33" s="102"/>
      <c r="O33" s="102"/>
      <c r="P33" s="102"/>
    </row>
    <row r="34" spans="1:16" x14ac:dyDescent="0.25">
      <c r="A34" s="200"/>
      <c r="B34" s="94"/>
      <c r="C34" s="95"/>
      <c r="D34" s="201"/>
      <c r="E34" s="96"/>
      <c r="F34" s="97"/>
      <c r="G34" s="98"/>
      <c r="H34" s="184"/>
      <c r="I34" s="99"/>
      <c r="J34" s="100"/>
      <c r="K34" s="100"/>
      <c r="L34" s="100"/>
      <c r="M34" s="101"/>
      <c r="N34" s="102"/>
      <c r="O34" s="102"/>
      <c r="P34" s="102"/>
    </row>
    <row r="35" spans="1:16" x14ac:dyDescent="0.25">
      <c r="A35" s="200"/>
      <c r="B35" s="94"/>
      <c r="C35" s="95"/>
      <c r="D35" s="201"/>
      <c r="E35" s="96"/>
      <c r="F35" s="97"/>
      <c r="G35" s="98"/>
      <c r="H35" s="184"/>
      <c r="I35" s="99"/>
      <c r="J35" s="100"/>
      <c r="K35" s="100"/>
      <c r="L35" s="100"/>
      <c r="M35" s="101"/>
      <c r="N35" s="102"/>
      <c r="O35" s="102"/>
      <c r="P35" s="102"/>
    </row>
    <row r="36" spans="1:16" x14ac:dyDescent="0.25">
      <c r="A36" s="200"/>
      <c r="B36" s="94"/>
      <c r="C36" s="95"/>
      <c r="D36" s="201"/>
      <c r="E36" s="96"/>
      <c r="F36" s="97"/>
      <c r="G36" s="98"/>
      <c r="H36" s="184"/>
      <c r="I36" s="99"/>
      <c r="J36" s="100"/>
      <c r="K36" s="100"/>
      <c r="L36" s="100"/>
      <c r="M36" s="101"/>
      <c r="N36" s="102"/>
      <c r="O36" s="102"/>
      <c r="P36" s="102"/>
    </row>
    <row r="37" spans="1:16" x14ac:dyDescent="0.25">
      <c r="A37" s="200"/>
      <c r="B37" s="94"/>
      <c r="C37" s="95"/>
      <c r="D37" s="201"/>
      <c r="E37" s="96"/>
      <c r="F37" s="97"/>
      <c r="G37" s="98"/>
      <c r="H37" s="184"/>
      <c r="I37" s="99"/>
      <c r="J37" s="100"/>
      <c r="K37" s="100"/>
      <c r="L37" s="100"/>
      <c r="M37" s="101"/>
      <c r="N37" s="102"/>
      <c r="O37" s="102"/>
      <c r="P37" s="102"/>
    </row>
    <row r="38" spans="1:16" x14ac:dyDescent="0.25">
      <c r="A38" s="200"/>
      <c r="B38" s="94"/>
      <c r="C38" s="95"/>
      <c r="D38" s="201"/>
      <c r="E38" s="96"/>
      <c r="F38" s="97"/>
      <c r="G38" s="98"/>
      <c r="H38" s="184"/>
      <c r="I38" s="99"/>
      <c r="J38" s="100"/>
      <c r="K38" s="100"/>
      <c r="L38" s="100"/>
      <c r="M38" s="101"/>
      <c r="N38" s="102"/>
      <c r="O38" s="102"/>
      <c r="P38" s="102"/>
    </row>
    <row r="39" spans="1:16" x14ac:dyDescent="0.25">
      <c r="A39" s="200"/>
      <c r="B39" s="94"/>
      <c r="C39" s="95"/>
      <c r="D39" s="201"/>
      <c r="E39" s="96"/>
      <c r="F39" s="97"/>
      <c r="G39" s="98"/>
      <c r="H39" s="184"/>
      <c r="I39" s="99"/>
      <c r="J39" s="100"/>
      <c r="K39" s="100"/>
      <c r="L39" s="100"/>
      <c r="M39" s="101"/>
      <c r="N39" s="102"/>
      <c r="O39" s="102"/>
      <c r="P39" s="102"/>
    </row>
    <row r="40" spans="1:16" x14ac:dyDescent="0.25">
      <c r="A40" s="200"/>
      <c r="B40" s="94"/>
      <c r="C40" s="95"/>
      <c r="D40" s="201"/>
      <c r="E40" s="96"/>
      <c r="F40" s="97"/>
      <c r="G40" s="98"/>
      <c r="H40" s="184"/>
      <c r="I40" s="99"/>
      <c r="J40" s="100"/>
      <c r="K40" s="100"/>
      <c r="L40" s="100"/>
      <c r="M40" s="101"/>
      <c r="N40" s="102"/>
      <c r="O40" s="102"/>
      <c r="P40" s="102"/>
    </row>
    <row r="41" spans="1:16" x14ac:dyDescent="0.25">
      <c r="A41" s="200"/>
      <c r="B41" s="94"/>
      <c r="C41" s="95"/>
      <c r="D41" s="201"/>
      <c r="E41" s="96"/>
      <c r="F41" s="97"/>
      <c r="G41" s="98"/>
      <c r="H41" s="184"/>
      <c r="I41" s="99"/>
      <c r="J41" s="100"/>
      <c r="K41" s="100"/>
      <c r="L41" s="100"/>
      <c r="M41" s="101"/>
      <c r="N41" s="102"/>
      <c r="O41" s="102"/>
      <c r="P41" s="102"/>
    </row>
    <row r="42" spans="1:16" x14ac:dyDescent="0.25">
      <c r="A42" s="200"/>
      <c r="B42" s="94"/>
      <c r="C42" s="95"/>
      <c r="D42" s="201"/>
      <c r="E42" s="96"/>
      <c r="F42" s="97"/>
      <c r="G42" s="98"/>
      <c r="H42" s="184"/>
      <c r="I42" s="99"/>
      <c r="J42" s="100"/>
      <c r="K42" s="100"/>
      <c r="L42" s="100"/>
      <c r="M42" s="101"/>
      <c r="N42" s="102"/>
      <c r="O42" s="102"/>
      <c r="P42" s="102"/>
    </row>
    <row r="43" spans="1:16" x14ac:dyDescent="0.25">
      <c r="A43" s="200"/>
      <c r="B43" s="94"/>
      <c r="C43" s="95"/>
      <c r="D43" s="201"/>
      <c r="E43" s="96"/>
      <c r="F43" s="97"/>
      <c r="G43" s="98"/>
      <c r="H43" s="184"/>
      <c r="I43" s="99"/>
      <c r="J43" s="100"/>
      <c r="K43" s="100"/>
      <c r="L43" s="100"/>
      <c r="M43" s="101"/>
      <c r="N43" s="102"/>
      <c r="O43" s="102"/>
      <c r="P43" s="102"/>
    </row>
    <row r="44" spans="1:16" x14ac:dyDescent="0.25">
      <c r="A44" s="200"/>
      <c r="B44" s="94"/>
      <c r="C44" s="95"/>
      <c r="D44" s="201"/>
      <c r="E44" s="96"/>
      <c r="F44" s="97"/>
      <c r="G44" s="98"/>
      <c r="H44" s="184"/>
      <c r="I44" s="99"/>
      <c r="J44" s="100"/>
      <c r="K44" s="100"/>
      <c r="L44" s="100"/>
      <c r="M44" s="101"/>
      <c r="N44" s="102"/>
      <c r="O44" s="102"/>
      <c r="P44" s="102"/>
    </row>
    <row r="45" spans="1:16" x14ac:dyDescent="0.25">
      <c r="A45" s="200"/>
      <c r="B45" s="94"/>
      <c r="C45" s="95"/>
      <c r="D45" s="201"/>
      <c r="E45" s="96"/>
      <c r="F45" s="97"/>
      <c r="G45" s="98"/>
      <c r="H45" s="184"/>
      <c r="I45" s="99"/>
      <c r="J45" s="100"/>
      <c r="K45" s="100"/>
      <c r="L45" s="100"/>
      <c r="M45" s="101"/>
      <c r="N45" s="102"/>
      <c r="O45" s="102"/>
      <c r="P45" s="102"/>
    </row>
    <row r="46" spans="1:16" x14ac:dyDescent="0.25">
      <c r="A46" s="200"/>
      <c r="B46" s="94"/>
      <c r="C46" s="95"/>
      <c r="D46" s="201"/>
      <c r="E46" s="96"/>
      <c r="F46" s="97"/>
      <c r="G46" s="98"/>
      <c r="H46" s="184"/>
      <c r="I46" s="99"/>
      <c r="J46" s="100"/>
      <c r="K46" s="100"/>
      <c r="L46" s="100"/>
      <c r="M46" s="101"/>
      <c r="N46" s="102"/>
      <c r="O46" s="102"/>
      <c r="P46" s="102"/>
    </row>
    <row r="47" spans="1:16" x14ac:dyDescent="0.25">
      <c r="A47" s="200"/>
      <c r="B47" s="94"/>
      <c r="C47" s="95"/>
      <c r="D47" s="201"/>
      <c r="E47" s="96"/>
      <c r="F47" s="97"/>
      <c r="G47" s="98"/>
      <c r="H47" s="184"/>
      <c r="I47" s="99"/>
      <c r="J47" s="100"/>
      <c r="K47" s="100"/>
      <c r="L47" s="100"/>
      <c r="M47" s="101"/>
      <c r="N47" s="102"/>
      <c r="O47" s="102"/>
      <c r="P47" s="102"/>
    </row>
    <row r="48" spans="1:16" x14ac:dyDescent="0.25">
      <c r="A48" s="200"/>
      <c r="B48" s="94"/>
      <c r="C48" s="95"/>
      <c r="D48" s="201"/>
      <c r="E48" s="96"/>
      <c r="F48" s="97"/>
      <c r="G48" s="98"/>
      <c r="H48" s="184"/>
      <c r="I48" s="99"/>
      <c r="J48" s="100"/>
      <c r="K48" s="100"/>
      <c r="L48" s="100"/>
      <c r="M48" s="101"/>
      <c r="N48" s="102"/>
      <c r="O48" s="102"/>
      <c r="P48" s="102"/>
    </row>
    <row r="49" spans="1:16" x14ac:dyDescent="0.25">
      <c r="A49" s="200"/>
      <c r="B49" s="94"/>
      <c r="C49" s="95"/>
      <c r="D49" s="201"/>
      <c r="E49" s="96"/>
      <c r="F49" s="97"/>
      <c r="G49" s="98"/>
      <c r="H49" s="184"/>
      <c r="I49" s="99"/>
      <c r="J49" s="100"/>
      <c r="K49" s="100"/>
      <c r="L49" s="100"/>
      <c r="M49" s="101"/>
      <c r="N49" s="102"/>
      <c r="O49" s="102"/>
      <c r="P49" s="102"/>
    </row>
    <row r="50" spans="1:16" x14ac:dyDescent="0.25">
      <c r="A50" s="200"/>
      <c r="B50" s="94"/>
      <c r="C50" s="95"/>
      <c r="D50" s="201"/>
      <c r="E50" s="96"/>
      <c r="F50" s="97"/>
      <c r="G50" s="98"/>
      <c r="H50" s="184"/>
      <c r="I50" s="99"/>
      <c r="J50" s="100"/>
      <c r="K50" s="100"/>
      <c r="L50" s="100"/>
      <c r="M50" s="101"/>
      <c r="N50" s="102"/>
      <c r="O50" s="102"/>
      <c r="P50" s="102"/>
    </row>
    <row r="51" spans="1:16" x14ac:dyDescent="0.25">
      <c r="A51" s="200"/>
      <c r="B51" s="94"/>
      <c r="C51" s="95"/>
      <c r="D51" s="201"/>
      <c r="E51" s="96"/>
      <c r="F51" s="97"/>
      <c r="G51" s="98"/>
      <c r="H51" s="184"/>
      <c r="I51" s="99"/>
      <c r="J51" s="100"/>
      <c r="K51" s="100"/>
      <c r="L51" s="100"/>
      <c r="M51" s="101"/>
      <c r="N51" s="102"/>
      <c r="O51" s="102"/>
      <c r="P51" s="102"/>
    </row>
    <row r="52" spans="1:16" x14ac:dyDescent="0.25">
      <c r="A52" s="200"/>
      <c r="B52" s="94"/>
      <c r="C52" s="95"/>
      <c r="D52" s="201"/>
      <c r="E52" s="96"/>
      <c r="F52" s="97"/>
      <c r="G52" s="98"/>
      <c r="H52" s="184"/>
      <c r="I52" s="99"/>
      <c r="J52" s="100"/>
      <c r="K52" s="100"/>
      <c r="L52" s="100"/>
      <c r="M52" s="101"/>
      <c r="N52" s="102"/>
      <c r="O52" s="102"/>
      <c r="P52" s="102"/>
    </row>
    <row r="53" spans="1:16" x14ac:dyDescent="0.25">
      <c r="A53" s="200"/>
      <c r="B53" s="94"/>
      <c r="C53" s="95"/>
      <c r="D53" s="201"/>
      <c r="E53" s="96"/>
      <c r="F53" s="97"/>
      <c r="G53" s="98"/>
      <c r="H53" s="184"/>
      <c r="I53" s="99"/>
      <c r="J53" s="100"/>
      <c r="K53" s="100"/>
      <c r="L53" s="100"/>
      <c r="M53" s="101"/>
      <c r="N53" s="102"/>
      <c r="O53" s="102"/>
      <c r="P53" s="102"/>
    </row>
    <row r="54" spans="1:16" x14ac:dyDescent="0.25">
      <c r="A54" s="200"/>
      <c r="B54" s="94"/>
      <c r="C54" s="95"/>
      <c r="D54" s="201"/>
      <c r="E54" s="96"/>
      <c r="F54" s="97"/>
      <c r="G54" s="98"/>
      <c r="H54" s="184"/>
      <c r="I54" s="99"/>
      <c r="J54" s="100"/>
      <c r="K54" s="100"/>
      <c r="L54" s="100"/>
      <c r="M54" s="101"/>
      <c r="N54" s="102"/>
      <c r="O54" s="102"/>
      <c r="P54" s="102"/>
    </row>
    <row r="55" spans="1:16" x14ac:dyDescent="0.25">
      <c r="A55" s="200"/>
      <c r="B55" s="94"/>
      <c r="C55" s="95"/>
      <c r="D55" s="201"/>
      <c r="E55" s="96"/>
      <c r="F55" s="97"/>
      <c r="G55" s="98"/>
      <c r="H55" s="184"/>
      <c r="I55" s="99"/>
      <c r="J55" s="100"/>
      <c r="K55" s="100"/>
      <c r="L55" s="100"/>
      <c r="M55" s="101"/>
      <c r="N55" s="102"/>
      <c r="O55" s="102"/>
      <c r="P55" s="102"/>
    </row>
    <row r="56" spans="1:16" x14ac:dyDescent="0.25">
      <c r="A56" s="200"/>
      <c r="B56" s="94"/>
      <c r="C56" s="95"/>
      <c r="D56" s="201"/>
      <c r="E56" s="96"/>
      <c r="F56" s="97"/>
      <c r="G56" s="98"/>
      <c r="H56" s="184"/>
      <c r="I56" s="99"/>
      <c r="J56" s="100"/>
      <c r="K56" s="100"/>
      <c r="L56" s="100"/>
      <c r="M56" s="101"/>
      <c r="N56" s="102"/>
      <c r="O56" s="102"/>
      <c r="P56" s="102"/>
    </row>
    <row r="57" spans="1:16" x14ac:dyDescent="0.25">
      <c r="A57" s="200"/>
      <c r="B57" s="94"/>
      <c r="C57" s="95"/>
      <c r="D57" s="201"/>
      <c r="E57" s="96"/>
      <c r="F57" s="97"/>
      <c r="G57" s="98"/>
      <c r="H57" s="184"/>
      <c r="I57" s="99"/>
      <c r="J57" s="100"/>
      <c r="K57" s="100"/>
      <c r="L57" s="100"/>
      <c r="M57" s="101"/>
      <c r="N57" s="102"/>
      <c r="O57" s="102"/>
      <c r="P57" s="102"/>
    </row>
    <row r="58" spans="1:16" x14ac:dyDescent="0.25">
      <c r="A58" s="200"/>
      <c r="B58" s="94"/>
      <c r="C58" s="95"/>
      <c r="D58" s="201"/>
      <c r="E58" s="96"/>
      <c r="F58" s="97"/>
      <c r="G58" s="98"/>
      <c r="H58" s="184"/>
      <c r="I58" s="99"/>
      <c r="J58" s="100"/>
      <c r="K58" s="100"/>
      <c r="L58" s="100"/>
      <c r="M58" s="101"/>
      <c r="N58" s="102"/>
      <c r="O58" s="102"/>
      <c r="P58" s="102"/>
    </row>
    <row r="59" spans="1:16" x14ac:dyDescent="0.25">
      <c r="A59" s="200"/>
      <c r="B59" s="94"/>
      <c r="C59" s="95"/>
      <c r="D59" s="201"/>
      <c r="E59" s="96"/>
      <c r="F59" s="97"/>
      <c r="G59" s="98"/>
      <c r="H59" s="184"/>
      <c r="I59" s="99"/>
      <c r="J59" s="100"/>
      <c r="K59" s="100"/>
      <c r="L59" s="100"/>
      <c r="M59" s="101"/>
      <c r="N59" s="102"/>
      <c r="O59" s="102"/>
      <c r="P59" s="102"/>
    </row>
    <row r="60" spans="1:16" x14ac:dyDescent="0.25">
      <c r="A60" s="200"/>
      <c r="B60" s="94"/>
      <c r="C60" s="95"/>
      <c r="D60" s="201"/>
      <c r="E60" s="96"/>
      <c r="F60" s="97"/>
      <c r="G60" s="98"/>
      <c r="H60" s="184"/>
      <c r="I60" s="99"/>
      <c r="J60" s="100"/>
      <c r="K60" s="100"/>
      <c r="L60" s="100"/>
      <c r="M60" s="101"/>
      <c r="N60" s="102"/>
      <c r="O60" s="102"/>
      <c r="P60" s="102"/>
    </row>
    <row r="61" spans="1:16" x14ac:dyDescent="0.25">
      <c r="A61" s="200"/>
      <c r="B61" s="94"/>
      <c r="C61" s="95"/>
      <c r="D61" s="201"/>
      <c r="E61" s="96"/>
      <c r="F61" s="97"/>
      <c r="G61" s="98"/>
      <c r="H61" s="184"/>
      <c r="I61" s="99"/>
      <c r="J61" s="100"/>
      <c r="K61" s="100"/>
      <c r="L61" s="100"/>
      <c r="M61" s="101"/>
      <c r="N61" s="102"/>
      <c r="O61" s="102"/>
      <c r="P61" s="102"/>
    </row>
    <row r="62" spans="1:16" x14ac:dyDescent="0.25">
      <c r="A62" s="200"/>
      <c r="B62" s="94"/>
      <c r="C62" s="95"/>
      <c r="D62" s="201"/>
      <c r="E62" s="96"/>
      <c r="F62" s="97"/>
      <c r="G62" s="98"/>
      <c r="H62" s="184"/>
      <c r="I62" s="99"/>
      <c r="J62" s="100"/>
      <c r="K62" s="100"/>
      <c r="L62" s="100"/>
      <c r="M62" s="101"/>
      <c r="N62" s="102"/>
      <c r="O62" s="102"/>
      <c r="P62" s="102"/>
    </row>
    <row r="63" spans="1:16" x14ac:dyDescent="0.25">
      <c r="A63" s="200"/>
      <c r="B63" s="94"/>
      <c r="C63" s="95"/>
      <c r="D63" s="201"/>
      <c r="E63" s="96"/>
      <c r="F63" s="97"/>
      <c r="G63" s="98"/>
      <c r="H63" s="184"/>
      <c r="I63" s="99"/>
      <c r="J63" s="100"/>
      <c r="K63" s="100"/>
      <c r="L63" s="100"/>
      <c r="M63" s="101"/>
      <c r="N63" s="102"/>
      <c r="O63" s="102"/>
      <c r="P63" s="102"/>
    </row>
    <row r="64" spans="1:16" x14ac:dyDescent="0.25">
      <c r="A64" s="200"/>
      <c r="B64" s="94"/>
      <c r="C64" s="95"/>
      <c r="D64" s="201"/>
      <c r="E64" s="96"/>
      <c r="F64" s="97"/>
      <c r="G64" s="98"/>
      <c r="H64" s="184"/>
      <c r="I64" s="99"/>
      <c r="J64" s="100"/>
      <c r="K64" s="100"/>
      <c r="L64" s="100"/>
      <c r="M64" s="101"/>
      <c r="N64" s="102"/>
      <c r="O64" s="102"/>
      <c r="P64" s="102"/>
    </row>
    <row r="65" spans="1:16" x14ac:dyDescent="0.25">
      <c r="A65" s="200"/>
      <c r="B65" s="94"/>
      <c r="C65" s="95"/>
      <c r="D65" s="201"/>
      <c r="E65" s="96"/>
      <c r="F65" s="97"/>
      <c r="G65" s="98"/>
      <c r="H65" s="184"/>
      <c r="I65" s="99"/>
      <c r="J65" s="100"/>
      <c r="K65" s="100"/>
      <c r="L65" s="100"/>
      <c r="M65" s="101"/>
      <c r="N65" s="102"/>
      <c r="O65" s="102"/>
      <c r="P65" s="102"/>
    </row>
    <row r="66" spans="1:16" x14ac:dyDescent="0.25">
      <c r="A66" s="200"/>
      <c r="B66" s="94"/>
      <c r="C66" s="95"/>
      <c r="D66" s="201"/>
      <c r="E66" s="96"/>
      <c r="F66" s="97"/>
      <c r="G66" s="98"/>
      <c r="H66" s="184"/>
      <c r="I66" s="99"/>
      <c r="J66" s="100"/>
      <c r="K66" s="100"/>
      <c r="L66" s="100"/>
      <c r="M66" s="101"/>
      <c r="N66" s="102"/>
      <c r="O66" s="102"/>
      <c r="P66" s="102"/>
    </row>
    <row r="67" spans="1:16" x14ac:dyDescent="0.25">
      <c r="A67" s="200"/>
      <c r="B67" s="94"/>
      <c r="C67" s="95"/>
      <c r="D67" s="201"/>
      <c r="E67" s="96"/>
      <c r="F67" s="97"/>
      <c r="G67" s="98"/>
      <c r="H67" s="184"/>
      <c r="I67" s="99"/>
      <c r="J67" s="100"/>
      <c r="K67" s="100"/>
      <c r="L67" s="100"/>
      <c r="M67" s="101"/>
      <c r="N67" s="102"/>
      <c r="O67" s="102"/>
      <c r="P67" s="102"/>
    </row>
    <row r="68" spans="1:16" x14ac:dyDescent="0.25">
      <c r="A68" s="200"/>
      <c r="B68" s="94"/>
      <c r="C68" s="95"/>
      <c r="D68" s="201"/>
      <c r="E68" s="96"/>
      <c r="F68" s="97"/>
      <c r="G68" s="98"/>
      <c r="H68" s="184"/>
      <c r="I68" s="99"/>
      <c r="J68" s="100"/>
      <c r="K68" s="100"/>
      <c r="L68" s="100"/>
      <c r="M68" s="101"/>
      <c r="N68" s="102"/>
      <c r="O68" s="102"/>
      <c r="P68" s="102"/>
    </row>
    <row r="69" spans="1:16" x14ac:dyDescent="0.25">
      <c r="A69" s="200"/>
      <c r="B69" s="94"/>
      <c r="C69" s="95"/>
      <c r="D69" s="201"/>
      <c r="E69" s="96"/>
      <c r="F69" s="97"/>
      <c r="G69" s="98"/>
      <c r="H69" s="184"/>
      <c r="I69" s="99"/>
      <c r="J69" s="100"/>
      <c r="K69" s="100"/>
      <c r="L69" s="100"/>
      <c r="M69" s="101"/>
      <c r="N69" s="102"/>
      <c r="O69" s="102"/>
      <c r="P69" s="102"/>
    </row>
    <row r="70" spans="1:16" x14ac:dyDescent="0.25">
      <c r="A70" s="200"/>
      <c r="B70" s="94"/>
      <c r="C70" s="95"/>
      <c r="D70" s="201"/>
      <c r="E70" s="96"/>
      <c r="F70" s="97"/>
      <c r="G70" s="98"/>
      <c r="H70" s="184"/>
      <c r="I70" s="99"/>
      <c r="J70" s="100"/>
      <c r="K70" s="100"/>
      <c r="L70" s="100"/>
      <c r="M70" s="101"/>
      <c r="N70" s="102"/>
      <c r="O70" s="102"/>
      <c r="P70" s="102"/>
    </row>
    <row r="71" spans="1:16" x14ac:dyDescent="0.25">
      <c r="A71" s="200"/>
      <c r="B71" s="94"/>
      <c r="C71" s="95"/>
      <c r="D71" s="201"/>
      <c r="E71" s="96"/>
      <c r="F71" s="97"/>
      <c r="G71" s="98"/>
      <c r="H71" s="184"/>
      <c r="I71" s="99"/>
      <c r="J71" s="100"/>
      <c r="K71" s="100"/>
      <c r="L71" s="100"/>
      <c r="M71" s="101"/>
      <c r="N71" s="102"/>
      <c r="O71" s="102"/>
      <c r="P71" s="102"/>
    </row>
    <row r="72" spans="1:16" x14ac:dyDescent="0.25">
      <c r="A72" s="200"/>
      <c r="B72" s="94"/>
      <c r="C72" s="95"/>
      <c r="D72" s="201"/>
      <c r="E72" s="96"/>
      <c r="F72" s="97"/>
      <c r="G72" s="98"/>
      <c r="H72" s="184"/>
      <c r="I72" s="99"/>
      <c r="J72" s="100"/>
      <c r="K72" s="100"/>
      <c r="L72" s="100"/>
      <c r="M72" s="101"/>
      <c r="N72" s="102"/>
      <c r="O72" s="102"/>
      <c r="P72" s="102"/>
    </row>
    <row r="73" spans="1:16" x14ac:dyDescent="0.25">
      <c r="A73" s="200"/>
      <c r="B73" s="94"/>
      <c r="C73" s="95"/>
      <c r="D73" s="201"/>
      <c r="E73" s="96"/>
      <c r="F73" s="97"/>
      <c r="G73" s="98"/>
      <c r="H73" s="184"/>
      <c r="I73" s="99"/>
      <c r="J73" s="100"/>
      <c r="K73" s="100"/>
      <c r="L73" s="100"/>
      <c r="M73" s="101"/>
      <c r="N73" s="102"/>
      <c r="O73" s="102"/>
      <c r="P73" s="102"/>
    </row>
    <row r="74" spans="1:16" x14ac:dyDescent="0.25">
      <c r="A74" s="200"/>
      <c r="B74" s="94"/>
      <c r="C74" s="95"/>
      <c r="D74" s="201"/>
      <c r="E74" s="96"/>
      <c r="F74" s="97"/>
      <c r="G74" s="98"/>
      <c r="H74" s="184"/>
      <c r="I74" s="99"/>
      <c r="J74" s="100"/>
      <c r="K74" s="100"/>
      <c r="L74" s="100"/>
      <c r="M74" s="101"/>
      <c r="N74" s="102"/>
      <c r="O74" s="102"/>
      <c r="P74" s="102"/>
    </row>
    <row r="75" spans="1:16" x14ac:dyDescent="0.25">
      <c r="A75" s="200"/>
      <c r="B75" s="94"/>
      <c r="C75" s="95"/>
      <c r="D75" s="201"/>
      <c r="E75" s="96"/>
      <c r="F75" s="97"/>
      <c r="G75" s="98"/>
      <c r="H75" s="184"/>
      <c r="I75" s="99"/>
      <c r="J75" s="100"/>
      <c r="K75" s="100"/>
      <c r="L75" s="100"/>
      <c r="M75" s="101"/>
      <c r="N75" s="102"/>
      <c r="O75" s="102"/>
      <c r="P75" s="102"/>
    </row>
    <row r="76" spans="1:16" x14ac:dyDescent="0.25">
      <c r="A76" s="200"/>
      <c r="B76" s="94"/>
      <c r="C76" s="95"/>
      <c r="D76" s="201"/>
      <c r="E76" s="96"/>
      <c r="F76" s="97"/>
      <c r="G76" s="98"/>
      <c r="H76" s="184"/>
      <c r="I76" s="99"/>
      <c r="J76" s="100"/>
      <c r="K76" s="100"/>
      <c r="L76" s="100"/>
      <c r="M76" s="101"/>
      <c r="N76" s="102"/>
      <c r="O76" s="102"/>
      <c r="P76" s="102"/>
    </row>
    <row r="77" spans="1:16" x14ac:dyDescent="0.25">
      <c r="A77" s="200"/>
      <c r="B77" s="94"/>
      <c r="C77" s="95"/>
      <c r="D77" s="201"/>
      <c r="E77" s="96"/>
      <c r="F77" s="97"/>
      <c r="G77" s="98"/>
      <c r="H77" s="184"/>
      <c r="I77" s="99"/>
      <c r="J77" s="100"/>
      <c r="K77" s="100"/>
      <c r="L77" s="100"/>
      <c r="M77" s="101"/>
      <c r="N77" s="102"/>
      <c r="O77" s="102"/>
      <c r="P77" s="102"/>
    </row>
    <row r="78" spans="1:16" x14ac:dyDescent="0.25">
      <c r="A78" s="200"/>
      <c r="B78" s="94"/>
      <c r="C78" s="95"/>
      <c r="D78" s="201"/>
      <c r="E78" s="96"/>
      <c r="F78" s="97"/>
      <c r="G78" s="98"/>
      <c r="H78" s="184"/>
      <c r="I78" s="99"/>
      <c r="J78" s="100"/>
      <c r="K78" s="100"/>
      <c r="L78" s="100"/>
      <c r="M78" s="101"/>
      <c r="N78" s="102"/>
      <c r="O78" s="102"/>
      <c r="P78" s="102"/>
    </row>
    <row r="79" spans="1:16" x14ac:dyDescent="0.25">
      <c r="A79" s="200"/>
      <c r="B79" s="94"/>
      <c r="C79" s="95"/>
      <c r="D79" s="201"/>
      <c r="E79" s="96"/>
      <c r="F79" s="97"/>
      <c r="G79" s="98"/>
      <c r="H79" s="184"/>
      <c r="I79" s="99"/>
      <c r="J79" s="100"/>
      <c r="K79" s="100"/>
      <c r="L79" s="100"/>
      <c r="M79" s="101"/>
      <c r="N79" s="102"/>
      <c r="O79" s="102"/>
      <c r="P79" s="102"/>
    </row>
    <row r="80" spans="1:16" x14ac:dyDescent="0.25">
      <c r="A80" s="200"/>
      <c r="B80" s="94"/>
      <c r="C80" s="95"/>
      <c r="D80" s="201"/>
      <c r="E80" s="96"/>
      <c r="F80" s="97"/>
      <c r="G80" s="98"/>
      <c r="H80" s="184"/>
      <c r="I80" s="99"/>
      <c r="J80" s="100"/>
      <c r="K80" s="100"/>
      <c r="L80" s="100"/>
      <c r="M80" s="101"/>
      <c r="N80" s="102"/>
      <c r="O80" s="102"/>
      <c r="P80" s="102"/>
    </row>
    <row r="81" spans="1:16" x14ac:dyDescent="0.25">
      <c r="A81" s="200"/>
      <c r="B81" s="94"/>
      <c r="C81" s="95"/>
      <c r="D81" s="201"/>
      <c r="E81" s="96"/>
      <c r="F81" s="97"/>
      <c r="G81" s="98"/>
      <c r="H81" s="184"/>
      <c r="I81" s="99"/>
      <c r="J81" s="100"/>
      <c r="K81" s="100"/>
      <c r="L81" s="100"/>
      <c r="M81" s="101"/>
      <c r="N81" s="102"/>
      <c r="O81" s="102"/>
      <c r="P81" s="102"/>
    </row>
    <row r="82" spans="1:16" x14ac:dyDescent="0.25">
      <c r="A82" s="200"/>
      <c r="B82" s="94"/>
      <c r="C82" s="95"/>
      <c r="D82" s="201"/>
      <c r="E82" s="96"/>
      <c r="F82" s="97"/>
      <c r="G82" s="98"/>
      <c r="H82" s="184"/>
      <c r="I82" s="99"/>
      <c r="J82" s="100"/>
      <c r="K82" s="100"/>
      <c r="L82" s="100"/>
      <c r="M82" s="101"/>
      <c r="N82" s="102"/>
      <c r="O82" s="102"/>
      <c r="P82" s="102"/>
    </row>
    <row r="83" spans="1:16" x14ac:dyDescent="0.25">
      <c r="A83" s="200"/>
      <c r="B83" s="94"/>
      <c r="C83" s="95"/>
      <c r="D83" s="201"/>
      <c r="E83" s="96"/>
      <c r="F83" s="97"/>
      <c r="G83" s="98"/>
      <c r="H83" s="184"/>
      <c r="I83" s="99"/>
      <c r="J83" s="100"/>
      <c r="K83" s="100"/>
      <c r="L83" s="100"/>
      <c r="M83" s="101"/>
      <c r="N83" s="102"/>
      <c r="O83" s="102"/>
      <c r="P83" s="102"/>
    </row>
    <row r="84" spans="1:16" x14ac:dyDescent="0.25">
      <c r="A84" s="200"/>
      <c r="B84" s="94"/>
      <c r="C84" s="95"/>
      <c r="D84" s="201"/>
      <c r="E84" s="96"/>
      <c r="F84" s="97"/>
      <c r="G84" s="98"/>
      <c r="H84" s="184"/>
      <c r="I84" s="99"/>
      <c r="J84" s="100"/>
      <c r="K84" s="100"/>
      <c r="L84" s="100"/>
      <c r="M84" s="101"/>
      <c r="N84" s="102"/>
      <c r="O84" s="102"/>
      <c r="P84" s="102"/>
    </row>
    <row r="85" spans="1:16" x14ac:dyDescent="0.25">
      <c r="A85" s="200"/>
      <c r="B85" s="94"/>
      <c r="C85" s="95"/>
      <c r="D85" s="201"/>
      <c r="E85" s="96"/>
      <c r="F85" s="97"/>
      <c r="G85" s="98"/>
      <c r="H85" s="184"/>
      <c r="I85" s="99"/>
      <c r="J85" s="100"/>
      <c r="K85" s="100"/>
      <c r="L85" s="100"/>
      <c r="M85" s="101"/>
      <c r="N85" s="102"/>
      <c r="O85" s="102"/>
      <c r="P85" s="102"/>
    </row>
    <row r="86" spans="1:16" x14ac:dyDescent="0.25">
      <c r="A86" s="200"/>
      <c r="B86" s="94"/>
      <c r="C86" s="95"/>
      <c r="D86" s="201"/>
      <c r="E86" s="96"/>
      <c r="F86" s="97"/>
      <c r="G86" s="98"/>
      <c r="H86" s="184"/>
      <c r="I86" s="99"/>
      <c r="J86" s="100"/>
      <c r="K86" s="100"/>
      <c r="L86" s="100"/>
      <c r="M86" s="101"/>
      <c r="N86" s="102"/>
      <c r="O86" s="102"/>
      <c r="P86" s="102"/>
    </row>
    <row r="87" spans="1:16" x14ac:dyDescent="0.25">
      <c r="A87" s="200"/>
      <c r="B87" s="94"/>
      <c r="C87" s="95"/>
      <c r="D87" s="201"/>
      <c r="E87" s="96"/>
      <c r="F87" s="97"/>
      <c r="G87" s="98"/>
      <c r="H87" s="184"/>
      <c r="I87" s="99"/>
      <c r="J87" s="100"/>
      <c r="K87" s="100"/>
      <c r="L87" s="100"/>
      <c r="M87" s="101"/>
      <c r="N87" s="102"/>
      <c r="O87" s="102"/>
      <c r="P87" s="102"/>
    </row>
    <row r="88" spans="1:16" x14ac:dyDescent="0.25">
      <c r="A88" s="200"/>
      <c r="B88" s="94"/>
      <c r="C88" s="95"/>
      <c r="D88" s="201"/>
      <c r="E88" s="96"/>
      <c r="F88" s="97"/>
      <c r="G88" s="98"/>
      <c r="H88" s="184"/>
      <c r="I88" s="99"/>
      <c r="J88" s="100"/>
      <c r="K88" s="100"/>
      <c r="L88" s="100"/>
      <c r="M88" s="101"/>
      <c r="N88" s="102"/>
      <c r="O88" s="102"/>
      <c r="P88" s="102"/>
    </row>
    <row r="89" spans="1:16" x14ac:dyDescent="0.25">
      <c r="A89" s="200"/>
      <c r="B89" s="94"/>
      <c r="C89" s="95"/>
      <c r="D89" s="201"/>
      <c r="E89" s="96"/>
      <c r="F89" s="97"/>
      <c r="G89" s="98"/>
      <c r="H89" s="184"/>
      <c r="I89" s="99"/>
      <c r="J89" s="100"/>
      <c r="K89" s="100"/>
      <c r="L89" s="100"/>
      <c r="M89" s="101"/>
      <c r="N89" s="102"/>
      <c r="O89" s="102"/>
      <c r="P89" s="102"/>
    </row>
    <row r="90" spans="1:16" x14ac:dyDescent="0.25">
      <c r="A90" s="200"/>
      <c r="B90" s="94"/>
      <c r="C90" s="95"/>
      <c r="D90" s="201"/>
      <c r="E90" s="96"/>
      <c r="F90" s="97"/>
      <c r="G90" s="98"/>
      <c r="H90" s="184"/>
      <c r="I90" s="99"/>
      <c r="J90" s="100"/>
      <c r="K90" s="100"/>
      <c r="L90" s="100"/>
      <c r="M90" s="101"/>
      <c r="N90" s="102"/>
      <c r="O90" s="102"/>
      <c r="P90" s="102"/>
    </row>
    <row r="91" spans="1:16" x14ac:dyDescent="0.25">
      <c r="A91" s="200"/>
      <c r="B91" s="94"/>
      <c r="C91" s="95"/>
      <c r="D91" s="201"/>
      <c r="E91" s="96"/>
      <c r="F91" s="97"/>
      <c r="G91" s="98"/>
      <c r="H91" s="184"/>
      <c r="I91" s="99"/>
      <c r="J91" s="100"/>
      <c r="K91" s="100"/>
      <c r="L91" s="100"/>
      <c r="M91" s="101"/>
      <c r="N91" s="102"/>
      <c r="O91" s="102"/>
      <c r="P91" s="102"/>
    </row>
    <row r="92" spans="1:16" x14ac:dyDescent="0.25">
      <c r="A92" s="200"/>
      <c r="B92" s="94"/>
      <c r="C92" s="95"/>
      <c r="D92" s="201"/>
      <c r="E92" s="96"/>
      <c r="F92" s="97"/>
      <c r="G92" s="98"/>
      <c r="H92" s="184"/>
      <c r="I92" s="99"/>
      <c r="J92" s="100"/>
      <c r="K92" s="100"/>
      <c r="L92" s="100"/>
      <c r="M92" s="101"/>
      <c r="N92" s="102"/>
      <c r="O92" s="102"/>
      <c r="P92" s="102"/>
    </row>
    <row r="93" spans="1:16" x14ac:dyDescent="0.25">
      <c r="A93" s="200"/>
      <c r="B93" s="94"/>
      <c r="C93" s="95"/>
      <c r="D93" s="201"/>
      <c r="E93" s="96"/>
      <c r="F93" s="97"/>
      <c r="G93" s="98"/>
      <c r="H93" s="184"/>
      <c r="I93" s="99"/>
      <c r="J93" s="100"/>
      <c r="K93" s="100"/>
      <c r="L93" s="100"/>
      <c r="M93" s="101"/>
      <c r="N93" s="102"/>
      <c r="O93" s="102"/>
      <c r="P93" s="102"/>
    </row>
    <row r="94" spans="1:16" x14ac:dyDescent="0.25">
      <c r="A94" s="200"/>
      <c r="B94" s="94"/>
      <c r="C94" s="95"/>
      <c r="D94" s="201"/>
      <c r="E94" s="96"/>
      <c r="F94" s="97"/>
      <c r="G94" s="98"/>
      <c r="H94" s="184"/>
      <c r="I94" s="99"/>
      <c r="J94" s="100"/>
      <c r="K94" s="100"/>
      <c r="L94" s="100"/>
      <c r="M94" s="101"/>
      <c r="N94" s="102"/>
      <c r="O94" s="102"/>
      <c r="P94" s="102"/>
    </row>
    <row r="95" spans="1:16" x14ac:dyDescent="0.25">
      <c r="A95" s="200"/>
      <c r="B95" s="94"/>
      <c r="C95" s="95"/>
      <c r="D95" s="201"/>
      <c r="E95" s="96"/>
      <c r="F95" s="97"/>
      <c r="G95" s="98"/>
      <c r="H95" s="184"/>
      <c r="I95" s="99"/>
      <c r="J95" s="100"/>
      <c r="K95" s="100"/>
      <c r="L95" s="100"/>
      <c r="M95" s="101"/>
      <c r="N95" s="102"/>
      <c r="O95" s="102"/>
      <c r="P95" s="102"/>
    </row>
    <row r="96" spans="1:16" x14ac:dyDescent="0.25">
      <c r="A96" s="200"/>
      <c r="B96" s="94"/>
      <c r="C96" s="95"/>
      <c r="D96" s="201"/>
      <c r="E96" s="96"/>
      <c r="F96" s="97"/>
      <c r="G96" s="98"/>
      <c r="H96" s="184"/>
      <c r="I96" s="99"/>
      <c r="J96" s="100"/>
      <c r="K96" s="100"/>
      <c r="L96" s="100"/>
      <c r="M96" s="101"/>
      <c r="N96" s="102"/>
      <c r="O96" s="102"/>
      <c r="P96" s="102"/>
    </row>
    <row r="97" spans="1:16" x14ac:dyDescent="0.25">
      <c r="A97" s="200"/>
      <c r="B97" s="94"/>
      <c r="C97" s="95"/>
      <c r="D97" s="201"/>
      <c r="E97" s="96"/>
      <c r="F97" s="97"/>
      <c r="G97" s="98"/>
      <c r="H97" s="184"/>
      <c r="I97" s="99"/>
      <c r="J97" s="100"/>
      <c r="K97" s="100"/>
      <c r="L97" s="100"/>
      <c r="M97" s="101"/>
      <c r="N97" s="102"/>
      <c r="O97" s="102"/>
      <c r="P97" s="102"/>
    </row>
    <row r="98" spans="1:16" x14ac:dyDescent="0.25">
      <c r="A98" s="200"/>
      <c r="B98" s="94"/>
      <c r="C98" s="95"/>
      <c r="D98" s="201"/>
      <c r="E98" s="96"/>
      <c r="F98" s="97"/>
      <c r="G98" s="98"/>
      <c r="H98" s="184"/>
      <c r="I98" s="99"/>
      <c r="J98" s="100"/>
      <c r="K98" s="100"/>
      <c r="L98" s="100"/>
      <c r="M98" s="101"/>
      <c r="N98" s="102"/>
      <c r="O98" s="102"/>
      <c r="P98" s="102"/>
    </row>
    <row r="99" spans="1:16" x14ac:dyDescent="0.25">
      <c r="A99" s="200"/>
      <c r="B99" s="94"/>
      <c r="C99" s="95"/>
      <c r="D99" s="201"/>
      <c r="E99" s="96"/>
      <c r="F99" s="97"/>
      <c r="G99" s="98"/>
      <c r="H99" s="184"/>
      <c r="I99" s="99"/>
      <c r="J99" s="100"/>
      <c r="K99" s="100"/>
      <c r="L99" s="100"/>
      <c r="M99" s="101"/>
      <c r="N99" s="102"/>
      <c r="O99" s="102"/>
      <c r="P99" s="102"/>
    </row>
    <row r="100" spans="1:16" x14ac:dyDescent="0.25">
      <c r="A100" s="200"/>
      <c r="B100" s="94"/>
      <c r="C100" s="95"/>
      <c r="D100" s="201"/>
      <c r="E100" s="96"/>
      <c r="F100" s="97"/>
      <c r="G100" s="98"/>
      <c r="H100" s="184"/>
      <c r="I100" s="99"/>
      <c r="J100" s="100"/>
      <c r="K100" s="100"/>
      <c r="L100" s="100"/>
      <c r="M100" s="101"/>
      <c r="N100" s="102"/>
      <c r="O100" s="102"/>
      <c r="P100" s="102"/>
    </row>
    <row r="101" spans="1:16" x14ac:dyDescent="0.25">
      <c r="A101" s="200"/>
      <c r="B101" s="94"/>
      <c r="C101" s="95"/>
      <c r="D101" s="201"/>
      <c r="E101" s="96"/>
      <c r="F101" s="97"/>
      <c r="G101" s="98"/>
      <c r="H101" s="184"/>
      <c r="I101" s="99"/>
      <c r="J101" s="100"/>
      <c r="K101" s="100"/>
      <c r="L101" s="100"/>
      <c r="M101" s="101"/>
      <c r="N101" s="102"/>
      <c r="O101" s="102"/>
      <c r="P101" s="102"/>
    </row>
    <row r="102" spans="1:16" x14ac:dyDescent="0.25">
      <c r="A102" s="200"/>
      <c r="B102" s="94"/>
      <c r="C102" s="95"/>
      <c r="D102" s="201"/>
      <c r="E102" s="96"/>
      <c r="F102" s="97"/>
      <c r="G102" s="98"/>
      <c r="H102" s="184"/>
      <c r="I102" s="99"/>
      <c r="J102" s="100"/>
      <c r="K102" s="100"/>
      <c r="L102" s="100"/>
      <c r="M102" s="101"/>
      <c r="N102" s="102"/>
      <c r="O102" s="102"/>
      <c r="P102" s="102"/>
    </row>
    <row r="103" spans="1:16" x14ac:dyDescent="0.25">
      <c r="A103" s="200"/>
      <c r="B103" s="94"/>
      <c r="C103" s="95"/>
      <c r="D103" s="201"/>
      <c r="E103" s="96"/>
      <c r="F103" s="97"/>
      <c r="G103" s="98"/>
      <c r="H103" s="184"/>
      <c r="I103" s="99"/>
      <c r="J103" s="100"/>
      <c r="K103" s="100"/>
      <c r="L103" s="100"/>
      <c r="M103" s="101"/>
      <c r="N103" s="102"/>
      <c r="O103" s="102"/>
      <c r="P103" s="102"/>
    </row>
    <row r="104" spans="1:16" x14ac:dyDescent="0.25">
      <c r="A104" s="200"/>
      <c r="B104" s="94"/>
      <c r="C104" s="95"/>
      <c r="D104" s="201"/>
      <c r="E104" s="96"/>
      <c r="F104" s="97"/>
      <c r="G104" s="98"/>
      <c r="H104" s="184"/>
      <c r="I104" s="99"/>
      <c r="J104" s="100"/>
      <c r="K104" s="100"/>
      <c r="L104" s="100"/>
      <c r="M104" s="101"/>
      <c r="N104" s="102"/>
      <c r="O104" s="102"/>
      <c r="P104" s="102"/>
    </row>
    <row r="105" spans="1:16" x14ac:dyDescent="0.25">
      <c r="A105" s="200"/>
      <c r="B105" s="94"/>
      <c r="C105" s="95"/>
      <c r="D105" s="201"/>
      <c r="E105" s="96"/>
      <c r="F105" s="97"/>
      <c r="G105" s="98"/>
      <c r="H105" s="184"/>
      <c r="I105" s="99"/>
      <c r="J105" s="100"/>
      <c r="K105" s="100"/>
      <c r="L105" s="100"/>
      <c r="M105" s="101"/>
      <c r="N105" s="102"/>
      <c r="O105" s="102"/>
      <c r="P105" s="102"/>
    </row>
    <row r="106" spans="1:16" x14ac:dyDescent="0.25">
      <c r="A106" s="200"/>
      <c r="B106" s="94"/>
      <c r="C106" s="95"/>
      <c r="D106" s="201"/>
      <c r="E106" s="96"/>
      <c r="F106" s="97"/>
      <c r="G106" s="98"/>
      <c r="H106" s="184"/>
      <c r="I106" s="99"/>
      <c r="J106" s="100"/>
      <c r="K106" s="100"/>
      <c r="L106" s="100"/>
      <c r="M106" s="101"/>
      <c r="N106" s="102"/>
      <c r="O106" s="102"/>
      <c r="P106" s="102"/>
    </row>
    <row r="107" spans="1:16" x14ac:dyDescent="0.25">
      <c r="A107" s="200"/>
      <c r="B107" s="94"/>
      <c r="C107" s="95"/>
      <c r="D107" s="201"/>
      <c r="E107" s="96"/>
      <c r="F107" s="97"/>
      <c r="G107" s="98"/>
      <c r="H107" s="184"/>
      <c r="I107" s="99"/>
      <c r="J107" s="100"/>
      <c r="K107" s="100"/>
      <c r="L107" s="100"/>
      <c r="M107" s="101"/>
      <c r="N107" s="102"/>
      <c r="O107" s="102"/>
      <c r="P107" s="102"/>
    </row>
    <row r="108" spans="1:16" x14ac:dyDescent="0.25">
      <c r="A108" s="200"/>
      <c r="B108" s="94"/>
      <c r="C108" s="95"/>
      <c r="D108" s="201"/>
      <c r="E108" s="96"/>
      <c r="F108" s="97"/>
      <c r="G108" s="98"/>
      <c r="H108" s="184"/>
      <c r="I108" s="99"/>
      <c r="J108" s="100"/>
      <c r="K108" s="100"/>
      <c r="L108" s="100"/>
      <c r="M108" s="101"/>
      <c r="N108" s="102"/>
      <c r="O108" s="102"/>
      <c r="P108" s="102"/>
    </row>
    <row r="109" spans="1:16" x14ac:dyDescent="0.25">
      <c r="A109" s="200"/>
      <c r="B109" s="94"/>
      <c r="C109" s="95"/>
      <c r="D109" s="201"/>
      <c r="E109" s="96"/>
      <c r="F109" s="97"/>
      <c r="G109" s="98"/>
      <c r="H109" s="184"/>
      <c r="I109" s="99"/>
      <c r="J109" s="100"/>
      <c r="K109" s="100"/>
      <c r="L109" s="100"/>
      <c r="M109" s="101"/>
      <c r="N109" s="102"/>
      <c r="O109" s="102"/>
      <c r="P109" s="102"/>
    </row>
    <row r="110" spans="1:16" x14ac:dyDescent="0.25">
      <c r="A110" s="200"/>
      <c r="B110" s="94"/>
      <c r="C110" s="95"/>
      <c r="D110" s="201"/>
      <c r="E110" s="96"/>
      <c r="F110" s="97"/>
      <c r="G110" s="98"/>
      <c r="H110" s="184"/>
      <c r="I110" s="99"/>
      <c r="J110" s="100"/>
      <c r="K110" s="100"/>
      <c r="L110" s="100"/>
      <c r="M110" s="101"/>
      <c r="N110" s="102"/>
      <c r="O110" s="102"/>
      <c r="P110" s="102"/>
    </row>
    <row r="111" spans="1:16" x14ac:dyDescent="0.25">
      <c r="A111" s="200"/>
      <c r="B111" s="94"/>
      <c r="C111" s="95"/>
      <c r="D111" s="201"/>
      <c r="E111" s="96"/>
      <c r="F111" s="97"/>
      <c r="G111" s="98"/>
      <c r="H111" s="184"/>
      <c r="I111" s="99"/>
      <c r="J111" s="100"/>
      <c r="K111" s="100"/>
      <c r="L111" s="100"/>
      <c r="M111" s="101"/>
      <c r="N111" s="102"/>
      <c r="O111" s="102"/>
      <c r="P111" s="102"/>
    </row>
    <row r="112" spans="1:16" x14ac:dyDescent="0.25">
      <c r="A112" s="200"/>
      <c r="B112" s="94"/>
      <c r="C112" s="95"/>
      <c r="D112" s="201"/>
      <c r="E112" s="96"/>
      <c r="F112" s="97"/>
      <c r="G112" s="98"/>
      <c r="H112" s="184"/>
      <c r="I112" s="99"/>
      <c r="J112" s="100"/>
      <c r="K112" s="100"/>
      <c r="L112" s="100"/>
      <c r="M112" s="101"/>
      <c r="N112" s="102"/>
      <c r="O112" s="102"/>
      <c r="P112" s="102"/>
    </row>
    <row r="113" spans="1:16" x14ac:dyDescent="0.25">
      <c r="A113" s="200"/>
      <c r="B113" s="94"/>
      <c r="C113" s="95"/>
      <c r="D113" s="201"/>
      <c r="E113" s="96"/>
      <c r="F113" s="97"/>
      <c r="G113" s="98"/>
      <c r="H113" s="184"/>
      <c r="I113" s="99"/>
      <c r="J113" s="100"/>
      <c r="K113" s="100"/>
      <c r="L113" s="100"/>
      <c r="M113" s="101"/>
      <c r="N113" s="102"/>
      <c r="O113" s="102"/>
      <c r="P113" s="102"/>
    </row>
    <row r="114" spans="1:16" x14ac:dyDescent="0.25">
      <c r="A114" s="200"/>
      <c r="B114" s="94"/>
      <c r="C114" s="95"/>
      <c r="D114" s="201"/>
      <c r="E114" s="96"/>
      <c r="F114" s="97"/>
      <c r="G114" s="98"/>
      <c r="H114" s="184"/>
      <c r="I114" s="99"/>
      <c r="J114" s="100"/>
      <c r="K114" s="100"/>
      <c r="L114" s="100"/>
      <c r="M114" s="101"/>
      <c r="N114" s="102"/>
      <c r="O114" s="102"/>
      <c r="P114" s="102"/>
    </row>
    <row r="115" spans="1:16" x14ac:dyDescent="0.25">
      <c r="A115" s="200"/>
      <c r="B115" s="94"/>
      <c r="C115" s="95"/>
      <c r="D115" s="201"/>
      <c r="E115" s="96"/>
      <c r="F115" s="97"/>
      <c r="G115" s="98"/>
      <c r="H115" s="184"/>
      <c r="I115" s="99"/>
      <c r="J115" s="100"/>
      <c r="K115" s="100"/>
      <c r="L115" s="100"/>
      <c r="M115" s="101"/>
      <c r="N115" s="102"/>
      <c r="O115" s="102"/>
      <c r="P115" s="102"/>
    </row>
    <row r="116" spans="1:16" x14ac:dyDescent="0.25">
      <c r="A116" s="200"/>
      <c r="B116" s="94"/>
      <c r="C116" s="95"/>
      <c r="D116" s="201"/>
      <c r="E116" s="96"/>
      <c r="F116" s="97"/>
      <c r="G116" s="98"/>
      <c r="H116" s="184"/>
      <c r="I116" s="99"/>
      <c r="J116" s="100"/>
      <c r="K116" s="100"/>
      <c r="L116" s="100"/>
      <c r="M116" s="101"/>
      <c r="N116" s="102"/>
      <c r="O116" s="102"/>
      <c r="P116" s="102"/>
    </row>
    <row r="117" spans="1:16" x14ac:dyDescent="0.25">
      <c r="A117" s="200"/>
      <c r="B117" s="94"/>
      <c r="C117" s="95"/>
      <c r="D117" s="201"/>
      <c r="E117" s="96"/>
      <c r="F117" s="97"/>
      <c r="G117" s="98"/>
      <c r="H117" s="184"/>
      <c r="I117" s="99"/>
      <c r="J117" s="100"/>
      <c r="K117" s="100"/>
      <c r="L117" s="100"/>
      <c r="M117" s="101"/>
      <c r="N117" s="102"/>
      <c r="O117" s="102"/>
      <c r="P117" s="102"/>
    </row>
    <row r="118" spans="1:16" x14ac:dyDescent="0.25">
      <c r="A118" s="200"/>
      <c r="B118" s="94"/>
      <c r="C118" s="95"/>
      <c r="D118" s="201"/>
      <c r="E118" s="96"/>
      <c r="F118" s="97"/>
      <c r="G118" s="98"/>
      <c r="H118" s="184"/>
      <c r="I118" s="99"/>
      <c r="J118" s="100"/>
      <c r="K118" s="100"/>
      <c r="L118" s="100"/>
      <c r="M118" s="101"/>
      <c r="N118" s="102"/>
      <c r="O118" s="102"/>
      <c r="P118" s="102"/>
    </row>
    <row r="119" spans="1:16" x14ac:dyDescent="0.25">
      <c r="A119" s="200"/>
      <c r="B119" s="94"/>
      <c r="C119" s="95"/>
      <c r="D119" s="201"/>
      <c r="E119" s="96"/>
      <c r="F119" s="97"/>
      <c r="G119" s="98"/>
      <c r="H119" s="184"/>
      <c r="I119" s="99"/>
      <c r="J119" s="100"/>
      <c r="K119" s="100"/>
      <c r="L119" s="100"/>
      <c r="M119" s="101"/>
      <c r="N119" s="102"/>
      <c r="O119" s="102"/>
      <c r="P119" s="102"/>
    </row>
    <row r="120" spans="1:16" x14ac:dyDescent="0.25">
      <c r="A120" s="200"/>
      <c r="B120" s="94"/>
      <c r="C120" s="95"/>
      <c r="D120" s="201"/>
      <c r="E120" s="96"/>
      <c r="F120" s="97"/>
      <c r="G120" s="98"/>
      <c r="H120" s="184"/>
      <c r="I120" s="99"/>
      <c r="J120" s="100"/>
      <c r="K120" s="100"/>
      <c r="L120" s="100"/>
      <c r="M120" s="101"/>
      <c r="N120" s="102"/>
      <c r="O120" s="102"/>
      <c r="P120" s="102"/>
    </row>
    <row r="121" spans="1:16" x14ac:dyDescent="0.25">
      <c r="A121" s="200"/>
      <c r="B121" s="94"/>
      <c r="C121" s="95"/>
      <c r="D121" s="201"/>
      <c r="E121" s="96"/>
      <c r="F121" s="97"/>
      <c r="G121" s="98"/>
      <c r="H121" s="184"/>
      <c r="I121" s="99"/>
      <c r="J121" s="100"/>
      <c r="K121" s="100"/>
      <c r="L121" s="100"/>
      <c r="M121" s="101"/>
      <c r="N121" s="102"/>
      <c r="O121" s="102"/>
      <c r="P121" s="102"/>
    </row>
    <row r="122" spans="1:16" x14ac:dyDescent="0.25">
      <c r="A122" s="200"/>
      <c r="B122" s="94"/>
      <c r="C122" s="95"/>
      <c r="D122" s="201"/>
      <c r="E122" s="96"/>
      <c r="F122" s="97"/>
      <c r="G122" s="98"/>
      <c r="H122" s="184"/>
      <c r="I122" s="99"/>
      <c r="J122" s="100"/>
      <c r="K122" s="100"/>
      <c r="L122" s="100"/>
      <c r="M122" s="101"/>
      <c r="N122" s="102"/>
      <c r="O122" s="102"/>
      <c r="P122" s="102"/>
    </row>
    <row r="123" spans="1:16" x14ac:dyDescent="0.25">
      <c r="A123" s="200"/>
      <c r="B123" s="94"/>
      <c r="C123" s="95"/>
      <c r="D123" s="201"/>
      <c r="E123" s="96"/>
      <c r="F123" s="97"/>
      <c r="G123" s="98"/>
      <c r="H123" s="184"/>
      <c r="I123" s="99"/>
      <c r="J123" s="100"/>
      <c r="K123" s="100"/>
      <c r="L123" s="100"/>
      <c r="M123" s="101"/>
      <c r="N123" s="102"/>
      <c r="O123" s="102"/>
      <c r="P123" s="102"/>
    </row>
    <row r="124" spans="1:16" x14ac:dyDescent="0.25">
      <c r="A124" s="200"/>
      <c r="B124" s="94"/>
      <c r="C124" s="95"/>
      <c r="D124" s="201"/>
      <c r="E124" s="96"/>
      <c r="F124" s="97"/>
      <c r="G124" s="98"/>
      <c r="H124" s="184"/>
      <c r="I124" s="99"/>
      <c r="J124" s="100"/>
      <c r="K124" s="100"/>
      <c r="L124" s="100"/>
      <c r="M124" s="101"/>
      <c r="N124" s="102"/>
      <c r="O124" s="102"/>
      <c r="P124" s="102"/>
    </row>
    <row r="125" spans="1:16" x14ac:dyDescent="0.25">
      <c r="A125" s="200"/>
      <c r="B125" s="94"/>
      <c r="C125" s="95"/>
      <c r="D125" s="201"/>
      <c r="E125" s="96"/>
      <c r="F125" s="97"/>
      <c r="G125" s="98"/>
      <c r="H125" s="184"/>
      <c r="I125" s="99"/>
      <c r="J125" s="100"/>
      <c r="K125" s="100"/>
      <c r="L125" s="100"/>
      <c r="M125" s="101"/>
      <c r="N125" s="102"/>
      <c r="O125" s="102"/>
      <c r="P125" s="102"/>
    </row>
    <row r="126" spans="1:16" x14ac:dyDescent="0.25">
      <c r="A126" s="200"/>
      <c r="B126" s="94"/>
      <c r="C126" s="95"/>
      <c r="D126" s="201"/>
      <c r="E126" s="96"/>
      <c r="F126" s="97"/>
      <c r="G126" s="98"/>
      <c r="H126" s="184"/>
      <c r="I126" s="99"/>
      <c r="J126" s="100"/>
      <c r="K126" s="100"/>
      <c r="L126" s="100"/>
      <c r="M126" s="101"/>
      <c r="N126" s="102"/>
      <c r="O126" s="102"/>
      <c r="P126" s="102"/>
    </row>
    <row r="127" spans="1:16" x14ac:dyDescent="0.25">
      <c r="A127" s="200"/>
      <c r="B127" s="94"/>
      <c r="C127" s="95"/>
      <c r="D127" s="201"/>
      <c r="E127" s="96"/>
      <c r="F127" s="97"/>
      <c r="G127" s="98"/>
      <c r="H127" s="184"/>
      <c r="I127" s="99"/>
      <c r="J127" s="100"/>
      <c r="K127" s="100"/>
      <c r="L127" s="100"/>
      <c r="M127" s="101"/>
      <c r="N127" s="102"/>
      <c r="O127" s="102"/>
      <c r="P127" s="102"/>
    </row>
    <row r="128" spans="1:16" x14ac:dyDescent="0.25">
      <c r="A128" s="200"/>
      <c r="B128" s="94"/>
      <c r="C128" s="95"/>
      <c r="D128" s="201"/>
      <c r="E128" s="96"/>
      <c r="F128" s="97"/>
      <c r="G128" s="98"/>
      <c r="H128" s="184"/>
      <c r="I128" s="99"/>
      <c r="J128" s="100"/>
      <c r="K128" s="100"/>
      <c r="L128" s="100"/>
      <c r="M128" s="101"/>
      <c r="N128" s="102"/>
      <c r="O128" s="102"/>
      <c r="P128" s="102"/>
    </row>
    <row r="129" spans="1:16" x14ac:dyDescent="0.25">
      <c r="A129" s="200"/>
      <c r="B129" s="94"/>
      <c r="C129" s="95"/>
      <c r="D129" s="201"/>
      <c r="E129" s="96"/>
      <c r="F129" s="97"/>
      <c r="G129" s="98"/>
      <c r="H129" s="184"/>
      <c r="I129" s="99"/>
      <c r="J129" s="100"/>
      <c r="K129" s="100"/>
      <c r="L129" s="100"/>
      <c r="M129" s="101"/>
      <c r="N129" s="102"/>
      <c r="O129" s="102"/>
      <c r="P129" s="102"/>
    </row>
    <row r="130" spans="1:16" x14ac:dyDescent="0.25">
      <c r="A130" s="200"/>
      <c r="B130" s="94"/>
      <c r="C130" s="95"/>
      <c r="D130" s="201"/>
      <c r="E130" s="96"/>
      <c r="F130" s="97"/>
      <c r="G130" s="98"/>
      <c r="H130" s="184"/>
      <c r="I130" s="99"/>
      <c r="J130" s="100"/>
      <c r="K130" s="100"/>
      <c r="L130" s="100"/>
      <c r="M130" s="101"/>
      <c r="N130" s="102"/>
      <c r="O130" s="102"/>
      <c r="P130" s="102"/>
    </row>
    <row r="131" spans="1:16" x14ac:dyDescent="0.25">
      <c r="A131" s="200"/>
      <c r="B131" s="94"/>
      <c r="C131" s="95"/>
      <c r="D131" s="201"/>
      <c r="E131" s="96"/>
      <c r="F131" s="97"/>
      <c r="G131" s="98"/>
      <c r="H131" s="184"/>
      <c r="I131" s="99"/>
      <c r="J131" s="100"/>
      <c r="K131" s="100"/>
      <c r="L131" s="100"/>
      <c r="M131" s="101"/>
      <c r="N131" s="102"/>
      <c r="O131" s="102"/>
      <c r="P131" s="102"/>
    </row>
    <row r="132" spans="1:16" x14ac:dyDescent="0.25">
      <c r="A132" s="200"/>
      <c r="B132" s="94"/>
      <c r="C132" s="95"/>
      <c r="D132" s="201"/>
      <c r="E132" s="96"/>
      <c r="F132" s="97"/>
      <c r="G132" s="98"/>
      <c r="H132" s="184"/>
      <c r="I132" s="99"/>
      <c r="J132" s="100"/>
      <c r="K132" s="100"/>
      <c r="L132" s="100"/>
      <c r="M132" s="101"/>
      <c r="N132" s="102"/>
      <c r="O132" s="102"/>
      <c r="P132" s="102"/>
    </row>
    <row r="133" spans="1:16" x14ac:dyDescent="0.25">
      <c r="A133" s="200"/>
      <c r="B133" s="94"/>
      <c r="C133" s="95"/>
      <c r="D133" s="201"/>
      <c r="E133" s="96"/>
      <c r="F133" s="97"/>
      <c r="G133" s="98"/>
      <c r="H133" s="184"/>
      <c r="I133" s="99"/>
      <c r="J133" s="100"/>
      <c r="K133" s="100"/>
      <c r="L133" s="100"/>
      <c r="M133" s="101"/>
      <c r="N133" s="102"/>
      <c r="O133" s="102"/>
      <c r="P133" s="102"/>
    </row>
    <row r="134" spans="1:16" x14ac:dyDescent="0.25">
      <c r="A134" s="200"/>
      <c r="B134" s="94"/>
      <c r="C134" s="95"/>
      <c r="D134" s="201"/>
      <c r="E134" s="96"/>
      <c r="F134" s="97"/>
      <c r="G134" s="98"/>
      <c r="H134" s="184"/>
      <c r="I134" s="99"/>
      <c r="J134" s="100"/>
      <c r="K134" s="100"/>
      <c r="L134" s="100"/>
      <c r="M134" s="101"/>
      <c r="N134" s="102"/>
      <c r="O134" s="102"/>
      <c r="P134" s="102"/>
    </row>
    <row r="135" spans="1:16" x14ac:dyDescent="0.25">
      <c r="A135" s="200"/>
      <c r="B135" s="94"/>
      <c r="C135" s="95"/>
      <c r="D135" s="201"/>
      <c r="E135" s="96"/>
      <c r="F135" s="97"/>
      <c r="G135" s="98"/>
      <c r="H135" s="184"/>
      <c r="I135" s="99"/>
      <c r="J135" s="100"/>
      <c r="K135" s="100"/>
      <c r="L135" s="100"/>
      <c r="M135" s="101"/>
      <c r="N135" s="102"/>
      <c r="O135" s="102"/>
      <c r="P135" s="102"/>
    </row>
    <row r="136" spans="1:16" x14ac:dyDescent="0.25">
      <c r="A136" s="200"/>
      <c r="B136" s="94"/>
      <c r="C136" s="95"/>
      <c r="D136" s="201"/>
      <c r="E136" s="96"/>
      <c r="F136" s="97"/>
      <c r="G136" s="98"/>
      <c r="H136" s="184"/>
      <c r="I136" s="99"/>
      <c r="J136" s="100"/>
      <c r="K136" s="100"/>
      <c r="L136" s="100"/>
      <c r="M136" s="101"/>
      <c r="N136" s="102"/>
      <c r="O136" s="102"/>
      <c r="P136" s="102"/>
    </row>
    <row r="137" spans="1:16" x14ac:dyDescent="0.25">
      <c r="A137" s="200"/>
      <c r="B137" s="94"/>
      <c r="C137" s="95"/>
      <c r="D137" s="201"/>
      <c r="E137" s="96"/>
      <c r="F137" s="97"/>
      <c r="G137" s="98"/>
      <c r="H137" s="184"/>
      <c r="I137" s="99"/>
      <c r="J137" s="100"/>
      <c r="K137" s="100"/>
      <c r="L137" s="100"/>
      <c r="M137" s="101"/>
      <c r="N137" s="102"/>
      <c r="O137" s="102"/>
      <c r="P137" s="102"/>
    </row>
    <row r="138" spans="1:16" x14ac:dyDescent="0.25">
      <c r="A138" s="200"/>
      <c r="B138" s="94"/>
      <c r="C138" s="95"/>
      <c r="D138" s="201"/>
      <c r="E138" s="96"/>
      <c r="F138" s="97"/>
      <c r="G138" s="98"/>
      <c r="H138" s="184"/>
      <c r="I138" s="99"/>
      <c r="J138" s="100"/>
      <c r="K138" s="100"/>
      <c r="L138" s="100"/>
      <c r="M138" s="101"/>
      <c r="N138" s="102"/>
      <c r="O138" s="102"/>
      <c r="P138" s="102"/>
    </row>
    <row r="139" spans="1:16" x14ac:dyDescent="0.25">
      <c r="A139" s="200"/>
      <c r="B139" s="94"/>
      <c r="C139" s="95"/>
      <c r="D139" s="201"/>
      <c r="E139" s="96"/>
      <c r="F139" s="97"/>
      <c r="G139" s="98"/>
      <c r="H139" s="184"/>
      <c r="I139" s="99"/>
      <c r="J139" s="100"/>
      <c r="K139" s="100"/>
      <c r="L139" s="100"/>
      <c r="M139" s="101"/>
      <c r="N139" s="102"/>
      <c r="O139" s="102"/>
      <c r="P139" s="102"/>
    </row>
    <row r="140" spans="1:16" x14ac:dyDescent="0.25">
      <c r="A140" s="200"/>
      <c r="B140" s="94"/>
      <c r="C140" s="95"/>
      <c r="D140" s="201"/>
      <c r="E140" s="96"/>
      <c r="F140" s="97"/>
      <c r="G140" s="98"/>
      <c r="H140" s="184"/>
      <c r="I140" s="99"/>
      <c r="J140" s="100"/>
      <c r="K140" s="100"/>
      <c r="L140" s="100"/>
      <c r="M140" s="101"/>
      <c r="N140" s="102"/>
      <c r="O140" s="102"/>
      <c r="P140" s="102"/>
    </row>
    <row r="141" spans="1:16" x14ac:dyDescent="0.25">
      <c r="A141" s="200"/>
      <c r="B141" s="94"/>
      <c r="C141" s="95"/>
      <c r="D141" s="201"/>
      <c r="E141" s="96"/>
      <c r="F141" s="97"/>
      <c r="G141" s="98"/>
      <c r="H141" s="184"/>
      <c r="I141" s="99"/>
      <c r="J141" s="100"/>
      <c r="K141" s="100"/>
      <c r="L141" s="100"/>
      <c r="M141" s="101"/>
      <c r="N141" s="102"/>
      <c r="O141" s="102"/>
      <c r="P141" s="102"/>
    </row>
    <row r="142" spans="1:16" x14ac:dyDescent="0.25">
      <c r="A142" s="200"/>
      <c r="B142" s="94"/>
      <c r="C142" s="95"/>
      <c r="D142" s="201"/>
      <c r="E142" s="96"/>
      <c r="F142" s="97"/>
      <c r="G142" s="98"/>
      <c r="H142" s="184"/>
      <c r="I142" s="99"/>
      <c r="J142" s="100"/>
      <c r="K142" s="100"/>
      <c r="L142" s="100"/>
      <c r="M142" s="101"/>
      <c r="N142" s="102"/>
      <c r="O142" s="102"/>
      <c r="P142" s="102"/>
    </row>
    <row r="143" spans="1:16" x14ac:dyDescent="0.25">
      <c r="A143" s="200"/>
      <c r="B143" s="94"/>
      <c r="C143" s="95"/>
      <c r="D143" s="201"/>
      <c r="E143" s="96"/>
      <c r="F143" s="97"/>
      <c r="G143" s="98"/>
      <c r="H143" s="184"/>
      <c r="I143" s="99"/>
      <c r="J143" s="100"/>
      <c r="K143" s="100"/>
      <c r="L143" s="100"/>
      <c r="M143" s="101"/>
      <c r="N143" s="102"/>
      <c r="O143" s="102"/>
      <c r="P143" s="102"/>
    </row>
    <row r="144" spans="1:16" x14ac:dyDescent="0.25">
      <c r="A144" s="200"/>
      <c r="B144" s="94"/>
      <c r="C144" s="95"/>
      <c r="D144" s="201"/>
      <c r="E144" s="96"/>
      <c r="F144" s="97"/>
      <c r="G144" s="98"/>
      <c r="H144" s="184"/>
      <c r="I144" s="99"/>
      <c r="J144" s="100"/>
      <c r="K144" s="100"/>
      <c r="L144" s="100"/>
      <c r="M144" s="101"/>
      <c r="N144" s="102"/>
      <c r="O144" s="102"/>
      <c r="P144" s="102"/>
    </row>
    <row r="145" spans="1:16" x14ac:dyDescent="0.25">
      <c r="A145" s="200"/>
      <c r="B145" s="94"/>
      <c r="C145" s="95"/>
      <c r="D145" s="201"/>
      <c r="E145" s="96"/>
      <c r="F145" s="97"/>
      <c r="G145" s="98"/>
      <c r="H145" s="184"/>
      <c r="I145" s="99"/>
      <c r="J145" s="100"/>
      <c r="K145" s="100"/>
      <c r="L145" s="100"/>
      <c r="M145" s="101"/>
      <c r="N145" s="102"/>
      <c r="O145" s="102"/>
      <c r="P145" s="102"/>
    </row>
    <row r="146" spans="1:16" x14ac:dyDescent="0.25">
      <c r="A146" s="200"/>
      <c r="B146" s="94"/>
      <c r="C146" s="95"/>
      <c r="D146" s="201"/>
      <c r="E146" s="96"/>
      <c r="F146" s="97"/>
      <c r="G146" s="98"/>
      <c r="H146" s="184"/>
      <c r="I146" s="99"/>
      <c r="J146" s="100"/>
      <c r="K146" s="100"/>
      <c r="L146" s="100"/>
      <c r="M146" s="101"/>
      <c r="N146" s="102"/>
      <c r="O146" s="102"/>
      <c r="P146" s="102"/>
    </row>
    <row r="147" spans="1:16" x14ac:dyDescent="0.25">
      <c r="A147" s="200"/>
      <c r="B147" s="94"/>
      <c r="C147" s="95"/>
      <c r="D147" s="201"/>
      <c r="E147" s="96"/>
      <c r="F147" s="97"/>
      <c r="G147" s="98"/>
      <c r="H147" s="184"/>
      <c r="I147" s="99"/>
      <c r="J147" s="100"/>
      <c r="K147" s="100"/>
      <c r="L147" s="100"/>
      <c r="M147" s="101"/>
      <c r="N147" s="102"/>
      <c r="O147" s="102"/>
      <c r="P147" s="102"/>
    </row>
    <row r="148" spans="1:16" x14ac:dyDescent="0.25">
      <c r="A148" s="200"/>
      <c r="B148" s="94"/>
      <c r="C148" s="95"/>
      <c r="D148" s="201"/>
      <c r="E148" s="96"/>
      <c r="F148" s="97"/>
      <c r="G148" s="98"/>
      <c r="H148" s="184"/>
      <c r="I148" s="99"/>
      <c r="J148" s="100"/>
      <c r="K148" s="100"/>
      <c r="L148" s="100"/>
      <c r="M148" s="101"/>
      <c r="N148" s="102"/>
      <c r="O148" s="102"/>
      <c r="P148" s="102"/>
    </row>
    <row r="149" spans="1:16" x14ac:dyDescent="0.25">
      <c r="A149" s="200"/>
      <c r="B149" s="94"/>
      <c r="C149" s="95"/>
      <c r="D149" s="201"/>
      <c r="E149" s="96"/>
      <c r="F149" s="97"/>
      <c r="G149" s="98"/>
      <c r="H149" s="184"/>
      <c r="I149" s="99"/>
      <c r="J149" s="100"/>
      <c r="K149" s="100"/>
      <c r="L149" s="100"/>
      <c r="M149" s="101"/>
      <c r="N149" s="102"/>
      <c r="O149" s="102"/>
      <c r="P149" s="102"/>
    </row>
    <row r="150" spans="1:16" x14ac:dyDescent="0.25">
      <c r="A150" s="200"/>
      <c r="B150" s="94"/>
      <c r="C150" s="95"/>
      <c r="D150" s="201"/>
      <c r="E150" s="96"/>
      <c r="F150" s="97"/>
      <c r="G150" s="98"/>
      <c r="H150" s="184"/>
      <c r="I150" s="99"/>
      <c r="J150" s="100"/>
      <c r="K150" s="100"/>
      <c r="L150" s="100"/>
      <c r="M150" s="101"/>
      <c r="N150" s="102"/>
      <c r="O150" s="102"/>
      <c r="P150" s="102"/>
    </row>
    <row r="151" spans="1:16" x14ac:dyDescent="0.25">
      <c r="A151" s="200"/>
      <c r="B151" s="94"/>
      <c r="C151" s="95"/>
      <c r="D151" s="201"/>
      <c r="E151" s="96"/>
      <c r="F151" s="97"/>
      <c r="G151" s="98"/>
      <c r="H151" s="184"/>
      <c r="I151" s="99"/>
      <c r="J151" s="100"/>
      <c r="K151" s="100"/>
      <c r="L151" s="100"/>
      <c r="M151" s="101"/>
      <c r="N151" s="102"/>
      <c r="O151" s="102"/>
      <c r="P151" s="102"/>
    </row>
    <row r="152" spans="1:16" x14ac:dyDescent="0.25">
      <c r="A152" s="200"/>
      <c r="B152" s="94"/>
      <c r="C152" s="95"/>
      <c r="D152" s="201"/>
      <c r="E152" s="96"/>
      <c r="F152" s="97"/>
      <c r="G152" s="98"/>
      <c r="H152" s="184"/>
      <c r="I152" s="99"/>
      <c r="J152" s="100"/>
      <c r="K152" s="100"/>
      <c r="L152" s="100"/>
      <c r="M152" s="101"/>
      <c r="N152" s="102"/>
      <c r="O152" s="102"/>
      <c r="P152" s="102"/>
    </row>
    <row r="153" spans="1:16" x14ac:dyDescent="0.25">
      <c r="A153" s="200"/>
      <c r="B153" s="94"/>
      <c r="C153" s="95"/>
      <c r="D153" s="201"/>
      <c r="E153" s="96"/>
      <c r="F153" s="97"/>
      <c r="G153" s="98"/>
      <c r="H153" s="184"/>
      <c r="I153" s="99"/>
      <c r="J153" s="100"/>
      <c r="K153" s="100"/>
      <c r="L153" s="100"/>
      <c r="M153" s="101"/>
      <c r="N153" s="102"/>
      <c r="O153" s="102"/>
      <c r="P153" s="102"/>
    </row>
    <row r="154" spans="1:16" x14ac:dyDescent="0.25">
      <c r="A154" s="200"/>
      <c r="B154" s="94"/>
      <c r="C154" s="95"/>
      <c r="D154" s="201"/>
      <c r="E154" s="96"/>
      <c r="F154" s="97"/>
      <c r="G154" s="98"/>
      <c r="H154" s="184"/>
      <c r="I154" s="99"/>
      <c r="J154" s="100"/>
      <c r="K154" s="100"/>
      <c r="L154" s="100"/>
      <c r="M154" s="101"/>
      <c r="N154" s="102"/>
      <c r="O154" s="102"/>
      <c r="P154" s="102"/>
    </row>
    <row r="155" spans="1:16" x14ac:dyDescent="0.25">
      <c r="A155" s="200"/>
      <c r="B155" s="94"/>
      <c r="C155" s="95"/>
      <c r="D155" s="201"/>
      <c r="E155" s="96"/>
      <c r="F155" s="97"/>
      <c r="G155" s="98"/>
      <c r="H155" s="184"/>
      <c r="I155" s="99"/>
      <c r="J155" s="100"/>
      <c r="K155" s="100"/>
      <c r="L155" s="100"/>
      <c r="M155" s="101"/>
      <c r="N155" s="102"/>
      <c r="O155" s="102"/>
      <c r="P155" s="102"/>
    </row>
    <row r="156" spans="1:16" x14ac:dyDescent="0.25">
      <c r="A156" s="200"/>
      <c r="B156" s="94"/>
      <c r="C156" s="95"/>
      <c r="D156" s="201"/>
      <c r="E156" s="96"/>
      <c r="F156" s="97"/>
      <c r="G156" s="98"/>
      <c r="H156" s="184"/>
      <c r="I156" s="99"/>
      <c r="J156" s="100"/>
      <c r="K156" s="100"/>
      <c r="L156" s="100"/>
      <c r="M156" s="101"/>
      <c r="N156" s="102"/>
      <c r="O156" s="102"/>
      <c r="P156" s="102"/>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&amp;C_x000D_&amp;1#&amp;"Aptos"&amp;12&amp;K008000 Internal Use</oddFooter>
    <firstHeader>&amp;L&amp;"Trebuchet MS,Bold"
Annex 2&amp;"Trebuchet MS,Regular" - Schedule of Charges for use of the Distribution System by Designated EHV Properties (including LDNOs with Designated EHV Properties/end-users).</firstHeader>
    <firstFooter>&amp;C_x000D_&amp;1#&amp;"Aptos"&amp;12&amp;K008000 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150"/>
  <sheetViews>
    <sheetView zoomScale="90" zoomScaleNormal="90" zoomScaleSheetLayoutView="100" workbookViewId="0">
      <selection sqref="A1:H1"/>
    </sheetView>
  </sheetViews>
  <sheetFormatPr defaultColWidth="9.109375" defaultRowHeight="14.4" x14ac:dyDescent="0.35"/>
  <cols>
    <col min="1" max="1" width="16.10937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import charges"</f>
        <v>Fulcrum Electricity Assets Ltd - GSP_G  - Effective from 1 April 2027 - Final Designated EHV import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5">
      <c r="A5" s="202" t="str" cm="1">
        <f t="array" ref="A5">IFERROR(INDEX('Annex 2 Designated EHV charges'!$A$10:$A$200, MATCH(0, IF(ISBLANK('Annex 2 Designated EHV charges'!$A$10:$A$200),1, COUNTIF(A$4:$A4, 'Annex 2 Designated EHV charges'!$A$10:$A$200)), 0)),"")</f>
        <v/>
      </c>
      <c r="B5" s="94" t="str">
        <f>IF($A5="","",VLOOKUP($A5,'Annex 2 Designated EHV charges'!$A:$P,2,0))</f>
        <v/>
      </c>
      <c r="C5" s="111" t="str">
        <f>IF($A5="","",VLOOKUP($A5,'Annex 2 Designated EHV charges'!$A:$P,3,0))</f>
        <v/>
      </c>
      <c r="D5" s="112" t="str">
        <f>IF($A5="","",VLOOKUP($A5,'Annex 2 Designated EHV charges'!$A:$P,7,0))</f>
        <v/>
      </c>
      <c r="E5" s="113" t="str">
        <f>IFERROR(IF(VLOOKUP($A5,'Annex 2 Designated EHV charges'!$A:$P,9,FALSE)=0,"",VLOOKUP($A5,'Annex 2 Designated EHV charges'!$A:$P,9,FALSE)),"")</f>
        <v/>
      </c>
      <c r="F5" s="114" t="str">
        <f>IFERROR(IF(VLOOKUP($A5,'Annex 2 Designated EHV charges'!$A:$P,10,FALSE)=0,"",VLOOKUP($A5,'Annex 2 Designated EHV charges'!$A:$P,10,FALSE)),"")</f>
        <v/>
      </c>
      <c r="G5" s="115" t="str">
        <f>IFERROR(IF(VLOOKUP($A5,'Annex 2 Designated EHV charges'!$A:$P,11,FALSE)=0,"",VLOOKUP($A5,'Annex 2 Designated EHV charges'!$A:$P,11,FALSE)),"")</f>
        <v/>
      </c>
      <c r="H5" s="115" t="str">
        <f>IFERROR(IF(VLOOKUP($A5,'Annex 2 Designated EHV charges'!$A:$P,12,FALSE)=0,"",VLOOKUP($A5,'Annex 2 Designated EHV charges'!$A:$P,12,FALSE)),"")</f>
        <v/>
      </c>
    </row>
    <row r="6" spans="1:8" x14ac:dyDescent="0.25">
      <c r="A6" s="202" t="str" cm="1">
        <f t="array" ref="A6">IFERROR(INDEX('Annex 2 Designated EHV charges'!$A$10:$A$200, MATCH(0, IF(ISBLANK('Annex 2 Designated EHV charges'!$A$10:$A$200),1, COUNTIF(A$4:$A5, 'Annex 2 Designated EHV charges'!$A$10:$A$200)), 0)),"")</f>
        <v/>
      </c>
      <c r="B6" s="94" t="str">
        <f>IF($A6="","",VLOOKUP($A6,'Annex 2 Designated EHV charges'!$A:$P,2,0))</f>
        <v/>
      </c>
      <c r="C6" s="111" t="str">
        <f>IF($A6="","",VLOOKUP($A6,'Annex 2 Designated EHV charges'!$A:$P,3,0))</f>
        <v/>
      </c>
      <c r="D6" s="112" t="str">
        <f>IF($A6="","",VLOOKUP($A6,'Annex 2 Designated EHV charges'!$A:$P,7,0))</f>
        <v/>
      </c>
      <c r="E6" s="113" t="str">
        <f>IFERROR(IF(VLOOKUP($A6,'Annex 2 Designated EHV charges'!$A:$P,9,FALSE)=0,"",VLOOKUP($A6,'Annex 2 Designated EHV charges'!$A:$P,9,FALSE)),"")</f>
        <v/>
      </c>
      <c r="F6" s="114" t="str">
        <f>IFERROR(IF(VLOOKUP($A6,'Annex 2 Designated EHV charges'!$A:$P,10,FALSE)=0,"",VLOOKUP($A6,'Annex 2 Designated EHV charges'!$A:$P,10,FALSE)),"")</f>
        <v/>
      </c>
      <c r="G6" s="115" t="str">
        <f>IFERROR(IF(VLOOKUP($A6,'Annex 2 Designated EHV charges'!$A:$P,11,FALSE)=0,"",VLOOKUP($A6,'Annex 2 Designated EHV charges'!$A:$P,11,FALSE)),"")</f>
        <v/>
      </c>
      <c r="H6" s="115" t="str">
        <f>IFERROR(IF(VLOOKUP($A6,'Annex 2 Designated EHV charges'!$A:$P,12,FALSE)=0,"",VLOOKUP($A6,'Annex 2 Designated EHV charges'!$A:$P,12,FALSE)),"")</f>
        <v/>
      </c>
    </row>
    <row r="7" spans="1:8" x14ac:dyDescent="0.25">
      <c r="A7" s="202" t="str" cm="1">
        <f t="array" ref="A7">IFERROR(INDEX('Annex 2 Designated EHV charges'!$A$10:$A$200, MATCH(0, IF(ISBLANK('Annex 2 Designated EHV charges'!$A$10:$A$200),1, COUNTIF(A$4:$A6, 'Annex 2 Designated EHV charges'!$A$10:$A$200)), 0)),"")</f>
        <v/>
      </c>
      <c r="B7" s="94" t="str">
        <f>IF($A7="","",VLOOKUP($A7,'Annex 2 Designated EHV charges'!$A:$P,2,0))</f>
        <v/>
      </c>
      <c r="C7" s="111" t="str">
        <f>IF($A7="","",VLOOKUP($A7,'Annex 2 Designated EHV charges'!$A:$P,3,0))</f>
        <v/>
      </c>
      <c r="D7" s="112" t="str">
        <f>IF($A7="","",VLOOKUP($A7,'Annex 2 Designated EHV charges'!$A:$P,7,0))</f>
        <v/>
      </c>
      <c r="E7" s="113" t="str">
        <f>IFERROR(IF(VLOOKUP($A7,'Annex 2 Designated EHV charges'!$A:$P,9,FALSE)=0,"",VLOOKUP($A7,'Annex 2 Designated EHV charges'!$A:$P,9,FALSE)),"")</f>
        <v/>
      </c>
      <c r="F7" s="114" t="str">
        <f>IFERROR(IF(VLOOKUP($A7,'Annex 2 Designated EHV charges'!$A:$P,10,FALSE)=0,"",VLOOKUP($A7,'Annex 2 Designated EHV charges'!$A:$P,10,FALSE)),"")</f>
        <v/>
      </c>
      <c r="G7" s="115" t="str">
        <f>IFERROR(IF(VLOOKUP($A7,'Annex 2 Designated EHV charges'!$A:$P,11,FALSE)=0,"",VLOOKUP($A7,'Annex 2 Designated EHV charges'!$A:$P,11,FALSE)),"")</f>
        <v/>
      </c>
      <c r="H7" s="115" t="str">
        <f>IFERROR(IF(VLOOKUP($A7,'Annex 2 Designated EHV charges'!$A:$P,12,FALSE)=0,"",VLOOKUP($A7,'Annex 2 Designated EHV charges'!$A:$P,12,FALSE)),"")</f>
        <v/>
      </c>
    </row>
    <row r="8" spans="1:8" x14ac:dyDescent="0.25">
      <c r="A8" s="202" t="str" cm="1">
        <f t="array" ref="A8">IFERROR(INDEX('Annex 2 Designated EHV charges'!$A$10:$A$200, MATCH(0, IF(ISBLANK('Annex 2 Designated EHV charges'!$A$10:$A$200),1, COUNTIF(A$4:$A7, 'Annex 2 Designated EHV charges'!$A$10:$A$200)), 0)),"")</f>
        <v/>
      </c>
      <c r="B8" s="94" t="str">
        <f>IF($A8="","",VLOOKUP($A8,'Annex 2 Designated EHV charges'!$A:$P,2,0))</f>
        <v/>
      </c>
      <c r="C8" s="111" t="str">
        <f>IF($A8="","",VLOOKUP($A8,'Annex 2 Designated EHV charges'!$A:$P,3,0))</f>
        <v/>
      </c>
      <c r="D8" s="112" t="str">
        <f>IF($A8="","",VLOOKUP($A8,'Annex 2 Designated EHV charges'!$A:$P,7,0))</f>
        <v/>
      </c>
      <c r="E8" s="113" t="str">
        <f>IFERROR(IF(VLOOKUP($A8,'Annex 2 Designated EHV charges'!$A:$P,9,FALSE)=0,"",VLOOKUP($A8,'Annex 2 Designated EHV charges'!$A:$P,9,FALSE)),"")</f>
        <v/>
      </c>
      <c r="F8" s="114" t="str">
        <f>IFERROR(IF(VLOOKUP($A8,'Annex 2 Designated EHV charges'!$A:$P,10,FALSE)=0,"",VLOOKUP($A8,'Annex 2 Designated EHV charges'!$A:$P,10,FALSE)),"")</f>
        <v/>
      </c>
      <c r="G8" s="115" t="str">
        <f>IFERROR(IF(VLOOKUP($A8,'Annex 2 Designated EHV charges'!$A:$P,11,FALSE)=0,"",VLOOKUP($A8,'Annex 2 Designated EHV charges'!$A:$P,11,FALSE)),"")</f>
        <v/>
      </c>
      <c r="H8" s="115" t="str">
        <f>IFERROR(IF(VLOOKUP($A8,'Annex 2 Designated EHV charges'!$A:$P,12,FALSE)=0,"",VLOOKUP($A8,'Annex 2 Designated EHV charges'!$A:$P,12,FALSE)),"")</f>
        <v/>
      </c>
    </row>
    <row r="9" spans="1:8" x14ac:dyDescent="0.25">
      <c r="A9" s="202" t="str" cm="1">
        <f t="array" ref="A9">IFERROR(INDEX('Annex 2 Designated EHV charges'!$A$10:$A$200, MATCH(0, IF(ISBLANK('Annex 2 Designated EHV charges'!$A$10:$A$200),1, COUNTIF(A$4:$A8, 'Annex 2 Designated EHV charges'!$A$10:$A$200)), 0)),"")</f>
        <v/>
      </c>
      <c r="B9" s="94" t="str">
        <f>IF($A9="","",VLOOKUP($A9,'Annex 2 Designated EHV charges'!$A:$P,2,0))</f>
        <v/>
      </c>
      <c r="C9" s="111" t="str">
        <f>IF($A9="","",VLOOKUP($A9,'Annex 2 Designated EHV charges'!$A:$P,3,0))</f>
        <v/>
      </c>
      <c r="D9" s="112" t="str">
        <f>IF($A9="","",VLOOKUP($A9,'Annex 2 Designated EHV charges'!$A:$P,7,0))</f>
        <v/>
      </c>
      <c r="E9" s="113" t="str">
        <f>IFERROR(IF(VLOOKUP($A9,'Annex 2 Designated EHV charges'!$A:$P,9,FALSE)=0,"",VLOOKUP($A9,'Annex 2 Designated EHV charges'!$A:$P,9,FALSE)),"")</f>
        <v/>
      </c>
      <c r="F9" s="114" t="str">
        <f>IFERROR(IF(VLOOKUP($A9,'Annex 2 Designated EHV charges'!$A:$P,10,FALSE)=0,"",VLOOKUP($A9,'Annex 2 Designated EHV charges'!$A:$P,10,FALSE)),"")</f>
        <v/>
      </c>
      <c r="G9" s="115" t="str">
        <f>IFERROR(IF(VLOOKUP($A9,'Annex 2 Designated EHV charges'!$A:$P,11,FALSE)=0,"",VLOOKUP($A9,'Annex 2 Designated EHV charges'!$A:$P,11,FALSE)),"")</f>
        <v/>
      </c>
      <c r="H9" s="115" t="str">
        <f>IFERROR(IF(VLOOKUP($A9,'Annex 2 Designated EHV charges'!$A:$P,12,FALSE)=0,"",VLOOKUP($A9,'Annex 2 Designated EHV charges'!$A:$P,12,FALSE)),"")</f>
        <v/>
      </c>
    </row>
    <row r="10" spans="1:8" x14ac:dyDescent="0.25">
      <c r="A10" s="202" t="str" cm="1">
        <f t="array" ref="A10">IFERROR(INDEX('Annex 2 Designated EHV charges'!$A$10:$A$200, MATCH(0, IF(ISBLANK('Annex 2 Designated EHV charges'!$A$10:$A$200),1, COUNTIF(A$4:$A9, 'Annex 2 Designated EHV charges'!$A$10:$A$200)), 0)),"")</f>
        <v/>
      </c>
      <c r="B10" s="94" t="str">
        <f>IF($A10="","",VLOOKUP($A10,'Annex 2 Designated EHV charges'!$A:$P,2,0))</f>
        <v/>
      </c>
      <c r="C10" s="111" t="str">
        <f>IF($A10="","",VLOOKUP($A10,'Annex 2 Designated EHV charges'!$A:$P,3,0))</f>
        <v/>
      </c>
      <c r="D10" s="112" t="str">
        <f>IF($A10="","",VLOOKUP($A10,'Annex 2 Designated EHV charges'!$A:$P,7,0))</f>
        <v/>
      </c>
      <c r="E10" s="113" t="str">
        <f>IFERROR(IF(VLOOKUP($A10,'Annex 2 Designated EHV charges'!$A:$P,9,FALSE)=0,"",VLOOKUP($A10,'Annex 2 Designated EHV charges'!$A:$P,9,FALSE)),"")</f>
        <v/>
      </c>
      <c r="F10" s="114" t="str">
        <f>IFERROR(IF(VLOOKUP($A10,'Annex 2 Designated EHV charges'!$A:$P,10,FALSE)=0,"",VLOOKUP($A10,'Annex 2 Designated EHV charges'!$A:$P,10,FALSE)),"")</f>
        <v/>
      </c>
      <c r="G10" s="115" t="str">
        <f>IFERROR(IF(VLOOKUP($A10,'Annex 2 Designated EHV charges'!$A:$P,11,FALSE)=0,"",VLOOKUP($A10,'Annex 2 Designated EHV charges'!$A:$P,11,FALSE)),"")</f>
        <v/>
      </c>
      <c r="H10" s="115" t="str">
        <f>IFERROR(IF(VLOOKUP($A10,'Annex 2 Designated EHV charges'!$A:$P,12,FALSE)=0,"",VLOOKUP($A10,'Annex 2 Designated EHV charges'!$A:$P,12,FALSE)),"")</f>
        <v/>
      </c>
    </row>
    <row r="11" spans="1:8" x14ac:dyDescent="0.25">
      <c r="A11" s="202" t="str" cm="1">
        <f t="array" ref="A11">IFERROR(INDEX('Annex 2 Designated EHV charges'!$A$10:$A$200, MATCH(0, IF(ISBLANK('Annex 2 Designated EHV charges'!$A$10:$A$200),1, COUNTIF(A$4:$A10, 'Annex 2 Designated EHV charges'!$A$10:$A$200)), 0)),"")</f>
        <v/>
      </c>
      <c r="B11" s="94" t="str">
        <f>IF($A11="","",VLOOKUP($A11,'Annex 2 Designated EHV charges'!$A:$P,2,0))</f>
        <v/>
      </c>
      <c r="C11" s="111" t="str">
        <f>IF($A11="","",VLOOKUP($A11,'Annex 2 Designated EHV charges'!$A:$P,3,0))</f>
        <v/>
      </c>
      <c r="D11" s="112" t="str">
        <f>IF($A11="","",VLOOKUP($A11,'Annex 2 Designated EHV charges'!$A:$P,7,0))</f>
        <v/>
      </c>
      <c r="E11" s="113" t="str">
        <f>IFERROR(IF(VLOOKUP($A11,'Annex 2 Designated EHV charges'!$A:$P,9,FALSE)=0,"",VLOOKUP($A11,'Annex 2 Designated EHV charges'!$A:$P,9,FALSE)),"")</f>
        <v/>
      </c>
      <c r="F11" s="114" t="str">
        <f>IFERROR(IF(VLOOKUP($A11,'Annex 2 Designated EHV charges'!$A:$P,10,FALSE)=0,"",VLOOKUP($A11,'Annex 2 Designated EHV charges'!$A:$P,10,FALSE)),"")</f>
        <v/>
      </c>
      <c r="G11" s="115" t="str">
        <f>IFERROR(IF(VLOOKUP($A11,'Annex 2 Designated EHV charges'!$A:$P,11,FALSE)=0,"",VLOOKUP($A11,'Annex 2 Designated EHV charges'!$A:$P,11,FALSE)),"")</f>
        <v/>
      </c>
      <c r="H11" s="115" t="str">
        <f>IFERROR(IF(VLOOKUP($A11,'Annex 2 Designated EHV charges'!$A:$P,12,FALSE)=0,"",VLOOKUP($A11,'Annex 2 Designated EHV charges'!$A:$P,12,FALSE)),"")</f>
        <v/>
      </c>
    </row>
    <row r="12" spans="1:8" ht="28.8" x14ac:dyDescent="0.25">
      <c r="A12" s="202" t="str" cm="1">
        <f t="array" ref="A12">IFERROR(INDEX('Annex 2 Designated EHV charges'!$A$10:$A$200, MATCH(0, IF(ISBLANK('Annex 2 Designated EHV charges'!$A$10:$A$200),1, COUNTIF(A$4:$A11, 'Annex 2 Designated EHV charges'!$A$10:$A$200)), 0)),"")</f>
        <v/>
      </c>
      <c r="B12" s="94" t="str">
        <f>IF($A12="","",VLOOKUP($A12,'Annex 2 Designated EHV charges'!$A:$P,2,0))</f>
        <v/>
      </c>
      <c r="C12" s="111" t="str">
        <f>IF($A12="","",VLOOKUP($A12,'Annex 2 Designated EHV charges'!$A:$P,3,0))</f>
        <v/>
      </c>
      <c r="D12" s="112" t="str">
        <f>IF($A12="","",VLOOKUP($A12,'Annex 2 Designated EHV charges'!$A:$P,7,0))</f>
        <v/>
      </c>
      <c r="E12" s="113" t="str">
        <f>IFERROR(IF(VLOOKUP($A12,'Annex 2 Designated EHV charges'!$A:$P,9,FALSE)=0,"",VLOOKUP($A12,'Annex 2 Designated EHV charges'!$A:$P,9,FALSE)),"")</f>
        <v/>
      </c>
      <c r="F12" s="114" t="str">
        <f>IFERROR(IF(VLOOKUP($A12,'Annex 2 Designated EHV charges'!$A:$P,10,FALSE)=0,"",VLOOKUP($A12,'Annex 2 Designated EHV charges'!$A:$P,10,FALSE)),"")</f>
        <v/>
      </c>
      <c r="G12" s="115" t="str">
        <f>IFERROR(IF(VLOOKUP($A12,'Annex 2 Designated EHV charges'!$A:$P,11,FALSE)=0,"",VLOOKUP($A12,'Annex 2 Designated EHV charges'!$A:$P,11,FALSE)),"")</f>
        <v/>
      </c>
      <c r="H12" s="115" t="str">
        <f>IFERROR(IF(VLOOKUP($A12,'Annex 2 Designated EHV charges'!$A:$P,12,FALSE)=0,"",VLOOKUP($A12,'Annex 2 Designated EHV charges'!$A:$P,12,FALSE)),"")</f>
        <v/>
      </c>
    </row>
    <row r="13" spans="1:8" ht="28.8" x14ac:dyDescent="0.25">
      <c r="A13" s="202" t="str" cm="1">
        <f t="array" ref="A13">IFERROR(INDEX('Annex 2 Designated EHV charges'!$A$10:$A$200, MATCH(0, IF(ISBLANK('Annex 2 Designated EHV charges'!$A$10:$A$200),1, COUNTIF(A$4:$A12, 'Annex 2 Designated EHV charges'!$A$10:$A$200)), 0)),"")</f>
        <v/>
      </c>
      <c r="B13" s="94" t="str">
        <f>IF($A13="","",VLOOKUP($A13,'Annex 2 Designated EHV charges'!$A:$P,2,0))</f>
        <v/>
      </c>
      <c r="C13" s="111" t="str">
        <f>IF($A13="","",VLOOKUP($A13,'Annex 2 Designated EHV charges'!$A:$P,3,0))</f>
        <v/>
      </c>
      <c r="D13" s="112" t="str">
        <f>IF($A13="","",VLOOKUP($A13,'Annex 2 Designated EHV charges'!$A:$P,7,0))</f>
        <v/>
      </c>
      <c r="E13" s="113" t="str">
        <f>IFERROR(IF(VLOOKUP($A13,'Annex 2 Designated EHV charges'!$A:$P,9,FALSE)=0,"",VLOOKUP($A13,'Annex 2 Designated EHV charges'!$A:$P,9,FALSE)),"")</f>
        <v/>
      </c>
      <c r="F13" s="114" t="str">
        <f>IFERROR(IF(VLOOKUP($A13,'Annex 2 Designated EHV charges'!$A:$P,10,FALSE)=0,"",VLOOKUP($A13,'Annex 2 Designated EHV charges'!$A:$P,10,FALSE)),"")</f>
        <v/>
      </c>
      <c r="G13" s="115" t="str">
        <f>IFERROR(IF(VLOOKUP($A13,'Annex 2 Designated EHV charges'!$A:$P,11,FALSE)=0,"",VLOOKUP($A13,'Annex 2 Designated EHV charges'!$A:$P,11,FALSE)),"")</f>
        <v/>
      </c>
      <c r="H13" s="115" t="str">
        <f>IFERROR(IF(VLOOKUP($A13,'Annex 2 Designated EHV charges'!$A:$P,12,FALSE)=0,"",VLOOKUP($A13,'Annex 2 Designated EHV charges'!$A:$P,12,FALSE)),"")</f>
        <v/>
      </c>
    </row>
    <row r="14" spans="1:8" x14ac:dyDescent="0.25">
      <c r="A14" s="202" t="str" cm="1">
        <f t="array" ref="A14">IFERROR(INDEX('Annex 2 Designated EHV charges'!$A$10:$A$200, MATCH(0, IF(ISBLANK('Annex 2 Designated EHV charges'!$A$10:$A$200),1, COUNTIF(A$4:$A13, 'Annex 2 Designated EHV charges'!$A$10:$A$200)), 0)),"")</f>
        <v/>
      </c>
      <c r="B14" s="94" t="str">
        <f>IF($A14="","",VLOOKUP($A14,'Annex 2 Designated EHV charges'!$A:$P,2,0))</f>
        <v/>
      </c>
      <c r="C14" s="111" t="str">
        <f>IF($A14="","",VLOOKUP($A14,'Annex 2 Designated EHV charges'!$A:$P,3,0))</f>
        <v/>
      </c>
      <c r="D14" s="112" t="str">
        <f>IF($A14="","",VLOOKUP($A14,'Annex 2 Designated EHV charges'!$A:$P,7,0))</f>
        <v/>
      </c>
      <c r="E14" s="113" t="str">
        <f>IFERROR(IF(VLOOKUP($A14,'Annex 2 Designated EHV charges'!$A:$P,9,FALSE)=0,"",VLOOKUP($A14,'Annex 2 Designated EHV charges'!$A:$P,9,FALSE)),"")</f>
        <v/>
      </c>
      <c r="F14" s="114" t="str">
        <f>IFERROR(IF(VLOOKUP($A14,'Annex 2 Designated EHV charges'!$A:$P,10,FALSE)=0,"",VLOOKUP($A14,'Annex 2 Designated EHV charges'!$A:$P,10,FALSE)),"")</f>
        <v/>
      </c>
      <c r="G14" s="115" t="str">
        <f>IFERROR(IF(VLOOKUP($A14,'Annex 2 Designated EHV charges'!$A:$P,11,FALSE)=0,"",VLOOKUP($A14,'Annex 2 Designated EHV charges'!$A:$P,11,FALSE)),"")</f>
        <v/>
      </c>
      <c r="H14" s="115" t="str">
        <f>IFERROR(IF(VLOOKUP($A14,'Annex 2 Designated EHV charges'!$A:$P,12,FALSE)=0,"",VLOOKUP($A14,'Annex 2 Designated EHV charges'!$A:$P,12,FALSE)),"")</f>
        <v/>
      </c>
    </row>
    <row r="15" spans="1:8" ht="28.8" x14ac:dyDescent="0.25">
      <c r="A15" s="202" t="str" cm="1">
        <f t="array" ref="A15">IFERROR(INDEX('Annex 2 Designated EHV charges'!$A$10:$A$200, MATCH(0, IF(ISBLANK('Annex 2 Designated EHV charges'!$A$10:$A$200),1, COUNTIF(A$4:$A14, 'Annex 2 Designated EHV charges'!$A$10:$A$200)), 0)),"")</f>
        <v/>
      </c>
      <c r="B15" s="94" t="str">
        <f>IF($A15="","",VLOOKUP($A15,'Annex 2 Designated EHV charges'!$A:$P,2,0))</f>
        <v/>
      </c>
      <c r="C15" s="111" t="str">
        <f>IF($A15="","",VLOOKUP($A15,'Annex 2 Designated EHV charges'!$A:$P,3,0))</f>
        <v/>
      </c>
      <c r="D15" s="112" t="str">
        <f>IF($A15="","",VLOOKUP($A15,'Annex 2 Designated EHV charges'!$A:$P,7,0))</f>
        <v/>
      </c>
      <c r="E15" s="113" t="str">
        <f>IFERROR(IF(VLOOKUP($A15,'Annex 2 Designated EHV charges'!$A:$P,9,FALSE)=0,"",VLOOKUP($A15,'Annex 2 Designated EHV charges'!$A:$P,9,FALSE)),"")</f>
        <v/>
      </c>
      <c r="F15" s="114" t="str">
        <f>IFERROR(IF(VLOOKUP($A15,'Annex 2 Designated EHV charges'!$A:$P,10,FALSE)=0,"",VLOOKUP($A15,'Annex 2 Designated EHV charges'!$A:$P,10,FALSE)),"")</f>
        <v/>
      </c>
      <c r="G15" s="115" t="str">
        <f>IFERROR(IF(VLOOKUP($A15,'Annex 2 Designated EHV charges'!$A:$P,11,FALSE)=0,"",VLOOKUP($A15,'Annex 2 Designated EHV charges'!$A:$P,11,FALSE)),"")</f>
        <v/>
      </c>
      <c r="H15" s="115" t="str">
        <f>IFERROR(IF(VLOOKUP($A15,'Annex 2 Designated EHV charges'!$A:$P,12,FALSE)=0,"",VLOOKUP($A15,'Annex 2 Designated EHV charges'!$A:$P,12,FALSE)),"")</f>
        <v/>
      </c>
    </row>
    <row r="16" spans="1:8" ht="28.8" x14ac:dyDescent="0.25">
      <c r="A16" s="202" t="str" cm="1">
        <f t="array" ref="A16">IFERROR(INDEX('Annex 2 Designated EHV charges'!$A$10:$A$200, MATCH(0, IF(ISBLANK('Annex 2 Designated EHV charges'!$A$10:$A$200),1, COUNTIF(A$4:$A15, 'Annex 2 Designated EHV charges'!$A$10:$A$200)), 0)),"")</f>
        <v/>
      </c>
      <c r="B16" s="94" t="str">
        <f>IF($A16="","",VLOOKUP($A16,'Annex 2 Designated EHV charges'!$A:$P,2,0))</f>
        <v/>
      </c>
      <c r="C16" s="111" t="str">
        <f>IF($A16="","",VLOOKUP($A16,'Annex 2 Designated EHV charges'!$A:$P,3,0))</f>
        <v/>
      </c>
      <c r="D16" s="112" t="str">
        <f>IF($A16="","",VLOOKUP($A16,'Annex 2 Designated EHV charges'!$A:$P,7,0))</f>
        <v/>
      </c>
      <c r="E16" s="113" t="str">
        <f>IFERROR(IF(VLOOKUP($A16,'Annex 2 Designated EHV charges'!$A:$P,9,FALSE)=0,"",VLOOKUP($A16,'Annex 2 Designated EHV charges'!$A:$P,9,FALSE)),"")</f>
        <v/>
      </c>
      <c r="F16" s="114" t="str">
        <f>IFERROR(IF(VLOOKUP($A16,'Annex 2 Designated EHV charges'!$A:$P,10,FALSE)=0,"",VLOOKUP($A16,'Annex 2 Designated EHV charges'!$A:$P,10,FALSE)),"")</f>
        <v/>
      </c>
      <c r="G16" s="115" t="str">
        <f>IFERROR(IF(VLOOKUP($A16,'Annex 2 Designated EHV charges'!$A:$P,11,FALSE)=0,"",VLOOKUP($A16,'Annex 2 Designated EHV charges'!$A:$P,11,FALSE)),"")</f>
        <v/>
      </c>
      <c r="H16" s="115" t="str">
        <f>IFERROR(IF(VLOOKUP($A16,'Annex 2 Designated EHV charges'!$A:$P,12,FALSE)=0,"",VLOOKUP($A16,'Annex 2 Designated EHV charges'!$A:$P,12,FALSE)),"")</f>
        <v/>
      </c>
    </row>
    <row r="17" spans="1:8" x14ac:dyDescent="0.25">
      <c r="A17" s="202" t="str" cm="1">
        <f t="array" ref="A17">IFERROR(INDEX('Annex 2 Designated EHV charges'!$A$10:$A$200, MATCH(0, IF(ISBLANK('Annex 2 Designated EHV charges'!$A$10:$A$200),1, COUNTIF(A$4:$A16, 'Annex 2 Designated EHV charges'!$A$10:$A$200)), 0)),"")</f>
        <v/>
      </c>
      <c r="B17" s="94" t="str">
        <f>IF($A17="","",VLOOKUP($A17,'Annex 2 Designated EHV charges'!$A:$P,2,0))</f>
        <v/>
      </c>
      <c r="C17" s="111" t="str">
        <f>IF($A17="","",VLOOKUP($A17,'Annex 2 Designated EHV charges'!$A:$P,3,0))</f>
        <v/>
      </c>
      <c r="D17" s="112" t="str">
        <f>IF($A17="","",VLOOKUP($A17,'Annex 2 Designated EHV charges'!$A:$P,7,0))</f>
        <v/>
      </c>
      <c r="E17" s="113" t="str">
        <f>IFERROR(IF(VLOOKUP($A17,'Annex 2 Designated EHV charges'!$A:$P,9,FALSE)=0,"",VLOOKUP($A17,'Annex 2 Designated EHV charges'!$A:$P,9,FALSE)),"")</f>
        <v/>
      </c>
      <c r="F17" s="114" t="str">
        <f>IFERROR(IF(VLOOKUP($A17,'Annex 2 Designated EHV charges'!$A:$P,10,FALSE)=0,"",VLOOKUP($A17,'Annex 2 Designated EHV charges'!$A:$P,10,FALSE)),"")</f>
        <v/>
      </c>
      <c r="G17" s="115" t="str">
        <f>IFERROR(IF(VLOOKUP($A17,'Annex 2 Designated EHV charges'!$A:$P,11,FALSE)=0,"",VLOOKUP($A17,'Annex 2 Designated EHV charges'!$A:$P,11,FALSE)),"")</f>
        <v/>
      </c>
      <c r="H17" s="115" t="str">
        <f>IFERROR(IF(VLOOKUP($A17,'Annex 2 Designated EHV charges'!$A:$P,12,FALSE)=0,"",VLOOKUP($A17,'Annex 2 Designated EHV charges'!$A:$P,12,FALSE)),"")</f>
        <v/>
      </c>
    </row>
    <row r="18" spans="1:8" x14ac:dyDescent="0.25">
      <c r="A18" s="202" t="str" cm="1">
        <f t="array" ref="A18">IFERROR(INDEX('Annex 2 Designated EHV charges'!$A$10:$A$200, MATCH(0, IF(ISBLANK('Annex 2 Designated EHV charges'!$A$10:$A$200),1, COUNTIF(A$4:$A17, 'Annex 2 Designated EHV charges'!$A$10:$A$200)), 0)),"")</f>
        <v/>
      </c>
      <c r="B18" s="94" t="str">
        <f>IF($A18="","",VLOOKUP($A18,'Annex 2 Designated EHV charges'!$A:$P,2,0))</f>
        <v/>
      </c>
      <c r="C18" s="111" t="str">
        <f>IF($A18="","",VLOOKUP($A18,'Annex 2 Designated EHV charges'!$A:$P,3,0))</f>
        <v/>
      </c>
      <c r="D18" s="112" t="str">
        <f>IF($A18="","",VLOOKUP($A18,'Annex 2 Designated EHV charges'!$A:$P,7,0))</f>
        <v/>
      </c>
      <c r="E18" s="113" t="str">
        <f>IFERROR(IF(VLOOKUP($A18,'Annex 2 Designated EHV charges'!$A:$P,9,FALSE)=0,"",VLOOKUP($A18,'Annex 2 Designated EHV charges'!$A:$P,9,FALSE)),"")</f>
        <v/>
      </c>
      <c r="F18" s="114" t="str">
        <f>IFERROR(IF(VLOOKUP($A18,'Annex 2 Designated EHV charges'!$A:$P,10,FALSE)=0,"",VLOOKUP($A18,'Annex 2 Designated EHV charges'!$A:$P,10,FALSE)),"")</f>
        <v/>
      </c>
      <c r="G18" s="115" t="str">
        <f>IFERROR(IF(VLOOKUP($A18,'Annex 2 Designated EHV charges'!$A:$P,11,FALSE)=0,"",VLOOKUP($A18,'Annex 2 Designated EHV charges'!$A:$P,11,FALSE)),"")</f>
        <v/>
      </c>
      <c r="H18" s="115" t="str">
        <f>IFERROR(IF(VLOOKUP($A18,'Annex 2 Designated EHV charges'!$A:$P,12,FALSE)=0,"",VLOOKUP($A18,'Annex 2 Designated EHV charges'!$A:$P,12,FALSE)),"")</f>
        <v/>
      </c>
    </row>
    <row r="19" spans="1:8" x14ac:dyDescent="0.25">
      <c r="A19" s="202" t="str" cm="1">
        <f t="array" ref="A19">IFERROR(INDEX('Annex 2 Designated EHV charges'!$A$10:$A$200, MATCH(0, IF(ISBLANK('Annex 2 Designated EHV charges'!$A$10:$A$200),1, COUNTIF(A$4:$A18, 'Annex 2 Designated EHV charges'!$A$10:$A$200)), 0)),"")</f>
        <v/>
      </c>
      <c r="B19" s="94" t="str">
        <f>IF($A19="","",VLOOKUP($A19,'Annex 2 Designated EHV charges'!$A:$P,2,0))</f>
        <v/>
      </c>
      <c r="C19" s="111" t="str">
        <f>IF($A19="","",VLOOKUP($A19,'Annex 2 Designated EHV charges'!$A:$P,3,0))</f>
        <v/>
      </c>
      <c r="D19" s="112" t="str">
        <f>IF($A19="","",VLOOKUP($A19,'Annex 2 Designated EHV charges'!$A:$P,7,0))</f>
        <v/>
      </c>
      <c r="E19" s="113" t="str">
        <f>IFERROR(IF(VLOOKUP($A19,'Annex 2 Designated EHV charges'!$A:$P,9,FALSE)=0,"",VLOOKUP($A19,'Annex 2 Designated EHV charges'!$A:$P,9,FALSE)),"")</f>
        <v/>
      </c>
      <c r="F19" s="114" t="str">
        <f>IFERROR(IF(VLOOKUP($A19,'Annex 2 Designated EHV charges'!$A:$P,10,FALSE)=0,"",VLOOKUP($A19,'Annex 2 Designated EHV charges'!$A:$P,10,FALSE)),"")</f>
        <v/>
      </c>
      <c r="G19" s="115" t="str">
        <f>IFERROR(IF(VLOOKUP($A19,'Annex 2 Designated EHV charges'!$A:$P,11,FALSE)=0,"",VLOOKUP($A19,'Annex 2 Designated EHV charges'!$A:$P,11,FALSE)),"")</f>
        <v/>
      </c>
      <c r="H19" s="115" t="str">
        <f>IFERROR(IF(VLOOKUP($A19,'Annex 2 Designated EHV charges'!$A:$P,12,FALSE)=0,"",VLOOKUP($A19,'Annex 2 Designated EHV charges'!$A:$P,12,FALSE)),"")</f>
        <v/>
      </c>
    </row>
    <row r="20" spans="1:8" x14ac:dyDescent="0.25">
      <c r="A20" s="202" t="str" cm="1">
        <f t="array" ref="A20">IFERROR(INDEX('Annex 2 Designated EHV charges'!$A$10:$A$200, MATCH(0, IF(ISBLANK('Annex 2 Designated EHV charges'!$A$10:$A$200),1, COUNTIF(A$4:$A19, 'Annex 2 Designated EHV charges'!$A$10:$A$200)), 0)),"")</f>
        <v/>
      </c>
      <c r="B20" s="94" t="str">
        <f>IF($A20="","",VLOOKUP($A20,'Annex 2 Designated EHV charges'!$A:$P,2,0))</f>
        <v/>
      </c>
      <c r="C20" s="111" t="str">
        <f>IF($A20="","",VLOOKUP($A20,'Annex 2 Designated EHV charges'!$A:$P,3,0))</f>
        <v/>
      </c>
      <c r="D20" s="112" t="str">
        <f>IF($A20="","",VLOOKUP($A20,'Annex 2 Designated EHV charges'!$A:$P,7,0))</f>
        <v/>
      </c>
      <c r="E20" s="113" t="str">
        <f>IFERROR(IF(VLOOKUP($A20,'Annex 2 Designated EHV charges'!$A:$P,9,FALSE)=0,"",VLOOKUP($A20,'Annex 2 Designated EHV charges'!$A:$P,9,FALSE)),"")</f>
        <v/>
      </c>
      <c r="F20" s="114" t="str">
        <f>IFERROR(IF(VLOOKUP($A20,'Annex 2 Designated EHV charges'!$A:$P,10,FALSE)=0,"",VLOOKUP($A20,'Annex 2 Designated EHV charges'!$A:$P,10,FALSE)),"")</f>
        <v/>
      </c>
      <c r="G20" s="115" t="str">
        <f>IFERROR(IF(VLOOKUP($A20,'Annex 2 Designated EHV charges'!$A:$P,11,FALSE)=0,"",VLOOKUP($A20,'Annex 2 Designated EHV charges'!$A:$P,11,FALSE)),"")</f>
        <v/>
      </c>
      <c r="H20" s="115" t="str">
        <f>IFERROR(IF(VLOOKUP($A20,'Annex 2 Designated EHV charges'!$A:$P,12,FALSE)=0,"",VLOOKUP($A20,'Annex 2 Designated EHV charges'!$A:$P,12,FALSE)),"")</f>
        <v/>
      </c>
    </row>
    <row r="21" spans="1:8" x14ac:dyDescent="0.25">
      <c r="A21" s="202" t="str" cm="1">
        <f t="array" ref="A21">IFERROR(INDEX('Annex 2 Designated EHV charges'!$A$10:$A$200, MATCH(0, IF(ISBLANK('Annex 2 Designated EHV charges'!$A$10:$A$200),1, COUNTIF(A$4:$A20, 'Annex 2 Designated EHV charges'!$A$10:$A$200)), 0)),"")</f>
        <v/>
      </c>
      <c r="B21" s="94" t="str">
        <f>IF($A21="","",VLOOKUP($A21,'Annex 2 Designated EHV charges'!$A:$P,2,0))</f>
        <v/>
      </c>
      <c r="C21" s="111" t="str">
        <f>IF($A21="","",VLOOKUP($A21,'Annex 2 Designated EHV charges'!$A:$P,3,0))</f>
        <v/>
      </c>
      <c r="D21" s="112" t="str">
        <f>IF($A21="","",VLOOKUP($A21,'Annex 2 Designated EHV charges'!$A:$P,7,0))</f>
        <v/>
      </c>
      <c r="E21" s="113" t="str">
        <f>IFERROR(IF(VLOOKUP($A21,'Annex 2 Designated EHV charges'!$A:$P,9,FALSE)=0,"",VLOOKUP($A21,'Annex 2 Designated EHV charges'!$A:$P,9,FALSE)),"")</f>
        <v/>
      </c>
      <c r="F21" s="114" t="str">
        <f>IFERROR(IF(VLOOKUP($A21,'Annex 2 Designated EHV charges'!$A:$P,10,FALSE)=0,"",VLOOKUP($A21,'Annex 2 Designated EHV charges'!$A:$P,10,FALSE)),"")</f>
        <v/>
      </c>
      <c r="G21" s="115" t="str">
        <f>IFERROR(IF(VLOOKUP($A21,'Annex 2 Designated EHV charges'!$A:$P,11,FALSE)=0,"",VLOOKUP($A21,'Annex 2 Designated EHV charges'!$A:$P,11,FALSE)),"")</f>
        <v/>
      </c>
      <c r="H21" s="115" t="str">
        <f>IFERROR(IF(VLOOKUP($A21,'Annex 2 Designated EHV charges'!$A:$P,12,FALSE)=0,"",VLOOKUP($A21,'Annex 2 Designated EHV charges'!$A:$P,12,FALSE)),"")</f>
        <v/>
      </c>
    </row>
    <row r="22" spans="1:8" x14ac:dyDescent="0.25">
      <c r="A22" s="202" t="str" cm="1">
        <f t="array" ref="A22">IFERROR(INDEX('Annex 2 Designated EHV charges'!$A$10:$A$200, MATCH(0, IF(ISBLANK('Annex 2 Designated EHV charges'!$A$10:$A$200),1, COUNTIF(A$4:$A21, 'Annex 2 Designated EHV charges'!$A$10:$A$200)), 0)),"")</f>
        <v/>
      </c>
      <c r="B22" s="94" t="str">
        <f>IF($A22="","",VLOOKUP($A22,'Annex 2 Designated EHV charges'!$A:$P,2,0))</f>
        <v/>
      </c>
      <c r="C22" s="111" t="str">
        <f>IF($A22="","",VLOOKUP($A22,'Annex 2 Designated EHV charges'!$A:$P,3,0))</f>
        <v/>
      </c>
      <c r="D22" s="112" t="str">
        <f>IF($A22="","",VLOOKUP($A22,'Annex 2 Designated EHV charges'!$A:$P,7,0))</f>
        <v/>
      </c>
      <c r="E22" s="113" t="str">
        <f>IFERROR(IF(VLOOKUP($A22,'Annex 2 Designated EHV charges'!$A:$P,9,FALSE)=0,"",VLOOKUP($A22,'Annex 2 Designated EHV charges'!$A:$P,9,FALSE)),"")</f>
        <v/>
      </c>
      <c r="F22" s="114" t="str">
        <f>IFERROR(IF(VLOOKUP($A22,'Annex 2 Designated EHV charges'!$A:$P,10,FALSE)=0,"",VLOOKUP($A22,'Annex 2 Designated EHV charges'!$A:$P,10,FALSE)),"")</f>
        <v/>
      </c>
      <c r="G22" s="115" t="str">
        <f>IFERROR(IF(VLOOKUP($A22,'Annex 2 Designated EHV charges'!$A:$P,11,FALSE)=0,"",VLOOKUP($A22,'Annex 2 Designated EHV charges'!$A:$P,11,FALSE)),"")</f>
        <v/>
      </c>
      <c r="H22" s="115" t="str">
        <f>IFERROR(IF(VLOOKUP($A22,'Annex 2 Designated EHV charges'!$A:$P,12,FALSE)=0,"",VLOOKUP($A22,'Annex 2 Designated EHV charges'!$A:$P,12,FALSE)),"")</f>
        <v/>
      </c>
    </row>
    <row r="23" spans="1:8" x14ac:dyDescent="0.25">
      <c r="A23" s="202" t="str" cm="1">
        <f t="array" ref="A23">IFERROR(INDEX('Annex 2 Designated EHV charges'!$A$10:$A$200, MATCH(0, IF(ISBLANK('Annex 2 Designated EHV charges'!$A$10:$A$200),1, COUNTIF(A$4:$A22, 'Annex 2 Designated EHV charges'!$A$10:$A$200)), 0)),"")</f>
        <v/>
      </c>
      <c r="B23" s="94" t="str">
        <f>IF($A23="","",VLOOKUP($A23,'Annex 2 Designated EHV charges'!$A:$P,2,0))</f>
        <v/>
      </c>
      <c r="C23" s="111" t="str">
        <f>IF($A23="","",VLOOKUP($A23,'Annex 2 Designated EHV charges'!$A:$P,3,0))</f>
        <v/>
      </c>
      <c r="D23" s="112" t="str">
        <f>IF($A23="","",VLOOKUP($A23,'Annex 2 Designated EHV charges'!$A:$P,7,0))</f>
        <v/>
      </c>
      <c r="E23" s="113" t="str">
        <f>IFERROR(IF(VLOOKUP($A23,'Annex 2 Designated EHV charges'!$A:$P,9,FALSE)=0,"",VLOOKUP($A23,'Annex 2 Designated EHV charges'!$A:$P,9,FALSE)),"")</f>
        <v/>
      </c>
      <c r="F23" s="114" t="str">
        <f>IFERROR(IF(VLOOKUP($A23,'Annex 2 Designated EHV charges'!$A:$P,10,FALSE)=0,"",VLOOKUP($A23,'Annex 2 Designated EHV charges'!$A:$P,10,FALSE)),"")</f>
        <v/>
      </c>
      <c r="G23" s="115" t="str">
        <f>IFERROR(IF(VLOOKUP($A23,'Annex 2 Designated EHV charges'!$A:$P,11,FALSE)=0,"",VLOOKUP($A23,'Annex 2 Designated EHV charges'!$A:$P,11,FALSE)),"")</f>
        <v/>
      </c>
      <c r="H23" s="115" t="str">
        <f>IFERROR(IF(VLOOKUP($A23,'Annex 2 Designated EHV charges'!$A:$P,12,FALSE)=0,"",VLOOKUP($A23,'Annex 2 Designated EHV charges'!$A:$P,12,FALSE)),"")</f>
        <v/>
      </c>
    </row>
    <row r="24" spans="1:8" x14ac:dyDescent="0.25">
      <c r="A24" s="202" t="str" cm="1">
        <f t="array" ref="A24">IFERROR(INDEX('Annex 2 Designated EHV charges'!$A$10:$A$200, MATCH(0, IF(ISBLANK('Annex 2 Designated EHV charges'!$A$10:$A$200),1, COUNTIF(A$4:$A23, 'Annex 2 Designated EHV charges'!$A$10:$A$200)), 0)),"")</f>
        <v/>
      </c>
      <c r="B24" s="94" t="str">
        <f>IF($A24="","",VLOOKUP($A24,'Annex 2 Designated EHV charges'!$A:$P,2,0))</f>
        <v/>
      </c>
      <c r="C24" s="111" t="str">
        <f>IF($A24="","",VLOOKUP($A24,'Annex 2 Designated EHV charges'!$A:$P,3,0))</f>
        <v/>
      </c>
      <c r="D24" s="112" t="str">
        <f>IF($A24="","",VLOOKUP($A24,'Annex 2 Designated EHV charges'!$A:$P,7,0))</f>
        <v/>
      </c>
      <c r="E24" s="113" t="str">
        <f>IFERROR(IF(VLOOKUP($A24,'Annex 2 Designated EHV charges'!$A:$P,9,FALSE)=0,"",VLOOKUP($A24,'Annex 2 Designated EHV charges'!$A:$P,9,FALSE)),"")</f>
        <v/>
      </c>
      <c r="F24" s="114" t="str">
        <f>IFERROR(IF(VLOOKUP($A24,'Annex 2 Designated EHV charges'!$A:$P,10,FALSE)=0,"",VLOOKUP($A24,'Annex 2 Designated EHV charges'!$A:$P,10,FALSE)),"")</f>
        <v/>
      </c>
      <c r="G24" s="115" t="str">
        <f>IFERROR(IF(VLOOKUP($A24,'Annex 2 Designated EHV charges'!$A:$P,11,FALSE)=0,"",VLOOKUP($A24,'Annex 2 Designated EHV charges'!$A:$P,11,FALSE)),"")</f>
        <v/>
      </c>
      <c r="H24" s="115" t="str">
        <f>IFERROR(IF(VLOOKUP($A24,'Annex 2 Designated EHV charges'!$A:$P,12,FALSE)=0,"",VLOOKUP($A24,'Annex 2 Designated EHV charges'!$A:$P,12,FALSE)),"")</f>
        <v/>
      </c>
    </row>
    <row r="25" spans="1:8" x14ac:dyDescent="0.25">
      <c r="A25" s="202" t="str" cm="1">
        <f t="array" ref="A25">IFERROR(INDEX('Annex 2 Designated EHV charges'!$A$10:$A$200, MATCH(0, IF(ISBLANK('Annex 2 Designated EHV charges'!$A$10:$A$200),1, COUNTIF(A$4:$A24, 'Annex 2 Designated EHV charges'!$A$10:$A$200)), 0)),"")</f>
        <v/>
      </c>
      <c r="B25" s="94" t="str">
        <f>IF($A25="","",VLOOKUP($A25,'Annex 2 Designated EHV charges'!$A:$P,2,0))</f>
        <v/>
      </c>
      <c r="C25" s="111" t="str">
        <f>IF($A25="","",VLOOKUP($A25,'Annex 2 Designated EHV charges'!$A:$P,3,0))</f>
        <v/>
      </c>
      <c r="D25" s="112" t="str">
        <f>IF($A25="","",VLOOKUP($A25,'Annex 2 Designated EHV charges'!$A:$P,7,0))</f>
        <v/>
      </c>
      <c r="E25" s="113" t="str">
        <f>IFERROR(IF(VLOOKUP($A25,'Annex 2 Designated EHV charges'!$A:$P,9,FALSE)=0,"",VLOOKUP($A25,'Annex 2 Designated EHV charges'!$A:$P,9,FALSE)),"")</f>
        <v/>
      </c>
      <c r="F25" s="114" t="str">
        <f>IFERROR(IF(VLOOKUP($A25,'Annex 2 Designated EHV charges'!$A:$P,10,FALSE)=0,"",VLOOKUP($A25,'Annex 2 Designated EHV charges'!$A:$P,10,FALSE)),"")</f>
        <v/>
      </c>
      <c r="G25" s="115" t="str">
        <f>IFERROR(IF(VLOOKUP($A25,'Annex 2 Designated EHV charges'!$A:$P,11,FALSE)=0,"",VLOOKUP($A25,'Annex 2 Designated EHV charges'!$A:$P,11,FALSE)),"")</f>
        <v/>
      </c>
      <c r="H25" s="115" t="str">
        <f>IFERROR(IF(VLOOKUP($A25,'Annex 2 Designated EHV charges'!$A:$P,12,FALSE)=0,"",VLOOKUP($A25,'Annex 2 Designated EHV charges'!$A:$P,12,FALSE)),"")</f>
        <v/>
      </c>
    </row>
    <row r="26" spans="1:8" x14ac:dyDescent="0.25">
      <c r="A26" s="202" t="str" cm="1">
        <f t="array" ref="A26">IFERROR(INDEX('Annex 2 Designated EHV charges'!$A$10:$A$200, MATCH(0, IF(ISBLANK('Annex 2 Designated EHV charges'!$A$10:$A$200),1, COUNTIF(A$4:$A25, 'Annex 2 Designated EHV charges'!$A$10:$A$200)), 0)),"")</f>
        <v/>
      </c>
      <c r="B26" s="94" t="str">
        <f>IF($A26="","",VLOOKUP($A26,'Annex 2 Designated EHV charges'!$A:$P,2,0))</f>
        <v/>
      </c>
      <c r="C26" s="111" t="str">
        <f>IF($A26="","",VLOOKUP($A26,'Annex 2 Designated EHV charges'!$A:$P,3,0))</f>
        <v/>
      </c>
      <c r="D26" s="112" t="str">
        <f>IF($A26="","",VLOOKUP($A26,'Annex 2 Designated EHV charges'!$A:$P,7,0))</f>
        <v/>
      </c>
      <c r="E26" s="113" t="str">
        <f>IFERROR(IF(VLOOKUP($A26,'Annex 2 Designated EHV charges'!$A:$P,9,FALSE)=0,"",VLOOKUP($A26,'Annex 2 Designated EHV charges'!$A:$P,9,FALSE)),"")</f>
        <v/>
      </c>
      <c r="F26" s="114" t="str">
        <f>IFERROR(IF(VLOOKUP($A26,'Annex 2 Designated EHV charges'!$A:$P,10,FALSE)=0,"",VLOOKUP($A26,'Annex 2 Designated EHV charges'!$A:$P,10,FALSE)),"")</f>
        <v/>
      </c>
      <c r="G26" s="115" t="str">
        <f>IFERROR(IF(VLOOKUP($A26,'Annex 2 Designated EHV charges'!$A:$P,11,FALSE)=0,"",VLOOKUP($A26,'Annex 2 Designated EHV charges'!$A:$P,11,FALSE)),"")</f>
        <v/>
      </c>
      <c r="H26" s="115" t="str">
        <f>IFERROR(IF(VLOOKUP($A26,'Annex 2 Designated EHV charges'!$A:$P,12,FALSE)=0,"",VLOOKUP($A26,'Annex 2 Designated EHV charges'!$A:$P,12,FALSE)),"")</f>
        <v/>
      </c>
    </row>
    <row r="27" spans="1:8" x14ac:dyDescent="0.25">
      <c r="A27" s="202" t="str" cm="1">
        <f t="array" ref="A27">IFERROR(INDEX('Annex 2 Designated EHV charges'!$A$10:$A$200, MATCH(0, IF(ISBLANK('Annex 2 Designated EHV charges'!$A$10:$A$200),1, COUNTIF(A$4:$A26, 'Annex 2 Designated EHV charges'!$A$10:$A$200)), 0)),"")</f>
        <v/>
      </c>
      <c r="B27" s="94" t="str">
        <f>IF($A27="","",VLOOKUP($A27,'Annex 2 Designated EHV charges'!$A:$P,2,0))</f>
        <v/>
      </c>
      <c r="C27" s="111" t="str">
        <f>IF($A27="","",VLOOKUP($A27,'Annex 2 Designated EHV charges'!$A:$P,3,0))</f>
        <v/>
      </c>
      <c r="D27" s="112" t="str">
        <f>IF($A27="","",VLOOKUP($A27,'Annex 2 Designated EHV charges'!$A:$P,7,0))</f>
        <v/>
      </c>
      <c r="E27" s="113" t="str">
        <f>IFERROR(IF(VLOOKUP($A27,'Annex 2 Designated EHV charges'!$A:$P,9,FALSE)=0,"",VLOOKUP($A27,'Annex 2 Designated EHV charges'!$A:$P,9,FALSE)),"")</f>
        <v/>
      </c>
      <c r="F27" s="114" t="str">
        <f>IFERROR(IF(VLOOKUP($A27,'Annex 2 Designated EHV charges'!$A:$P,10,FALSE)=0,"",VLOOKUP($A27,'Annex 2 Designated EHV charges'!$A:$P,10,FALSE)),"")</f>
        <v/>
      </c>
      <c r="G27" s="115" t="str">
        <f>IFERROR(IF(VLOOKUP($A27,'Annex 2 Designated EHV charges'!$A:$P,11,FALSE)=0,"",VLOOKUP($A27,'Annex 2 Designated EHV charges'!$A:$P,11,FALSE)),"")</f>
        <v/>
      </c>
      <c r="H27" s="115" t="str">
        <f>IFERROR(IF(VLOOKUP($A27,'Annex 2 Designated EHV charges'!$A:$P,12,FALSE)=0,"",VLOOKUP($A27,'Annex 2 Designated EHV charges'!$A:$P,12,FALSE)),"")</f>
        <v/>
      </c>
    </row>
    <row r="28" spans="1:8" x14ac:dyDescent="0.25">
      <c r="A28" s="202" t="str" cm="1">
        <f t="array" ref="A28">IFERROR(INDEX('Annex 2 Designated EHV charges'!$A$10:$A$200, MATCH(0, IF(ISBLANK('Annex 2 Designated EHV charges'!$A$10:$A$200),1, COUNTIF(A$4:$A27, 'Annex 2 Designated EHV charges'!$A$10:$A$200)), 0)),"")</f>
        <v/>
      </c>
      <c r="B28" s="94" t="str">
        <f>IF($A28="","",VLOOKUP($A28,'Annex 2 Designated EHV charges'!$A:$P,2,0))</f>
        <v/>
      </c>
      <c r="C28" s="111" t="str">
        <f>IF($A28="","",VLOOKUP($A28,'Annex 2 Designated EHV charges'!$A:$P,3,0))</f>
        <v/>
      </c>
      <c r="D28" s="112" t="str">
        <f>IF($A28="","",VLOOKUP($A28,'Annex 2 Designated EHV charges'!$A:$P,7,0))</f>
        <v/>
      </c>
      <c r="E28" s="113" t="str">
        <f>IFERROR(IF(VLOOKUP($A28,'Annex 2 Designated EHV charges'!$A:$P,9,FALSE)=0,"",VLOOKUP($A28,'Annex 2 Designated EHV charges'!$A:$P,9,FALSE)),"")</f>
        <v/>
      </c>
      <c r="F28" s="114" t="str">
        <f>IFERROR(IF(VLOOKUP($A28,'Annex 2 Designated EHV charges'!$A:$P,10,FALSE)=0,"",VLOOKUP($A28,'Annex 2 Designated EHV charges'!$A:$P,10,FALSE)),"")</f>
        <v/>
      </c>
      <c r="G28" s="115" t="str">
        <f>IFERROR(IF(VLOOKUP($A28,'Annex 2 Designated EHV charges'!$A:$P,11,FALSE)=0,"",VLOOKUP($A28,'Annex 2 Designated EHV charges'!$A:$P,11,FALSE)),"")</f>
        <v/>
      </c>
      <c r="H28" s="115" t="str">
        <f>IFERROR(IF(VLOOKUP($A28,'Annex 2 Designated EHV charges'!$A:$P,12,FALSE)=0,"",VLOOKUP($A28,'Annex 2 Designated EHV charges'!$A:$P,12,FALSE)),"")</f>
        <v/>
      </c>
    </row>
    <row r="29" spans="1:8" x14ac:dyDescent="0.25">
      <c r="A29" s="202" t="str" cm="1">
        <f t="array" ref="A29">IFERROR(INDEX('Annex 2 Designated EHV charges'!$A$10:$A$200, MATCH(0, IF(ISBLANK('Annex 2 Designated EHV charges'!$A$10:$A$200),1, COUNTIF(A$4:$A28, 'Annex 2 Designated EHV charges'!$A$10:$A$200)), 0)),"")</f>
        <v/>
      </c>
      <c r="B29" s="94" t="str">
        <f>IF($A29="","",VLOOKUP($A29,'Annex 2 Designated EHV charges'!$A:$P,2,0))</f>
        <v/>
      </c>
      <c r="C29" s="111" t="str">
        <f>IF($A29="","",VLOOKUP($A29,'Annex 2 Designated EHV charges'!$A:$P,3,0))</f>
        <v/>
      </c>
      <c r="D29" s="112" t="str">
        <f>IF($A29="","",VLOOKUP($A29,'Annex 2 Designated EHV charges'!$A:$P,7,0))</f>
        <v/>
      </c>
      <c r="E29" s="113" t="str">
        <f>IFERROR(IF(VLOOKUP($A29,'Annex 2 Designated EHV charges'!$A:$P,9,FALSE)=0,"",VLOOKUP($A29,'Annex 2 Designated EHV charges'!$A:$P,9,FALSE)),"")</f>
        <v/>
      </c>
      <c r="F29" s="114" t="str">
        <f>IFERROR(IF(VLOOKUP($A29,'Annex 2 Designated EHV charges'!$A:$P,10,FALSE)=0,"",VLOOKUP($A29,'Annex 2 Designated EHV charges'!$A:$P,10,FALSE)),"")</f>
        <v/>
      </c>
      <c r="G29" s="115" t="str">
        <f>IFERROR(IF(VLOOKUP($A29,'Annex 2 Designated EHV charges'!$A:$P,11,FALSE)=0,"",VLOOKUP($A29,'Annex 2 Designated EHV charges'!$A:$P,11,FALSE)),"")</f>
        <v/>
      </c>
      <c r="H29" s="115" t="str">
        <f>IFERROR(IF(VLOOKUP($A29,'Annex 2 Designated EHV charges'!$A:$P,12,FALSE)=0,"",VLOOKUP($A29,'Annex 2 Designated EHV charges'!$A:$P,12,FALSE)),"")</f>
        <v/>
      </c>
    </row>
    <row r="30" spans="1:8" x14ac:dyDescent="0.25">
      <c r="A30" s="202" t="str" cm="1">
        <f t="array" ref="A30">IFERROR(INDEX('Annex 2 Designated EHV charges'!$A$10:$A$200, MATCH(0, IF(ISBLANK('Annex 2 Designated EHV charges'!$A$10:$A$200),1, COUNTIF(A$4:$A29, 'Annex 2 Designated EHV charges'!$A$10:$A$200)), 0)),"")</f>
        <v/>
      </c>
      <c r="B30" s="94" t="str">
        <f>IF($A30="","",VLOOKUP($A30,'Annex 2 Designated EHV charges'!$A:$P,2,0))</f>
        <v/>
      </c>
      <c r="C30" s="111" t="str">
        <f>IF($A30="","",VLOOKUP($A30,'Annex 2 Designated EHV charges'!$A:$P,3,0))</f>
        <v/>
      </c>
      <c r="D30" s="112" t="str">
        <f>IF($A30="","",VLOOKUP($A30,'Annex 2 Designated EHV charges'!$A:$P,7,0))</f>
        <v/>
      </c>
      <c r="E30" s="113" t="str">
        <f>IFERROR(IF(VLOOKUP($A30,'Annex 2 Designated EHV charges'!$A:$P,9,FALSE)=0,"",VLOOKUP($A30,'Annex 2 Designated EHV charges'!$A:$P,9,FALSE)),"")</f>
        <v/>
      </c>
      <c r="F30" s="114" t="str">
        <f>IFERROR(IF(VLOOKUP($A30,'Annex 2 Designated EHV charges'!$A:$P,10,FALSE)=0,"",VLOOKUP($A30,'Annex 2 Designated EHV charges'!$A:$P,10,FALSE)),"")</f>
        <v/>
      </c>
      <c r="G30" s="115" t="str">
        <f>IFERROR(IF(VLOOKUP($A30,'Annex 2 Designated EHV charges'!$A:$P,11,FALSE)=0,"",VLOOKUP($A30,'Annex 2 Designated EHV charges'!$A:$P,11,FALSE)),"")</f>
        <v/>
      </c>
      <c r="H30" s="115" t="str">
        <f>IFERROR(IF(VLOOKUP($A30,'Annex 2 Designated EHV charges'!$A:$P,12,FALSE)=0,"",VLOOKUP($A30,'Annex 2 Designated EHV charges'!$A:$P,12,FALSE)),"")</f>
        <v/>
      </c>
    </row>
    <row r="31" spans="1:8" x14ac:dyDescent="0.25">
      <c r="A31" s="202" t="str" cm="1">
        <f t="array" ref="A31">IFERROR(INDEX('Annex 2 Designated EHV charges'!$A$10:$A$200, MATCH(0, IF(ISBLANK('Annex 2 Designated EHV charges'!$A$10:$A$200),1, COUNTIF(A$4:$A30, 'Annex 2 Designated EHV charges'!$A$10:$A$200)), 0)),"")</f>
        <v/>
      </c>
      <c r="B31" s="94" t="str">
        <f>IF($A31="","",VLOOKUP($A31,'Annex 2 Designated EHV charges'!$A:$P,2,0))</f>
        <v/>
      </c>
      <c r="C31" s="111" t="str">
        <f>IF($A31="","",VLOOKUP($A31,'Annex 2 Designated EHV charges'!$A:$P,3,0))</f>
        <v/>
      </c>
      <c r="D31" s="112" t="str">
        <f>IF($A31="","",VLOOKUP($A31,'Annex 2 Designated EHV charges'!$A:$P,7,0))</f>
        <v/>
      </c>
      <c r="E31" s="113" t="str">
        <f>IFERROR(IF(VLOOKUP($A31,'Annex 2 Designated EHV charges'!$A:$P,9,FALSE)=0,"",VLOOKUP($A31,'Annex 2 Designated EHV charges'!$A:$P,9,FALSE)),"")</f>
        <v/>
      </c>
      <c r="F31" s="114" t="str">
        <f>IFERROR(IF(VLOOKUP($A31,'Annex 2 Designated EHV charges'!$A:$P,10,FALSE)=0,"",VLOOKUP($A31,'Annex 2 Designated EHV charges'!$A:$P,10,FALSE)),"")</f>
        <v/>
      </c>
      <c r="G31" s="115" t="str">
        <f>IFERROR(IF(VLOOKUP($A31,'Annex 2 Designated EHV charges'!$A:$P,11,FALSE)=0,"",VLOOKUP($A31,'Annex 2 Designated EHV charges'!$A:$P,11,FALSE)),"")</f>
        <v/>
      </c>
      <c r="H31" s="115" t="str">
        <f>IFERROR(IF(VLOOKUP($A31,'Annex 2 Designated EHV charges'!$A:$P,12,FALSE)=0,"",VLOOKUP($A31,'Annex 2 Designated EHV charges'!$A:$P,12,FALSE)),"")</f>
        <v/>
      </c>
    </row>
    <row r="32" spans="1:8" x14ac:dyDescent="0.25">
      <c r="A32" s="202" t="str" cm="1">
        <f t="array" ref="A32">IFERROR(INDEX('Annex 2 Designated EHV charges'!$A$10:$A$200, MATCH(0, IF(ISBLANK('Annex 2 Designated EHV charges'!$A$10:$A$200),1, COUNTIF(A$4:$A31, 'Annex 2 Designated EHV charges'!$A$10:$A$200)), 0)),"")</f>
        <v/>
      </c>
      <c r="B32" s="94" t="str">
        <f>IF($A32="","",VLOOKUP($A32,'Annex 2 Designated EHV charges'!$A:$P,2,0))</f>
        <v/>
      </c>
      <c r="C32" s="111" t="str">
        <f>IF($A32="","",VLOOKUP($A32,'Annex 2 Designated EHV charges'!$A:$P,3,0))</f>
        <v/>
      </c>
      <c r="D32" s="112" t="str">
        <f>IF($A32="","",VLOOKUP($A32,'Annex 2 Designated EHV charges'!$A:$P,7,0))</f>
        <v/>
      </c>
      <c r="E32" s="113" t="str">
        <f>IFERROR(IF(VLOOKUP($A32,'Annex 2 Designated EHV charges'!$A:$P,9,FALSE)=0,"",VLOOKUP($A32,'Annex 2 Designated EHV charges'!$A:$P,9,FALSE)),"")</f>
        <v/>
      </c>
      <c r="F32" s="114" t="str">
        <f>IFERROR(IF(VLOOKUP($A32,'Annex 2 Designated EHV charges'!$A:$P,10,FALSE)=0,"",VLOOKUP($A32,'Annex 2 Designated EHV charges'!$A:$P,10,FALSE)),"")</f>
        <v/>
      </c>
      <c r="G32" s="115" t="str">
        <f>IFERROR(IF(VLOOKUP($A32,'Annex 2 Designated EHV charges'!$A:$P,11,FALSE)=0,"",VLOOKUP($A32,'Annex 2 Designated EHV charges'!$A:$P,11,FALSE)),"")</f>
        <v/>
      </c>
      <c r="H32" s="115" t="str">
        <f>IFERROR(IF(VLOOKUP($A32,'Annex 2 Designated EHV charges'!$A:$P,12,FALSE)=0,"",VLOOKUP($A32,'Annex 2 Designated EHV charges'!$A:$P,12,FALSE)),"")</f>
        <v/>
      </c>
    </row>
    <row r="33" spans="1:8" x14ac:dyDescent="0.25">
      <c r="A33" s="202" t="str" cm="1">
        <f t="array" ref="A33">IFERROR(INDEX('Annex 2 Designated EHV charges'!$A$10:$A$200, MATCH(0, IF(ISBLANK('Annex 2 Designated EHV charges'!$A$10:$A$200),1, COUNTIF(A$4:$A32, 'Annex 2 Designated EHV charges'!$A$10:$A$200)), 0)),"")</f>
        <v/>
      </c>
      <c r="B33" s="94" t="str">
        <f>IF($A33="","",VLOOKUP($A33,'Annex 2 Designated EHV charges'!$A:$P,2,0))</f>
        <v/>
      </c>
      <c r="C33" s="111" t="str">
        <f>IF($A33="","",VLOOKUP($A33,'Annex 2 Designated EHV charges'!$A:$P,3,0))</f>
        <v/>
      </c>
      <c r="D33" s="112" t="str">
        <f>IF($A33="","",VLOOKUP($A33,'Annex 2 Designated EHV charges'!$A:$P,7,0))</f>
        <v/>
      </c>
      <c r="E33" s="113" t="str">
        <f>IFERROR(IF(VLOOKUP($A33,'Annex 2 Designated EHV charges'!$A:$P,9,FALSE)=0,"",VLOOKUP($A33,'Annex 2 Designated EHV charges'!$A:$P,9,FALSE)),"")</f>
        <v/>
      </c>
      <c r="F33" s="114" t="str">
        <f>IFERROR(IF(VLOOKUP($A33,'Annex 2 Designated EHV charges'!$A:$P,10,FALSE)=0,"",VLOOKUP($A33,'Annex 2 Designated EHV charges'!$A:$P,10,FALSE)),"")</f>
        <v/>
      </c>
      <c r="G33" s="115" t="str">
        <f>IFERROR(IF(VLOOKUP($A33,'Annex 2 Designated EHV charges'!$A:$P,11,FALSE)=0,"",VLOOKUP($A33,'Annex 2 Designated EHV charges'!$A:$P,11,FALSE)),"")</f>
        <v/>
      </c>
      <c r="H33" s="115" t="str">
        <f>IFERROR(IF(VLOOKUP($A33,'Annex 2 Designated EHV charges'!$A:$P,12,FALSE)=0,"",VLOOKUP($A33,'Annex 2 Designated EHV charges'!$A:$P,12,FALSE)),"")</f>
        <v/>
      </c>
    </row>
    <row r="34" spans="1:8" x14ac:dyDescent="0.25">
      <c r="A34" s="202" t="str" cm="1">
        <f t="array" ref="A34">IFERROR(INDEX('Annex 2 Designated EHV charges'!$A$10:$A$200, MATCH(0, IF(ISBLANK('Annex 2 Designated EHV charges'!$A$10:$A$200),1, COUNTIF(A$4:$A33, 'Annex 2 Designated EHV charges'!$A$10:$A$200)), 0)),"")</f>
        <v/>
      </c>
      <c r="B34" s="94" t="str">
        <f>IF($A34="","",VLOOKUP($A34,'Annex 2 Designated EHV charges'!$A:$P,2,0))</f>
        <v/>
      </c>
      <c r="C34" s="111" t="str">
        <f>IF($A34="","",VLOOKUP($A34,'Annex 2 Designated EHV charges'!$A:$P,3,0))</f>
        <v/>
      </c>
      <c r="D34" s="112" t="str">
        <f>IF($A34="","",VLOOKUP($A34,'Annex 2 Designated EHV charges'!$A:$P,7,0))</f>
        <v/>
      </c>
      <c r="E34" s="113" t="str">
        <f>IFERROR(IF(VLOOKUP($A34,'Annex 2 Designated EHV charges'!$A:$P,9,FALSE)=0,"",VLOOKUP($A34,'Annex 2 Designated EHV charges'!$A:$P,9,FALSE)),"")</f>
        <v/>
      </c>
      <c r="F34" s="114" t="str">
        <f>IFERROR(IF(VLOOKUP($A34,'Annex 2 Designated EHV charges'!$A:$P,10,FALSE)=0,"",VLOOKUP($A34,'Annex 2 Designated EHV charges'!$A:$P,10,FALSE)),"")</f>
        <v/>
      </c>
      <c r="G34" s="115" t="str">
        <f>IFERROR(IF(VLOOKUP($A34,'Annex 2 Designated EHV charges'!$A:$P,11,FALSE)=0,"",VLOOKUP($A34,'Annex 2 Designated EHV charges'!$A:$P,11,FALSE)),"")</f>
        <v/>
      </c>
      <c r="H34" s="115" t="str">
        <f>IFERROR(IF(VLOOKUP($A34,'Annex 2 Designated EHV charges'!$A:$P,12,FALSE)=0,"",VLOOKUP($A34,'Annex 2 Designated EHV charges'!$A:$P,12,FALSE)),"")</f>
        <v/>
      </c>
    </row>
    <row r="35" spans="1:8" x14ac:dyDescent="0.25">
      <c r="A35" s="202" t="str" cm="1">
        <f t="array" ref="A35">IFERROR(INDEX('Annex 2 Designated EHV charges'!$A$10:$A$200, MATCH(0, IF(ISBLANK('Annex 2 Designated EHV charges'!$A$10:$A$200),1, COUNTIF(A$4:$A34, 'Annex 2 Designated EHV charges'!$A$10:$A$200)), 0)),"")</f>
        <v/>
      </c>
      <c r="B35" s="94" t="str">
        <f>IF($A35="","",VLOOKUP($A35,'Annex 2 Designated EHV charges'!$A:$P,2,0))</f>
        <v/>
      </c>
      <c r="C35" s="111" t="str">
        <f>IF($A35="","",VLOOKUP($A35,'Annex 2 Designated EHV charges'!$A:$P,3,0))</f>
        <v/>
      </c>
      <c r="D35" s="112" t="str">
        <f>IF($A35="","",VLOOKUP($A35,'Annex 2 Designated EHV charges'!$A:$P,7,0))</f>
        <v/>
      </c>
      <c r="E35" s="113" t="str">
        <f>IFERROR(IF(VLOOKUP($A35,'Annex 2 Designated EHV charges'!$A:$P,9,FALSE)=0,"",VLOOKUP($A35,'Annex 2 Designated EHV charges'!$A:$P,9,FALSE)),"")</f>
        <v/>
      </c>
      <c r="F35" s="114" t="str">
        <f>IFERROR(IF(VLOOKUP($A35,'Annex 2 Designated EHV charges'!$A:$P,10,FALSE)=0,"",VLOOKUP($A35,'Annex 2 Designated EHV charges'!$A:$P,10,FALSE)),"")</f>
        <v/>
      </c>
      <c r="G35" s="115" t="str">
        <f>IFERROR(IF(VLOOKUP($A35,'Annex 2 Designated EHV charges'!$A:$P,11,FALSE)=0,"",VLOOKUP($A35,'Annex 2 Designated EHV charges'!$A:$P,11,FALSE)),"")</f>
        <v/>
      </c>
      <c r="H35" s="115" t="str">
        <f>IFERROR(IF(VLOOKUP($A35,'Annex 2 Designated EHV charges'!$A:$P,12,FALSE)=0,"",VLOOKUP($A35,'Annex 2 Designated EHV charges'!$A:$P,12,FALSE)),"")</f>
        <v/>
      </c>
    </row>
    <row r="36" spans="1:8" x14ac:dyDescent="0.25">
      <c r="A36" s="202" t="str" cm="1">
        <f t="array" ref="A36">IFERROR(INDEX('Annex 2 Designated EHV charges'!$A$10:$A$200, MATCH(0, IF(ISBLANK('Annex 2 Designated EHV charges'!$A$10:$A$200),1, COUNTIF(A$4:$A35, 'Annex 2 Designated EHV charges'!$A$10:$A$200)), 0)),"")</f>
        <v/>
      </c>
      <c r="B36" s="94" t="str">
        <f>IF($A36="","",VLOOKUP($A36,'Annex 2 Designated EHV charges'!$A:$P,2,0))</f>
        <v/>
      </c>
      <c r="C36" s="111" t="str">
        <f>IF($A36="","",VLOOKUP($A36,'Annex 2 Designated EHV charges'!$A:$P,3,0))</f>
        <v/>
      </c>
      <c r="D36" s="112" t="str">
        <f>IF($A36="","",VLOOKUP($A36,'Annex 2 Designated EHV charges'!$A:$P,7,0))</f>
        <v/>
      </c>
      <c r="E36" s="113" t="str">
        <f>IFERROR(IF(VLOOKUP($A36,'Annex 2 Designated EHV charges'!$A:$P,9,FALSE)=0,"",VLOOKUP($A36,'Annex 2 Designated EHV charges'!$A:$P,9,FALSE)),"")</f>
        <v/>
      </c>
      <c r="F36" s="114" t="str">
        <f>IFERROR(IF(VLOOKUP($A36,'Annex 2 Designated EHV charges'!$A:$P,10,FALSE)=0,"",VLOOKUP($A36,'Annex 2 Designated EHV charges'!$A:$P,10,FALSE)),"")</f>
        <v/>
      </c>
      <c r="G36" s="115" t="str">
        <f>IFERROR(IF(VLOOKUP($A36,'Annex 2 Designated EHV charges'!$A:$P,11,FALSE)=0,"",VLOOKUP($A36,'Annex 2 Designated EHV charges'!$A:$P,11,FALSE)),"")</f>
        <v/>
      </c>
      <c r="H36" s="115" t="str">
        <f>IFERROR(IF(VLOOKUP($A36,'Annex 2 Designated EHV charges'!$A:$P,12,FALSE)=0,"",VLOOKUP($A36,'Annex 2 Designated EHV charges'!$A:$P,12,FALSE)),"")</f>
        <v/>
      </c>
    </row>
    <row r="37" spans="1:8" x14ac:dyDescent="0.25">
      <c r="A37" s="202" t="str" cm="1">
        <f t="array" ref="A37">IFERROR(INDEX('Annex 2 Designated EHV charges'!$A$10:$A$200, MATCH(0, IF(ISBLANK('Annex 2 Designated EHV charges'!$A$10:$A$200),1, COUNTIF(A$4:$A36, 'Annex 2 Designated EHV charges'!$A$10:$A$200)), 0)),"")</f>
        <v/>
      </c>
      <c r="B37" s="94" t="str">
        <f>IF($A37="","",VLOOKUP($A37,'Annex 2 Designated EHV charges'!$A:$P,2,0))</f>
        <v/>
      </c>
      <c r="C37" s="111" t="str">
        <f>IF($A37="","",VLOOKUP($A37,'Annex 2 Designated EHV charges'!$A:$P,3,0))</f>
        <v/>
      </c>
      <c r="D37" s="112" t="str">
        <f>IF($A37="","",VLOOKUP($A37,'Annex 2 Designated EHV charges'!$A:$P,7,0))</f>
        <v/>
      </c>
      <c r="E37" s="113" t="str">
        <f>IFERROR(IF(VLOOKUP($A37,'Annex 2 Designated EHV charges'!$A:$P,9,FALSE)=0,"",VLOOKUP($A37,'Annex 2 Designated EHV charges'!$A:$P,9,FALSE)),"")</f>
        <v/>
      </c>
      <c r="F37" s="114" t="str">
        <f>IFERROR(IF(VLOOKUP($A37,'Annex 2 Designated EHV charges'!$A:$P,10,FALSE)=0,"",VLOOKUP($A37,'Annex 2 Designated EHV charges'!$A:$P,10,FALSE)),"")</f>
        <v/>
      </c>
      <c r="G37" s="115" t="str">
        <f>IFERROR(IF(VLOOKUP($A37,'Annex 2 Designated EHV charges'!$A:$P,11,FALSE)=0,"",VLOOKUP($A37,'Annex 2 Designated EHV charges'!$A:$P,11,FALSE)),"")</f>
        <v/>
      </c>
      <c r="H37" s="115" t="str">
        <f>IFERROR(IF(VLOOKUP($A37,'Annex 2 Designated EHV charges'!$A:$P,12,FALSE)=0,"",VLOOKUP($A37,'Annex 2 Designated EHV charges'!$A:$P,12,FALSE)),"")</f>
        <v/>
      </c>
    </row>
    <row r="38" spans="1:8" x14ac:dyDescent="0.25">
      <c r="A38" s="202" t="str" cm="1">
        <f t="array" ref="A38">IFERROR(INDEX('Annex 2 Designated EHV charges'!$A$10:$A$200, MATCH(0, IF(ISBLANK('Annex 2 Designated EHV charges'!$A$10:$A$200),1, COUNTIF(A$4:$A37, 'Annex 2 Designated EHV charges'!$A$10:$A$200)), 0)),"")</f>
        <v/>
      </c>
      <c r="B38" s="94" t="str">
        <f>IF($A38="","",VLOOKUP($A38,'Annex 2 Designated EHV charges'!$A:$P,2,0))</f>
        <v/>
      </c>
      <c r="C38" s="111" t="str">
        <f>IF($A38="","",VLOOKUP($A38,'Annex 2 Designated EHV charges'!$A:$P,3,0))</f>
        <v/>
      </c>
      <c r="D38" s="112" t="str">
        <f>IF($A38="","",VLOOKUP($A38,'Annex 2 Designated EHV charges'!$A:$P,7,0))</f>
        <v/>
      </c>
      <c r="E38" s="113" t="str">
        <f>IFERROR(IF(VLOOKUP($A38,'Annex 2 Designated EHV charges'!$A:$P,9,FALSE)=0,"",VLOOKUP($A38,'Annex 2 Designated EHV charges'!$A:$P,9,FALSE)),"")</f>
        <v/>
      </c>
      <c r="F38" s="114" t="str">
        <f>IFERROR(IF(VLOOKUP($A38,'Annex 2 Designated EHV charges'!$A:$P,10,FALSE)=0,"",VLOOKUP($A38,'Annex 2 Designated EHV charges'!$A:$P,10,FALSE)),"")</f>
        <v/>
      </c>
      <c r="G38" s="115" t="str">
        <f>IFERROR(IF(VLOOKUP($A38,'Annex 2 Designated EHV charges'!$A:$P,11,FALSE)=0,"",VLOOKUP($A38,'Annex 2 Designated EHV charges'!$A:$P,11,FALSE)),"")</f>
        <v/>
      </c>
      <c r="H38" s="115" t="str">
        <f>IFERROR(IF(VLOOKUP($A38,'Annex 2 Designated EHV charges'!$A:$P,12,FALSE)=0,"",VLOOKUP($A38,'Annex 2 Designated EHV charges'!$A:$P,12,FALSE)),"")</f>
        <v/>
      </c>
    </row>
    <row r="39" spans="1:8" x14ac:dyDescent="0.25">
      <c r="A39" s="202" t="str" cm="1">
        <f t="array" ref="A39">IFERROR(INDEX('Annex 2 Designated EHV charges'!$A$10:$A$200, MATCH(0, IF(ISBLANK('Annex 2 Designated EHV charges'!$A$10:$A$200),1, COUNTIF(A$4:$A38, 'Annex 2 Designated EHV charges'!$A$10:$A$200)), 0)),"")</f>
        <v/>
      </c>
      <c r="B39" s="94" t="str">
        <f>IF($A39="","",VLOOKUP($A39,'Annex 2 Designated EHV charges'!$A:$P,2,0))</f>
        <v/>
      </c>
      <c r="C39" s="111" t="str">
        <f>IF($A39="","",VLOOKUP($A39,'Annex 2 Designated EHV charges'!$A:$P,3,0))</f>
        <v/>
      </c>
      <c r="D39" s="112" t="str">
        <f>IF($A39="","",VLOOKUP($A39,'Annex 2 Designated EHV charges'!$A:$P,7,0))</f>
        <v/>
      </c>
      <c r="E39" s="113" t="str">
        <f>IFERROR(IF(VLOOKUP($A39,'Annex 2 Designated EHV charges'!$A:$P,9,FALSE)=0,"",VLOOKUP($A39,'Annex 2 Designated EHV charges'!$A:$P,9,FALSE)),"")</f>
        <v/>
      </c>
      <c r="F39" s="114" t="str">
        <f>IFERROR(IF(VLOOKUP($A39,'Annex 2 Designated EHV charges'!$A:$P,10,FALSE)=0,"",VLOOKUP($A39,'Annex 2 Designated EHV charges'!$A:$P,10,FALSE)),"")</f>
        <v/>
      </c>
      <c r="G39" s="115" t="str">
        <f>IFERROR(IF(VLOOKUP($A39,'Annex 2 Designated EHV charges'!$A:$P,11,FALSE)=0,"",VLOOKUP($A39,'Annex 2 Designated EHV charges'!$A:$P,11,FALSE)),"")</f>
        <v/>
      </c>
      <c r="H39" s="115" t="str">
        <f>IFERROR(IF(VLOOKUP($A39,'Annex 2 Designated EHV charges'!$A:$P,12,FALSE)=0,"",VLOOKUP($A39,'Annex 2 Designated EHV charges'!$A:$P,12,FALSE)),"")</f>
        <v/>
      </c>
    </row>
    <row r="40" spans="1:8" x14ac:dyDescent="0.25">
      <c r="A40" s="202" t="str" cm="1">
        <f t="array" ref="A40">IFERROR(INDEX('Annex 2 Designated EHV charges'!$A$10:$A$200, MATCH(0, IF(ISBLANK('Annex 2 Designated EHV charges'!$A$10:$A$200),1, COUNTIF(A$4:$A39, 'Annex 2 Designated EHV charges'!$A$10:$A$200)), 0)),"")</f>
        <v/>
      </c>
      <c r="B40" s="94" t="str">
        <f>IF($A40="","",VLOOKUP($A40,'Annex 2 Designated EHV charges'!$A:$P,2,0))</f>
        <v/>
      </c>
      <c r="C40" s="111" t="str">
        <f>IF($A40="","",VLOOKUP($A40,'Annex 2 Designated EHV charges'!$A:$P,3,0))</f>
        <v/>
      </c>
      <c r="D40" s="112" t="str">
        <f>IF($A40="","",VLOOKUP($A40,'Annex 2 Designated EHV charges'!$A:$P,7,0))</f>
        <v/>
      </c>
      <c r="E40" s="113" t="str">
        <f>IFERROR(IF(VLOOKUP($A40,'Annex 2 Designated EHV charges'!$A:$P,9,FALSE)=0,"",VLOOKUP($A40,'Annex 2 Designated EHV charges'!$A:$P,9,FALSE)),"")</f>
        <v/>
      </c>
      <c r="F40" s="114" t="str">
        <f>IFERROR(IF(VLOOKUP($A40,'Annex 2 Designated EHV charges'!$A:$P,10,FALSE)=0,"",VLOOKUP($A40,'Annex 2 Designated EHV charges'!$A:$P,10,FALSE)),"")</f>
        <v/>
      </c>
      <c r="G40" s="115" t="str">
        <f>IFERROR(IF(VLOOKUP($A40,'Annex 2 Designated EHV charges'!$A:$P,11,FALSE)=0,"",VLOOKUP($A40,'Annex 2 Designated EHV charges'!$A:$P,11,FALSE)),"")</f>
        <v/>
      </c>
      <c r="H40" s="115" t="str">
        <f>IFERROR(IF(VLOOKUP($A40,'Annex 2 Designated EHV charges'!$A:$P,12,FALSE)=0,"",VLOOKUP($A40,'Annex 2 Designated EHV charges'!$A:$P,12,FALSE)),"")</f>
        <v/>
      </c>
    </row>
    <row r="41" spans="1:8" x14ac:dyDescent="0.25">
      <c r="A41" s="202" t="str" cm="1">
        <f t="array" ref="A41">IFERROR(INDEX('Annex 2 Designated EHV charges'!$A$10:$A$200, MATCH(0, IF(ISBLANK('Annex 2 Designated EHV charges'!$A$10:$A$200),1, COUNTIF(A$4:$A40, 'Annex 2 Designated EHV charges'!$A$10:$A$200)), 0)),"")</f>
        <v/>
      </c>
      <c r="B41" s="94" t="str">
        <f>IF($A41="","",VLOOKUP($A41,'Annex 2 Designated EHV charges'!$A:$P,2,0))</f>
        <v/>
      </c>
      <c r="C41" s="111" t="str">
        <f>IF($A41="","",VLOOKUP($A41,'Annex 2 Designated EHV charges'!$A:$P,3,0))</f>
        <v/>
      </c>
      <c r="D41" s="112" t="str">
        <f>IF($A41="","",VLOOKUP($A41,'Annex 2 Designated EHV charges'!$A:$P,7,0))</f>
        <v/>
      </c>
      <c r="E41" s="113" t="str">
        <f>IFERROR(IF(VLOOKUP($A41,'Annex 2 Designated EHV charges'!$A:$P,9,FALSE)=0,"",VLOOKUP($A41,'Annex 2 Designated EHV charges'!$A:$P,9,FALSE)),"")</f>
        <v/>
      </c>
      <c r="F41" s="114" t="str">
        <f>IFERROR(IF(VLOOKUP($A41,'Annex 2 Designated EHV charges'!$A:$P,10,FALSE)=0,"",VLOOKUP($A41,'Annex 2 Designated EHV charges'!$A:$P,10,FALSE)),"")</f>
        <v/>
      </c>
      <c r="G41" s="115" t="str">
        <f>IFERROR(IF(VLOOKUP($A41,'Annex 2 Designated EHV charges'!$A:$P,11,FALSE)=0,"",VLOOKUP($A41,'Annex 2 Designated EHV charges'!$A:$P,11,FALSE)),"")</f>
        <v/>
      </c>
      <c r="H41" s="115" t="str">
        <f>IFERROR(IF(VLOOKUP($A41,'Annex 2 Designated EHV charges'!$A:$P,12,FALSE)=0,"",VLOOKUP($A41,'Annex 2 Designated EHV charges'!$A:$P,12,FALSE)),"")</f>
        <v/>
      </c>
    </row>
    <row r="42" spans="1:8" x14ac:dyDescent="0.25">
      <c r="A42" s="202" t="str" cm="1">
        <f t="array" ref="A42">IFERROR(INDEX('Annex 2 Designated EHV charges'!$A$10:$A$200, MATCH(0, IF(ISBLANK('Annex 2 Designated EHV charges'!$A$10:$A$200),1, COUNTIF(A$4:$A41, 'Annex 2 Designated EHV charges'!$A$10:$A$200)), 0)),"")</f>
        <v/>
      </c>
      <c r="B42" s="94" t="str">
        <f>IF($A42="","",VLOOKUP($A42,'Annex 2 Designated EHV charges'!$A:$P,2,0))</f>
        <v/>
      </c>
      <c r="C42" s="111" t="str">
        <f>IF($A42="","",VLOOKUP($A42,'Annex 2 Designated EHV charges'!$A:$P,3,0))</f>
        <v/>
      </c>
      <c r="D42" s="112" t="str">
        <f>IF($A42="","",VLOOKUP($A42,'Annex 2 Designated EHV charges'!$A:$P,7,0))</f>
        <v/>
      </c>
      <c r="E42" s="113" t="str">
        <f>IFERROR(IF(VLOOKUP($A42,'Annex 2 Designated EHV charges'!$A:$P,9,FALSE)=0,"",VLOOKUP($A42,'Annex 2 Designated EHV charges'!$A:$P,9,FALSE)),"")</f>
        <v/>
      </c>
      <c r="F42" s="114" t="str">
        <f>IFERROR(IF(VLOOKUP($A42,'Annex 2 Designated EHV charges'!$A:$P,10,FALSE)=0,"",VLOOKUP($A42,'Annex 2 Designated EHV charges'!$A:$P,10,FALSE)),"")</f>
        <v/>
      </c>
      <c r="G42" s="115" t="str">
        <f>IFERROR(IF(VLOOKUP($A42,'Annex 2 Designated EHV charges'!$A:$P,11,FALSE)=0,"",VLOOKUP($A42,'Annex 2 Designated EHV charges'!$A:$P,11,FALSE)),"")</f>
        <v/>
      </c>
      <c r="H42" s="115" t="str">
        <f>IFERROR(IF(VLOOKUP($A42,'Annex 2 Designated EHV charges'!$A:$P,12,FALSE)=0,"",VLOOKUP($A42,'Annex 2 Designated EHV charges'!$A:$P,12,FALSE)),"")</f>
        <v/>
      </c>
    </row>
    <row r="43" spans="1:8" x14ac:dyDescent="0.25">
      <c r="A43" s="202" t="str" cm="1">
        <f t="array" ref="A43">IFERROR(INDEX('Annex 2 Designated EHV charges'!$A$10:$A$200, MATCH(0, IF(ISBLANK('Annex 2 Designated EHV charges'!$A$10:$A$200),1, COUNTIF(A$4:$A42, 'Annex 2 Designated EHV charges'!$A$10:$A$200)), 0)),"")</f>
        <v/>
      </c>
      <c r="B43" s="94" t="str">
        <f>IF($A43="","",VLOOKUP($A43,'Annex 2 Designated EHV charges'!$A:$P,2,0))</f>
        <v/>
      </c>
      <c r="C43" s="111" t="str">
        <f>IF($A43="","",VLOOKUP($A43,'Annex 2 Designated EHV charges'!$A:$P,3,0))</f>
        <v/>
      </c>
      <c r="D43" s="112" t="str">
        <f>IF($A43="","",VLOOKUP($A43,'Annex 2 Designated EHV charges'!$A:$P,7,0))</f>
        <v/>
      </c>
      <c r="E43" s="113" t="str">
        <f>IFERROR(IF(VLOOKUP($A43,'Annex 2 Designated EHV charges'!$A:$P,9,FALSE)=0,"",VLOOKUP($A43,'Annex 2 Designated EHV charges'!$A:$P,9,FALSE)),"")</f>
        <v/>
      </c>
      <c r="F43" s="114" t="str">
        <f>IFERROR(IF(VLOOKUP($A43,'Annex 2 Designated EHV charges'!$A:$P,10,FALSE)=0,"",VLOOKUP($A43,'Annex 2 Designated EHV charges'!$A:$P,10,FALSE)),"")</f>
        <v/>
      </c>
      <c r="G43" s="115" t="str">
        <f>IFERROR(IF(VLOOKUP($A43,'Annex 2 Designated EHV charges'!$A:$P,11,FALSE)=0,"",VLOOKUP($A43,'Annex 2 Designated EHV charges'!$A:$P,11,FALSE)),"")</f>
        <v/>
      </c>
      <c r="H43" s="115" t="str">
        <f>IFERROR(IF(VLOOKUP($A43,'Annex 2 Designated EHV charges'!$A:$P,12,FALSE)=0,"",VLOOKUP($A43,'Annex 2 Designated EHV charges'!$A:$P,12,FALSE)),"")</f>
        <v/>
      </c>
    </row>
    <row r="44" spans="1:8" x14ac:dyDescent="0.25">
      <c r="A44" s="202" t="str" cm="1">
        <f t="array" ref="A44">IFERROR(INDEX('Annex 2 Designated EHV charges'!$A$10:$A$200, MATCH(0, IF(ISBLANK('Annex 2 Designated EHV charges'!$A$10:$A$200),1, COUNTIF(A$4:$A43, 'Annex 2 Designated EHV charges'!$A$10:$A$200)), 0)),"")</f>
        <v/>
      </c>
      <c r="B44" s="94" t="str">
        <f>IF($A44="","",VLOOKUP($A44,'Annex 2 Designated EHV charges'!$A:$P,2,0))</f>
        <v/>
      </c>
      <c r="C44" s="111" t="str">
        <f>IF($A44="","",VLOOKUP($A44,'Annex 2 Designated EHV charges'!$A:$P,3,0))</f>
        <v/>
      </c>
      <c r="D44" s="112" t="str">
        <f>IF($A44="","",VLOOKUP($A44,'Annex 2 Designated EHV charges'!$A:$P,7,0))</f>
        <v/>
      </c>
      <c r="E44" s="113" t="str">
        <f>IFERROR(IF(VLOOKUP($A44,'Annex 2 Designated EHV charges'!$A:$P,9,FALSE)=0,"",VLOOKUP($A44,'Annex 2 Designated EHV charges'!$A:$P,9,FALSE)),"")</f>
        <v/>
      </c>
      <c r="F44" s="114" t="str">
        <f>IFERROR(IF(VLOOKUP($A44,'Annex 2 Designated EHV charges'!$A:$P,10,FALSE)=0,"",VLOOKUP($A44,'Annex 2 Designated EHV charges'!$A:$P,10,FALSE)),"")</f>
        <v/>
      </c>
      <c r="G44" s="115" t="str">
        <f>IFERROR(IF(VLOOKUP($A44,'Annex 2 Designated EHV charges'!$A:$P,11,FALSE)=0,"",VLOOKUP($A44,'Annex 2 Designated EHV charges'!$A:$P,11,FALSE)),"")</f>
        <v/>
      </c>
      <c r="H44" s="115" t="str">
        <f>IFERROR(IF(VLOOKUP($A44,'Annex 2 Designated EHV charges'!$A:$P,12,FALSE)=0,"",VLOOKUP($A44,'Annex 2 Designated EHV charges'!$A:$P,12,FALSE)),"")</f>
        <v/>
      </c>
    </row>
    <row r="45" spans="1:8" x14ac:dyDescent="0.25">
      <c r="A45" s="202" t="str" cm="1">
        <f t="array" ref="A45">IFERROR(INDEX('Annex 2 Designated EHV charges'!$A$10:$A$200, MATCH(0, IF(ISBLANK('Annex 2 Designated EHV charges'!$A$10:$A$200),1, COUNTIF(A$4:$A44, 'Annex 2 Designated EHV charges'!$A$10:$A$200)), 0)),"")</f>
        <v/>
      </c>
      <c r="B45" s="94" t="str">
        <f>IF($A45="","",VLOOKUP($A45,'Annex 2 Designated EHV charges'!$A:$P,2,0))</f>
        <v/>
      </c>
      <c r="C45" s="111" t="str">
        <f>IF($A45="","",VLOOKUP($A45,'Annex 2 Designated EHV charges'!$A:$P,3,0))</f>
        <v/>
      </c>
      <c r="D45" s="112" t="str">
        <f>IF($A45="","",VLOOKUP($A45,'Annex 2 Designated EHV charges'!$A:$P,7,0))</f>
        <v/>
      </c>
      <c r="E45" s="113" t="str">
        <f>IFERROR(IF(VLOOKUP($A45,'Annex 2 Designated EHV charges'!$A:$P,9,FALSE)=0,"",VLOOKUP($A45,'Annex 2 Designated EHV charges'!$A:$P,9,FALSE)),"")</f>
        <v/>
      </c>
      <c r="F45" s="114" t="str">
        <f>IFERROR(IF(VLOOKUP($A45,'Annex 2 Designated EHV charges'!$A:$P,10,FALSE)=0,"",VLOOKUP($A45,'Annex 2 Designated EHV charges'!$A:$P,10,FALSE)),"")</f>
        <v/>
      </c>
      <c r="G45" s="115" t="str">
        <f>IFERROR(IF(VLOOKUP($A45,'Annex 2 Designated EHV charges'!$A:$P,11,FALSE)=0,"",VLOOKUP($A45,'Annex 2 Designated EHV charges'!$A:$P,11,FALSE)),"")</f>
        <v/>
      </c>
      <c r="H45" s="115" t="str">
        <f>IFERROR(IF(VLOOKUP($A45,'Annex 2 Designated EHV charges'!$A:$P,12,FALSE)=0,"",VLOOKUP($A45,'Annex 2 Designated EHV charges'!$A:$P,12,FALSE)),"")</f>
        <v/>
      </c>
    </row>
    <row r="46" spans="1:8" x14ac:dyDescent="0.25">
      <c r="A46" s="202" t="str" cm="1">
        <f t="array" ref="A46">IFERROR(INDEX('Annex 2 Designated EHV charges'!$A$10:$A$200, MATCH(0, IF(ISBLANK('Annex 2 Designated EHV charges'!$A$10:$A$200),1, COUNTIF(A$4:$A45, 'Annex 2 Designated EHV charges'!$A$10:$A$200)), 0)),"")</f>
        <v/>
      </c>
      <c r="B46" s="94" t="str">
        <f>IF($A46="","",VLOOKUP($A46,'Annex 2 Designated EHV charges'!$A:$P,2,0))</f>
        <v/>
      </c>
      <c r="C46" s="111" t="str">
        <f>IF($A46="","",VLOOKUP($A46,'Annex 2 Designated EHV charges'!$A:$P,3,0))</f>
        <v/>
      </c>
      <c r="D46" s="112" t="str">
        <f>IF($A46="","",VLOOKUP($A46,'Annex 2 Designated EHV charges'!$A:$P,7,0))</f>
        <v/>
      </c>
      <c r="E46" s="113" t="str">
        <f>IFERROR(IF(VLOOKUP($A46,'Annex 2 Designated EHV charges'!$A:$P,9,FALSE)=0,"",VLOOKUP($A46,'Annex 2 Designated EHV charges'!$A:$P,9,FALSE)),"")</f>
        <v/>
      </c>
      <c r="F46" s="114" t="str">
        <f>IFERROR(IF(VLOOKUP($A46,'Annex 2 Designated EHV charges'!$A:$P,10,FALSE)=0,"",VLOOKUP($A46,'Annex 2 Designated EHV charges'!$A:$P,10,FALSE)),"")</f>
        <v/>
      </c>
      <c r="G46" s="115" t="str">
        <f>IFERROR(IF(VLOOKUP($A46,'Annex 2 Designated EHV charges'!$A:$P,11,FALSE)=0,"",VLOOKUP($A46,'Annex 2 Designated EHV charges'!$A:$P,11,FALSE)),"")</f>
        <v/>
      </c>
      <c r="H46" s="115" t="str">
        <f>IFERROR(IF(VLOOKUP($A46,'Annex 2 Designated EHV charges'!$A:$P,12,FALSE)=0,"",VLOOKUP($A46,'Annex 2 Designated EHV charges'!$A:$P,12,FALSE)),"")</f>
        <v/>
      </c>
    </row>
    <row r="47" spans="1:8" x14ac:dyDescent="0.25">
      <c r="A47" s="202" t="str" cm="1">
        <f t="array" ref="A47">IFERROR(INDEX('Annex 2 Designated EHV charges'!$A$10:$A$200, MATCH(0, IF(ISBLANK('Annex 2 Designated EHV charges'!$A$10:$A$200),1, COUNTIF(A$4:$A46, 'Annex 2 Designated EHV charges'!$A$10:$A$200)), 0)),"")</f>
        <v/>
      </c>
      <c r="B47" s="94" t="str">
        <f>IF($A47="","",VLOOKUP($A47,'Annex 2 Designated EHV charges'!$A:$P,2,0))</f>
        <v/>
      </c>
      <c r="C47" s="111" t="str">
        <f>IF($A47="","",VLOOKUP($A47,'Annex 2 Designated EHV charges'!$A:$P,3,0))</f>
        <v/>
      </c>
      <c r="D47" s="112" t="str">
        <f>IF($A47="","",VLOOKUP($A47,'Annex 2 Designated EHV charges'!$A:$P,7,0))</f>
        <v/>
      </c>
      <c r="E47" s="113" t="str">
        <f>IFERROR(IF(VLOOKUP($A47,'Annex 2 Designated EHV charges'!$A:$P,9,FALSE)=0,"",VLOOKUP($A47,'Annex 2 Designated EHV charges'!$A:$P,9,FALSE)),"")</f>
        <v/>
      </c>
      <c r="F47" s="114" t="str">
        <f>IFERROR(IF(VLOOKUP($A47,'Annex 2 Designated EHV charges'!$A:$P,10,FALSE)=0,"",VLOOKUP($A47,'Annex 2 Designated EHV charges'!$A:$P,10,FALSE)),"")</f>
        <v/>
      </c>
      <c r="G47" s="115" t="str">
        <f>IFERROR(IF(VLOOKUP($A47,'Annex 2 Designated EHV charges'!$A:$P,11,FALSE)=0,"",VLOOKUP($A47,'Annex 2 Designated EHV charges'!$A:$P,11,FALSE)),"")</f>
        <v/>
      </c>
      <c r="H47" s="115" t="str">
        <f>IFERROR(IF(VLOOKUP($A47,'Annex 2 Designated EHV charges'!$A:$P,12,FALSE)=0,"",VLOOKUP($A47,'Annex 2 Designated EHV charges'!$A:$P,12,FALSE)),"")</f>
        <v/>
      </c>
    </row>
    <row r="48" spans="1:8" x14ac:dyDescent="0.25">
      <c r="A48" s="202" t="str" cm="1">
        <f t="array" ref="A48">IFERROR(INDEX('Annex 2 Designated EHV charges'!$A$10:$A$200, MATCH(0, IF(ISBLANK('Annex 2 Designated EHV charges'!$A$10:$A$200),1, COUNTIF(A$4:$A47, 'Annex 2 Designated EHV charges'!$A$10:$A$200)), 0)),"")</f>
        <v/>
      </c>
      <c r="B48" s="94" t="str">
        <f>IF($A48="","",VLOOKUP($A48,'Annex 2 Designated EHV charges'!$A:$P,2,0))</f>
        <v/>
      </c>
      <c r="C48" s="111" t="str">
        <f>IF($A48="","",VLOOKUP($A48,'Annex 2 Designated EHV charges'!$A:$P,3,0))</f>
        <v/>
      </c>
      <c r="D48" s="112" t="str">
        <f>IF($A48="","",VLOOKUP($A48,'Annex 2 Designated EHV charges'!$A:$P,7,0))</f>
        <v/>
      </c>
      <c r="E48" s="113" t="str">
        <f>IFERROR(IF(VLOOKUP($A48,'Annex 2 Designated EHV charges'!$A:$P,9,FALSE)=0,"",VLOOKUP($A48,'Annex 2 Designated EHV charges'!$A:$P,9,FALSE)),"")</f>
        <v/>
      </c>
      <c r="F48" s="114" t="str">
        <f>IFERROR(IF(VLOOKUP($A48,'Annex 2 Designated EHV charges'!$A:$P,10,FALSE)=0,"",VLOOKUP($A48,'Annex 2 Designated EHV charges'!$A:$P,10,FALSE)),"")</f>
        <v/>
      </c>
      <c r="G48" s="115" t="str">
        <f>IFERROR(IF(VLOOKUP($A48,'Annex 2 Designated EHV charges'!$A:$P,11,FALSE)=0,"",VLOOKUP($A48,'Annex 2 Designated EHV charges'!$A:$P,11,FALSE)),"")</f>
        <v/>
      </c>
      <c r="H48" s="115" t="str">
        <f>IFERROR(IF(VLOOKUP($A48,'Annex 2 Designated EHV charges'!$A:$P,12,FALSE)=0,"",VLOOKUP($A48,'Annex 2 Designated EHV charges'!$A:$P,12,FALSE)),"")</f>
        <v/>
      </c>
    </row>
    <row r="49" spans="1:8" x14ac:dyDescent="0.25">
      <c r="A49" s="202" t="str" cm="1">
        <f t="array" ref="A49">IFERROR(INDEX('Annex 2 Designated EHV charges'!$A$10:$A$200, MATCH(0, IF(ISBLANK('Annex 2 Designated EHV charges'!$A$10:$A$200),1, COUNTIF(A$4:$A48, 'Annex 2 Designated EHV charges'!$A$10:$A$200)), 0)),"")</f>
        <v/>
      </c>
      <c r="B49" s="94" t="str">
        <f>IF($A49="","",VLOOKUP($A49,'Annex 2 Designated EHV charges'!$A:$P,2,0))</f>
        <v/>
      </c>
      <c r="C49" s="111" t="str">
        <f>IF($A49="","",VLOOKUP($A49,'Annex 2 Designated EHV charges'!$A:$P,3,0))</f>
        <v/>
      </c>
      <c r="D49" s="112" t="str">
        <f>IF($A49="","",VLOOKUP($A49,'Annex 2 Designated EHV charges'!$A:$P,7,0))</f>
        <v/>
      </c>
      <c r="E49" s="113" t="str">
        <f>IFERROR(IF(VLOOKUP($A49,'Annex 2 Designated EHV charges'!$A:$P,9,FALSE)=0,"",VLOOKUP($A49,'Annex 2 Designated EHV charges'!$A:$P,9,FALSE)),"")</f>
        <v/>
      </c>
      <c r="F49" s="114" t="str">
        <f>IFERROR(IF(VLOOKUP($A49,'Annex 2 Designated EHV charges'!$A:$P,10,FALSE)=0,"",VLOOKUP($A49,'Annex 2 Designated EHV charges'!$A:$P,10,FALSE)),"")</f>
        <v/>
      </c>
      <c r="G49" s="115" t="str">
        <f>IFERROR(IF(VLOOKUP($A49,'Annex 2 Designated EHV charges'!$A:$P,11,FALSE)=0,"",VLOOKUP($A49,'Annex 2 Designated EHV charges'!$A:$P,11,FALSE)),"")</f>
        <v/>
      </c>
      <c r="H49" s="115" t="str">
        <f>IFERROR(IF(VLOOKUP($A49,'Annex 2 Designated EHV charges'!$A:$P,12,FALSE)=0,"",VLOOKUP($A49,'Annex 2 Designated EHV charges'!$A:$P,12,FALSE)),"")</f>
        <v/>
      </c>
    </row>
    <row r="50" spans="1:8" x14ac:dyDescent="0.25">
      <c r="A50" s="202" t="str" cm="1">
        <f t="array" ref="A50">IFERROR(INDEX('Annex 2 Designated EHV charges'!$A$10:$A$200, MATCH(0, IF(ISBLANK('Annex 2 Designated EHV charges'!$A$10:$A$200),1, COUNTIF(A$4:$A49, 'Annex 2 Designated EHV charges'!$A$10:$A$200)), 0)),"")</f>
        <v/>
      </c>
      <c r="B50" s="94" t="str">
        <f>IF($A50="","",VLOOKUP($A50,'Annex 2 Designated EHV charges'!$A:$P,2,0))</f>
        <v/>
      </c>
      <c r="C50" s="111" t="str">
        <f>IF($A50="","",VLOOKUP($A50,'Annex 2 Designated EHV charges'!$A:$P,3,0))</f>
        <v/>
      </c>
      <c r="D50" s="112" t="str">
        <f>IF($A50="","",VLOOKUP($A50,'Annex 2 Designated EHV charges'!$A:$P,7,0))</f>
        <v/>
      </c>
      <c r="E50" s="113" t="str">
        <f>IFERROR(IF(VLOOKUP($A50,'Annex 2 Designated EHV charges'!$A:$P,9,FALSE)=0,"",VLOOKUP($A50,'Annex 2 Designated EHV charges'!$A:$P,9,FALSE)),"")</f>
        <v/>
      </c>
      <c r="F50" s="114" t="str">
        <f>IFERROR(IF(VLOOKUP($A50,'Annex 2 Designated EHV charges'!$A:$P,10,FALSE)=0,"",VLOOKUP($A50,'Annex 2 Designated EHV charges'!$A:$P,10,FALSE)),"")</f>
        <v/>
      </c>
      <c r="G50" s="115" t="str">
        <f>IFERROR(IF(VLOOKUP($A50,'Annex 2 Designated EHV charges'!$A:$P,11,FALSE)=0,"",VLOOKUP($A50,'Annex 2 Designated EHV charges'!$A:$P,11,FALSE)),"")</f>
        <v/>
      </c>
      <c r="H50" s="115" t="str">
        <f>IFERROR(IF(VLOOKUP($A50,'Annex 2 Designated EHV charges'!$A:$P,12,FALSE)=0,"",VLOOKUP($A50,'Annex 2 Designated EHV charges'!$A:$P,12,FALSE)),"")</f>
        <v/>
      </c>
    </row>
    <row r="51" spans="1:8" x14ac:dyDescent="0.25">
      <c r="A51" s="202" t="str" cm="1">
        <f t="array" ref="A51">IFERROR(INDEX('Annex 2 Designated EHV charges'!$A$10:$A$200, MATCH(0, IF(ISBLANK('Annex 2 Designated EHV charges'!$A$10:$A$200),1, COUNTIF(A$4:$A50, 'Annex 2 Designated EHV charges'!$A$10:$A$200)), 0)),"")</f>
        <v/>
      </c>
      <c r="B51" s="94" t="str">
        <f>IF($A51="","",VLOOKUP($A51,'Annex 2 Designated EHV charges'!$A:$P,2,0))</f>
        <v/>
      </c>
      <c r="C51" s="111" t="str">
        <f>IF($A51="","",VLOOKUP($A51,'Annex 2 Designated EHV charges'!$A:$P,3,0))</f>
        <v/>
      </c>
      <c r="D51" s="112" t="str">
        <f>IF($A51="","",VLOOKUP($A51,'Annex 2 Designated EHV charges'!$A:$P,7,0))</f>
        <v/>
      </c>
      <c r="E51" s="113" t="str">
        <f>IFERROR(IF(VLOOKUP($A51,'Annex 2 Designated EHV charges'!$A:$P,9,FALSE)=0,"",VLOOKUP($A51,'Annex 2 Designated EHV charges'!$A:$P,9,FALSE)),"")</f>
        <v/>
      </c>
      <c r="F51" s="114" t="str">
        <f>IFERROR(IF(VLOOKUP($A51,'Annex 2 Designated EHV charges'!$A:$P,10,FALSE)=0,"",VLOOKUP($A51,'Annex 2 Designated EHV charges'!$A:$P,10,FALSE)),"")</f>
        <v/>
      </c>
      <c r="G51" s="115" t="str">
        <f>IFERROR(IF(VLOOKUP($A51,'Annex 2 Designated EHV charges'!$A:$P,11,FALSE)=0,"",VLOOKUP($A51,'Annex 2 Designated EHV charges'!$A:$P,11,FALSE)),"")</f>
        <v/>
      </c>
      <c r="H51" s="115" t="str">
        <f>IFERROR(IF(VLOOKUP($A51,'Annex 2 Designated EHV charges'!$A:$P,12,FALSE)=0,"",VLOOKUP($A51,'Annex 2 Designated EHV charges'!$A:$P,12,FALSE)),"")</f>
        <v/>
      </c>
    </row>
    <row r="52" spans="1:8" x14ac:dyDescent="0.25">
      <c r="A52" s="202" t="str" cm="1">
        <f t="array" ref="A52">IFERROR(INDEX('Annex 2 Designated EHV charges'!$A$10:$A$200, MATCH(0, IF(ISBLANK('Annex 2 Designated EHV charges'!$A$10:$A$200),1, COUNTIF(A$4:$A51, 'Annex 2 Designated EHV charges'!$A$10:$A$200)), 0)),"")</f>
        <v/>
      </c>
      <c r="B52" s="94" t="str">
        <f>IF($A52="","",VLOOKUP($A52,'Annex 2 Designated EHV charges'!$A:$P,2,0))</f>
        <v/>
      </c>
      <c r="C52" s="111" t="str">
        <f>IF($A52="","",VLOOKUP($A52,'Annex 2 Designated EHV charges'!$A:$P,3,0))</f>
        <v/>
      </c>
      <c r="D52" s="112" t="str">
        <f>IF($A52="","",VLOOKUP($A52,'Annex 2 Designated EHV charges'!$A:$P,7,0))</f>
        <v/>
      </c>
      <c r="E52" s="113" t="str">
        <f>IFERROR(IF(VLOOKUP($A52,'Annex 2 Designated EHV charges'!$A:$P,9,FALSE)=0,"",VLOOKUP($A52,'Annex 2 Designated EHV charges'!$A:$P,9,FALSE)),"")</f>
        <v/>
      </c>
      <c r="F52" s="114" t="str">
        <f>IFERROR(IF(VLOOKUP($A52,'Annex 2 Designated EHV charges'!$A:$P,10,FALSE)=0,"",VLOOKUP($A52,'Annex 2 Designated EHV charges'!$A:$P,10,FALSE)),"")</f>
        <v/>
      </c>
      <c r="G52" s="115" t="str">
        <f>IFERROR(IF(VLOOKUP($A52,'Annex 2 Designated EHV charges'!$A:$P,11,FALSE)=0,"",VLOOKUP($A52,'Annex 2 Designated EHV charges'!$A:$P,11,FALSE)),"")</f>
        <v/>
      </c>
      <c r="H52" s="115" t="str">
        <f>IFERROR(IF(VLOOKUP($A52,'Annex 2 Designated EHV charges'!$A:$P,12,FALSE)=0,"",VLOOKUP($A52,'Annex 2 Designated EHV charges'!$A:$P,12,FALSE)),"")</f>
        <v/>
      </c>
    </row>
    <row r="53" spans="1:8" x14ac:dyDescent="0.25">
      <c r="A53" s="202" t="str" cm="1">
        <f t="array" ref="A53">IFERROR(INDEX('Annex 2 Designated EHV charges'!$A$10:$A$200, MATCH(0, IF(ISBLANK('Annex 2 Designated EHV charges'!$A$10:$A$200),1, COUNTIF(A$4:$A52, 'Annex 2 Designated EHV charges'!$A$10:$A$200)), 0)),"")</f>
        <v/>
      </c>
      <c r="B53" s="94" t="str">
        <f>IF($A53="","",VLOOKUP($A53,'Annex 2 Designated EHV charges'!$A:$P,2,0))</f>
        <v/>
      </c>
      <c r="C53" s="111" t="str">
        <f>IF($A53="","",VLOOKUP($A53,'Annex 2 Designated EHV charges'!$A:$P,3,0))</f>
        <v/>
      </c>
      <c r="D53" s="112" t="str">
        <f>IF($A53="","",VLOOKUP($A53,'Annex 2 Designated EHV charges'!$A:$P,7,0))</f>
        <v/>
      </c>
      <c r="E53" s="113" t="str">
        <f>IFERROR(IF(VLOOKUP($A53,'Annex 2 Designated EHV charges'!$A:$P,9,FALSE)=0,"",VLOOKUP($A53,'Annex 2 Designated EHV charges'!$A:$P,9,FALSE)),"")</f>
        <v/>
      </c>
      <c r="F53" s="114" t="str">
        <f>IFERROR(IF(VLOOKUP($A53,'Annex 2 Designated EHV charges'!$A:$P,10,FALSE)=0,"",VLOOKUP($A53,'Annex 2 Designated EHV charges'!$A:$P,10,FALSE)),"")</f>
        <v/>
      </c>
      <c r="G53" s="115" t="str">
        <f>IFERROR(IF(VLOOKUP($A53,'Annex 2 Designated EHV charges'!$A:$P,11,FALSE)=0,"",VLOOKUP($A53,'Annex 2 Designated EHV charges'!$A:$P,11,FALSE)),"")</f>
        <v/>
      </c>
      <c r="H53" s="115" t="str">
        <f>IFERROR(IF(VLOOKUP($A53,'Annex 2 Designated EHV charges'!$A:$P,12,FALSE)=0,"",VLOOKUP($A53,'Annex 2 Designated EHV charges'!$A:$P,12,FALSE)),"")</f>
        <v/>
      </c>
    </row>
    <row r="54" spans="1:8" x14ac:dyDescent="0.25">
      <c r="A54" s="202" t="str" cm="1">
        <f t="array" ref="A54">IFERROR(INDEX('Annex 2 Designated EHV charges'!$A$10:$A$200, MATCH(0, IF(ISBLANK('Annex 2 Designated EHV charges'!$A$10:$A$200),1, COUNTIF(A$4:$A53, 'Annex 2 Designated EHV charges'!$A$10:$A$200)), 0)),"")</f>
        <v/>
      </c>
      <c r="B54" s="94" t="str">
        <f>IF($A54="","",VLOOKUP($A54,'Annex 2 Designated EHV charges'!$A:$P,2,0))</f>
        <v/>
      </c>
      <c r="C54" s="111" t="str">
        <f>IF($A54="","",VLOOKUP($A54,'Annex 2 Designated EHV charges'!$A:$P,3,0))</f>
        <v/>
      </c>
      <c r="D54" s="112" t="str">
        <f>IF($A54="","",VLOOKUP($A54,'Annex 2 Designated EHV charges'!$A:$P,7,0))</f>
        <v/>
      </c>
      <c r="E54" s="113" t="str">
        <f>IFERROR(IF(VLOOKUP($A54,'Annex 2 Designated EHV charges'!$A:$P,9,FALSE)=0,"",VLOOKUP($A54,'Annex 2 Designated EHV charges'!$A:$P,9,FALSE)),"")</f>
        <v/>
      </c>
      <c r="F54" s="114" t="str">
        <f>IFERROR(IF(VLOOKUP($A54,'Annex 2 Designated EHV charges'!$A:$P,10,FALSE)=0,"",VLOOKUP($A54,'Annex 2 Designated EHV charges'!$A:$P,10,FALSE)),"")</f>
        <v/>
      </c>
      <c r="G54" s="115" t="str">
        <f>IFERROR(IF(VLOOKUP($A54,'Annex 2 Designated EHV charges'!$A:$P,11,FALSE)=0,"",VLOOKUP($A54,'Annex 2 Designated EHV charges'!$A:$P,11,FALSE)),"")</f>
        <v/>
      </c>
      <c r="H54" s="115" t="str">
        <f>IFERROR(IF(VLOOKUP($A54,'Annex 2 Designated EHV charges'!$A:$P,12,FALSE)=0,"",VLOOKUP($A54,'Annex 2 Designated EHV charges'!$A:$P,12,FALSE)),"")</f>
        <v/>
      </c>
    </row>
    <row r="55" spans="1:8" x14ac:dyDescent="0.25">
      <c r="A55" s="202" t="str" cm="1">
        <f t="array" ref="A55">IFERROR(INDEX('Annex 2 Designated EHV charges'!$A$10:$A$200, MATCH(0, IF(ISBLANK('Annex 2 Designated EHV charges'!$A$10:$A$200),1, COUNTIF(A$4:$A54, 'Annex 2 Designated EHV charges'!$A$10:$A$200)), 0)),"")</f>
        <v/>
      </c>
      <c r="B55" s="94" t="str">
        <f>IF($A55="","",VLOOKUP($A55,'Annex 2 Designated EHV charges'!$A:$P,2,0))</f>
        <v/>
      </c>
      <c r="C55" s="111" t="str">
        <f>IF($A55="","",VLOOKUP($A55,'Annex 2 Designated EHV charges'!$A:$P,3,0))</f>
        <v/>
      </c>
      <c r="D55" s="112" t="str">
        <f>IF($A55="","",VLOOKUP($A55,'Annex 2 Designated EHV charges'!$A:$P,7,0))</f>
        <v/>
      </c>
      <c r="E55" s="113" t="str">
        <f>IFERROR(IF(VLOOKUP($A55,'Annex 2 Designated EHV charges'!$A:$P,9,FALSE)=0,"",VLOOKUP($A55,'Annex 2 Designated EHV charges'!$A:$P,9,FALSE)),"")</f>
        <v/>
      </c>
      <c r="F55" s="114" t="str">
        <f>IFERROR(IF(VLOOKUP($A55,'Annex 2 Designated EHV charges'!$A:$P,10,FALSE)=0,"",VLOOKUP($A55,'Annex 2 Designated EHV charges'!$A:$P,10,FALSE)),"")</f>
        <v/>
      </c>
      <c r="G55" s="115" t="str">
        <f>IFERROR(IF(VLOOKUP($A55,'Annex 2 Designated EHV charges'!$A:$P,11,FALSE)=0,"",VLOOKUP($A55,'Annex 2 Designated EHV charges'!$A:$P,11,FALSE)),"")</f>
        <v/>
      </c>
      <c r="H55" s="115" t="str">
        <f>IFERROR(IF(VLOOKUP($A55,'Annex 2 Designated EHV charges'!$A:$P,12,FALSE)=0,"",VLOOKUP($A55,'Annex 2 Designated EHV charges'!$A:$P,12,FALSE)),"")</f>
        <v/>
      </c>
    </row>
    <row r="56" spans="1:8" x14ac:dyDescent="0.25">
      <c r="A56" s="202" t="str" cm="1">
        <f t="array" ref="A56">IFERROR(INDEX('Annex 2 Designated EHV charges'!$A$10:$A$200, MATCH(0, IF(ISBLANK('Annex 2 Designated EHV charges'!$A$10:$A$200),1, COUNTIF(A$4:$A55, 'Annex 2 Designated EHV charges'!$A$10:$A$200)), 0)),"")</f>
        <v/>
      </c>
      <c r="B56" s="94" t="str">
        <f>IF($A56="","",VLOOKUP($A56,'Annex 2 Designated EHV charges'!$A:$P,2,0))</f>
        <v/>
      </c>
      <c r="C56" s="111" t="str">
        <f>IF($A56="","",VLOOKUP($A56,'Annex 2 Designated EHV charges'!$A:$P,3,0))</f>
        <v/>
      </c>
      <c r="D56" s="112" t="str">
        <f>IF($A56="","",VLOOKUP($A56,'Annex 2 Designated EHV charges'!$A:$P,7,0))</f>
        <v/>
      </c>
      <c r="E56" s="113" t="str">
        <f>IFERROR(IF(VLOOKUP($A56,'Annex 2 Designated EHV charges'!$A:$P,9,FALSE)=0,"",VLOOKUP($A56,'Annex 2 Designated EHV charges'!$A:$P,9,FALSE)),"")</f>
        <v/>
      </c>
      <c r="F56" s="114" t="str">
        <f>IFERROR(IF(VLOOKUP($A56,'Annex 2 Designated EHV charges'!$A:$P,10,FALSE)=0,"",VLOOKUP($A56,'Annex 2 Designated EHV charges'!$A:$P,10,FALSE)),"")</f>
        <v/>
      </c>
      <c r="G56" s="115" t="str">
        <f>IFERROR(IF(VLOOKUP($A56,'Annex 2 Designated EHV charges'!$A:$P,11,FALSE)=0,"",VLOOKUP($A56,'Annex 2 Designated EHV charges'!$A:$P,11,FALSE)),"")</f>
        <v/>
      </c>
      <c r="H56" s="115" t="str">
        <f>IFERROR(IF(VLOOKUP($A56,'Annex 2 Designated EHV charges'!$A:$P,12,FALSE)=0,"",VLOOKUP($A56,'Annex 2 Designated EHV charges'!$A:$P,12,FALSE)),"")</f>
        <v/>
      </c>
    </row>
    <row r="57" spans="1:8" x14ac:dyDescent="0.25">
      <c r="A57" s="202" t="str" cm="1">
        <f t="array" ref="A57">IFERROR(INDEX('Annex 2 Designated EHV charges'!$A$10:$A$200, MATCH(0, IF(ISBLANK('Annex 2 Designated EHV charges'!$A$10:$A$200),1, COUNTIF(A$4:$A56, 'Annex 2 Designated EHV charges'!$A$10:$A$200)), 0)),"")</f>
        <v/>
      </c>
      <c r="B57" s="94" t="str">
        <f>IF($A57="","",VLOOKUP($A57,'Annex 2 Designated EHV charges'!$A:$P,2,0))</f>
        <v/>
      </c>
      <c r="C57" s="111" t="str">
        <f>IF($A57="","",VLOOKUP($A57,'Annex 2 Designated EHV charges'!$A:$P,3,0))</f>
        <v/>
      </c>
      <c r="D57" s="112" t="str">
        <f>IF($A57="","",VLOOKUP($A57,'Annex 2 Designated EHV charges'!$A:$P,7,0))</f>
        <v/>
      </c>
      <c r="E57" s="113" t="str">
        <f>IFERROR(IF(VLOOKUP($A57,'Annex 2 Designated EHV charges'!$A:$P,9,FALSE)=0,"",VLOOKUP($A57,'Annex 2 Designated EHV charges'!$A:$P,9,FALSE)),"")</f>
        <v/>
      </c>
      <c r="F57" s="114" t="str">
        <f>IFERROR(IF(VLOOKUP($A57,'Annex 2 Designated EHV charges'!$A:$P,10,FALSE)=0,"",VLOOKUP($A57,'Annex 2 Designated EHV charges'!$A:$P,10,FALSE)),"")</f>
        <v/>
      </c>
      <c r="G57" s="115" t="str">
        <f>IFERROR(IF(VLOOKUP($A57,'Annex 2 Designated EHV charges'!$A:$P,11,FALSE)=0,"",VLOOKUP($A57,'Annex 2 Designated EHV charges'!$A:$P,11,FALSE)),"")</f>
        <v/>
      </c>
      <c r="H57" s="115" t="str">
        <f>IFERROR(IF(VLOOKUP($A57,'Annex 2 Designated EHV charges'!$A:$P,12,FALSE)=0,"",VLOOKUP($A57,'Annex 2 Designated EHV charges'!$A:$P,12,FALSE)),"")</f>
        <v/>
      </c>
    </row>
    <row r="58" spans="1:8" x14ac:dyDescent="0.25">
      <c r="A58" s="202" t="str" cm="1">
        <f t="array" ref="A58">IFERROR(INDEX('Annex 2 Designated EHV charges'!$A$10:$A$200, MATCH(0, IF(ISBLANK('Annex 2 Designated EHV charges'!$A$10:$A$200),1, COUNTIF(A$4:$A57, 'Annex 2 Designated EHV charges'!$A$10:$A$200)), 0)),"")</f>
        <v/>
      </c>
      <c r="B58" s="94" t="str">
        <f>IF($A58="","",VLOOKUP($A58,'Annex 2 Designated EHV charges'!$A:$P,2,0))</f>
        <v/>
      </c>
      <c r="C58" s="111" t="str">
        <f>IF($A58="","",VLOOKUP($A58,'Annex 2 Designated EHV charges'!$A:$P,3,0))</f>
        <v/>
      </c>
      <c r="D58" s="112" t="str">
        <f>IF($A58="","",VLOOKUP($A58,'Annex 2 Designated EHV charges'!$A:$P,7,0))</f>
        <v/>
      </c>
      <c r="E58" s="113" t="str">
        <f>IFERROR(IF(VLOOKUP($A58,'Annex 2 Designated EHV charges'!$A:$P,9,FALSE)=0,"",VLOOKUP($A58,'Annex 2 Designated EHV charges'!$A:$P,9,FALSE)),"")</f>
        <v/>
      </c>
      <c r="F58" s="114" t="str">
        <f>IFERROR(IF(VLOOKUP($A58,'Annex 2 Designated EHV charges'!$A:$P,10,FALSE)=0,"",VLOOKUP($A58,'Annex 2 Designated EHV charges'!$A:$P,10,FALSE)),"")</f>
        <v/>
      </c>
      <c r="G58" s="115" t="str">
        <f>IFERROR(IF(VLOOKUP($A58,'Annex 2 Designated EHV charges'!$A:$P,11,FALSE)=0,"",VLOOKUP($A58,'Annex 2 Designated EHV charges'!$A:$P,11,FALSE)),"")</f>
        <v/>
      </c>
      <c r="H58" s="115" t="str">
        <f>IFERROR(IF(VLOOKUP($A58,'Annex 2 Designated EHV charges'!$A:$P,12,FALSE)=0,"",VLOOKUP($A58,'Annex 2 Designated EHV charges'!$A:$P,12,FALSE)),"")</f>
        <v/>
      </c>
    </row>
    <row r="59" spans="1:8" x14ac:dyDescent="0.25">
      <c r="A59" s="202" t="str" cm="1">
        <f t="array" ref="A59">IFERROR(INDEX('Annex 2 Designated EHV charges'!$A$10:$A$200, MATCH(0, IF(ISBLANK('Annex 2 Designated EHV charges'!$A$10:$A$200),1, COUNTIF(A$4:$A58, 'Annex 2 Designated EHV charges'!$A$10:$A$200)), 0)),"")</f>
        <v/>
      </c>
      <c r="B59" s="94" t="str">
        <f>IF($A59="","",VLOOKUP($A59,'Annex 2 Designated EHV charges'!$A:$P,2,0))</f>
        <v/>
      </c>
      <c r="C59" s="111" t="str">
        <f>IF($A59="","",VLOOKUP($A59,'Annex 2 Designated EHV charges'!$A:$P,3,0))</f>
        <v/>
      </c>
      <c r="D59" s="112" t="str">
        <f>IF($A59="","",VLOOKUP($A59,'Annex 2 Designated EHV charges'!$A:$P,7,0))</f>
        <v/>
      </c>
      <c r="E59" s="113" t="str">
        <f>IFERROR(IF(VLOOKUP($A59,'Annex 2 Designated EHV charges'!$A:$P,9,FALSE)=0,"",VLOOKUP($A59,'Annex 2 Designated EHV charges'!$A:$P,9,FALSE)),"")</f>
        <v/>
      </c>
      <c r="F59" s="114" t="str">
        <f>IFERROR(IF(VLOOKUP($A59,'Annex 2 Designated EHV charges'!$A:$P,10,FALSE)=0,"",VLOOKUP($A59,'Annex 2 Designated EHV charges'!$A:$P,10,FALSE)),"")</f>
        <v/>
      </c>
      <c r="G59" s="115" t="str">
        <f>IFERROR(IF(VLOOKUP($A59,'Annex 2 Designated EHV charges'!$A:$P,11,FALSE)=0,"",VLOOKUP($A59,'Annex 2 Designated EHV charges'!$A:$P,11,FALSE)),"")</f>
        <v/>
      </c>
      <c r="H59" s="115" t="str">
        <f>IFERROR(IF(VLOOKUP($A59,'Annex 2 Designated EHV charges'!$A:$P,12,FALSE)=0,"",VLOOKUP($A59,'Annex 2 Designated EHV charges'!$A:$P,12,FALSE)),"")</f>
        <v/>
      </c>
    </row>
    <row r="60" spans="1:8" x14ac:dyDescent="0.25">
      <c r="A60" s="202" t="str" cm="1">
        <f t="array" ref="A60">IFERROR(INDEX('Annex 2 Designated EHV charges'!$A$10:$A$200, MATCH(0, IF(ISBLANK('Annex 2 Designated EHV charges'!$A$10:$A$200),1, COUNTIF(A$4:$A59, 'Annex 2 Designated EHV charges'!$A$10:$A$200)), 0)),"")</f>
        <v/>
      </c>
      <c r="B60" s="94" t="str">
        <f>IF($A60="","",VLOOKUP($A60,'Annex 2 Designated EHV charges'!$A:$P,2,0))</f>
        <v/>
      </c>
      <c r="C60" s="111" t="str">
        <f>IF($A60="","",VLOOKUP($A60,'Annex 2 Designated EHV charges'!$A:$P,3,0))</f>
        <v/>
      </c>
      <c r="D60" s="112" t="str">
        <f>IF($A60="","",VLOOKUP($A60,'Annex 2 Designated EHV charges'!$A:$P,7,0))</f>
        <v/>
      </c>
      <c r="E60" s="113" t="str">
        <f>IFERROR(IF(VLOOKUP($A60,'Annex 2 Designated EHV charges'!$A:$P,9,FALSE)=0,"",VLOOKUP($A60,'Annex 2 Designated EHV charges'!$A:$P,9,FALSE)),"")</f>
        <v/>
      </c>
      <c r="F60" s="114" t="str">
        <f>IFERROR(IF(VLOOKUP($A60,'Annex 2 Designated EHV charges'!$A:$P,10,FALSE)=0,"",VLOOKUP($A60,'Annex 2 Designated EHV charges'!$A:$P,10,FALSE)),"")</f>
        <v/>
      </c>
      <c r="G60" s="115" t="str">
        <f>IFERROR(IF(VLOOKUP($A60,'Annex 2 Designated EHV charges'!$A:$P,11,FALSE)=0,"",VLOOKUP($A60,'Annex 2 Designated EHV charges'!$A:$P,11,FALSE)),"")</f>
        <v/>
      </c>
      <c r="H60" s="115" t="str">
        <f>IFERROR(IF(VLOOKUP($A60,'Annex 2 Designated EHV charges'!$A:$P,12,FALSE)=0,"",VLOOKUP($A60,'Annex 2 Designated EHV charges'!$A:$P,12,FALSE)),"")</f>
        <v/>
      </c>
    </row>
    <row r="61" spans="1:8" x14ac:dyDescent="0.25">
      <c r="A61" s="202" t="str" cm="1">
        <f t="array" ref="A61">IFERROR(INDEX('Annex 2 Designated EHV charges'!$A$10:$A$200, MATCH(0, IF(ISBLANK('Annex 2 Designated EHV charges'!$A$10:$A$200),1, COUNTIF(A$4:$A60, 'Annex 2 Designated EHV charges'!$A$10:$A$200)), 0)),"")</f>
        <v/>
      </c>
      <c r="B61" s="94" t="str">
        <f>IF($A61="","",VLOOKUP($A61,'Annex 2 Designated EHV charges'!$A:$P,2,0))</f>
        <v/>
      </c>
      <c r="C61" s="111" t="str">
        <f>IF($A61="","",VLOOKUP($A61,'Annex 2 Designated EHV charges'!$A:$P,3,0))</f>
        <v/>
      </c>
      <c r="D61" s="112" t="str">
        <f>IF($A61="","",VLOOKUP($A61,'Annex 2 Designated EHV charges'!$A:$P,7,0))</f>
        <v/>
      </c>
      <c r="E61" s="113" t="str">
        <f>IFERROR(IF(VLOOKUP($A61,'Annex 2 Designated EHV charges'!$A:$P,9,FALSE)=0,"",VLOOKUP($A61,'Annex 2 Designated EHV charges'!$A:$P,9,FALSE)),"")</f>
        <v/>
      </c>
      <c r="F61" s="114" t="str">
        <f>IFERROR(IF(VLOOKUP($A61,'Annex 2 Designated EHV charges'!$A:$P,10,FALSE)=0,"",VLOOKUP($A61,'Annex 2 Designated EHV charges'!$A:$P,10,FALSE)),"")</f>
        <v/>
      </c>
      <c r="G61" s="115" t="str">
        <f>IFERROR(IF(VLOOKUP($A61,'Annex 2 Designated EHV charges'!$A:$P,11,FALSE)=0,"",VLOOKUP($A61,'Annex 2 Designated EHV charges'!$A:$P,11,FALSE)),"")</f>
        <v/>
      </c>
      <c r="H61" s="115" t="str">
        <f>IFERROR(IF(VLOOKUP($A61,'Annex 2 Designated EHV charges'!$A:$P,12,FALSE)=0,"",VLOOKUP($A61,'Annex 2 Designated EHV charges'!$A:$P,12,FALSE)),"")</f>
        <v/>
      </c>
    </row>
    <row r="62" spans="1:8" x14ac:dyDescent="0.25">
      <c r="A62" s="202" t="str" cm="1">
        <f t="array" ref="A62">IFERROR(INDEX('Annex 2 Designated EHV charges'!$A$10:$A$200, MATCH(0, IF(ISBLANK('Annex 2 Designated EHV charges'!$A$10:$A$200),1, COUNTIF(A$4:$A61, 'Annex 2 Designated EHV charges'!$A$10:$A$200)), 0)),"")</f>
        <v/>
      </c>
      <c r="B62" s="94" t="str">
        <f>IF($A62="","",VLOOKUP($A62,'Annex 2 Designated EHV charges'!$A:$P,2,0))</f>
        <v/>
      </c>
      <c r="C62" s="111" t="str">
        <f>IF($A62="","",VLOOKUP($A62,'Annex 2 Designated EHV charges'!$A:$P,3,0))</f>
        <v/>
      </c>
      <c r="D62" s="112" t="str">
        <f>IF($A62="","",VLOOKUP($A62,'Annex 2 Designated EHV charges'!$A:$P,7,0))</f>
        <v/>
      </c>
      <c r="E62" s="113" t="str">
        <f>IFERROR(IF(VLOOKUP($A62,'Annex 2 Designated EHV charges'!$A:$P,9,FALSE)=0,"",VLOOKUP($A62,'Annex 2 Designated EHV charges'!$A:$P,9,FALSE)),"")</f>
        <v/>
      </c>
      <c r="F62" s="114" t="str">
        <f>IFERROR(IF(VLOOKUP($A62,'Annex 2 Designated EHV charges'!$A:$P,10,FALSE)=0,"",VLOOKUP($A62,'Annex 2 Designated EHV charges'!$A:$P,10,FALSE)),"")</f>
        <v/>
      </c>
      <c r="G62" s="115" t="str">
        <f>IFERROR(IF(VLOOKUP($A62,'Annex 2 Designated EHV charges'!$A:$P,11,FALSE)=0,"",VLOOKUP($A62,'Annex 2 Designated EHV charges'!$A:$P,11,FALSE)),"")</f>
        <v/>
      </c>
      <c r="H62" s="115" t="str">
        <f>IFERROR(IF(VLOOKUP($A62,'Annex 2 Designated EHV charges'!$A:$P,12,FALSE)=0,"",VLOOKUP($A62,'Annex 2 Designated EHV charges'!$A:$P,12,FALSE)),"")</f>
        <v/>
      </c>
    </row>
    <row r="63" spans="1:8" x14ac:dyDescent="0.25">
      <c r="A63" s="202" t="str" cm="1">
        <f t="array" ref="A63">IFERROR(INDEX('Annex 2 Designated EHV charges'!$A$10:$A$200, MATCH(0, IF(ISBLANK('Annex 2 Designated EHV charges'!$A$10:$A$200),1, COUNTIF(A$4:$A62, 'Annex 2 Designated EHV charges'!$A$10:$A$200)), 0)),"")</f>
        <v/>
      </c>
      <c r="B63" s="94" t="str">
        <f>IF($A63="","",VLOOKUP($A63,'Annex 2 Designated EHV charges'!$A:$P,2,0))</f>
        <v/>
      </c>
      <c r="C63" s="111" t="str">
        <f>IF($A63="","",VLOOKUP($A63,'Annex 2 Designated EHV charges'!$A:$P,3,0))</f>
        <v/>
      </c>
      <c r="D63" s="112" t="str">
        <f>IF($A63="","",VLOOKUP($A63,'Annex 2 Designated EHV charges'!$A:$P,7,0))</f>
        <v/>
      </c>
      <c r="E63" s="113" t="str">
        <f>IFERROR(IF(VLOOKUP($A63,'Annex 2 Designated EHV charges'!$A:$P,9,FALSE)=0,"",VLOOKUP($A63,'Annex 2 Designated EHV charges'!$A:$P,9,FALSE)),"")</f>
        <v/>
      </c>
      <c r="F63" s="114" t="str">
        <f>IFERROR(IF(VLOOKUP($A63,'Annex 2 Designated EHV charges'!$A:$P,10,FALSE)=0,"",VLOOKUP($A63,'Annex 2 Designated EHV charges'!$A:$P,10,FALSE)),"")</f>
        <v/>
      </c>
      <c r="G63" s="115" t="str">
        <f>IFERROR(IF(VLOOKUP($A63,'Annex 2 Designated EHV charges'!$A:$P,11,FALSE)=0,"",VLOOKUP($A63,'Annex 2 Designated EHV charges'!$A:$P,11,FALSE)),"")</f>
        <v/>
      </c>
      <c r="H63" s="115" t="str">
        <f>IFERROR(IF(VLOOKUP($A63,'Annex 2 Designated EHV charges'!$A:$P,12,FALSE)=0,"",VLOOKUP($A63,'Annex 2 Designated EHV charges'!$A:$P,12,FALSE)),"")</f>
        <v/>
      </c>
    </row>
    <row r="64" spans="1:8" x14ac:dyDescent="0.25">
      <c r="A64" s="202" t="str" cm="1">
        <f t="array" ref="A64">IFERROR(INDEX('Annex 2 Designated EHV charges'!$A$10:$A$200, MATCH(0, IF(ISBLANK('Annex 2 Designated EHV charges'!$A$10:$A$200),1, COUNTIF(A$4:$A63, 'Annex 2 Designated EHV charges'!$A$10:$A$200)), 0)),"")</f>
        <v/>
      </c>
      <c r="B64" s="94" t="str">
        <f>IF($A64="","",VLOOKUP($A64,'Annex 2 Designated EHV charges'!$A:$P,2,0))</f>
        <v/>
      </c>
      <c r="C64" s="111" t="str">
        <f>IF($A64="","",VLOOKUP($A64,'Annex 2 Designated EHV charges'!$A:$P,3,0))</f>
        <v/>
      </c>
      <c r="D64" s="112" t="str">
        <f>IF($A64="","",VLOOKUP($A64,'Annex 2 Designated EHV charges'!$A:$P,7,0))</f>
        <v/>
      </c>
      <c r="E64" s="113" t="str">
        <f>IFERROR(IF(VLOOKUP($A64,'Annex 2 Designated EHV charges'!$A:$P,9,FALSE)=0,"",VLOOKUP($A64,'Annex 2 Designated EHV charges'!$A:$P,9,FALSE)),"")</f>
        <v/>
      </c>
      <c r="F64" s="114" t="str">
        <f>IFERROR(IF(VLOOKUP($A64,'Annex 2 Designated EHV charges'!$A:$P,10,FALSE)=0,"",VLOOKUP($A64,'Annex 2 Designated EHV charges'!$A:$P,10,FALSE)),"")</f>
        <v/>
      </c>
      <c r="G64" s="115" t="str">
        <f>IFERROR(IF(VLOOKUP($A64,'Annex 2 Designated EHV charges'!$A:$P,11,FALSE)=0,"",VLOOKUP($A64,'Annex 2 Designated EHV charges'!$A:$P,11,FALSE)),"")</f>
        <v/>
      </c>
      <c r="H64" s="115" t="str">
        <f>IFERROR(IF(VLOOKUP($A64,'Annex 2 Designated EHV charges'!$A:$P,12,FALSE)=0,"",VLOOKUP($A64,'Annex 2 Designated EHV charges'!$A:$P,12,FALSE)),"")</f>
        <v/>
      </c>
    </row>
    <row r="65" spans="1:8" x14ac:dyDescent="0.25">
      <c r="A65" s="202" t="str" cm="1">
        <f t="array" ref="A65">IFERROR(INDEX('Annex 2 Designated EHV charges'!$A$10:$A$200, MATCH(0, IF(ISBLANK('Annex 2 Designated EHV charges'!$A$10:$A$200),1, COUNTIF(A$4:$A64, 'Annex 2 Designated EHV charges'!$A$10:$A$200)), 0)),"")</f>
        <v/>
      </c>
      <c r="B65" s="94" t="str">
        <f>IF($A65="","",VLOOKUP($A65,'Annex 2 Designated EHV charges'!$A:$P,2,0))</f>
        <v/>
      </c>
      <c r="C65" s="111" t="str">
        <f>IF($A65="","",VLOOKUP($A65,'Annex 2 Designated EHV charges'!$A:$P,3,0))</f>
        <v/>
      </c>
      <c r="D65" s="112" t="str">
        <f>IF($A65="","",VLOOKUP($A65,'Annex 2 Designated EHV charges'!$A:$P,7,0))</f>
        <v/>
      </c>
      <c r="E65" s="113" t="str">
        <f>IFERROR(IF(VLOOKUP($A65,'Annex 2 Designated EHV charges'!$A:$P,9,FALSE)=0,"",VLOOKUP($A65,'Annex 2 Designated EHV charges'!$A:$P,9,FALSE)),"")</f>
        <v/>
      </c>
      <c r="F65" s="114" t="str">
        <f>IFERROR(IF(VLOOKUP($A65,'Annex 2 Designated EHV charges'!$A:$P,10,FALSE)=0,"",VLOOKUP($A65,'Annex 2 Designated EHV charges'!$A:$P,10,FALSE)),"")</f>
        <v/>
      </c>
      <c r="G65" s="115" t="str">
        <f>IFERROR(IF(VLOOKUP($A65,'Annex 2 Designated EHV charges'!$A:$P,11,FALSE)=0,"",VLOOKUP($A65,'Annex 2 Designated EHV charges'!$A:$P,11,FALSE)),"")</f>
        <v/>
      </c>
      <c r="H65" s="115" t="str">
        <f>IFERROR(IF(VLOOKUP($A65,'Annex 2 Designated EHV charges'!$A:$P,12,FALSE)=0,"",VLOOKUP($A65,'Annex 2 Designated EHV charges'!$A:$P,12,FALSE)),"")</f>
        <v/>
      </c>
    </row>
    <row r="66" spans="1:8" x14ac:dyDescent="0.25">
      <c r="A66" s="202" t="str" cm="1">
        <f t="array" ref="A66">IFERROR(INDEX('Annex 2 Designated EHV charges'!$A$10:$A$200, MATCH(0, IF(ISBLANK('Annex 2 Designated EHV charges'!$A$10:$A$200),1, COUNTIF(A$4:$A65, 'Annex 2 Designated EHV charges'!$A$10:$A$200)), 0)),"")</f>
        <v/>
      </c>
      <c r="B66" s="94" t="str">
        <f>IF($A66="","",VLOOKUP($A66,'Annex 2 Designated EHV charges'!$A:$P,2,0))</f>
        <v/>
      </c>
      <c r="C66" s="111" t="str">
        <f>IF($A66="","",VLOOKUP($A66,'Annex 2 Designated EHV charges'!$A:$P,3,0))</f>
        <v/>
      </c>
      <c r="D66" s="112" t="str">
        <f>IF($A66="","",VLOOKUP($A66,'Annex 2 Designated EHV charges'!$A:$P,7,0))</f>
        <v/>
      </c>
      <c r="E66" s="113" t="str">
        <f>IFERROR(IF(VLOOKUP($A66,'Annex 2 Designated EHV charges'!$A:$P,9,FALSE)=0,"",VLOOKUP($A66,'Annex 2 Designated EHV charges'!$A:$P,9,FALSE)),"")</f>
        <v/>
      </c>
      <c r="F66" s="114" t="str">
        <f>IFERROR(IF(VLOOKUP($A66,'Annex 2 Designated EHV charges'!$A:$P,10,FALSE)=0,"",VLOOKUP($A66,'Annex 2 Designated EHV charges'!$A:$P,10,FALSE)),"")</f>
        <v/>
      </c>
      <c r="G66" s="115" t="str">
        <f>IFERROR(IF(VLOOKUP($A66,'Annex 2 Designated EHV charges'!$A:$P,11,FALSE)=0,"",VLOOKUP($A66,'Annex 2 Designated EHV charges'!$A:$P,11,FALSE)),"")</f>
        <v/>
      </c>
      <c r="H66" s="115" t="str">
        <f>IFERROR(IF(VLOOKUP($A66,'Annex 2 Designated EHV charges'!$A:$P,12,FALSE)=0,"",VLOOKUP($A66,'Annex 2 Designated EHV charges'!$A:$P,12,FALSE)),"")</f>
        <v/>
      </c>
    </row>
    <row r="67" spans="1:8" x14ac:dyDescent="0.25">
      <c r="A67" s="202" t="str" cm="1">
        <f t="array" ref="A67">IFERROR(INDEX('Annex 2 Designated EHV charges'!$A$10:$A$200, MATCH(0, IF(ISBLANK('Annex 2 Designated EHV charges'!$A$10:$A$200),1, COUNTIF(A$4:$A66, 'Annex 2 Designated EHV charges'!$A$10:$A$200)), 0)),"")</f>
        <v/>
      </c>
      <c r="B67" s="94" t="str">
        <f>IF($A67="","",VLOOKUP($A67,'Annex 2 Designated EHV charges'!$A:$P,2,0))</f>
        <v/>
      </c>
      <c r="C67" s="111" t="str">
        <f>IF($A67="","",VLOOKUP($A67,'Annex 2 Designated EHV charges'!$A:$P,3,0))</f>
        <v/>
      </c>
      <c r="D67" s="112" t="str">
        <f>IF($A67="","",VLOOKUP($A67,'Annex 2 Designated EHV charges'!$A:$P,7,0))</f>
        <v/>
      </c>
      <c r="E67" s="113" t="str">
        <f>IFERROR(IF(VLOOKUP($A67,'Annex 2 Designated EHV charges'!$A:$P,9,FALSE)=0,"",VLOOKUP($A67,'Annex 2 Designated EHV charges'!$A:$P,9,FALSE)),"")</f>
        <v/>
      </c>
      <c r="F67" s="114" t="str">
        <f>IFERROR(IF(VLOOKUP($A67,'Annex 2 Designated EHV charges'!$A:$P,10,FALSE)=0,"",VLOOKUP($A67,'Annex 2 Designated EHV charges'!$A:$P,10,FALSE)),"")</f>
        <v/>
      </c>
      <c r="G67" s="115" t="str">
        <f>IFERROR(IF(VLOOKUP($A67,'Annex 2 Designated EHV charges'!$A:$P,11,FALSE)=0,"",VLOOKUP($A67,'Annex 2 Designated EHV charges'!$A:$P,11,FALSE)),"")</f>
        <v/>
      </c>
      <c r="H67" s="115" t="str">
        <f>IFERROR(IF(VLOOKUP($A67,'Annex 2 Designated EHV charges'!$A:$P,12,FALSE)=0,"",VLOOKUP($A67,'Annex 2 Designated EHV charges'!$A:$P,12,FALSE)),"")</f>
        <v/>
      </c>
    </row>
    <row r="68" spans="1:8" x14ac:dyDescent="0.25">
      <c r="A68" s="202" t="str" cm="1">
        <f t="array" ref="A68">IFERROR(INDEX('Annex 2 Designated EHV charges'!$A$10:$A$200, MATCH(0, IF(ISBLANK('Annex 2 Designated EHV charges'!$A$10:$A$200),1, COUNTIF(A$4:$A67, 'Annex 2 Designated EHV charges'!$A$10:$A$200)), 0)),"")</f>
        <v/>
      </c>
      <c r="B68" s="94" t="str">
        <f>IF($A68="","",VLOOKUP($A68,'Annex 2 Designated EHV charges'!$A:$P,2,0))</f>
        <v/>
      </c>
      <c r="C68" s="111" t="str">
        <f>IF($A68="","",VLOOKUP($A68,'Annex 2 Designated EHV charges'!$A:$P,3,0))</f>
        <v/>
      </c>
      <c r="D68" s="112" t="str">
        <f>IF($A68="","",VLOOKUP($A68,'Annex 2 Designated EHV charges'!$A:$P,7,0))</f>
        <v/>
      </c>
      <c r="E68" s="113" t="str">
        <f>IFERROR(IF(VLOOKUP($A68,'Annex 2 Designated EHV charges'!$A:$P,9,FALSE)=0,"",VLOOKUP($A68,'Annex 2 Designated EHV charges'!$A:$P,9,FALSE)),"")</f>
        <v/>
      </c>
      <c r="F68" s="114" t="str">
        <f>IFERROR(IF(VLOOKUP($A68,'Annex 2 Designated EHV charges'!$A:$P,10,FALSE)=0,"",VLOOKUP($A68,'Annex 2 Designated EHV charges'!$A:$P,10,FALSE)),"")</f>
        <v/>
      </c>
      <c r="G68" s="115" t="str">
        <f>IFERROR(IF(VLOOKUP($A68,'Annex 2 Designated EHV charges'!$A:$P,11,FALSE)=0,"",VLOOKUP($A68,'Annex 2 Designated EHV charges'!$A:$P,11,FALSE)),"")</f>
        <v/>
      </c>
      <c r="H68" s="115" t="str">
        <f>IFERROR(IF(VLOOKUP($A68,'Annex 2 Designated EHV charges'!$A:$P,12,FALSE)=0,"",VLOOKUP($A68,'Annex 2 Designated EHV charges'!$A:$P,12,FALSE)),"")</f>
        <v/>
      </c>
    </row>
    <row r="69" spans="1:8" x14ac:dyDescent="0.25">
      <c r="A69" s="202" t="str" cm="1">
        <f t="array" ref="A69">IFERROR(INDEX('Annex 2 Designated EHV charges'!$A$10:$A$200, MATCH(0, IF(ISBLANK('Annex 2 Designated EHV charges'!$A$10:$A$200),1, COUNTIF(A$4:$A68, 'Annex 2 Designated EHV charges'!$A$10:$A$200)), 0)),"")</f>
        <v/>
      </c>
      <c r="B69" s="94" t="str">
        <f>IF($A69="","",VLOOKUP($A69,'Annex 2 Designated EHV charges'!$A:$P,2,0))</f>
        <v/>
      </c>
      <c r="C69" s="111" t="str">
        <f>IF($A69="","",VLOOKUP($A69,'Annex 2 Designated EHV charges'!$A:$P,3,0))</f>
        <v/>
      </c>
      <c r="D69" s="112" t="str">
        <f>IF($A69="","",VLOOKUP($A69,'Annex 2 Designated EHV charges'!$A:$P,7,0))</f>
        <v/>
      </c>
      <c r="E69" s="113" t="str">
        <f>IFERROR(IF(VLOOKUP($A69,'Annex 2 Designated EHV charges'!$A:$P,9,FALSE)=0,"",VLOOKUP($A69,'Annex 2 Designated EHV charges'!$A:$P,9,FALSE)),"")</f>
        <v/>
      </c>
      <c r="F69" s="114" t="str">
        <f>IFERROR(IF(VLOOKUP($A69,'Annex 2 Designated EHV charges'!$A:$P,10,FALSE)=0,"",VLOOKUP($A69,'Annex 2 Designated EHV charges'!$A:$P,10,FALSE)),"")</f>
        <v/>
      </c>
      <c r="G69" s="115" t="str">
        <f>IFERROR(IF(VLOOKUP($A69,'Annex 2 Designated EHV charges'!$A:$P,11,FALSE)=0,"",VLOOKUP($A69,'Annex 2 Designated EHV charges'!$A:$P,11,FALSE)),"")</f>
        <v/>
      </c>
      <c r="H69" s="115" t="str">
        <f>IFERROR(IF(VLOOKUP($A69,'Annex 2 Designated EHV charges'!$A:$P,12,FALSE)=0,"",VLOOKUP($A69,'Annex 2 Designated EHV charges'!$A:$P,12,FALSE)),"")</f>
        <v/>
      </c>
    </row>
    <row r="70" spans="1:8" x14ac:dyDescent="0.25">
      <c r="A70" s="202" t="str" cm="1">
        <f t="array" ref="A70">IFERROR(INDEX('Annex 2 Designated EHV charges'!$A$10:$A$200, MATCH(0, IF(ISBLANK('Annex 2 Designated EHV charges'!$A$10:$A$200),1, COUNTIF(A$4:$A69, 'Annex 2 Designated EHV charges'!$A$10:$A$200)), 0)),"")</f>
        <v/>
      </c>
      <c r="B70" s="94" t="str">
        <f>IF($A70="","",VLOOKUP($A70,'Annex 2 Designated EHV charges'!$A:$P,2,0))</f>
        <v/>
      </c>
      <c r="C70" s="111" t="str">
        <f>IF($A70="","",VLOOKUP($A70,'Annex 2 Designated EHV charges'!$A:$P,3,0))</f>
        <v/>
      </c>
      <c r="D70" s="112" t="str">
        <f>IF($A70="","",VLOOKUP($A70,'Annex 2 Designated EHV charges'!$A:$P,7,0))</f>
        <v/>
      </c>
      <c r="E70" s="113" t="str">
        <f>IFERROR(IF(VLOOKUP($A70,'Annex 2 Designated EHV charges'!$A:$P,9,FALSE)=0,"",VLOOKUP($A70,'Annex 2 Designated EHV charges'!$A:$P,9,FALSE)),"")</f>
        <v/>
      </c>
      <c r="F70" s="114" t="str">
        <f>IFERROR(IF(VLOOKUP($A70,'Annex 2 Designated EHV charges'!$A:$P,10,FALSE)=0,"",VLOOKUP($A70,'Annex 2 Designated EHV charges'!$A:$P,10,FALSE)),"")</f>
        <v/>
      </c>
      <c r="G70" s="115" t="str">
        <f>IFERROR(IF(VLOOKUP($A70,'Annex 2 Designated EHV charges'!$A:$P,11,FALSE)=0,"",VLOOKUP($A70,'Annex 2 Designated EHV charges'!$A:$P,11,FALSE)),"")</f>
        <v/>
      </c>
      <c r="H70" s="115" t="str">
        <f>IFERROR(IF(VLOOKUP($A70,'Annex 2 Designated EHV charges'!$A:$P,12,FALSE)=0,"",VLOOKUP($A70,'Annex 2 Designated EHV charges'!$A:$P,12,FALSE)),"")</f>
        <v/>
      </c>
    </row>
    <row r="71" spans="1:8" x14ac:dyDescent="0.25">
      <c r="A71" s="202" t="str" cm="1">
        <f t="array" ref="A71">IFERROR(INDEX('Annex 2 Designated EHV charges'!$A$10:$A$200, MATCH(0, IF(ISBLANK('Annex 2 Designated EHV charges'!$A$10:$A$200),1, COUNTIF(A$4:$A70, 'Annex 2 Designated EHV charges'!$A$10:$A$200)), 0)),"")</f>
        <v/>
      </c>
      <c r="B71" s="94" t="str">
        <f>IF($A71="","",VLOOKUP($A71,'Annex 2 Designated EHV charges'!$A:$P,2,0))</f>
        <v/>
      </c>
      <c r="C71" s="111" t="str">
        <f>IF($A71="","",VLOOKUP($A71,'Annex 2 Designated EHV charges'!$A:$P,3,0))</f>
        <v/>
      </c>
      <c r="D71" s="112" t="str">
        <f>IF($A71="","",VLOOKUP($A71,'Annex 2 Designated EHV charges'!$A:$P,7,0))</f>
        <v/>
      </c>
      <c r="E71" s="113" t="str">
        <f>IFERROR(IF(VLOOKUP($A71,'Annex 2 Designated EHV charges'!$A:$P,9,FALSE)=0,"",VLOOKUP($A71,'Annex 2 Designated EHV charges'!$A:$P,9,FALSE)),"")</f>
        <v/>
      </c>
      <c r="F71" s="114" t="str">
        <f>IFERROR(IF(VLOOKUP($A71,'Annex 2 Designated EHV charges'!$A:$P,10,FALSE)=0,"",VLOOKUP($A71,'Annex 2 Designated EHV charges'!$A:$P,10,FALSE)),"")</f>
        <v/>
      </c>
      <c r="G71" s="115" t="str">
        <f>IFERROR(IF(VLOOKUP($A71,'Annex 2 Designated EHV charges'!$A:$P,11,FALSE)=0,"",VLOOKUP($A71,'Annex 2 Designated EHV charges'!$A:$P,11,FALSE)),"")</f>
        <v/>
      </c>
      <c r="H71" s="115" t="str">
        <f>IFERROR(IF(VLOOKUP($A71,'Annex 2 Designated EHV charges'!$A:$P,12,FALSE)=0,"",VLOOKUP($A71,'Annex 2 Designated EHV charges'!$A:$P,12,FALSE)),"")</f>
        <v/>
      </c>
    </row>
    <row r="72" spans="1:8" x14ac:dyDescent="0.25">
      <c r="A72" s="202" t="str" cm="1">
        <f t="array" ref="A72">IFERROR(INDEX('Annex 2 Designated EHV charges'!$A$10:$A$200, MATCH(0, IF(ISBLANK('Annex 2 Designated EHV charges'!$A$10:$A$200),1, COUNTIF(A$4:$A71, 'Annex 2 Designated EHV charges'!$A$10:$A$200)), 0)),"")</f>
        <v/>
      </c>
      <c r="B72" s="94" t="str">
        <f>IF($A72="","",VLOOKUP($A72,'Annex 2 Designated EHV charges'!$A:$P,2,0))</f>
        <v/>
      </c>
      <c r="C72" s="111" t="str">
        <f>IF($A72="","",VLOOKUP($A72,'Annex 2 Designated EHV charges'!$A:$P,3,0))</f>
        <v/>
      </c>
      <c r="D72" s="112" t="str">
        <f>IF($A72="","",VLOOKUP($A72,'Annex 2 Designated EHV charges'!$A:$P,7,0))</f>
        <v/>
      </c>
      <c r="E72" s="113" t="str">
        <f>IFERROR(IF(VLOOKUP($A72,'Annex 2 Designated EHV charges'!$A:$P,9,FALSE)=0,"",VLOOKUP($A72,'Annex 2 Designated EHV charges'!$A:$P,9,FALSE)),"")</f>
        <v/>
      </c>
      <c r="F72" s="114" t="str">
        <f>IFERROR(IF(VLOOKUP($A72,'Annex 2 Designated EHV charges'!$A:$P,10,FALSE)=0,"",VLOOKUP($A72,'Annex 2 Designated EHV charges'!$A:$P,10,FALSE)),"")</f>
        <v/>
      </c>
      <c r="G72" s="115" t="str">
        <f>IFERROR(IF(VLOOKUP($A72,'Annex 2 Designated EHV charges'!$A:$P,11,FALSE)=0,"",VLOOKUP($A72,'Annex 2 Designated EHV charges'!$A:$P,11,FALSE)),"")</f>
        <v/>
      </c>
      <c r="H72" s="115" t="str">
        <f>IFERROR(IF(VLOOKUP($A72,'Annex 2 Designated EHV charges'!$A:$P,12,FALSE)=0,"",VLOOKUP($A72,'Annex 2 Designated EHV charges'!$A:$P,12,FALSE)),"")</f>
        <v/>
      </c>
    </row>
    <row r="73" spans="1:8" x14ac:dyDescent="0.25">
      <c r="A73" s="202" t="str" cm="1">
        <f t="array" ref="A73">IFERROR(INDEX('Annex 2 Designated EHV charges'!$A$10:$A$200, MATCH(0, IF(ISBLANK('Annex 2 Designated EHV charges'!$A$10:$A$200),1, COUNTIF(A$4:$A72, 'Annex 2 Designated EHV charges'!$A$10:$A$200)), 0)),"")</f>
        <v/>
      </c>
      <c r="B73" s="94" t="str">
        <f>IF($A73="","",VLOOKUP($A73,'Annex 2 Designated EHV charges'!$A:$P,2,0))</f>
        <v/>
      </c>
      <c r="C73" s="111" t="str">
        <f>IF($A73="","",VLOOKUP($A73,'Annex 2 Designated EHV charges'!$A:$P,3,0))</f>
        <v/>
      </c>
      <c r="D73" s="112" t="str">
        <f>IF($A73="","",VLOOKUP($A73,'Annex 2 Designated EHV charges'!$A:$P,7,0))</f>
        <v/>
      </c>
      <c r="E73" s="113" t="str">
        <f>IFERROR(IF(VLOOKUP($A73,'Annex 2 Designated EHV charges'!$A:$P,9,FALSE)=0,"",VLOOKUP($A73,'Annex 2 Designated EHV charges'!$A:$P,9,FALSE)),"")</f>
        <v/>
      </c>
      <c r="F73" s="114" t="str">
        <f>IFERROR(IF(VLOOKUP($A73,'Annex 2 Designated EHV charges'!$A:$P,10,FALSE)=0,"",VLOOKUP($A73,'Annex 2 Designated EHV charges'!$A:$P,10,FALSE)),"")</f>
        <v/>
      </c>
      <c r="G73" s="115" t="str">
        <f>IFERROR(IF(VLOOKUP($A73,'Annex 2 Designated EHV charges'!$A:$P,11,FALSE)=0,"",VLOOKUP($A73,'Annex 2 Designated EHV charges'!$A:$P,11,FALSE)),"")</f>
        <v/>
      </c>
      <c r="H73" s="115" t="str">
        <f>IFERROR(IF(VLOOKUP($A73,'Annex 2 Designated EHV charges'!$A:$P,12,FALSE)=0,"",VLOOKUP($A73,'Annex 2 Designated EHV charges'!$A:$P,12,FALSE)),"")</f>
        <v/>
      </c>
    </row>
    <row r="74" spans="1:8" x14ac:dyDescent="0.25">
      <c r="A74" s="202" t="str" cm="1">
        <f t="array" ref="A74">IFERROR(INDEX('Annex 2 Designated EHV charges'!$A$10:$A$200, MATCH(0, IF(ISBLANK('Annex 2 Designated EHV charges'!$A$10:$A$200),1, COUNTIF(A$4:$A73, 'Annex 2 Designated EHV charges'!$A$10:$A$200)), 0)),"")</f>
        <v/>
      </c>
      <c r="B74" s="94" t="str">
        <f>IF($A74="","",VLOOKUP($A74,'Annex 2 Designated EHV charges'!$A:$P,2,0))</f>
        <v/>
      </c>
      <c r="C74" s="111" t="str">
        <f>IF($A74="","",VLOOKUP($A74,'Annex 2 Designated EHV charges'!$A:$P,3,0))</f>
        <v/>
      </c>
      <c r="D74" s="112" t="str">
        <f>IF($A74="","",VLOOKUP($A74,'Annex 2 Designated EHV charges'!$A:$P,7,0))</f>
        <v/>
      </c>
      <c r="E74" s="113" t="str">
        <f>IFERROR(IF(VLOOKUP($A74,'Annex 2 Designated EHV charges'!$A:$P,9,FALSE)=0,"",VLOOKUP($A74,'Annex 2 Designated EHV charges'!$A:$P,9,FALSE)),"")</f>
        <v/>
      </c>
      <c r="F74" s="114" t="str">
        <f>IFERROR(IF(VLOOKUP($A74,'Annex 2 Designated EHV charges'!$A:$P,10,FALSE)=0,"",VLOOKUP($A74,'Annex 2 Designated EHV charges'!$A:$P,10,FALSE)),"")</f>
        <v/>
      </c>
      <c r="G74" s="115" t="str">
        <f>IFERROR(IF(VLOOKUP($A74,'Annex 2 Designated EHV charges'!$A:$P,11,FALSE)=0,"",VLOOKUP($A74,'Annex 2 Designated EHV charges'!$A:$P,11,FALSE)),"")</f>
        <v/>
      </c>
      <c r="H74" s="115" t="str">
        <f>IFERROR(IF(VLOOKUP($A74,'Annex 2 Designated EHV charges'!$A:$P,12,FALSE)=0,"",VLOOKUP($A74,'Annex 2 Designated EHV charges'!$A:$P,12,FALSE)),"")</f>
        <v/>
      </c>
    </row>
    <row r="75" spans="1:8" x14ac:dyDescent="0.25">
      <c r="A75" s="202" t="str" cm="1">
        <f t="array" ref="A75">IFERROR(INDEX('Annex 2 Designated EHV charges'!$A$10:$A$200, MATCH(0, IF(ISBLANK('Annex 2 Designated EHV charges'!$A$10:$A$200),1, COUNTIF(A$4:$A74, 'Annex 2 Designated EHV charges'!$A$10:$A$200)), 0)),"")</f>
        <v/>
      </c>
      <c r="B75" s="94" t="str">
        <f>IF($A75="","",VLOOKUP($A75,'Annex 2 Designated EHV charges'!$A:$P,2,0))</f>
        <v/>
      </c>
      <c r="C75" s="111" t="str">
        <f>IF($A75="","",VLOOKUP($A75,'Annex 2 Designated EHV charges'!$A:$P,3,0))</f>
        <v/>
      </c>
      <c r="D75" s="112" t="str">
        <f>IF($A75="","",VLOOKUP($A75,'Annex 2 Designated EHV charges'!$A:$P,7,0))</f>
        <v/>
      </c>
      <c r="E75" s="113" t="str">
        <f>IFERROR(IF(VLOOKUP($A75,'Annex 2 Designated EHV charges'!$A:$P,9,FALSE)=0,"",VLOOKUP($A75,'Annex 2 Designated EHV charges'!$A:$P,9,FALSE)),"")</f>
        <v/>
      </c>
      <c r="F75" s="114" t="str">
        <f>IFERROR(IF(VLOOKUP($A75,'Annex 2 Designated EHV charges'!$A:$P,10,FALSE)=0,"",VLOOKUP($A75,'Annex 2 Designated EHV charges'!$A:$P,10,FALSE)),"")</f>
        <v/>
      </c>
      <c r="G75" s="115" t="str">
        <f>IFERROR(IF(VLOOKUP($A75,'Annex 2 Designated EHV charges'!$A:$P,11,FALSE)=0,"",VLOOKUP($A75,'Annex 2 Designated EHV charges'!$A:$P,11,FALSE)),"")</f>
        <v/>
      </c>
      <c r="H75" s="115" t="str">
        <f>IFERROR(IF(VLOOKUP($A75,'Annex 2 Designated EHV charges'!$A:$P,12,FALSE)=0,"",VLOOKUP($A75,'Annex 2 Designated EHV charges'!$A:$P,12,FALSE)),"")</f>
        <v/>
      </c>
    </row>
    <row r="76" spans="1:8" x14ac:dyDescent="0.25">
      <c r="A76" s="202" t="str" cm="1">
        <f t="array" ref="A76">IFERROR(INDEX('Annex 2 Designated EHV charges'!$A$10:$A$200, MATCH(0, IF(ISBLANK('Annex 2 Designated EHV charges'!$A$10:$A$200),1, COUNTIF(A$4:$A75, 'Annex 2 Designated EHV charges'!$A$10:$A$200)), 0)),"")</f>
        <v/>
      </c>
      <c r="B76" s="94" t="str">
        <f>IF($A76="","",VLOOKUP($A76,'Annex 2 Designated EHV charges'!$A:$P,2,0))</f>
        <v/>
      </c>
      <c r="C76" s="111" t="str">
        <f>IF($A76="","",VLOOKUP($A76,'Annex 2 Designated EHV charges'!$A:$P,3,0))</f>
        <v/>
      </c>
      <c r="D76" s="112" t="str">
        <f>IF($A76="","",VLOOKUP($A76,'Annex 2 Designated EHV charges'!$A:$P,7,0))</f>
        <v/>
      </c>
      <c r="E76" s="113" t="str">
        <f>IFERROR(IF(VLOOKUP($A76,'Annex 2 Designated EHV charges'!$A:$P,9,FALSE)=0,"",VLOOKUP($A76,'Annex 2 Designated EHV charges'!$A:$P,9,FALSE)),"")</f>
        <v/>
      </c>
      <c r="F76" s="114" t="str">
        <f>IFERROR(IF(VLOOKUP($A76,'Annex 2 Designated EHV charges'!$A:$P,10,FALSE)=0,"",VLOOKUP($A76,'Annex 2 Designated EHV charges'!$A:$P,10,FALSE)),"")</f>
        <v/>
      </c>
      <c r="G76" s="115" t="str">
        <f>IFERROR(IF(VLOOKUP($A76,'Annex 2 Designated EHV charges'!$A:$P,11,FALSE)=0,"",VLOOKUP($A76,'Annex 2 Designated EHV charges'!$A:$P,11,FALSE)),"")</f>
        <v/>
      </c>
      <c r="H76" s="115" t="str">
        <f>IFERROR(IF(VLOOKUP($A76,'Annex 2 Designated EHV charges'!$A:$P,12,FALSE)=0,"",VLOOKUP($A76,'Annex 2 Designated EHV charges'!$A:$P,12,FALSE)),"")</f>
        <v/>
      </c>
    </row>
    <row r="77" spans="1:8" x14ac:dyDescent="0.25">
      <c r="A77" s="202" t="str" cm="1">
        <f t="array" ref="A77">IFERROR(INDEX('Annex 2 Designated EHV charges'!$A$10:$A$200, MATCH(0, IF(ISBLANK('Annex 2 Designated EHV charges'!$A$10:$A$200),1, COUNTIF(A$4:$A76, 'Annex 2 Designated EHV charges'!$A$10:$A$200)), 0)),"")</f>
        <v/>
      </c>
      <c r="B77" s="94" t="str">
        <f>IF($A77="","",VLOOKUP($A77,'Annex 2 Designated EHV charges'!$A:$P,2,0))</f>
        <v/>
      </c>
      <c r="C77" s="111" t="str">
        <f>IF($A77="","",VLOOKUP($A77,'Annex 2 Designated EHV charges'!$A:$P,3,0))</f>
        <v/>
      </c>
      <c r="D77" s="112" t="str">
        <f>IF($A77="","",VLOOKUP($A77,'Annex 2 Designated EHV charges'!$A:$P,7,0))</f>
        <v/>
      </c>
      <c r="E77" s="113" t="str">
        <f>IFERROR(IF(VLOOKUP($A77,'Annex 2 Designated EHV charges'!$A:$P,9,FALSE)=0,"",VLOOKUP($A77,'Annex 2 Designated EHV charges'!$A:$P,9,FALSE)),"")</f>
        <v/>
      </c>
      <c r="F77" s="114" t="str">
        <f>IFERROR(IF(VLOOKUP($A77,'Annex 2 Designated EHV charges'!$A:$P,10,FALSE)=0,"",VLOOKUP($A77,'Annex 2 Designated EHV charges'!$A:$P,10,FALSE)),"")</f>
        <v/>
      </c>
      <c r="G77" s="115" t="str">
        <f>IFERROR(IF(VLOOKUP($A77,'Annex 2 Designated EHV charges'!$A:$P,11,FALSE)=0,"",VLOOKUP($A77,'Annex 2 Designated EHV charges'!$A:$P,11,FALSE)),"")</f>
        <v/>
      </c>
      <c r="H77" s="115" t="str">
        <f>IFERROR(IF(VLOOKUP($A77,'Annex 2 Designated EHV charges'!$A:$P,12,FALSE)=0,"",VLOOKUP($A77,'Annex 2 Designated EHV charges'!$A:$P,12,FALSE)),"")</f>
        <v/>
      </c>
    </row>
    <row r="78" spans="1:8" x14ac:dyDescent="0.25">
      <c r="A78" s="202" t="str" cm="1">
        <f t="array" ref="A78">IFERROR(INDEX('Annex 2 Designated EHV charges'!$A$10:$A$200, MATCH(0, IF(ISBLANK('Annex 2 Designated EHV charges'!$A$10:$A$200),1, COUNTIF(A$4:$A77, 'Annex 2 Designated EHV charges'!$A$10:$A$200)), 0)),"")</f>
        <v/>
      </c>
      <c r="B78" s="94" t="str">
        <f>IF($A78="","",VLOOKUP($A78,'Annex 2 Designated EHV charges'!$A:$P,2,0))</f>
        <v/>
      </c>
      <c r="C78" s="111" t="str">
        <f>IF($A78="","",VLOOKUP($A78,'Annex 2 Designated EHV charges'!$A:$P,3,0))</f>
        <v/>
      </c>
      <c r="D78" s="112" t="str">
        <f>IF($A78="","",VLOOKUP($A78,'Annex 2 Designated EHV charges'!$A:$P,7,0))</f>
        <v/>
      </c>
      <c r="E78" s="113" t="str">
        <f>IFERROR(IF(VLOOKUP($A78,'Annex 2 Designated EHV charges'!$A:$P,9,FALSE)=0,"",VLOOKUP($A78,'Annex 2 Designated EHV charges'!$A:$P,9,FALSE)),"")</f>
        <v/>
      </c>
      <c r="F78" s="114" t="str">
        <f>IFERROR(IF(VLOOKUP($A78,'Annex 2 Designated EHV charges'!$A:$P,10,FALSE)=0,"",VLOOKUP($A78,'Annex 2 Designated EHV charges'!$A:$P,10,FALSE)),"")</f>
        <v/>
      </c>
      <c r="G78" s="115" t="str">
        <f>IFERROR(IF(VLOOKUP($A78,'Annex 2 Designated EHV charges'!$A:$P,11,FALSE)=0,"",VLOOKUP($A78,'Annex 2 Designated EHV charges'!$A:$P,11,FALSE)),"")</f>
        <v/>
      </c>
      <c r="H78" s="115" t="str">
        <f>IFERROR(IF(VLOOKUP($A78,'Annex 2 Designated EHV charges'!$A:$P,12,FALSE)=0,"",VLOOKUP($A78,'Annex 2 Designated EHV charges'!$A:$P,12,FALSE)),"")</f>
        <v/>
      </c>
    </row>
    <row r="79" spans="1:8" x14ac:dyDescent="0.25">
      <c r="A79" s="202" t="str" cm="1">
        <f t="array" ref="A79">IFERROR(INDEX('Annex 2 Designated EHV charges'!$A$10:$A$200, MATCH(0, IF(ISBLANK('Annex 2 Designated EHV charges'!$A$10:$A$200),1, COUNTIF(A$4:$A78, 'Annex 2 Designated EHV charges'!$A$10:$A$200)), 0)),"")</f>
        <v/>
      </c>
      <c r="B79" s="94" t="str">
        <f>IF($A79="","",VLOOKUP($A79,'Annex 2 Designated EHV charges'!$A:$P,2,0))</f>
        <v/>
      </c>
      <c r="C79" s="111" t="str">
        <f>IF($A79="","",VLOOKUP($A79,'Annex 2 Designated EHV charges'!$A:$P,3,0))</f>
        <v/>
      </c>
      <c r="D79" s="112" t="str">
        <f>IF($A79="","",VLOOKUP($A79,'Annex 2 Designated EHV charges'!$A:$P,7,0))</f>
        <v/>
      </c>
      <c r="E79" s="113" t="str">
        <f>IFERROR(IF(VLOOKUP($A79,'Annex 2 Designated EHV charges'!$A:$P,9,FALSE)=0,"",VLOOKUP($A79,'Annex 2 Designated EHV charges'!$A:$P,9,FALSE)),"")</f>
        <v/>
      </c>
      <c r="F79" s="114" t="str">
        <f>IFERROR(IF(VLOOKUP($A79,'Annex 2 Designated EHV charges'!$A:$P,10,FALSE)=0,"",VLOOKUP($A79,'Annex 2 Designated EHV charges'!$A:$P,10,FALSE)),"")</f>
        <v/>
      </c>
      <c r="G79" s="115" t="str">
        <f>IFERROR(IF(VLOOKUP($A79,'Annex 2 Designated EHV charges'!$A:$P,11,FALSE)=0,"",VLOOKUP($A79,'Annex 2 Designated EHV charges'!$A:$P,11,FALSE)),"")</f>
        <v/>
      </c>
      <c r="H79" s="115" t="str">
        <f>IFERROR(IF(VLOOKUP($A79,'Annex 2 Designated EHV charges'!$A:$P,12,FALSE)=0,"",VLOOKUP($A79,'Annex 2 Designated EHV charges'!$A:$P,12,FALSE)),"")</f>
        <v/>
      </c>
    </row>
    <row r="80" spans="1:8" x14ac:dyDescent="0.25">
      <c r="A80" s="202" t="str" cm="1">
        <f t="array" ref="A80">IFERROR(INDEX('Annex 2 Designated EHV charges'!$A$10:$A$200, MATCH(0, IF(ISBLANK('Annex 2 Designated EHV charges'!$A$10:$A$200),1, COUNTIF(A$4:$A79, 'Annex 2 Designated EHV charges'!$A$10:$A$200)), 0)),"")</f>
        <v/>
      </c>
      <c r="B80" s="94" t="str">
        <f>IF($A80="","",VLOOKUP($A80,'Annex 2 Designated EHV charges'!$A:$P,2,0))</f>
        <v/>
      </c>
      <c r="C80" s="111" t="str">
        <f>IF($A80="","",VLOOKUP($A80,'Annex 2 Designated EHV charges'!$A:$P,3,0))</f>
        <v/>
      </c>
      <c r="D80" s="112" t="str">
        <f>IF($A80="","",VLOOKUP($A80,'Annex 2 Designated EHV charges'!$A:$P,7,0))</f>
        <v/>
      </c>
      <c r="E80" s="113" t="str">
        <f>IFERROR(IF(VLOOKUP($A80,'Annex 2 Designated EHV charges'!$A:$P,9,FALSE)=0,"",VLOOKUP($A80,'Annex 2 Designated EHV charges'!$A:$P,9,FALSE)),"")</f>
        <v/>
      </c>
      <c r="F80" s="114" t="str">
        <f>IFERROR(IF(VLOOKUP($A80,'Annex 2 Designated EHV charges'!$A:$P,10,FALSE)=0,"",VLOOKUP($A80,'Annex 2 Designated EHV charges'!$A:$P,10,FALSE)),"")</f>
        <v/>
      </c>
      <c r="G80" s="115" t="str">
        <f>IFERROR(IF(VLOOKUP($A80,'Annex 2 Designated EHV charges'!$A:$P,11,FALSE)=0,"",VLOOKUP($A80,'Annex 2 Designated EHV charges'!$A:$P,11,FALSE)),"")</f>
        <v/>
      </c>
      <c r="H80" s="115" t="str">
        <f>IFERROR(IF(VLOOKUP($A80,'Annex 2 Designated EHV charges'!$A:$P,12,FALSE)=0,"",VLOOKUP($A80,'Annex 2 Designated EHV charges'!$A:$P,12,FALSE)),"")</f>
        <v/>
      </c>
    </row>
    <row r="81" spans="1:8" x14ac:dyDescent="0.25">
      <c r="A81" s="202" t="str" cm="1">
        <f t="array" ref="A81">IFERROR(INDEX('Annex 2 Designated EHV charges'!$A$10:$A$200, MATCH(0, IF(ISBLANK('Annex 2 Designated EHV charges'!$A$10:$A$200),1, COUNTIF(A$4:$A80, 'Annex 2 Designated EHV charges'!$A$10:$A$200)), 0)),"")</f>
        <v/>
      </c>
      <c r="B81" s="94" t="str">
        <f>IF($A81="","",VLOOKUP($A81,'Annex 2 Designated EHV charges'!$A:$P,2,0))</f>
        <v/>
      </c>
      <c r="C81" s="111" t="str">
        <f>IF($A81="","",VLOOKUP($A81,'Annex 2 Designated EHV charges'!$A:$P,3,0))</f>
        <v/>
      </c>
      <c r="D81" s="112" t="str">
        <f>IF($A81="","",VLOOKUP($A81,'Annex 2 Designated EHV charges'!$A:$P,7,0))</f>
        <v/>
      </c>
      <c r="E81" s="113" t="str">
        <f>IFERROR(IF(VLOOKUP($A81,'Annex 2 Designated EHV charges'!$A:$P,9,FALSE)=0,"",VLOOKUP($A81,'Annex 2 Designated EHV charges'!$A:$P,9,FALSE)),"")</f>
        <v/>
      </c>
      <c r="F81" s="114" t="str">
        <f>IFERROR(IF(VLOOKUP($A81,'Annex 2 Designated EHV charges'!$A:$P,10,FALSE)=0,"",VLOOKUP($A81,'Annex 2 Designated EHV charges'!$A:$P,10,FALSE)),"")</f>
        <v/>
      </c>
      <c r="G81" s="115" t="str">
        <f>IFERROR(IF(VLOOKUP($A81,'Annex 2 Designated EHV charges'!$A:$P,11,FALSE)=0,"",VLOOKUP($A81,'Annex 2 Designated EHV charges'!$A:$P,11,FALSE)),"")</f>
        <v/>
      </c>
      <c r="H81" s="115" t="str">
        <f>IFERROR(IF(VLOOKUP($A81,'Annex 2 Designated EHV charges'!$A:$P,12,FALSE)=0,"",VLOOKUP($A81,'Annex 2 Designated EHV charges'!$A:$P,12,FALSE)),"")</f>
        <v/>
      </c>
    </row>
    <row r="82" spans="1:8" x14ac:dyDescent="0.25">
      <c r="A82" s="202" t="str" cm="1">
        <f t="array" ref="A82">IFERROR(INDEX('Annex 2 Designated EHV charges'!$A$10:$A$200, MATCH(0, IF(ISBLANK('Annex 2 Designated EHV charges'!$A$10:$A$200),1, COUNTIF(A$4:$A81, 'Annex 2 Designated EHV charges'!$A$10:$A$200)), 0)),"")</f>
        <v/>
      </c>
      <c r="B82" s="94" t="str">
        <f>IF($A82="","",VLOOKUP($A82,'Annex 2 Designated EHV charges'!$A:$P,2,0))</f>
        <v/>
      </c>
      <c r="C82" s="111" t="str">
        <f>IF($A82="","",VLOOKUP($A82,'Annex 2 Designated EHV charges'!$A:$P,3,0))</f>
        <v/>
      </c>
      <c r="D82" s="112" t="str">
        <f>IF($A82="","",VLOOKUP($A82,'Annex 2 Designated EHV charges'!$A:$P,7,0))</f>
        <v/>
      </c>
      <c r="E82" s="113" t="str">
        <f>IFERROR(IF(VLOOKUP($A82,'Annex 2 Designated EHV charges'!$A:$P,9,FALSE)=0,"",VLOOKUP($A82,'Annex 2 Designated EHV charges'!$A:$P,9,FALSE)),"")</f>
        <v/>
      </c>
      <c r="F82" s="114" t="str">
        <f>IFERROR(IF(VLOOKUP($A82,'Annex 2 Designated EHV charges'!$A:$P,10,FALSE)=0,"",VLOOKUP($A82,'Annex 2 Designated EHV charges'!$A:$P,10,FALSE)),"")</f>
        <v/>
      </c>
      <c r="G82" s="115" t="str">
        <f>IFERROR(IF(VLOOKUP($A82,'Annex 2 Designated EHV charges'!$A:$P,11,FALSE)=0,"",VLOOKUP($A82,'Annex 2 Designated EHV charges'!$A:$P,11,FALSE)),"")</f>
        <v/>
      </c>
      <c r="H82" s="115" t="str">
        <f>IFERROR(IF(VLOOKUP($A82,'Annex 2 Designated EHV charges'!$A:$P,12,FALSE)=0,"",VLOOKUP($A82,'Annex 2 Designated EHV charges'!$A:$P,12,FALSE)),"")</f>
        <v/>
      </c>
    </row>
    <row r="83" spans="1:8" x14ac:dyDescent="0.25">
      <c r="A83" s="202" t="str" cm="1">
        <f t="array" ref="A83">IFERROR(INDEX('Annex 2 Designated EHV charges'!$A$10:$A$200, MATCH(0, IF(ISBLANK('Annex 2 Designated EHV charges'!$A$10:$A$200),1, COUNTIF(A$4:$A82, 'Annex 2 Designated EHV charges'!$A$10:$A$200)), 0)),"")</f>
        <v/>
      </c>
      <c r="B83" s="94" t="str">
        <f>IF($A83="","",VLOOKUP($A83,'Annex 2 Designated EHV charges'!$A:$P,2,0))</f>
        <v/>
      </c>
      <c r="C83" s="111" t="str">
        <f>IF($A83="","",VLOOKUP($A83,'Annex 2 Designated EHV charges'!$A:$P,3,0))</f>
        <v/>
      </c>
      <c r="D83" s="112" t="str">
        <f>IF($A83="","",VLOOKUP($A83,'Annex 2 Designated EHV charges'!$A:$P,7,0))</f>
        <v/>
      </c>
      <c r="E83" s="113" t="str">
        <f>IFERROR(IF(VLOOKUP($A83,'Annex 2 Designated EHV charges'!$A:$P,9,FALSE)=0,"",VLOOKUP($A83,'Annex 2 Designated EHV charges'!$A:$P,9,FALSE)),"")</f>
        <v/>
      </c>
      <c r="F83" s="114" t="str">
        <f>IFERROR(IF(VLOOKUP($A83,'Annex 2 Designated EHV charges'!$A:$P,10,FALSE)=0,"",VLOOKUP($A83,'Annex 2 Designated EHV charges'!$A:$P,10,FALSE)),"")</f>
        <v/>
      </c>
      <c r="G83" s="115" t="str">
        <f>IFERROR(IF(VLOOKUP($A83,'Annex 2 Designated EHV charges'!$A:$P,11,FALSE)=0,"",VLOOKUP($A83,'Annex 2 Designated EHV charges'!$A:$P,11,FALSE)),"")</f>
        <v/>
      </c>
      <c r="H83" s="115" t="str">
        <f>IFERROR(IF(VLOOKUP($A83,'Annex 2 Designated EHV charges'!$A:$P,12,FALSE)=0,"",VLOOKUP($A83,'Annex 2 Designated EHV charges'!$A:$P,12,FALSE)),"")</f>
        <v/>
      </c>
    </row>
    <row r="84" spans="1:8" x14ac:dyDescent="0.25">
      <c r="A84" s="202" t="str" cm="1">
        <f t="array" ref="A84">IFERROR(INDEX('Annex 2 Designated EHV charges'!$A$10:$A$200, MATCH(0, IF(ISBLANK('Annex 2 Designated EHV charges'!$A$10:$A$200),1, COUNTIF(A$4:$A83, 'Annex 2 Designated EHV charges'!$A$10:$A$200)), 0)),"")</f>
        <v/>
      </c>
      <c r="B84" s="94" t="str">
        <f>IF($A84="","",VLOOKUP($A84,'Annex 2 Designated EHV charges'!$A:$P,2,0))</f>
        <v/>
      </c>
      <c r="C84" s="111" t="str">
        <f>IF($A84="","",VLOOKUP($A84,'Annex 2 Designated EHV charges'!$A:$P,3,0))</f>
        <v/>
      </c>
      <c r="D84" s="112" t="str">
        <f>IF($A84="","",VLOOKUP($A84,'Annex 2 Designated EHV charges'!$A:$P,7,0))</f>
        <v/>
      </c>
      <c r="E84" s="113" t="str">
        <f>IFERROR(IF(VLOOKUP($A84,'Annex 2 Designated EHV charges'!$A:$P,9,FALSE)=0,"",VLOOKUP($A84,'Annex 2 Designated EHV charges'!$A:$P,9,FALSE)),"")</f>
        <v/>
      </c>
      <c r="F84" s="114" t="str">
        <f>IFERROR(IF(VLOOKUP($A84,'Annex 2 Designated EHV charges'!$A:$P,10,FALSE)=0,"",VLOOKUP($A84,'Annex 2 Designated EHV charges'!$A:$P,10,FALSE)),"")</f>
        <v/>
      </c>
      <c r="G84" s="115" t="str">
        <f>IFERROR(IF(VLOOKUP($A84,'Annex 2 Designated EHV charges'!$A:$P,11,FALSE)=0,"",VLOOKUP($A84,'Annex 2 Designated EHV charges'!$A:$P,11,FALSE)),"")</f>
        <v/>
      </c>
      <c r="H84" s="115" t="str">
        <f>IFERROR(IF(VLOOKUP($A84,'Annex 2 Designated EHV charges'!$A:$P,12,FALSE)=0,"",VLOOKUP($A84,'Annex 2 Designated EHV charges'!$A:$P,12,FALSE)),"")</f>
        <v/>
      </c>
    </row>
    <row r="85" spans="1:8" x14ac:dyDescent="0.25">
      <c r="A85" s="202" t="str" cm="1">
        <f t="array" ref="A85">IFERROR(INDEX('Annex 2 Designated EHV charges'!$A$10:$A$200, MATCH(0, IF(ISBLANK('Annex 2 Designated EHV charges'!$A$10:$A$200),1, COUNTIF(A$4:$A84, 'Annex 2 Designated EHV charges'!$A$10:$A$200)), 0)),"")</f>
        <v/>
      </c>
      <c r="B85" s="94" t="str">
        <f>IF($A85="","",VLOOKUP($A85,'Annex 2 Designated EHV charges'!$A:$P,2,0))</f>
        <v/>
      </c>
      <c r="C85" s="111" t="str">
        <f>IF($A85="","",VLOOKUP($A85,'Annex 2 Designated EHV charges'!$A:$P,3,0))</f>
        <v/>
      </c>
      <c r="D85" s="112" t="str">
        <f>IF($A85="","",VLOOKUP($A85,'Annex 2 Designated EHV charges'!$A:$P,7,0))</f>
        <v/>
      </c>
      <c r="E85" s="113" t="str">
        <f>IFERROR(IF(VLOOKUP($A85,'Annex 2 Designated EHV charges'!$A:$P,9,FALSE)=0,"",VLOOKUP($A85,'Annex 2 Designated EHV charges'!$A:$P,9,FALSE)),"")</f>
        <v/>
      </c>
      <c r="F85" s="114" t="str">
        <f>IFERROR(IF(VLOOKUP($A85,'Annex 2 Designated EHV charges'!$A:$P,10,FALSE)=0,"",VLOOKUP($A85,'Annex 2 Designated EHV charges'!$A:$P,10,FALSE)),"")</f>
        <v/>
      </c>
      <c r="G85" s="115" t="str">
        <f>IFERROR(IF(VLOOKUP($A85,'Annex 2 Designated EHV charges'!$A:$P,11,FALSE)=0,"",VLOOKUP($A85,'Annex 2 Designated EHV charges'!$A:$P,11,FALSE)),"")</f>
        <v/>
      </c>
      <c r="H85" s="115" t="str">
        <f>IFERROR(IF(VLOOKUP($A85,'Annex 2 Designated EHV charges'!$A:$P,12,FALSE)=0,"",VLOOKUP($A85,'Annex 2 Designated EHV charges'!$A:$P,12,FALSE)),"")</f>
        <v/>
      </c>
    </row>
    <row r="86" spans="1:8" x14ac:dyDescent="0.25">
      <c r="A86" s="202" t="str" cm="1">
        <f t="array" ref="A86">IFERROR(INDEX('Annex 2 Designated EHV charges'!$A$10:$A$200, MATCH(0, IF(ISBLANK('Annex 2 Designated EHV charges'!$A$10:$A$200),1, COUNTIF(A$4:$A85, 'Annex 2 Designated EHV charges'!$A$10:$A$200)), 0)),"")</f>
        <v/>
      </c>
      <c r="B86" s="94" t="str">
        <f>IF($A86="","",VLOOKUP($A86,'Annex 2 Designated EHV charges'!$A:$P,2,0))</f>
        <v/>
      </c>
      <c r="C86" s="111" t="str">
        <f>IF($A86="","",VLOOKUP($A86,'Annex 2 Designated EHV charges'!$A:$P,3,0))</f>
        <v/>
      </c>
      <c r="D86" s="112" t="str">
        <f>IF($A86="","",VLOOKUP($A86,'Annex 2 Designated EHV charges'!$A:$P,7,0))</f>
        <v/>
      </c>
      <c r="E86" s="113" t="str">
        <f>IFERROR(IF(VLOOKUP($A86,'Annex 2 Designated EHV charges'!$A:$P,9,FALSE)=0,"",VLOOKUP($A86,'Annex 2 Designated EHV charges'!$A:$P,9,FALSE)),"")</f>
        <v/>
      </c>
      <c r="F86" s="114" t="str">
        <f>IFERROR(IF(VLOOKUP($A86,'Annex 2 Designated EHV charges'!$A:$P,10,FALSE)=0,"",VLOOKUP($A86,'Annex 2 Designated EHV charges'!$A:$P,10,FALSE)),"")</f>
        <v/>
      </c>
      <c r="G86" s="115" t="str">
        <f>IFERROR(IF(VLOOKUP($A86,'Annex 2 Designated EHV charges'!$A:$P,11,FALSE)=0,"",VLOOKUP($A86,'Annex 2 Designated EHV charges'!$A:$P,11,FALSE)),"")</f>
        <v/>
      </c>
      <c r="H86" s="115" t="str">
        <f>IFERROR(IF(VLOOKUP($A86,'Annex 2 Designated EHV charges'!$A:$P,12,FALSE)=0,"",VLOOKUP($A86,'Annex 2 Designated EHV charges'!$A:$P,12,FALSE)),"")</f>
        <v/>
      </c>
    </row>
    <row r="87" spans="1:8" x14ac:dyDescent="0.25">
      <c r="A87" s="202" t="str" cm="1">
        <f t="array" ref="A87">IFERROR(INDEX('Annex 2 Designated EHV charges'!$A$10:$A$200, MATCH(0, IF(ISBLANK('Annex 2 Designated EHV charges'!$A$10:$A$200),1, COUNTIF(A$4:$A86, 'Annex 2 Designated EHV charges'!$A$10:$A$200)), 0)),"")</f>
        <v/>
      </c>
      <c r="B87" s="94" t="str">
        <f>IF($A87="","",VLOOKUP($A87,'Annex 2 Designated EHV charges'!$A:$P,2,0))</f>
        <v/>
      </c>
      <c r="C87" s="111" t="str">
        <f>IF($A87="","",VLOOKUP($A87,'Annex 2 Designated EHV charges'!$A:$P,3,0))</f>
        <v/>
      </c>
      <c r="D87" s="112" t="str">
        <f>IF($A87="","",VLOOKUP($A87,'Annex 2 Designated EHV charges'!$A:$P,7,0))</f>
        <v/>
      </c>
      <c r="E87" s="113" t="str">
        <f>IFERROR(IF(VLOOKUP($A87,'Annex 2 Designated EHV charges'!$A:$P,9,FALSE)=0,"",VLOOKUP($A87,'Annex 2 Designated EHV charges'!$A:$P,9,FALSE)),"")</f>
        <v/>
      </c>
      <c r="F87" s="114" t="str">
        <f>IFERROR(IF(VLOOKUP($A87,'Annex 2 Designated EHV charges'!$A:$P,10,FALSE)=0,"",VLOOKUP($A87,'Annex 2 Designated EHV charges'!$A:$P,10,FALSE)),"")</f>
        <v/>
      </c>
      <c r="G87" s="115" t="str">
        <f>IFERROR(IF(VLOOKUP($A87,'Annex 2 Designated EHV charges'!$A:$P,11,FALSE)=0,"",VLOOKUP($A87,'Annex 2 Designated EHV charges'!$A:$P,11,FALSE)),"")</f>
        <v/>
      </c>
      <c r="H87" s="115" t="str">
        <f>IFERROR(IF(VLOOKUP($A87,'Annex 2 Designated EHV charges'!$A:$P,12,FALSE)=0,"",VLOOKUP($A87,'Annex 2 Designated EHV charges'!$A:$P,12,FALSE)),"")</f>
        <v/>
      </c>
    </row>
    <row r="88" spans="1:8" x14ac:dyDescent="0.25">
      <c r="A88" s="202" t="str" cm="1">
        <f t="array" ref="A88">IFERROR(INDEX('Annex 2 Designated EHV charges'!$A$10:$A$200, MATCH(0, IF(ISBLANK('Annex 2 Designated EHV charges'!$A$10:$A$200),1, COUNTIF(A$4:$A87, 'Annex 2 Designated EHV charges'!$A$10:$A$200)), 0)),"")</f>
        <v/>
      </c>
      <c r="B88" s="94" t="str">
        <f>IF($A88="","",VLOOKUP($A88,'Annex 2 Designated EHV charges'!$A:$P,2,0))</f>
        <v/>
      </c>
      <c r="C88" s="111" t="str">
        <f>IF($A88="","",VLOOKUP($A88,'Annex 2 Designated EHV charges'!$A:$P,3,0))</f>
        <v/>
      </c>
      <c r="D88" s="112" t="str">
        <f>IF($A88="","",VLOOKUP($A88,'Annex 2 Designated EHV charges'!$A:$P,7,0))</f>
        <v/>
      </c>
      <c r="E88" s="113" t="str">
        <f>IFERROR(IF(VLOOKUP($A88,'Annex 2 Designated EHV charges'!$A:$P,9,FALSE)=0,"",VLOOKUP($A88,'Annex 2 Designated EHV charges'!$A:$P,9,FALSE)),"")</f>
        <v/>
      </c>
      <c r="F88" s="114" t="str">
        <f>IFERROR(IF(VLOOKUP($A88,'Annex 2 Designated EHV charges'!$A:$P,10,FALSE)=0,"",VLOOKUP($A88,'Annex 2 Designated EHV charges'!$A:$P,10,FALSE)),"")</f>
        <v/>
      </c>
      <c r="G88" s="115" t="str">
        <f>IFERROR(IF(VLOOKUP($A88,'Annex 2 Designated EHV charges'!$A:$P,11,FALSE)=0,"",VLOOKUP($A88,'Annex 2 Designated EHV charges'!$A:$P,11,FALSE)),"")</f>
        <v/>
      </c>
      <c r="H88" s="115" t="str">
        <f>IFERROR(IF(VLOOKUP($A88,'Annex 2 Designated EHV charges'!$A:$P,12,FALSE)=0,"",VLOOKUP($A88,'Annex 2 Designated EHV charges'!$A:$P,12,FALSE)),"")</f>
        <v/>
      </c>
    </row>
    <row r="89" spans="1:8" x14ac:dyDescent="0.25">
      <c r="A89" s="202" t="str" cm="1">
        <f t="array" ref="A89">IFERROR(INDEX('Annex 2 Designated EHV charges'!$A$10:$A$200, MATCH(0, IF(ISBLANK('Annex 2 Designated EHV charges'!$A$10:$A$200),1, COUNTIF(A$4:$A88, 'Annex 2 Designated EHV charges'!$A$10:$A$200)), 0)),"")</f>
        <v/>
      </c>
      <c r="B89" s="94" t="str">
        <f>IF($A89="","",VLOOKUP($A89,'Annex 2 Designated EHV charges'!$A:$P,2,0))</f>
        <v/>
      </c>
      <c r="C89" s="111" t="str">
        <f>IF($A89="","",VLOOKUP($A89,'Annex 2 Designated EHV charges'!$A:$P,3,0))</f>
        <v/>
      </c>
      <c r="D89" s="112" t="str">
        <f>IF($A89="","",VLOOKUP($A89,'Annex 2 Designated EHV charges'!$A:$P,7,0))</f>
        <v/>
      </c>
      <c r="E89" s="113" t="str">
        <f>IFERROR(IF(VLOOKUP($A89,'Annex 2 Designated EHV charges'!$A:$P,9,FALSE)=0,"",VLOOKUP($A89,'Annex 2 Designated EHV charges'!$A:$P,9,FALSE)),"")</f>
        <v/>
      </c>
      <c r="F89" s="114" t="str">
        <f>IFERROR(IF(VLOOKUP($A89,'Annex 2 Designated EHV charges'!$A:$P,10,FALSE)=0,"",VLOOKUP($A89,'Annex 2 Designated EHV charges'!$A:$P,10,FALSE)),"")</f>
        <v/>
      </c>
      <c r="G89" s="115" t="str">
        <f>IFERROR(IF(VLOOKUP($A89,'Annex 2 Designated EHV charges'!$A:$P,11,FALSE)=0,"",VLOOKUP($A89,'Annex 2 Designated EHV charges'!$A:$P,11,FALSE)),"")</f>
        <v/>
      </c>
      <c r="H89" s="115" t="str">
        <f>IFERROR(IF(VLOOKUP($A89,'Annex 2 Designated EHV charges'!$A:$P,12,FALSE)=0,"",VLOOKUP($A89,'Annex 2 Designated EHV charges'!$A:$P,12,FALSE)),"")</f>
        <v/>
      </c>
    </row>
    <row r="90" spans="1:8" x14ac:dyDescent="0.25">
      <c r="A90" s="202" t="str" cm="1">
        <f t="array" ref="A90">IFERROR(INDEX('Annex 2 Designated EHV charges'!$A$10:$A$200, MATCH(0, IF(ISBLANK('Annex 2 Designated EHV charges'!$A$10:$A$200),1, COUNTIF(A$4:$A89, 'Annex 2 Designated EHV charges'!$A$10:$A$200)), 0)),"")</f>
        <v/>
      </c>
      <c r="B90" s="94" t="str">
        <f>IF($A90="","",VLOOKUP($A90,'Annex 2 Designated EHV charges'!$A:$P,2,0))</f>
        <v/>
      </c>
      <c r="C90" s="111" t="str">
        <f>IF($A90="","",VLOOKUP($A90,'Annex 2 Designated EHV charges'!$A:$P,3,0))</f>
        <v/>
      </c>
      <c r="D90" s="112" t="str">
        <f>IF($A90="","",VLOOKUP($A90,'Annex 2 Designated EHV charges'!$A:$P,7,0))</f>
        <v/>
      </c>
      <c r="E90" s="113" t="str">
        <f>IFERROR(IF(VLOOKUP($A90,'Annex 2 Designated EHV charges'!$A:$P,9,FALSE)=0,"",VLOOKUP($A90,'Annex 2 Designated EHV charges'!$A:$P,9,FALSE)),"")</f>
        <v/>
      </c>
      <c r="F90" s="114" t="str">
        <f>IFERROR(IF(VLOOKUP($A90,'Annex 2 Designated EHV charges'!$A:$P,10,FALSE)=0,"",VLOOKUP($A90,'Annex 2 Designated EHV charges'!$A:$P,10,FALSE)),"")</f>
        <v/>
      </c>
      <c r="G90" s="115" t="str">
        <f>IFERROR(IF(VLOOKUP($A90,'Annex 2 Designated EHV charges'!$A:$P,11,FALSE)=0,"",VLOOKUP($A90,'Annex 2 Designated EHV charges'!$A:$P,11,FALSE)),"")</f>
        <v/>
      </c>
      <c r="H90" s="115" t="str">
        <f>IFERROR(IF(VLOOKUP($A90,'Annex 2 Designated EHV charges'!$A:$P,12,FALSE)=0,"",VLOOKUP($A90,'Annex 2 Designated EHV charges'!$A:$P,12,FALSE)),"")</f>
        <v/>
      </c>
    </row>
    <row r="91" spans="1:8" x14ac:dyDescent="0.25">
      <c r="A91" s="202" t="str" cm="1">
        <f t="array" ref="A91">IFERROR(INDEX('Annex 2 Designated EHV charges'!$A$10:$A$200, MATCH(0, IF(ISBLANK('Annex 2 Designated EHV charges'!$A$10:$A$200),1, COUNTIF(A$4:$A90, 'Annex 2 Designated EHV charges'!$A$10:$A$200)), 0)),"")</f>
        <v/>
      </c>
      <c r="B91" s="94" t="str">
        <f>IF($A91="","",VLOOKUP($A91,'Annex 2 Designated EHV charges'!$A:$P,2,0))</f>
        <v/>
      </c>
      <c r="C91" s="111" t="str">
        <f>IF($A91="","",VLOOKUP($A91,'Annex 2 Designated EHV charges'!$A:$P,3,0))</f>
        <v/>
      </c>
      <c r="D91" s="112" t="str">
        <f>IF($A91="","",VLOOKUP($A91,'Annex 2 Designated EHV charges'!$A:$P,7,0))</f>
        <v/>
      </c>
      <c r="E91" s="113" t="str">
        <f>IFERROR(IF(VLOOKUP($A91,'Annex 2 Designated EHV charges'!$A:$P,9,FALSE)=0,"",VLOOKUP($A91,'Annex 2 Designated EHV charges'!$A:$P,9,FALSE)),"")</f>
        <v/>
      </c>
      <c r="F91" s="114" t="str">
        <f>IFERROR(IF(VLOOKUP($A91,'Annex 2 Designated EHV charges'!$A:$P,10,FALSE)=0,"",VLOOKUP($A91,'Annex 2 Designated EHV charges'!$A:$P,10,FALSE)),"")</f>
        <v/>
      </c>
      <c r="G91" s="115" t="str">
        <f>IFERROR(IF(VLOOKUP($A91,'Annex 2 Designated EHV charges'!$A:$P,11,FALSE)=0,"",VLOOKUP($A91,'Annex 2 Designated EHV charges'!$A:$P,11,FALSE)),"")</f>
        <v/>
      </c>
      <c r="H91" s="115" t="str">
        <f>IFERROR(IF(VLOOKUP($A91,'Annex 2 Designated EHV charges'!$A:$P,12,FALSE)=0,"",VLOOKUP($A91,'Annex 2 Designated EHV charges'!$A:$P,12,FALSE)),"")</f>
        <v/>
      </c>
    </row>
    <row r="92" spans="1:8" x14ac:dyDescent="0.25">
      <c r="A92" s="202" t="str" cm="1">
        <f t="array" ref="A92">IFERROR(INDEX('Annex 2 Designated EHV charges'!$A$10:$A$200, MATCH(0, IF(ISBLANK('Annex 2 Designated EHV charges'!$A$10:$A$200),1, COUNTIF(A$4:$A91, 'Annex 2 Designated EHV charges'!$A$10:$A$200)), 0)),"")</f>
        <v/>
      </c>
      <c r="B92" s="94" t="str">
        <f>IF($A92="","",VLOOKUP($A92,'Annex 2 Designated EHV charges'!$A:$P,2,0))</f>
        <v/>
      </c>
      <c r="C92" s="111" t="str">
        <f>IF($A92="","",VLOOKUP($A92,'Annex 2 Designated EHV charges'!$A:$P,3,0))</f>
        <v/>
      </c>
      <c r="D92" s="112" t="str">
        <f>IF($A92="","",VLOOKUP($A92,'Annex 2 Designated EHV charges'!$A:$P,7,0))</f>
        <v/>
      </c>
      <c r="E92" s="113" t="str">
        <f>IFERROR(IF(VLOOKUP($A92,'Annex 2 Designated EHV charges'!$A:$P,9,FALSE)=0,"",VLOOKUP($A92,'Annex 2 Designated EHV charges'!$A:$P,9,FALSE)),"")</f>
        <v/>
      </c>
      <c r="F92" s="114" t="str">
        <f>IFERROR(IF(VLOOKUP($A92,'Annex 2 Designated EHV charges'!$A:$P,10,FALSE)=0,"",VLOOKUP($A92,'Annex 2 Designated EHV charges'!$A:$P,10,FALSE)),"")</f>
        <v/>
      </c>
      <c r="G92" s="115" t="str">
        <f>IFERROR(IF(VLOOKUP($A92,'Annex 2 Designated EHV charges'!$A:$P,11,FALSE)=0,"",VLOOKUP($A92,'Annex 2 Designated EHV charges'!$A:$P,11,FALSE)),"")</f>
        <v/>
      </c>
      <c r="H92" s="115" t="str">
        <f>IFERROR(IF(VLOOKUP($A92,'Annex 2 Designated EHV charges'!$A:$P,12,FALSE)=0,"",VLOOKUP($A92,'Annex 2 Designated EHV charges'!$A:$P,12,FALSE)),"")</f>
        <v/>
      </c>
    </row>
    <row r="93" spans="1:8" x14ac:dyDescent="0.25">
      <c r="A93" s="202" t="str" cm="1">
        <f t="array" ref="A93">IFERROR(INDEX('Annex 2 Designated EHV charges'!$A$10:$A$200, MATCH(0, IF(ISBLANK('Annex 2 Designated EHV charges'!$A$10:$A$200),1, COUNTIF(A$4:$A92, 'Annex 2 Designated EHV charges'!$A$10:$A$200)), 0)),"")</f>
        <v/>
      </c>
      <c r="B93" s="94" t="str">
        <f>IF($A93="","",VLOOKUP($A93,'Annex 2 Designated EHV charges'!$A:$P,2,0))</f>
        <v/>
      </c>
      <c r="C93" s="111" t="str">
        <f>IF($A93="","",VLOOKUP($A93,'Annex 2 Designated EHV charges'!$A:$P,3,0))</f>
        <v/>
      </c>
      <c r="D93" s="112" t="str">
        <f>IF($A93="","",VLOOKUP($A93,'Annex 2 Designated EHV charges'!$A:$P,7,0))</f>
        <v/>
      </c>
      <c r="E93" s="113" t="str">
        <f>IFERROR(IF(VLOOKUP($A93,'Annex 2 Designated EHV charges'!$A:$P,9,FALSE)=0,"",VLOOKUP($A93,'Annex 2 Designated EHV charges'!$A:$P,9,FALSE)),"")</f>
        <v/>
      </c>
      <c r="F93" s="114" t="str">
        <f>IFERROR(IF(VLOOKUP($A93,'Annex 2 Designated EHV charges'!$A:$P,10,FALSE)=0,"",VLOOKUP($A93,'Annex 2 Designated EHV charges'!$A:$P,10,FALSE)),"")</f>
        <v/>
      </c>
      <c r="G93" s="115" t="str">
        <f>IFERROR(IF(VLOOKUP($A93,'Annex 2 Designated EHV charges'!$A:$P,11,FALSE)=0,"",VLOOKUP($A93,'Annex 2 Designated EHV charges'!$A:$P,11,FALSE)),"")</f>
        <v/>
      </c>
      <c r="H93" s="115" t="str">
        <f>IFERROR(IF(VLOOKUP($A93,'Annex 2 Designated EHV charges'!$A:$P,12,FALSE)=0,"",VLOOKUP($A93,'Annex 2 Designated EHV charges'!$A:$P,12,FALSE)),"")</f>
        <v/>
      </c>
    </row>
    <row r="94" spans="1:8" x14ac:dyDescent="0.25">
      <c r="A94" s="202" t="str" cm="1">
        <f t="array" ref="A94">IFERROR(INDEX('Annex 2 Designated EHV charges'!$A$10:$A$200, MATCH(0, IF(ISBLANK('Annex 2 Designated EHV charges'!$A$10:$A$200),1, COUNTIF(A$4:$A93, 'Annex 2 Designated EHV charges'!$A$10:$A$200)), 0)),"")</f>
        <v/>
      </c>
      <c r="B94" s="94" t="str">
        <f>IF($A94="","",VLOOKUP($A94,'Annex 2 Designated EHV charges'!$A:$P,2,0))</f>
        <v/>
      </c>
      <c r="C94" s="111" t="str">
        <f>IF($A94="","",VLOOKUP($A94,'Annex 2 Designated EHV charges'!$A:$P,3,0))</f>
        <v/>
      </c>
      <c r="D94" s="112" t="str">
        <f>IF($A94="","",VLOOKUP($A94,'Annex 2 Designated EHV charges'!$A:$P,7,0))</f>
        <v/>
      </c>
      <c r="E94" s="113" t="str">
        <f>IFERROR(IF(VLOOKUP($A94,'Annex 2 Designated EHV charges'!$A:$P,9,FALSE)=0,"",VLOOKUP($A94,'Annex 2 Designated EHV charges'!$A:$P,9,FALSE)),"")</f>
        <v/>
      </c>
      <c r="F94" s="114" t="str">
        <f>IFERROR(IF(VLOOKUP($A94,'Annex 2 Designated EHV charges'!$A:$P,10,FALSE)=0,"",VLOOKUP($A94,'Annex 2 Designated EHV charges'!$A:$P,10,FALSE)),"")</f>
        <v/>
      </c>
      <c r="G94" s="115" t="str">
        <f>IFERROR(IF(VLOOKUP($A94,'Annex 2 Designated EHV charges'!$A:$P,11,FALSE)=0,"",VLOOKUP($A94,'Annex 2 Designated EHV charges'!$A:$P,11,FALSE)),"")</f>
        <v/>
      </c>
      <c r="H94" s="115" t="str">
        <f>IFERROR(IF(VLOOKUP($A94,'Annex 2 Designated EHV charges'!$A:$P,12,FALSE)=0,"",VLOOKUP($A94,'Annex 2 Designated EHV charges'!$A:$P,12,FALSE)),"")</f>
        <v/>
      </c>
    </row>
    <row r="95" spans="1:8" x14ac:dyDescent="0.25">
      <c r="A95" s="202" t="str" cm="1">
        <f t="array" ref="A95">IFERROR(INDEX('Annex 2 Designated EHV charges'!$A$10:$A$200, MATCH(0, IF(ISBLANK('Annex 2 Designated EHV charges'!$A$10:$A$200),1, COUNTIF(A$4:$A94, 'Annex 2 Designated EHV charges'!$A$10:$A$200)), 0)),"")</f>
        <v/>
      </c>
      <c r="B95" s="94" t="str">
        <f>IF($A95="","",VLOOKUP($A95,'Annex 2 Designated EHV charges'!$A:$P,2,0))</f>
        <v/>
      </c>
      <c r="C95" s="111" t="str">
        <f>IF($A95="","",VLOOKUP($A95,'Annex 2 Designated EHV charges'!$A:$P,3,0))</f>
        <v/>
      </c>
      <c r="D95" s="112" t="str">
        <f>IF($A95="","",VLOOKUP($A95,'Annex 2 Designated EHV charges'!$A:$P,7,0))</f>
        <v/>
      </c>
      <c r="E95" s="113" t="str">
        <f>IFERROR(IF(VLOOKUP($A95,'Annex 2 Designated EHV charges'!$A:$P,9,FALSE)=0,"",VLOOKUP($A95,'Annex 2 Designated EHV charges'!$A:$P,9,FALSE)),"")</f>
        <v/>
      </c>
      <c r="F95" s="114" t="str">
        <f>IFERROR(IF(VLOOKUP($A95,'Annex 2 Designated EHV charges'!$A:$P,10,FALSE)=0,"",VLOOKUP($A95,'Annex 2 Designated EHV charges'!$A:$P,10,FALSE)),"")</f>
        <v/>
      </c>
      <c r="G95" s="115" t="str">
        <f>IFERROR(IF(VLOOKUP($A95,'Annex 2 Designated EHV charges'!$A:$P,11,FALSE)=0,"",VLOOKUP($A95,'Annex 2 Designated EHV charges'!$A:$P,11,FALSE)),"")</f>
        <v/>
      </c>
      <c r="H95" s="115" t="str">
        <f>IFERROR(IF(VLOOKUP($A95,'Annex 2 Designated EHV charges'!$A:$P,12,FALSE)=0,"",VLOOKUP($A95,'Annex 2 Designated EHV charges'!$A:$P,12,FALSE)),"")</f>
        <v/>
      </c>
    </row>
    <row r="96" spans="1:8" x14ac:dyDescent="0.25">
      <c r="A96" s="202" t="str" cm="1">
        <f t="array" ref="A96">IFERROR(INDEX('Annex 2 Designated EHV charges'!$A$10:$A$200, MATCH(0, IF(ISBLANK('Annex 2 Designated EHV charges'!$A$10:$A$200),1, COUNTIF(A$4:$A95, 'Annex 2 Designated EHV charges'!$A$10:$A$200)), 0)),"")</f>
        <v/>
      </c>
      <c r="B96" s="94" t="str">
        <f>IF($A96="","",VLOOKUP($A96,'Annex 2 Designated EHV charges'!$A:$P,2,0))</f>
        <v/>
      </c>
      <c r="C96" s="111" t="str">
        <f>IF($A96="","",VLOOKUP($A96,'Annex 2 Designated EHV charges'!$A:$P,3,0))</f>
        <v/>
      </c>
      <c r="D96" s="112" t="str">
        <f>IF($A96="","",VLOOKUP($A96,'Annex 2 Designated EHV charges'!$A:$P,7,0))</f>
        <v/>
      </c>
      <c r="E96" s="113" t="str">
        <f>IFERROR(IF(VLOOKUP($A96,'Annex 2 Designated EHV charges'!$A:$P,9,FALSE)=0,"",VLOOKUP($A96,'Annex 2 Designated EHV charges'!$A:$P,9,FALSE)),"")</f>
        <v/>
      </c>
      <c r="F96" s="114" t="str">
        <f>IFERROR(IF(VLOOKUP($A96,'Annex 2 Designated EHV charges'!$A:$P,10,FALSE)=0,"",VLOOKUP($A96,'Annex 2 Designated EHV charges'!$A:$P,10,FALSE)),"")</f>
        <v/>
      </c>
      <c r="G96" s="115" t="str">
        <f>IFERROR(IF(VLOOKUP($A96,'Annex 2 Designated EHV charges'!$A:$P,11,FALSE)=0,"",VLOOKUP($A96,'Annex 2 Designated EHV charges'!$A:$P,11,FALSE)),"")</f>
        <v/>
      </c>
      <c r="H96" s="115" t="str">
        <f>IFERROR(IF(VLOOKUP($A96,'Annex 2 Designated EHV charges'!$A:$P,12,FALSE)=0,"",VLOOKUP($A96,'Annex 2 Designated EHV charges'!$A:$P,12,FALSE)),"")</f>
        <v/>
      </c>
    </row>
    <row r="97" spans="1:8" x14ac:dyDescent="0.25">
      <c r="A97" s="202" t="str" cm="1">
        <f t="array" ref="A97">IFERROR(INDEX('Annex 2 Designated EHV charges'!$A$10:$A$200, MATCH(0, IF(ISBLANK('Annex 2 Designated EHV charges'!$A$10:$A$200),1, COUNTIF(A$4:$A96, 'Annex 2 Designated EHV charges'!$A$10:$A$200)), 0)),"")</f>
        <v/>
      </c>
      <c r="B97" s="94" t="str">
        <f>IF($A97="","",VLOOKUP($A97,'Annex 2 Designated EHV charges'!$A:$P,2,0))</f>
        <v/>
      </c>
      <c r="C97" s="111" t="str">
        <f>IF($A97="","",VLOOKUP($A97,'Annex 2 Designated EHV charges'!$A:$P,3,0))</f>
        <v/>
      </c>
      <c r="D97" s="112" t="str">
        <f>IF($A97="","",VLOOKUP($A97,'Annex 2 Designated EHV charges'!$A:$P,7,0))</f>
        <v/>
      </c>
      <c r="E97" s="113" t="str">
        <f>IFERROR(IF(VLOOKUP($A97,'Annex 2 Designated EHV charges'!$A:$P,9,FALSE)=0,"",VLOOKUP($A97,'Annex 2 Designated EHV charges'!$A:$P,9,FALSE)),"")</f>
        <v/>
      </c>
      <c r="F97" s="114" t="str">
        <f>IFERROR(IF(VLOOKUP($A97,'Annex 2 Designated EHV charges'!$A:$P,10,FALSE)=0,"",VLOOKUP($A97,'Annex 2 Designated EHV charges'!$A:$P,10,FALSE)),"")</f>
        <v/>
      </c>
      <c r="G97" s="115" t="str">
        <f>IFERROR(IF(VLOOKUP($A97,'Annex 2 Designated EHV charges'!$A:$P,11,FALSE)=0,"",VLOOKUP($A97,'Annex 2 Designated EHV charges'!$A:$P,11,FALSE)),"")</f>
        <v/>
      </c>
      <c r="H97" s="115" t="str">
        <f>IFERROR(IF(VLOOKUP($A97,'Annex 2 Designated EHV charges'!$A:$P,12,FALSE)=0,"",VLOOKUP($A97,'Annex 2 Designated EHV charges'!$A:$P,12,FALSE)),"")</f>
        <v/>
      </c>
    </row>
    <row r="98" spans="1:8" x14ac:dyDescent="0.25">
      <c r="A98" s="202" t="str" cm="1">
        <f t="array" ref="A98">IFERROR(INDEX('Annex 2 Designated EHV charges'!$A$10:$A$200, MATCH(0, IF(ISBLANK('Annex 2 Designated EHV charges'!$A$10:$A$200),1, COUNTIF(A$4:$A97, 'Annex 2 Designated EHV charges'!$A$10:$A$200)), 0)),"")</f>
        <v/>
      </c>
      <c r="B98" s="94" t="str">
        <f>IF($A98="","",VLOOKUP($A98,'Annex 2 Designated EHV charges'!$A:$P,2,0))</f>
        <v/>
      </c>
      <c r="C98" s="111" t="str">
        <f>IF($A98="","",VLOOKUP($A98,'Annex 2 Designated EHV charges'!$A:$P,3,0))</f>
        <v/>
      </c>
      <c r="D98" s="112" t="str">
        <f>IF($A98="","",VLOOKUP($A98,'Annex 2 Designated EHV charges'!$A:$P,7,0))</f>
        <v/>
      </c>
      <c r="E98" s="113" t="str">
        <f>IFERROR(IF(VLOOKUP($A98,'Annex 2 Designated EHV charges'!$A:$P,9,FALSE)=0,"",VLOOKUP($A98,'Annex 2 Designated EHV charges'!$A:$P,9,FALSE)),"")</f>
        <v/>
      </c>
      <c r="F98" s="114" t="str">
        <f>IFERROR(IF(VLOOKUP($A98,'Annex 2 Designated EHV charges'!$A:$P,10,FALSE)=0,"",VLOOKUP($A98,'Annex 2 Designated EHV charges'!$A:$P,10,FALSE)),"")</f>
        <v/>
      </c>
      <c r="G98" s="115" t="str">
        <f>IFERROR(IF(VLOOKUP($A98,'Annex 2 Designated EHV charges'!$A:$P,11,FALSE)=0,"",VLOOKUP($A98,'Annex 2 Designated EHV charges'!$A:$P,11,FALSE)),"")</f>
        <v/>
      </c>
      <c r="H98" s="115" t="str">
        <f>IFERROR(IF(VLOOKUP($A98,'Annex 2 Designated EHV charges'!$A:$P,12,FALSE)=0,"",VLOOKUP($A98,'Annex 2 Designated EHV charges'!$A:$P,12,FALSE)),"")</f>
        <v/>
      </c>
    </row>
    <row r="99" spans="1:8" x14ac:dyDescent="0.25">
      <c r="A99" s="202" t="str" cm="1">
        <f t="array" ref="A99">IFERROR(INDEX('Annex 2 Designated EHV charges'!$A$10:$A$200, MATCH(0, IF(ISBLANK('Annex 2 Designated EHV charges'!$A$10:$A$200),1, COUNTIF(A$4:$A98, 'Annex 2 Designated EHV charges'!$A$10:$A$200)), 0)),"")</f>
        <v/>
      </c>
      <c r="B99" s="94" t="str">
        <f>IF($A99="","",VLOOKUP($A99,'Annex 2 Designated EHV charges'!$A:$P,2,0))</f>
        <v/>
      </c>
      <c r="C99" s="111" t="str">
        <f>IF($A99="","",VLOOKUP($A99,'Annex 2 Designated EHV charges'!$A:$P,3,0))</f>
        <v/>
      </c>
      <c r="D99" s="112" t="str">
        <f>IF($A99="","",VLOOKUP($A99,'Annex 2 Designated EHV charges'!$A:$P,7,0))</f>
        <v/>
      </c>
      <c r="E99" s="113" t="str">
        <f>IFERROR(IF(VLOOKUP($A99,'Annex 2 Designated EHV charges'!$A:$P,9,FALSE)=0,"",VLOOKUP($A99,'Annex 2 Designated EHV charges'!$A:$P,9,FALSE)),"")</f>
        <v/>
      </c>
      <c r="F99" s="114" t="str">
        <f>IFERROR(IF(VLOOKUP($A99,'Annex 2 Designated EHV charges'!$A:$P,10,FALSE)=0,"",VLOOKUP($A99,'Annex 2 Designated EHV charges'!$A:$P,10,FALSE)),"")</f>
        <v/>
      </c>
      <c r="G99" s="115" t="str">
        <f>IFERROR(IF(VLOOKUP($A99,'Annex 2 Designated EHV charges'!$A:$P,11,FALSE)=0,"",VLOOKUP($A99,'Annex 2 Designated EHV charges'!$A:$P,11,FALSE)),"")</f>
        <v/>
      </c>
      <c r="H99" s="115" t="str">
        <f>IFERROR(IF(VLOOKUP($A99,'Annex 2 Designated EHV charges'!$A:$P,12,FALSE)=0,"",VLOOKUP($A99,'Annex 2 Designated EHV charges'!$A:$P,12,FALSE)),"")</f>
        <v/>
      </c>
    </row>
    <row r="100" spans="1:8" x14ac:dyDescent="0.25">
      <c r="A100" s="202" t="str" cm="1">
        <f t="array" ref="A100">IFERROR(INDEX('Annex 2 Designated EHV charges'!$A$10:$A$200, MATCH(0, IF(ISBLANK('Annex 2 Designated EHV charges'!$A$10:$A$200),1, COUNTIF(A$4:$A99, 'Annex 2 Designated EHV charges'!$A$10:$A$200)), 0)),"")</f>
        <v/>
      </c>
      <c r="B100" s="94" t="str">
        <f>IF($A100="","",VLOOKUP($A100,'Annex 2 Designated EHV charges'!$A:$P,2,0))</f>
        <v/>
      </c>
      <c r="C100" s="111" t="str">
        <f>IF($A100="","",VLOOKUP($A100,'Annex 2 Designated EHV charges'!$A:$P,3,0))</f>
        <v/>
      </c>
      <c r="D100" s="112" t="str">
        <f>IF($A100="","",VLOOKUP($A100,'Annex 2 Designated EHV charges'!$A:$P,7,0))</f>
        <v/>
      </c>
      <c r="E100" s="113" t="str">
        <f>IFERROR(IF(VLOOKUP($A100,'Annex 2 Designated EHV charges'!$A:$P,9,FALSE)=0,"",VLOOKUP($A100,'Annex 2 Designated EHV charges'!$A:$P,9,FALSE)),"")</f>
        <v/>
      </c>
      <c r="F100" s="114" t="str">
        <f>IFERROR(IF(VLOOKUP($A100,'Annex 2 Designated EHV charges'!$A:$P,10,FALSE)=0,"",VLOOKUP($A100,'Annex 2 Designated EHV charges'!$A:$P,10,FALSE)),"")</f>
        <v/>
      </c>
      <c r="G100" s="115" t="str">
        <f>IFERROR(IF(VLOOKUP($A100,'Annex 2 Designated EHV charges'!$A:$P,11,FALSE)=0,"",VLOOKUP($A100,'Annex 2 Designated EHV charges'!$A:$P,11,FALSE)),"")</f>
        <v/>
      </c>
      <c r="H100" s="115" t="str">
        <f>IFERROR(IF(VLOOKUP($A100,'Annex 2 Designated EHV charges'!$A:$P,12,FALSE)=0,"",VLOOKUP($A100,'Annex 2 Designated EHV charges'!$A:$P,12,FALSE)),"")</f>
        <v/>
      </c>
    </row>
    <row r="101" spans="1:8" x14ac:dyDescent="0.25">
      <c r="A101" s="202" t="str" cm="1">
        <f t="array" ref="A101">IFERROR(INDEX('Annex 2 Designated EHV charges'!$A$10:$A$200, MATCH(0, IF(ISBLANK('Annex 2 Designated EHV charges'!$A$10:$A$200),1, COUNTIF(A$4:$A100, 'Annex 2 Designated EHV charges'!$A$10:$A$200)), 0)),"")</f>
        <v/>
      </c>
      <c r="B101" s="94" t="str">
        <f>IF($A101="","",VLOOKUP($A101,'Annex 2 Designated EHV charges'!$A:$P,2,0))</f>
        <v/>
      </c>
      <c r="C101" s="111" t="str">
        <f>IF($A101="","",VLOOKUP($A101,'Annex 2 Designated EHV charges'!$A:$P,3,0))</f>
        <v/>
      </c>
      <c r="D101" s="112" t="str">
        <f>IF($A101="","",VLOOKUP($A101,'Annex 2 Designated EHV charges'!$A:$P,7,0))</f>
        <v/>
      </c>
      <c r="E101" s="113" t="str">
        <f>IFERROR(IF(VLOOKUP($A101,'Annex 2 Designated EHV charges'!$A:$P,9,FALSE)=0,"",VLOOKUP($A101,'Annex 2 Designated EHV charges'!$A:$P,9,FALSE)),"")</f>
        <v/>
      </c>
      <c r="F101" s="114" t="str">
        <f>IFERROR(IF(VLOOKUP($A101,'Annex 2 Designated EHV charges'!$A:$P,10,FALSE)=0,"",VLOOKUP($A101,'Annex 2 Designated EHV charges'!$A:$P,10,FALSE)),"")</f>
        <v/>
      </c>
      <c r="G101" s="115" t="str">
        <f>IFERROR(IF(VLOOKUP($A101,'Annex 2 Designated EHV charges'!$A:$P,11,FALSE)=0,"",VLOOKUP($A101,'Annex 2 Designated EHV charges'!$A:$P,11,FALSE)),"")</f>
        <v/>
      </c>
      <c r="H101" s="115" t="str">
        <f>IFERROR(IF(VLOOKUP($A101,'Annex 2 Designated EHV charges'!$A:$P,12,FALSE)=0,"",VLOOKUP($A101,'Annex 2 Designated EHV charges'!$A:$P,12,FALSE)),"")</f>
        <v/>
      </c>
    </row>
    <row r="102" spans="1:8" x14ac:dyDescent="0.25">
      <c r="A102" s="202" t="str" cm="1">
        <f t="array" ref="A102">IFERROR(INDEX('Annex 2 Designated EHV charges'!$A$10:$A$200, MATCH(0, IF(ISBLANK('Annex 2 Designated EHV charges'!$A$10:$A$200),1, COUNTIF(A$4:$A101, 'Annex 2 Designated EHV charges'!$A$10:$A$200)), 0)),"")</f>
        <v/>
      </c>
      <c r="B102" s="94" t="str">
        <f>IF($A102="","",VLOOKUP($A102,'Annex 2 Designated EHV charges'!$A:$P,2,0))</f>
        <v/>
      </c>
      <c r="C102" s="111" t="str">
        <f>IF($A102="","",VLOOKUP($A102,'Annex 2 Designated EHV charges'!$A:$P,3,0))</f>
        <v/>
      </c>
      <c r="D102" s="112" t="str">
        <f>IF($A102="","",VLOOKUP($A102,'Annex 2 Designated EHV charges'!$A:$P,7,0))</f>
        <v/>
      </c>
      <c r="E102" s="113" t="str">
        <f>IFERROR(IF(VLOOKUP($A102,'Annex 2 Designated EHV charges'!$A:$P,9,FALSE)=0,"",VLOOKUP($A102,'Annex 2 Designated EHV charges'!$A:$P,9,FALSE)),"")</f>
        <v/>
      </c>
      <c r="F102" s="114" t="str">
        <f>IFERROR(IF(VLOOKUP($A102,'Annex 2 Designated EHV charges'!$A:$P,10,FALSE)=0,"",VLOOKUP($A102,'Annex 2 Designated EHV charges'!$A:$P,10,FALSE)),"")</f>
        <v/>
      </c>
      <c r="G102" s="115" t="str">
        <f>IFERROR(IF(VLOOKUP($A102,'Annex 2 Designated EHV charges'!$A:$P,11,FALSE)=0,"",VLOOKUP($A102,'Annex 2 Designated EHV charges'!$A:$P,11,FALSE)),"")</f>
        <v/>
      </c>
      <c r="H102" s="115" t="str">
        <f>IFERROR(IF(VLOOKUP($A102,'Annex 2 Designated EHV charges'!$A:$P,12,FALSE)=0,"",VLOOKUP($A102,'Annex 2 Designated EHV charges'!$A:$P,12,FALSE)),"")</f>
        <v/>
      </c>
    </row>
    <row r="103" spans="1:8" x14ac:dyDescent="0.25">
      <c r="A103" s="202" t="str" cm="1">
        <f t="array" ref="A103">IFERROR(INDEX('Annex 2 Designated EHV charges'!$A$10:$A$200, MATCH(0, IF(ISBLANK('Annex 2 Designated EHV charges'!$A$10:$A$200),1, COUNTIF(A$4:$A102, 'Annex 2 Designated EHV charges'!$A$10:$A$200)), 0)),"")</f>
        <v/>
      </c>
      <c r="B103" s="94" t="str">
        <f>IF($A103="","",VLOOKUP($A103,'Annex 2 Designated EHV charges'!$A:$P,2,0))</f>
        <v/>
      </c>
      <c r="C103" s="111" t="str">
        <f>IF($A103="","",VLOOKUP($A103,'Annex 2 Designated EHV charges'!$A:$P,3,0))</f>
        <v/>
      </c>
      <c r="D103" s="112" t="str">
        <f>IF($A103="","",VLOOKUP($A103,'Annex 2 Designated EHV charges'!$A:$P,7,0))</f>
        <v/>
      </c>
      <c r="E103" s="113" t="str">
        <f>IFERROR(IF(VLOOKUP($A103,'Annex 2 Designated EHV charges'!$A:$P,9,FALSE)=0,"",VLOOKUP($A103,'Annex 2 Designated EHV charges'!$A:$P,9,FALSE)),"")</f>
        <v/>
      </c>
      <c r="F103" s="114" t="str">
        <f>IFERROR(IF(VLOOKUP($A103,'Annex 2 Designated EHV charges'!$A:$P,10,FALSE)=0,"",VLOOKUP($A103,'Annex 2 Designated EHV charges'!$A:$P,10,FALSE)),"")</f>
        <v/>
      </c>
      <c r="G103" s="115" t="str">
        <f>IFERROR(IF(VLOOKUP($A103,'Annex 2 Designated EHV charges'!$A:$P,11,FALSE)=0,"",VLOOKUP($A103,'Annex 2 Designated EHV charges'!$A:$P,11,FALSE)),"")</f>
        <v/>
      </c>
      <c r="H103" s="115" t="str">
        <f>IFERROR(IF(VLOOKUP($A103,'Annex 2 Designated EHV charges'!$A:$P,12,FALSE)=0,"",VLOOKUP($A103,'Annex 2 Designated EHV charges'!$A:$P,12,FALSE)),"")</f>
        <v/>
      </c>
    </row>
    <row r="104" spans="1:8" x14ac:dyDescent="0.25">
      <c r="A104" s="202" t="str" cm="1">
        <f t="array" ref="A104">IFERROR(INDEX('Annex 2 Designated EHV charges'!$A$10:$A$200, MATCH(0, IF(ISBLANK('Annex 2 Designated EHV charges'!$A$10:$A$200),1, COUNTIF(A$4:$A103, 'Annex 2 Designated EHV charges'!$A$10:$A$200)), 0)),"")</f>
        <v/>
      </c>
      <c r="B104" s="94" t="str">
        <f>IF($A104="","",VLOOKUP($A104,'Annex 2 Designated EHV charges'!$A:$P,2,0))</f>
        <v/>
      </c>
      <c r="C104" s="111" t="str">
        <f>IF($A104="","",VLOOKUP($A104,'Annex 2 Designated EHV charges'!$A:$P,3,0))</f>
        <v/>
      </c>
      <c r="D104" s="112" t="str">
        <f>IF($A104="","",VLOOKUP($A104,'Annex 2 Designated EHV charges'!$A:$P,7,0))</f>
        <v/>
      </c>
      <c r="E104" s="113" t="str">
        <f>IFERROR(IF(VLOOKUP($A104,'Annex 2 Designated EHV charges'!$A:$P,9,FALSE)=0,"",VLOOKUP($A104,'Annex 2 Designated EHV charges'!$A:$P,9,FALSE)),"")</f>
        <v/>
      </c>
      <c r="F104" s="114" t="str">
        <f>IFERROR(IF(VLOOKUP($A104,'Annex 2 Designated EHV charges'!$A:$P,10,FALSE)=0,"",VLOOKUP($A104,'Annex 2 Designated EHV charges'!$A:$P,10,FALSE)),"")</f>
        <v/>
      </c>
      <c r="G104" s="115" t="str">
        <f>IFERROR(IF(VLOOKUP($A104,'Annex 2 Designated EHV charges'!$A:$P,11,FALSE)=0,"",VLOOKUP($A104,'Annex 2 Designated EHV charges'!$A:$P,11,FALSE)),"")</f>
        <v/>
      </c>
      <c r="H104" s="115" t="str">
        <f>IFERROR(IF(VLOOKUP($A104,'Annex 2 Designated EHV charges'!$A:$P,12,FALSE)=0,"",VLOOKUP($A104,'Annex 2 Designated EHV charges'!$A:$P,12,FALSE)),"")</f>
        <v/>
      </c>
    </row>
    <row r="105" spans="1:8" x14ac:dyDescent="0.25">
      <c r="A105" s="202" t="str" cm="1">
        <f t="array" ref="A105">IFERROR(INDEX('Annex 2 Designated EHV charges'!$A$10:$A$200, MATCH(0, IF(ISBLANK('Annex 2 Designated EHV charges'!$A$10:$A$200),1, COUNTIF(A$4:$A104, 'Annex 2 Designated EHV charges'!$A$10:$A$200)), 0)),"")</f>
        <v/>
      </c>
      <c r="B105" s="94" t="str">
        <f>IF($A105="","",VLOOKUP($A105,'Annex 2 Designated EHV charges'!$A:$P,2,0))</f>
        <v/>
      </c>
      <c r="C105" s="111" t="str">
        <f>IF($A105="","",VLOOKUP($A105,'Annex 2 Designated EHV charges'!$A:$P,3,0))</f>
        <v/>
      </c>
      <c r="D105" s="112" t="str">
        <f>IF($A105="","",VLOOKUP($A105,'Annex 2 Designated EHV charges'!$A:$P,7,0))</f>
        <v/>
      </c>
      <c r="E105" s="113" t="str">
        <f>IFERROR(IF(VLOOKUP($A105,'Annex 2 Designated EHV charges'!$A:$P,9,FALSE)=0,"",VLOOKUP($A105,'Annex 2 Designated EHV charges'!$A:$P,9,FALSE)),"")</f>
        <v/>
      </c>
      <c r="F105" s="114" t="str">
        <f>IFERROR(IF(VLOOKUP($A105,'Annex 2 Designated EHV charges'!$A:$P,10,FALSE)=0,"",VLOOKUP($A105,'Annex 2 Designated EHV charges'!$A:$P,10,FALSE)),"")</f>
        <v/>
      </c>
      <c r="G105" s="115" t="str">
        <f>IFERROR(IF(VLOOKUP($A105,'Annex 2 Designated EHV charges'!$A:$P,11,FALSE)=0,"",VLOOKUP($A105,'Annex 2 Designated EHV charges'!$A:$P,11,FALSE)),"")</f>
        <v/>
      </c>
      <c r="H105" s="115" t="str">
        <f>IFERROR(IF(VLOOKUP($A105,'Annex 2 Designated EHV charges'!$A:$P,12,FALSE)=0,"",VLOOKUP($A105,'Annex 2 Designated EHV charges'!$A:$P,12,FALSE)),"")</f>
        <v/>
      </c>
    </row>
    <row r="106" spans="1:8" x14ac:dyDescent="0.25">
      <c r="A106" s="202" t="str" cm="1">
        <f t="array" ref="A106">IFERROR(INDEX('Annex 2 Designated EHV charges'!$A$10:$A$200, MATCH(0, IF(ISBLANK('Annex 2 Designated EHV charges'!$A$10:$A$200),1, COUNTIF(A$4:$A105, 'Annex 2 Designated EHV charges'!$A$10:$A$200)), 0)),"")</f>
        <v/>
      </c>
      <c r="B106" s="94" t="str">
        <f>IF($A106="","",VLOOKUP($A106,'Annex 2 Designated EHV charges'!$A:$P,2,0))</f>
        <v/>
      </c>
      <c r="C106" s="111" t="str">
        <f>IF($A106="","",VLOOKUP($A106,'Annex 2 Designated EHV charges'!$A:$P,3,0))</f>
        <v/>
      </c>
      <c r="D106" s="112" t="str">
        <f>IF($A106="","",VLOOKUP($A106,'Annex 2 Designated EHV charges'!$A:$P,7,0))</f>
        <v/>
      </c>
      <c r="E106" s="113" t="str">
        <f>IFERROR(IF(VLOOKUP($A106,'Annex 2 Designated EHV charges'!$A:$P,9,FALSE)=0,"",VLOOKUP($A106,'Annex 2 Designated EHV charges'!$A:$P,9,FALSE)),"")</f>
        <v/>
      </c>
      <c r="F106" s="114" t="str">
        <f>IFERROR(IF(VLOOKUP($A106,'Annex 2 Designated EHV charges'!$A:$P,10,FALSE)=0,"",VLOOKUP($A106,'Annex 2 Designated EHV charges'!$A:$P,10,FALSE)),"")</f>
        <v/>
      </c>
      <c r="G106" s="115" t="str">
        <f>IFERROR(IF(VLOOKUP($A106,'Annex 2 Designated EHV charges'!$A:$P,11,FALSE)=0,"",VLOOKUP($A106,'Annex 2 Designated EHV charges'!$A:$P,11,FALSE)),"")</f>
        <v/>
      </c>
      <c r="H106" s="115" t="str">
        <f>IFERROR(IF(VLOOKUP($A106,'Annex 2 Designated EHV charges'!$A:$P,12,FALSE)=0,"",VLOOKUP($A106,'Annex 2 Designated EHV charges'!$A:$P,12,FALSE)),"")</f>
        <v/>
      </c>
    </row>
    <row r="107" spans="1:8" x14ac:dyDescent="0.25">
      <c r="A107" s="202" t="str" cm="1">
        <f t="array" ref="A107">IFERROR(INDEX('Annex 2 Designated EHV charges'!$A$10:$A$200, MATCH(0, IF(ISBLANK('Annex 2 Designated EHV charges'!$A$10:$A$200),1, COUNTIF(A$4:$A106, 'Annex 2 Designated EHV charges'!$A$10:$A$200)), 0)),"")</f>
        <v/>
      </c>
      <c r="B107" s="94" t="str">
        <f>IF($A107="","",VLOOKUP($A107,'Annex 2 Designated EHV charges'!$A:$P,2,0))</f>
        <v/>
      </c>
      <c r="C107" s="111" t="str">
        <f>IF($A107="","",VLOOKUP($A107,'Annex 2 Designated EHV charges'!$A:$P,3,0))</f>
        <v/>
      </c>
      <c r="D107" s="112" t="str">
        <f>IF($A107="","",VLOOKUP($A107,'Annex 2 Designated EHV charges'!$A:$P,7,0))</f>
        <v/>
      </c>
      <c r="E107" s="113" t="str">
        <f>IFERROR(IF(VLOOKUP($A107,'Annex 2 Designated EHV charges'!$A:$P,9,FALSE)=0,"",VLOOKUP($A107,'Annex 2 Designated EHV charges'!$A:$P,9,FALSE)),"")</f>
        <v/>
      </c>
      <c r="F107" s="114" t="str">
        <f>IFERROR(IF(VLOOKUP($A107,'Annex 2 Designated EHV charges'!$A:$P,10,FALSE)=0,"",VLOOKUP($A107,'Annex 2 Designated EHV charges'!$A:$P,10,FALSE)),"")</f>
        <v/>
      </c>
      <c r="G107" s="115" t="str">
        <f>IFERROR(IF(VLOOKUP($A107,'Annex 2 Designated EHV charges'!$A:$P,11,FALSE)=0,"",VLOOKUP($A107,'Annex 2 Designated EHV charges'!$A:$P,11,FALSE)),"")</f>
        <v/>
      </c>
      <c r="H107" s="115" t="str">
        <f>IFERROR(IF(VLOOKUP($A107,'Annex 2 Designated EHV charges'!$A:$P,12,FALSE)=0,"",VLOOKUP($A107,'Annex 2 Designated EHV charges'!$A:$P,12,FALSE)),"")</f>
        <v/>
      </c>
    </row>
    <row r="108" spans="1:8" x14ac:dyDescent="0.25">
      <c r="A108" s="202" t="str" cm="1">
        <f t="array" ref="A108">IFERROR(INDEX('Annex 2 Designated EHV charges'!$A$10:$A$200, MATCH(0, IF(ISBLANK('Annex 2 Designated EHV charges'!$A$10:$A$200),1, COUNTIF(A$4:$A107, 'Annex 2 Designated EHV charges'!$A$10:$A$200)), 0)),"")</f>
        <v/>
      </c>
      <c r="B108" s="94" t="str">
        <f>IF($A108="","",VLOOKUP($A108,'Annex 2 Designated EHV charges'!$A:$P,2,0))</f>
        <v/>
      </c>
      <c r="C108" s="111" t="str">
        <f>IF($A108="","",VLOOKUP($A108,'Annex 2 Designated EHV charges'!$A:$P,3,0))</f>
        <v/>
      </c>
      <c r="D108" s="112" t="str">
        <f>IF($A108="","",VLOOKUP($A108,'Annex 2 Designated EHV charges'!$A:$P,7,0))</f>
        <v/>
      </c>
      <c r="E108" s="113" t="str">
        <f>IFERROR(IF(VLOOKUP($A108,'Annex 2 Designated EHV charges'!$A:$P,9,FALSE)=0,"",VLOOKUP($A108,'Annex 2 Designated EHV charges'!$A:$P,9,FALSE)),"")</f>
        <v/>
      </c>
      <c r="F108" s="114" t="str">
        <f>IFERROR(IF(VLOOKUP($A108,'Annex 2 Designated EHV charges'!$A:$P,10,FALSE)=0,"",VLOOKUP($A108,'Annex 2 Designated EHV charges'!$A:$P,10,FALSE)),"")</f>
        <v/>
      </c>
      <c r="G108" s="115" t="str">
        <f>IFERROR(IF(VLOOKUP($A108,'Annex 2 Designated EHV charges'!$A:$P,11,FALSE)=0,"",VLOOKUP($A108,'Annex 2 Designated EHV charges'!$A:$P,11,FALSE)),"")</f>
        <v/>
      </c>
      <c r="H108" s="115" t="str">
        <f>IFERROR(IF(VLOOKUP($A108,'Annex 2 Designated EHV charges'!$A:$P,12,FALSE)=0,"",VLOOKUP($A108,'Annex 2 Designated EHV charges'!$A:$P,12,FALSE)),"")</f>
        <v/>
      </c>
    </row>
    <row r="109" spans="1:8" x14ac:dyDescent="0.25">
      <c r="A109" s="202" t="str" cm="1">
        <f t="array" ref="A109">IFERROR(INDEX('Annex 2 Designated EHV charges'!$A$10:$A$200, MATCH(0, IF(ISBLANK('Annex 2 Designated EHV charges'!$A$10:$A$200),1, COUNTIF(A$4:$A108, 'Annex 2 Designated EHV charges'!$A$10:$A$200)), 0)),"")</f>
        <v/>
      </c>
      <c r="B109" s="94" t="str">
        <f>IF($A109="","",VLOOKUP($A109,'Annex 2 Designated EHV charges'!$A:$P,2,0))</f>
        <v/>
      </c>
      <c r="C109" s="111" t="str">
        <f>IF($A109="","",VLOOKUP($A109,'Annex 2 Designated EHV charges'!$A:$P,3,0))</f>
        <v/>
      </c>
      <c r="D109" s="112" t="str">
        <f>IF($A109="","",VLOOKUP($A109,'Annex 2 Designated EHV charges'!$A:$P,7,0))</f>
        <v/>
      </c>
      <c r="E109" s="113" t="str">
        <f>IFERROR(IF(VLOOKUP($A109,'Annex 2 Designated EHV charges'!$A:$P,9,FALSE)=0,"",VLOOKUP($A109,'Annex 2 Designated EHV charges'!$A:$P,9,FALSE)),"")</f>
        <v/>
      </c>
      <c r="F109" s="114" t="str">
        <f>IFERROR(IF(VLOOKUP($A109,'Annex 2 Designated EHV charges'!$A:$P,10,FALSE)=0,"",VLOOKUP($A109,'Annex 2 Designated EHV charges'!$A:$P,10,FALSE)),"")</f>
        <v/>
      </c>
      <c r="G109" s="115" t="str">
        <f>IFERROR(IF(VLOOKUP($A109,'Annex 2 Designated EHV charges'!$A:$P,11,FALSE)=0,"",VLOOKUP($A109,'Annex 2 Designated EHV charges'!$A:$P,11,FALSE)),"")</f>
        <v/>
      </c>
      <c r="H109" s="115" t="str">
        <f>IFERROR(IF(VLOOKUP($A109,'Annex 2 Designated EHV charges'!$A:$P,12,FALSE)=0,"",VLOOKUP($A109,'Annex 2 Designated EHV charges'!$A:$P,12,FALSE)),"")</f>
        <v/>
      </c>
    </row>
    <row r="110" spans="1:8" x14ac:dyDescent="0.25">
      <c r="A110" s="202" t="str" cm="1">
        <f t="array" ref="A110">IFERROR(INDEX('Annex 2 Designated EHV charges'!$A$10:$A$200, MATCH(0, IF(ISBLANK('Annex 2 Designated EHV charges'!$A$10:$A$200),1, COUNTIF(A$4:$A109, 'Annex 2 Designated EHV charges'!$A$10:$A$200)), 0)),"")</f>
        <v/>
      </c>
      <c r="B110" s="94" t="str">
        <f>IF($A110="","",VLOOKUP($A110,'Annex 2 Designated EHV charges'!$A:$P,2,0))</f>
        <v/>
      </c>
      <c r="C110" s="111" t="str">
        <f>IF($A110="","",VLOOKUP($A110,'Annex 2 Designated EHV charges'!$A:$P,3,0))</f>
        <v/>
      </c>
      <c r="D110" s="112" t="str">
        <f>IF($A110="","",VLOOKUP($A110,'Annex 2 Designated EHV charges'!$A:$P,7,0))</f>
        <v/>
      </c>
      <c r="E110" s="113" t="str">
        <f>IFERROR(IF(VLOOKUP($A110,'Annex 2 Designated EHV charges'!$A:$P,9,FALSE)=0,"",VLOOKUP($A110,'Annex 2 Designated EHV charges'!$A:$P,9,FALSE)),"")</f>
        <v/>
      </c>
      <c r="F110" s="114" t="str">
        <f>IFERROR(IF(VLOOKUP($A110,'Annex 2 Designated EHV charges'!$A:$P,10,FALSE)=0,"",VLOOKUP($A110,'Annex 2 Designated EHV charges'!$A:$P,10,FALSE)),"")</f>
        <v/>
      </c>
      <c r="G110" s="115" t="str">
        <f>IFERROR(IF(VLOOKUP($A110,'Annex 2 Designated EHV charges'!$A:$P,11,FALSE)=0,"",VLOOKUP($A110,'Annex 2 Designated EHV charges'!$A:$P,11,FALSE)),"")</f>
        <v/>
      </c>
      <c r="H110" s="115" t="str">
        <f>IFERROR(IF(VLOOKUP($A110,'Annex 2 Designated EHV charges'!$A:$P,12,FALSE)=0,"",VLOOKUP($A110,'Annex 2 Designated EHV charges'!$A:$P,12,FALSE)),"")</f>
        <v/>
      </c>
    </row>
    <row r="111" spans="1:8" x14ac:dyDescent="0.25">
      <c r="A111" s="202" t="str" cm="1">
        <f t="array" ref="A111">IFERROR(INDEX('Annex 2 Designated EHV charges'!$A$10:$A$200, MATCH(0, IF(ISBLANK('Annex 2 Designated EHV charges'!$A$10:$A$200),1, COUNTIF(A$4:$A110, 'Annex 2 Designated EHV charges'!$A$10:$A$200)), 0)),"")</f>
        <v/>
      </c>
      <c r="B111" s="94" t="str">
        <f>IF($A111="","",VLOOKUP($A111,'Annex 2 Designated EHV charges'!$A:$P,2,0))</f>
        <v/>
      </c>
      <c r="C111" s="111" t="str">
        <f>IF($A111="","",VLOOKUP($A111,'Annex 2 Designated EHV charges'!$A:$P,3,0))</f>
        <v/>
      </c>
      <c r="D111" s="112" t="str">
        <f>IF($A111="","",VLOOKUP($A111,'Annex 2 Designated EHV charges'!$A:$P,7,0))</f>
        <v/>
      </c>
      <c r="E111" s="113" t="str">
        <f>IFERROR(IF(VLOOKUP($A111,'Annex 2 Designated EHV charges'!$A:$P,9,FALSE)=0,"",VLOOKUP($A111,'Annex 2 Designated EHV charges'!$A:$P,9,FALSE)),"")</f>
        <v/>
      </c>
      <c r="F111" s="114" t="str">
        <f>IFERROR(IF(VLOOKUP($A111,'Annex 2 Designated EHV charges'!$A:$P,10,FALSE)=0,"",VLOOKUP($A111,'Annex 2 Designated EHV charges'!$A:$P,10,FALSE)),"")</f>
        <v/>
      </c>
      <c r="G111" s="115" t="str">
        <f>IFERROR(IF(VLOOKUP($A111,'Annex 2 Designated EHV charges'!$A:$P,11,FALSE)=0,"",VLOOKUP($A111,'Annex 2 Designated EHV charges'!$A:$P,11,FALSE)),"")</f>
        <v/>
      </c>
      <c r="H111" s="115" t="str">
        <f>IFERROR(IF(VLOOKUP($A111,'Annex 2 Designated EHV charges'!$A:$P,12,FALSE)=0,"",VLOOKUP($A111,'Annex 2 Designated EHV charges'!$A:$P,12,FALSE)),"")</f>
        <v/>
      </c>
    </row>
    <row r="112" spans="1:8" x14ac:dyDescent="0.25">
      <c r="A112" s="202" t="str" cm="1">
        <f t="array" ref="A112">IFERROR(INDEX('Annex 2 Designated EHV charges'!$A$10:$A$200, MATCH(0, IF(ISBLANK('Annex 2 Designated EHV charges'!$A$10:$A$200),1, COUNTIF(A$4:$A111, 'Annex 2 Designated EHV charges'!$A$10:$A$200)), 0)),"")</f>
        <v/>
      </c>
      <c r="B112" s="94" t="str">
        <f>IF($A112="","",VLOOKUP($A112,'Annex 2 Designated EHV charges'!$A:$P,2,0))</f>
        <v/>
      </c>
      <c r="C112" s="111" t="str">
        <f>IF($A112="","",VLOOKUP($A112,'Annex 2 Designated EHV charges'!$A:$P,3,0))</f>
        <v/>
      </c>
      <c r="D112" s="112" t="str">
        <f>IF($A112="","",VLOOKUP($A112,'Annex 2 Designated EHV charges'!$A:$P,7,0))</f>
        <v/>
      </c>
      <c r="E112" s="113" t="str">
        <f>IFERROR(IF(VLOOKUP($A112,'Annex 2 Designated EHV charges'!$A:$P,9,FALSE)=0,"",VLOOKUP($A112,'Annex 2 Designated EHV charges'!$A:$P,9,FALSE)),"")</f>
        <v/>
      </c>
      <c r="F112" s="114" t="str">
        <f>IFERROR(IF(VLOOKUP($A112,'Annex 2 Designated EHV charges'!$A:$P,10,FALSE)=0,"",VLOOKUP($A112,'Annex 2 Designated EHV charges'!$A:$P,10,FALSE)),"")</f>
        <v/>
      </c>
      <c r="G112" s="115" t="str">
        <f>IFERROR(IF(VLOOKUP($A112,'Annex 2 Designated EHV charges'!$A:$P,11,FALSE)=0,"",VLOOKUP($A112,'Annex 2 Designated EHV charges'!$A:$P,11,FALSE)),"")</f>
        <v/>
      </c>
      <c r="H112" s="115" t="str">
        <f>IFERROR(IF(VLOOKUP($A112,'Annex 2 Designated EHV charges'!$A:$P,12,FALSE)=0,"",VLOOKUP($A112,'Annex 2 Designated EHV charges'!$A:$P,12,FALSE)),"")</f>
        <v/>
      </c>
    </row>
    <row r="113" spans="1:8" x14ac:dyDescent="0.25">
      <c r="A113" s="202" t="str" cm="1">
        <f t="array" ref="A113">IFERROR(INDEX('Annex 2 Designated EHV charges'!$A$10:$A$200, MATCH(0, IF(ISBLANK('Annex 2 Designated EHV charges'!$A$10:$A$200),1, COUNTIF(A$4:$A112, 'Annex 2 Designated EHV charges'!$A$10:$A$200)), 0)),"")</f>
        <v/>
      </c>
      <c r="B113" s="94" t="str">
        <f>IF($A113="","",VLOOKUP($A113,'Annex 2 Designated EHV charges'!$A:$P,2,0))</f>
        <v/>
      </c>
      <c r="C113" s="111" t="str">
        <f>IF($A113="","",VLOOKUP($A113,'Annex 2 Designated EHV charges'!$A:$P,3,0))</f>
        <v/>
      </c>
      <c r="D113" s="112" t="str">
        <f>IF($A113="","",VLOOKUP($A113,'Annex 2 Designated EHV charges'!$A:$P,7,0))</f>
        <v/>
      </c>
      <c r="E113" s="113" t="str">
        <f>IFERROR(IF(VLOOKUP($A113,'Annex 2 Designated EHV charges'!$A:$P,9,FALSE)=0,"",VLOOKUP($A113,'Annex 2 Designated EHV charges'!$A:$P,9,FALSE)),"")</f>
        <v/>
      </c>
      <c r="F113" s="114" t="str">
        <f>IFERROR(IF(VLOOKUP($A113,'Annex 2 Designated EHV charges'!$A:$P,10,FALSE)=0,"",VLOOKUP($A113,'Annex 2 Designated EHV charges'!$A:$P,10,FALSE)),"")</f>
        <v/>
      </c>
      <c r="G113" s="115" t="str">
        <f>IFERROR(IF(VLOOKUP($A113,'Annex 2 Designated EHV charges'!$A:$P,11,FALSE)=0,"",VLOOKUP($A113,'Annex 2 Designated EHV charges'!$A:$P,11,FALSE)),"")</f>
        <v/>
      </c>
      <c r="H113" s="115" t="str">
        <f>IFERROR(IF(VLOOKUP($A113,'Annex 2 Designated EHV charges'!$A:$P,12,FALSE)=0,"",VLOOKUP($A113,'Annex 2 Designated EHV charges'!$A:$P,12,FALSE)),"")</f>
        <v/>
      </c>
    </row>
    <row r="114" spans="1:8" x14ac:dyDescent="0.25">
      <c r="A114" s="202" t="str" cm="1">
        <f t="array" ref="A114">IFERROR(INDEX('Annex 2 Designated EHV charges'!$A$10:$A$200, MATCH(0, IF(ISBLANK('Annex 2 Designated EHV charges'!$A$10:$A$200),1, COUNTIF(A$4:$A113, 'Annex 2 Designated EHV charges'!$A$10:$A$200)), 0)),"")</f>
        <v/>
      </c>
      <c r="B114" s="94" t="str">
        <f>IF($A114="","",VLOOKUP($A114,'Annex 2 Designated EHV charges'!$A:$P,2,0))</f>
        <v/>
      </c>
      <c r="C114" s="111" t="str">
        <f>IF($A114="","",VLOOKUP($A114,'Annex 2 Designated EHV charges'!$A:$P,3,0))</f>
        <v/>
      </c>
      <c r="D114" s="112" t="str">
        <f>IF($A114="","",VLOOKUP($A114,'Annex 2 Designated EHV charges'!$A:$P,7,0))</f>
        <v/>
      </c>
      <c r="E114" s="113" t="str">
        <f>IFERROR(IF(VLOOKUP($A114,'Annex 2 Designated EHV charges'!$A:$P,9,FALSE)=0,"",VLOOKUP($A114,'Annex 2 Designated EHV charges'!$A:$P,9,FALSE)),"")</f>
        <v/>
      </c>
      <c r="F114" s="114" t="str">
        <f>IFERROR(IF(VLOOKUP($A114,'Annex 2 Designated EHV charges'!$A:$P,10,FALSE)=0,"",VLOOKUP($A114,'Annex 2 Designated EHV charges'!$A:$P,10,FALSE)),"")</f>
        <v/>
      </c>
      <c r="G114" s="115" t="str">
        <f>IFERROR(IF(VLOOKUP($A114,'Annex 2 Designated EHV charges'!$A:$P,11,FALSE)=0,"",VLOOKUP($A114,'Annex 2 Designated EHV charges'!$A:$P,11,FALSE)),"")</f>
        <v/>
      </c>
      <c r="H114" s="115" t="str">
        <f>IFERROR(IF(VLOOKUP($A114,'Annex 2 Designated EHV charges'!$A:$P,12,FALSE)=0,"",VLOOKUP($A114,'Annex 2 Designated EHV charges'!$A:$P,12,FALSE)),"")</f>
        <v/>
      </c>
    </row>
    <row r="115" spans="1:8" x14ac:dyDescent="0.25">
      <c r="A115" s="202" t="str" cm="1">
        <f t="array" ref="A115">IFERROR(INDEX('Annex 2 Designated EHV charges'!$A$10:$A$200, MATCH(0, IF(ISBLANK('Annex 2 Designated EHV charges'!$A$10:$A$200),1, COUNTIF(A$4:$A114, 'Annex 2 Designated EHV charges'!$A$10:$A$200)), 0)),"")</f>
        <v/>
      </c>
      <c r="B115" s="94" t="str">
        <f>IF($A115="","",VLOOKUP($A115,'Annex 2 Designated EHV charges'!$A:$P,2,0))</f>
        <v/>
      </c>
      <c r="C115" s="111" t="str">
        <f>IF($A115="","",VLOOKUP($A115,'Annex 2 Designated EHV charges'!$A:$P,3,0))</f>
        <v/>
      </c>
      <c r="D115" s="112" t="str">
        <f>IF($A115="","",VLOOKUP($A115,'Annex 2 Designated EHV charges'!$A:$P,7,0))</f>
        <v/>
      </c>
      <c r="E115" s="113" t="str">
        <f>IFERROR(IF(VLOOKUP($A115,'Annex 2 Designated EHV charges'!$A:$P,9,FALSE)=0,"",VLOOKUP($A115,'Annex 2 Designated EHV charges'!$A:$P,9,FALSE)),"")</f>
        <v/>
      </c>
      <c r="F115" s="114" t="str">
        <f>IFERROR(IF(VLOOKUP($A115,'Annex 2 Designated EHV charges'!$A:$P,10,FALSE)=0,"",VLOOKUP($A115,'Annex 2 Designated EHV charges'!$A:$P,10,FALSE)),"")</f>
        <v/>
      </c>
      <c r="G115" s="115" t="str">
        <f>IFERROR(IF(VLOOKUP($A115,'Annex 2 Designated EHV charges'!$A:$P,11,FALSE)=0,"",VLOOKUP($A115,'Annex 2 Designated EHV charges'!$A:$P,11,FALSE)),"")</f>
        <v/>
      </c>
      <c r="H115" s="115" t="str">
        <f>IFERROR(IF(VLOOKUP($A115,'Annex 2 Designated EHV charges'!$A:$P,12,FALSE)=0,"",VLOOKUP($A115,'Annex 2 Designated EHV charges'!$A:$P,12,FALSE)),"")</f>
        <v/>
      </c>
    </row>
    <row r="116" spans="1:8" x14ac:dyDescent="0.25">
      <c r="A116" s="202" t="str" cm="1">
        <f t="array" ref="A116">IFERROR(INDEX('Annex 2 Designated EHV charges'!$A$10:$A$200, MATCH(0, IF(ISBLANK('Annex 2 Designated EHV charges'!$A$10:$A$200),1, COUNTIF(A$4:$A115, 'Annex 2 Designated EHV charges'!$A$10:$A$200)), 0)),"")</f>
        <v/>
      </c>
      <c r="B116" s="94" t="str">
        <f>IF($A116="","",VLOOKUP($A116,'Annex 2 Designated EHV charges'!$A:$P,2,0))</f>
        <v/>
      </c>
      <c r="C116" s="111" t="str">
        <f>IF($A116="","",VLOOKUP($A116,'Annex 2 Designated EHV charges'!$A:$P,3,0))</f>
        <v/>
      </c>
      <c r="D116" s="112" t="str">
        <f>IF($A116="","",VLOOKUP($A116,'Annex 2 Designated EHV charges'!$A:$P,7,0))</f>
        <v/>
      </c>
      <c r="E116" s="113" t="str">
        <f>IFERROR(IF(VLOOKUP($A116,'Annex 2 Designated EHV charges'!$A:$P,9,FALSE)=0,"",VLOOKUP($A116,'Annex 2 Designated EHV charges'!$A:$P,9,FALSE)),"")</f>
        <v/>
      </c>
      <c r="F116" s="114" t="str">
        <f>IFERROR(IF(VLOOKUP($A116,'Annex 2 Designated EHV charges'!$A:$P,10,FALSE)=0,"",VLOOKUP($A116,'Annex 2 Designated EHV charges'!$A:$P,10,FALSE)),"")</f>
        <v/>
      </c>
      <c r="G116" s="115" t="str">
        <f>IFERROR(IF(VLOOKUP($A116,'Annex 2 Designated EHV charges'!$A:$P,11,FALSE)=0,"",VLOOKUP($A116,'Annex 2 Designated EHV charges'!$A:$P,11,FALSE)),"")</f>
        <v/>
      </c>
      <c r="H116" s="115" t="str">
        <f>IFERROR(IF(VLOOKUP($A116,'Annex 2 Designated EHV charges'!$A:$P,12,FALSE)=0,"",VLOOKUP($A116,'Annex 2 Designated EHV charges'!$A:$P,12,FALSE)),"")</f>
        <v/>
      </c>
    </row>
    <row r="117" spans="1:8" x14ac:dyDescent="0.25">
      <c r="A117" s="202" t="str" cm="1">
        <f t="array" ref="A117">IFERROR(INDEX('Annex 2 Designated EHV charges'!$A$10:$A$200, MATCH(0, IF(ISBLANK('Annex 2 Designated EHV charges'!$A$10:$A$200),1, COUNTIF(A$4:$A116, 'Annex 2 Designated EHV charges'!$A$10:$A$200)), 0)),"")</f>
        <v/>
      </c>
      <c r="B117" s="94" t="str">
        <f>IF($A117="","",VLOOKUP($A117,'Annex 2 Designated EHV charges'!$A:$P,2,0))</f>
        <v/>
      </c>
      <c r="C117" s="111" t="str">
        <f>IF($A117="","",VLOOKUP($A117,'Annex 2 Designated EHV charges'!$A:$P,3,0))</f>
        <v/>
      </c>
      <c r="D117" s="112" t="str">
        <f>IF($A117="","",VLOOKUP($A117,'Annex 2 Designated EHV charges'!$A:$P,7,0))</f>
        <v/>
      </c>
      <c r="E117" s="113" t="str">
        <f>IFERROR(IF(VLOOKUP($A117,'Annex 2 Designated EHV charges'!$A:$P,9,FALSE)=0,"",VLOOKUP($A117,'Annex 2 Designated EHV charges'!$A:$P,9,FALSE)),"")</f>
        <v/>
      </c>
      <c r="F117" s="114" t="str">
        <f>IFERROR(IF(VLOOKUP($A117,'Annex 2 Designated EHV charges'!$A:$P,10,FALSE)=0,"",VLOOKUP($A117,'Annex 2 Designated EHV charges'!$A:$P,10,FALSE)),"")</f>
        <v/>
      </c>
      <c r="G117" s="115" t="str">
        <f>IFERROR(IF(VLOOKUP($A117,'Annex 2 Designated EHV charges'!$A:$P,11,FALSE)=0,"",VLOOKUP($A117,'Annex 2 Designated EHV charges'!$A:$P,11,FALSE)),"")</f>
        <v/>
      </c>
      <c r="H117" s="115" t="str">
        <f>IFERROR(IF(VLOOKUP($A117,'Annex 2 Designated EHV charges'!$A:$P,12,FALSE)=0,"",VLOOKUP($A117,'Annex 2 Designated EHV charges'!$A:$P,12,FALSE)),"")</f>
        <v/>
      </c>
    </row>
    <row r="118" spans="1:8" x14ac:dyDescent="0.25">
      <c r="A118" s="202" t="str" cm="1">
        <f t="array" ref="A118">IFERROR(INDEX('Annex 2 Designated EHV charges'!$A$10:$A$200, MATCH(0, IF(ISBLANK('Annex 2 Designated EHV charges'!$A$10:$A$200),1, COUNTIF(A$4:$A117, 'Annex 2 Designated EHV charges'!$A$10:$A$200)), 0)),"")</f>
        <v/>
      </c>
      <c r="B118" s="94" t="str">
        <f>IF($A118="","",VLOOKUP($A118,'Annex 2 Designated EHV charges'!$A:$P,2,0))</f>
        <v/>
      </c>
      <c r="C118" s="111" t="str">
        <f>IF($A118="","",VLOOKUP($A118,'Annex 2 Designated EHV charges'!$A:$P,3,0))</f>
        <v/>
      </c>
      <c r="D118" s="112" t="str">
        <f>IF($A118="","",VLOOKUP($A118,'Annex 2 Designated EHV charges'!$A:$P,7,0))</f>
        <v/>
      </c>
      <c r="E118" s="113" t="str">
        <f>IFERROR(IF(VLOOKUP($A118,'Annex 2 Designated EHV charges'!$A:$P,9,FALSE)=0,"",VLOOKUP($A118,'Annex 2 Designated EHV charges'!$A:$P,9,FALSE)),"")</f>
        <v/>
      </c>
      <c r="F118" s="114" t="str">
        <f>IFERROR(IF(VLOOKUP($A118,'Annex 2 Designated EHV charges'!$A:$P,10,FALSE)=0,"",VLOOKUP($A118,'Annex 2 Designated EHV charges'!$A:$P,10,FALSE)),"")</f>
        <v/>
      </c>
      <c r="G118" s="115" t="str">
        <f>IFERROR(IF(VLOOKUP($A118,'Annex 2 Designated EHV charges'!$A:$P,11,FALSE)=0,"",VLOOKUP($A118,'Annex 2 Designated EHV charges'!$A:$P,11,FALSE)),"")</f>
        <v/>
      </c>
      <c r="H118" s="115" t="str">
        <f>IFERROR(IF(VLOOKUP($A118,'Annex 2 Designated EHV charges'!$A:$P,12,FALSE)=0,"",VLOOKUP($A118,'Annex 2 Designated EHV charges'!$A:$P,12,FALSE)),"")</f>
        <v/>
      </c>
    </row>
    <row r="119" spans="1:8" x14ac:dyDescent="0.25">
      <c r="A119" s="202" t="str" cm="1">
        <f t="array" ref="A119">IFERROR(INDEX('Annex 2 Designated EHV charges'!$A$10:$A$200, MATCH(0, IF(ISBLANK('Annex 2 Designated EHV charges'!$A$10:$A$200),1, COUNTIF(A$4:$A118, 'Annex 2 Designated EHV charges'!$A$10:$A$200)), 0)),"")</f>
        <v/>
      </c>
      <c r="B119" s="94" t="str">
        <f>IF($A119="","",VLOOKUP($A119,'Annex 2 Designated EHV charges'!$A:$P,2,0))</f>
        <v/>
      </c>
      <c r="C119" s="111" t="str">
        <f>IF($A119="","",VLOOKUP($A119,'Annex 2 Designated EHV charges'!$A:$P,3,0))</f>
        <v/>
      </c>
      <c r="D119" s="112" t="str">
        <f>IF($A119="","",VLOOKUP($A119,'Annex 2 Designated EHV charges'!$A:$P,7,0))</f>
        <v/>
      </c>
      <c r="E119" s="113" t="str">
        <f>IFERROR(IF(VLOOKUP($A119,'Annex 2 Designated EHV charges'!$A:$P,9,FALSE)=0,"",VLOOKUP($A119,'Annex 2 Designated EHV charges'!$A:$P,9,FALSE)),"")</f>
        <v/>
      </c>
      <c r="F119" s="114" t="str">
        <f>IFERROR(IF(VLOOKUP($A119,'Annex 2 Designated EHV charges'!$A:$P,10,FALSE)=0,"",VLOOKUP($A119,'Annex 2 Designated EHV charges'!$A:$P,10,FALSE)),"")</f>
        <v/>
      </c>
      <c r="G119" s="115" t="str">
        <f>IFERROR(IF(VLOOKUP($A119,'Annex 2 Designated EHV charges'!$A:$P,11,FALSE)=0,"",VLOOKUP($A119,'Annex 2 Designated EHV charges'!$A:$P,11,FALSE)),"")</f>
        <v/>
      </c>
      <c r="H119" s="115" t="str">
        <f>IFERROR(IF(VLOOKUP($A119,'Annex 2 Designated EHV charges'!$A:$P,12,FALSE)=0,"",VLOOKUP($A119,'Annex 2 Designated EHV charges'!$A:$P,12,FALSE)),"")</f>
        <v/>
      </c>
    </row>
    <row r="120" spans="1:8" x14ac:dyDescent="0.25">
      <c r="A120" s="202" t="str" cm="1">
        <f t="array" ref="A120">IFERROR(INDEX('Annex 2 Designated EHV charges'!$A$10:$A$200, MATCH(0, IF(ISBLANK('Annex 2 Designated EHV charges'!$A$10:$A$200),1, COUNTIF(A$4:$A119, 'Annex 2 Designated EHV charges'!$A$10:$A$200)), 0)),"")</f>
        <v/>
      </c>
      <c r="B120" s="94" t="str">
        <f>IF($A120="","",VLOOKUP($A120,'Annex 2 Designated EHV charges'!$A:$P,2,0))</f>
        <v/>
      </c>
      <c r="C120" s="111" t="str">
        <f>IF($A120="","",VLOOKUP($A120,'Annex 2 Designated EHV charges'!$A:$P,3,0))</f>
        <v/>
      </c>
      <c r="D120" s="112" t="str">
        <f>IF($A120="","",VLOOKUP($A120,'Annex 2 Designated EHV charges'!$A:$P,7,0))</f>
        <v/>
      </c>
      <c r="E120" s="113" t="str">
        <f>IFERROR(IF(VLOOKUP($A120,'Annex 2 Designated EHV charges'!$A:$P,9,FALSE)=0,"",VLOOKUP($A120,'Annex 2 Designated EHV charges'!$A:$P,9,FALSE)),"")</f>
        <v/>
      </c>
      <c r="F120" s="114" t="str">
        <f>IFERROR(IF(VLOOKUP($A120,'Annex 2 Designated EHV charges'!$A:$P,10,FALSE)=0,"",VLOOKUP($A120,'Annex 2 Designated EHV charges'!$A:$P,10,FALSE)),"")</f>
        <v/>
      </c>
      <c r="G120" s="115" t="str">
        <f>IFERROR(IF(VLOOKUP($A120,'Annex 2 Designated EHV charges'!$A:$P,11,FALSE)=0,"",VLOOKUP($A120,'Annex 2 Designated EHV charges'!$A:$P,11,FALSE)),"")</f>
        <v/>
      </c>
      <c r="H120" s="115" t="str">
        <f>IFERROR(IF(VLOOKUP($A120,'Annex 2 Designated EHV charges'!$A:$P,12,FALSE)=0,"",VLOOKUP($A120,'Annex 2 Designated EHV charges'!$A:$P,12,FALSE)),"")</f>
        <v/>
      </c>
    </row>
    <row r="121" spans="1:8" x14ac:dyDescent="0.25">
      <c r="A121" s="202" t="str" cm="1">
        <f t="array" ref="A121">IFERROR(INDEX('Annex 2 Designated EHV charges'!$A$10:$A$200, MATCH(0, IF(ISBLANK('Annex 2 Designated EHV charges'!$A$10:$A$200),1, COUNTIF(A$4:$A120, 'Annex 2 Designated EHV charges'!$A$10:$A$200)), 0)),"")</f>
        <v/>
      </c>
      <c r="B121" s="94" t="str">
        <f>IF($A121="","",VLOOKUP($A121,'Annex 2 Designated EHV charges'!$A:$P,2,0))</f>
        <v/>
      </c>
      <c r="C121" s="111" t="str">
        <f>IF($A121="","",VLOOKUP($A121,'Annex 2 Designated EHV charges'!$A:$P,3,0))</f>
        <v/>
      </c>
      <c r="D121" s="112" t="str">
        <f>IF($A121="","",VLOOKUP($A121,'Annex 2 Designated EHV charges'!$A:$P,7,0))</f>
        <v/>
      </c>
      <c r="E121" s="113" t="str">
        <f>IFERROR(IF(VLOOKUP($A121,'Annex 2 Designated EHV charges'!$A:$P,9,FALSE)=0,"",VLOOKUP($A121,'Annex 2 Designated EHV charges'!$A:$P,9,FALSE)),"")</f>
        <v/>
      </c>
      <c r="F121" s="114" t="str">
        <f>IFERROR(IF(VLOOKUP($A121,'Annex 2 Designated EHV charges'!$A:$P,10,FALSE)=0,"",VLOOKUP($A121,'Annex 2 Designated EHV charges'!$A:$P,10,FALSE)),"")</f>
        <v/>
      </c>
      <c r="G121" s="115" t="str">
        <f>IFERROR(IF(VLOOKUP($A121,'Annex 2 Designated EHV charges'!$A:$P,11,FALSE)=0,"",VLOOKUP($A121,'Annex 2 Designated EHV charges'!$A:$P,11,FALSE)),"")</f>
        <v/>
      </c>
      <c r="H121" s="115" t="str">
        <f>IFERROR(IF(VLOOKUP($A121,'Annex 2 Designated EHV charges'!$A:$P,12,FALSE)=0,"",VLOOKUP($A121,'Annex 2 Designated EHV charges'!$A:$P,12,FALSE)),"")</f>
        <v/>
      </c>
    </row>
    <row r="122" spans="1:8" x14ac:dyDescent="0.25">
      <c r="A122" s="202" t="str" cm="1">
        <f t="array" ref="A122">IFERROR(INDEX('Annex 2 Designated EHV charges'!$A$10:$A$200, MATCH(0, IF(ISBLANK('Annex 2 Designated EHV charges'!$A$10:$A$200),1, COUNTIF(A$4:$A121, 'Annex 2 Designated EHV charges'!$A$10:$A$200)), 0)),"")</f>
        <v/>
      </c>
      <c r="B122" s="94" t="str">
        <f>IF($A122="","",VLOOKUP($A122,'Annex 2 Designated EHV charges'!$A:$P,2,0))</f>
        <v/>
      </c>
      <c r="C122" s="111" t="str">
        <f>IF($A122="","",VLOOKUP($A122,'Annex 2 Designated EHV charges'!$A:$P,3,0))</f>
        <v/>
      </c>
      <c r="D122" s="112" t="str">
        <f>IF($A122="","",VLOOKUP($A122,'Annex 2 Designated EHV charges'!$A:$P,7,0))</f>
        <v/>
      </c>
      <c r="E122" s="113" t="str">
        <f>IFERROR(IF(VLOOKUP($A122,'Annex 2 Designated EHV charges'!$A:$P,9,FALSE)=0,"",VLOOKUP($A122,'Annex 2 Designated EHV charges'!$A:$P,9,FALSE)),"")</f>
        <v/>
      </c>
      <c r="F122" s="114" t="str">
        <f>IFERROR(IF(VLOOKUP($A122,'Annex 2 Designated EHV charges'!$A:$P,10,FALSE)=0,"",VLOOKUP($A122,'Annex 2 Designated EHV charges'!$A:$P,10,FALSE)),"")</f>
        <v/>
      </c>
      <c r="G122" s="115" t="str">
        <f>IFERROR(IF(VLOOKUP($A122,'Annex 2 Designated EHV charges'!$A:$P,11,FALSE)=0,"",VLOOKUP($A122,'Annex 2 Designated EHV charges'!$A:$P,11,FALSE)),"")</f>
        <v/>
      </c>
      <c r="H122" s="115" t="str">
        <f>IFERROR(IF(VLOOKUP($A122,'Annex 2 Designated EHV charges'!$A:$P,12,FALSE)=0,"",VLOOKUP($A122,'Annex 2 Designated EHV charges'!$A:$P,12,FALSE)),"")</f>
        <v/>
      </c>
    </row>
    <row r="123" spans="1:8" x14ac:dyDescent="0.25">
      <c r="A123" s="202" t="str" cm="1">
        <f t="array" ref="A123">IFERROR(INDEX('Annex 2 Designated EHV charges'!$A$10:$A$200, MATCH(0, IF(ISBLANK('Annex 2 Designated EHV charges'!$A$10:$A$200),1, COUNTIF(A$4:$A122, 'Annex 2 Designated EHV charges'!$A$10:$A$200)), 0)),"")</f>
        <v/>
      </c>
      <c r="B123" s="94" t="str">
        <f>IF($A123="","",VLOOKUP($A123,'Annex 2 Designated EHV charges'!$A:$P,2,0))</f>
        <v/>
      </c>
      <c r="C123" s="111" t="str">
        <f>IF($A123="","",VLOOKUP($A123,'Annex 2 Designated EHV charges'!$A:$P,3,0))</f>
        <v/>
      </c>
      <c r="D123" s="112" t="str">
        <f>IF($A123="","",VLOOKUP($A123,'Annex 2 Designated EHV charges'!$A:$P,7,0))</f>
        <v/>
      </c>
      <c r="E123" s="113" t="str">
        <f>IFERROR(IF(VLOOKUP($A123,'Annex 2 Designated EHV charges'!$A:$P,9,FALSE)=0,"",VLOOKUP($A123,'Annex 2 Designated EHV charges'!$A:$P,9,FALSE)),"")</f>
        <v/>
      </c>
      <c r="F123" s="114" t="str">
        <f>IFERROR(IF(VLOOKUP($A123,'Annex 2 Designated EHV charges'!$A:$P,10,FALSE)=0,"",VLOOKUP($A123,'Annex 2 Designated EHV charges'!$A:$P,10,FALSE)),"")</f>
        <v/>
      </c>
      <c r="G123" s="115" t="str">
        <f>IFERROR(IF(VLOOKUP($A123,'Annex 2 Designated EHV charges'!$A:$P,11,FALSE)=0,"",VLOOKUP($A123,'Annex 2 Designated EHV charges'!$A:$P,11,FALSE)),"")</f>
        <v/>
      </c>
      <c r="H123" s="115" t="str">
        <f>IFERROR(IF(VLOOKUP($A123,'Annex 2 Designated EHV charges'!$A:$P,12,FALSE)=0,"",VLOOKUP($A123,'Annex 2 Designated EHV charges'!$A:$P,12,FALSE)),"")</f>
        <v/>
      </c>
    </row>
    <row r="124" spans="1:8" x14ac:dyDescent="0.25">
      <c r="A124" s="202" t="str" cm="1">
        <f t="array" ref="A124">IFERROR(INDEX('Annex 2 Designated EHV charges'!$A$10:$A$200, MATCH(0, IF(ISBLANK('Annex 2 Designated EHV charges'!$A$10:$A$200),1, COUNTIF(A$4:$A123, 'Annex 2 Designated EHV charges'!$A$10:$A$200)), 0)),"")</f>
        <v/>
      </c>
      <c r="B124" s="94" t="str">
        <f>IF($A124="","",VLOOKUP($A124,'Annex 2 Designated EHV charges'!$A:$P,2,0))</f>
        <v/>
      </c>
      <c r="C124" s="111" t="str">
        <f>IF($A124="","",VLOOKUP($A124,'Annex 2 Designated EHV charges'!$A:$P,3,0))</f>
        <v/>
      </c>
      <c r="D124" s="112" t="str">
        <f>IF($A124="","",VLOOKUP($A124,'Annex 2 Designated EHV charges'!$A:$P,7,0))</f>
        <v/>
      </c>
      <c r="E124" s="113" t="str">
        <f>IFERROR(IF(VLOOKUP($A124,'Annex 2 Designated EHV charges'!$A:$P,9,FALSE)=0,"",VLOOKUP($A124,'Annex 2 Designated EHV charges'!$A:$P,9,FALSE)),"")</f>
        <v/>
      </c>
      <c r="F124" s="114" t="str">
        <f>IFERROR(IF(VLOOKUP($A124,'Annex 2 Designated EHV charges'!$A:$P,10,FALSE)=0,"",VLOOKUP($A124,'Annex 2 Designated EHV charges'!$A:$P,10,FALSE)),"")</f>
        <v/>
      </c>
      <c r="G124" s="115" t="str">
        <f>IFERROR(IF(VLOOKUP($A124,'Annex 2 Designated EHV charges'!$A:$P,11,FALSE)=0,"",VLOOKUP($A124,'Annex 2 Designated EHV charges'!$A:$P,11,FALSE)),"")</f>
        <v/>
      </c>
      <c r="H124" s="115" t="str">
        <f>IFERROR(IF(VLOOKUP($A124,'Annex 2 Designated EHV charges'!$A:$P,12,FALSE)=0,"",VLOOKUP($A124,'Annex 2 Designated EHV charges'!$A:$P,12,FALSE)),"")</f>
        <v/>
      </c>
    </row>
    <row r="125" spans="1:8" x14ac:dyDescent="0.25">
      <c r="A125" s="202" t="str" cm="1">
        <f t="array" ref="A125">IFERROR(INDEX('Annex 2 Designated EHV charges'!$A$10:$A$200, MATCH(0, IF(ISBLANK('Annex 2 Designated EHV charges'!$A$10:$A$200),1, COUNTIF(A$4:$A124, 'Annex 2 Designated EHV charges'!$A$10:$A$200)), 0)),"")</f>
        <v/>
      </c>
      <c r="B125" s="94" t="str">
        <f>IF($A125="","",VLOOKUP($A125,'Annex 2 Designated EHV charges'!$A:$P,2,0))</f>
        <v/>
      </c>
      <c r="C125" s="111" t="str">
        <f>IF($A125="","",VLOOKUP($A125,'Annex 2 Designated EHV charges'!$A:$P,3,0))</f>
        <v/>
      </c>
      <c r="D125" s="112" t="str">
        <f>IF($A125="","",VLOOKUP($A125,'Annex 2 Designated EHV charges'!$A:$P,7,0))</f>
        <v/>
      </c>
      <c r="E125" s="113" t="str">
        <f>IFERROR(IF(VLOOKUP($A125,'Annex 2 Designated EHV charges'!$A:$P,9,FALSE)=0,"",VLOOKUP($A125,'Annex 2 Designated EHV charges'!$A:$P,9,FALSE)),"")</f>
        <v/>
      </c>
      <c r="F125" s="114" t="str">
        <f>IFERROR(IF(VLOOKUP($A125,'Annex 2 Designated EHV charges'!$A:$P,10,FALSE)=0,"",VLOOKUP($A125,'Annex 2 Designated EHV charges'!$A:$P,10,FALSE)),"")</f>
        <v/>
      </c>
      <c r="G125" s="115" t="str">
        <f>IFERROR(IF(VLOOKUP($A125,'Annex 2 Designated EHV charges'!$A:$P,11,FALSE)=0,"",VLOOKUP($A125,'Annex 2 Designated EHV charges'!$A:$P,11,FALSE)),"")</f>
        <v/>
      </c>
      <c r="H125" s="115" t="str">
        <f>IFERROR(IF(VLOOKUP($A125,'Annex 2 Designated EHV charges'!$A:$P,12,FALSE)=0,"",VLOOKUP($A125,'Annex 2 Designated EHV charges'!$A:$P,12,FALSE)),"")</f>
        <v/>
      </c>
    </row>
    <row r="126" spans="1:8" x14ac:dyDescent="0.25">
      <c r="A126" s="202" t="str" cm="1">
        <f t="array" ref="A126">IFERROR(INDEX('Annex 2 Designated EHV charges'!$A$10:$A$200, MATCH(0, IF(ISBLANK('Annex 2 Designated EHV charges'!$A$10:$A$200),1, COUNTIF(A$4:$A125, 'Annex 2 Designated EHV charges'!$A$10:$A$200)), 0)),"")</f>
        <v/>
      </c>
      <c r="B126" s="94" t="str">
        <f>IF($A126="","",VLOOKUP($A126,'Annex 2 Designated EHV charges'!$A:$P,2,0))</f>
        <v/>
      </c>
      <c r="C126" s="111" t="str">
        <f>IF($A126="","",VLOOKUP($A126,'Annex 2 Designated EHV charges'!$A:$P,3,0))</f>
        <v/>
      </c>
      <c r="D126" s="112" t="str">
        <f>IF($A126="","",VLOOKUP($A126,'Annex 2 Designated EHV charges'!$A:$P,7,0))</f>
        <v/>
      </c>
      <c r="E126" s="113" t="str">
        <f>IFERROR(IF(VLOOKUP($A126,'Annex 2 Designated EHV charges'!$A:$P,9,FALSE)=0,"",VLOOKUP($A126,'Annex 2 Designated EHV charges'!$A:$P,9,FALSE)),"")</f>
        <v/>
      </c>
      <c r="F126" s="114" t="str">
        <f>IFERROR(IF(VLOOKUP($A126,'Annex 2 Designated EHV charges'!$A:$P,10,FALSE)=0,"",VLOOKUP($A126,'Annex 2 Designated EHV charges'!$A:$P,10,FALSE)),"")</f>
        <v/>
      </c>
      <c r="G126" s="115" t="str">
        <f>IFERROR(IF(VLOOKUP($A126,'Annex 2 Designated EHV charges'!$A:$P,11,FALSE)=0,"",VLOOKUP($A126,'Annex 2 Designated EHV charges'!$A:$P,11,FALSE)),"")</f>
        <v/>
      </c>
      <c r="H126" s="115" t="str">
        <f>IFERROR(IF(VLOOKUP($A126,'Annex 2 Designated EHV charges'!$A:$P,12,FALSE)=0,"",VLOOKUP($A126,'Annex 2 Designated EHV charges'!$A:$P,12,FALSE)),"")</f>
        <v/>
      </c>
    </row>
    <row r="127" spans="1:8" x14ac:dyDescent="0.25">
      <c r="A127" s="202" t="str" cm="1">
        <f t="array" ref="A127">IFERROR(INDEX('Annex 2 Designated EHV charges'!$A$10:$A$200, MATCH(0, IF(ISBLANK('Annex 2 Designated EHV charges'!$A$10:$A$200),1, COUNTIF(A$4:$A126, 'Annex 2 Designated EHV charges'!$A$10:$A$200)), 0)),"")</f>
        <v/>
      </c>
      <c r="B127" s="94" t="str">
        <f>IF($A127="","",VLOOKUP($A127,'Annex 2 Designated EHV charges'!$A:$P,2,0))</f>
        <v/>
      </c>
      <c r="C127" s="111" t="str">
        <f>IF($A127="","",VLOOKUP($A127,'Annex 2 Designated EHV charges'!$A:$P,3,0))</f>
        <v/>
      </c>
      <c r="D127" s="112" t="str">
        <f>IF($A127="","",VLOOKUP($A127,'Annex 2 Designated EHV charges'!$A:$P,7,0))</f>
        <v/>
      </c>
      <c r="E127" s="113" t="str">
        <f>IFERROR(IF(VLOOKUP($A127,'Annex 2 Designated EHV charges'!$A:$P,9,FALSE)=0,"",VLOOKUP($A127,'Annex 2 Designated EHV charges'!$A:$P,9,FALSE)),"")</f>
        <v/>
      </c>
      <c r="F127" s="114" t="str">
        <f>IFERROR(IF(VLOOKUP($A127,'Annex 2 Designated EHV charges'!$A:$P,10,FALSE)=0,"",VLOOKUP($A127,'Annex 2 Designated EHV charges'!$A:$P,10,FALSE)),"")</f>
        <v/>
      </c>
      <c r="G127" s="115" t="str">
        <f>IFERROR(IF(VLOOKUP($A127,'Annex 2 Designated EHV charges'!$A:$P,11,FALSE)=0,"",VLOOKUP($A127,'Annex 2 Designated EHV charges'!$A:$P,11,FALSE)),"")</f>
        <v/>
      </c>
      <c r="H127" s="115" t="str">
        <f>IFERROR(IF(VLOOKUP($A127,'Annex 2 Designated EHV charges'!$A:$P,12,FALSE)=0,"",VLOOKUP($A127,'Annex 2 Designated EHV charges'!$A:$P,12,FALSE)),"")</f>
        <v/>
      </c>
    </row>
    <row r="128" spans="1:8" x14ac:dyDescent="0.25">
      <c r="A128" s="202" t="str" cm="1">
        <f t="array" ref="A128">IFERROR(INDEX('Annex 2 Designated EHV charges'!$A$10:$A$200, MATCH(0, IF(ISBLANK('Annex 2 Designated EHV charges'!$A$10:$A$200),1, COUNTIF(A$4:$A127, 'Annex 2 Designated EHV charges'!$A$10:$A$200)), 0)),"")</f>
        <v/>
      </c>
      <c r="B128" s="94" t="str">
        <f>IF($A128="","",VLOOKUP($A128,'Annex 2 Designated EHV charges'!$A:$P,2,0))</f>
        <v/>
      </c>
      <c r="C128" s="111" t="str">
        <f>IF($A128="","",VLOOKUP($A128,'Annex 2 Designated EHV charges'!$A:$P,3,0))</f>
        <v/>
      </c>
      <c r="D128" s="112" t="str">
        <f>IF($A128="","",VLOOKUP($A128,'Annex 2 Designated EHV charges'!$A:$P,7,0))</f>
        <v/>
      </c>
      <c r="E128" s="113" t="str">
        <f>IFERROR(IF(VLOOKUP($A128,'Annex 2 Designated EHV charges'!$A:$P,9,FALSE)=0,"",VLOOKUP($A128,'Annex 2 Designated EHV charges'!$A:$P,9,FALSE)),"")</f>
        <v/>
      </c>
      <c r="F128" s="114" t="str">
        <f>IFERROR(IF(VLOOKUP($A128,'Annex 2 Designated EHV charges'!$A:$P,10,FALSE)=0,"",VLOOKUP($A128,'Annex 2 Designated EHV charges'!$A:$P,10,FALSE)),"")</f>
        <v/>
      </c>
      <c r="G128" s="115" t="str">
        <f>IFERROR(IF(VLOOKUP($A128,'Annex 2 Designated EHV charges'!$A:$P,11,FALSE)=0,"",VLOOKUP($A128,'Annex 2 Designated EHV charges'!$A:$P,11,FALSE)),"")</f>
        <v/>
      </c>
      <c r="H128" s="115" t="str">
        <f>IFERROR(IF(VLOOKUP($A128,'Annex 2 Designated EHV charges'!$A:$P,12,FALSE)=0,"",VLOOKUP($A128,'Annex 2 Designated EHV charges'!$A:$P,12,FALSE)),"")</f>
        <v/>
      </c>
    </row>
    <row r="129" spans="1:8" x14ac:dyDescent="0.25">
      <c r="A129" s="202" t="str" cm="1">
        <f t="array" ref="A129">IFERROR(INDEX('Annex 2 Designated EHV charges'!$A$10:$A$200, MATCH(0, IF(ISBLANK('Annex 2 Designated EHV charges'!$A$10:$A$200),1, COUNTIF(A$4:$A128, 'Annex 2 Designated EHV charges'!$A$10:$A$200)), 0)),"")</f>
        <v/>
      </c>
      <c r="B129" s="94" t="str">
        <f>IF($A129="","",VLOOKUP($A129,'Annex 2 Designated EHV charges'!$A:$P,2,0))</f>
        <v/>
      </c>
      <c r="C129" s="111" t="str">
        <f>IF($A129="","",VLOOKUP($A129,'Annex 2 Designated EHV charges'!$A:$P,3,0))</f>
        <v/>
      </c>
      <c r="D129" s="112" t="str">
        <f>IF($A129="","",VLOOKUP($A129,'Annex 2 Designated EHV charges'!$A:$P,7,0))</f>
        <v/>
      </c>
      <c r="E129" s="113" t="str">
        <f>IFERROR(IF(VLOOKUP($A129,'Annex 2 Designated EHV charges'!$A:$P,9,FALSE)=0,"",VLOOKUP($A129,'Annex 2 Designated EHV charges'!$A:$P,9,FALSE)),"")</f>
        <v/>
      </c>
      <c r="F129" s="114" t="str">
        <f>IFERROR(IF(VLOOKUP($A129,'Annex 2 Designated EHV charges'!$A:$P,10,FALSE)=0,"",VLOOKUP($A129,'Annex 2 Designated EHV charges'!$A:$P,10,FALSE)),"")</f>
        <v/>
      </c>
      <c r="G129" s="115" t="str">
        <f>IFERROR(IF(VLOOKUP($A129,'Annex 2 Designated EHV charges'!$A:$P,11,FALSE)=0,"",VLOOKUP($A129,'Annex 2 Designated EHV charges'!$A:$P,11,FALSE)),"")</f>
        <v/>
      </c>
      <c r="H129" s="115" t="str">
        <f>IFERROR(IF(VLOOKUP($A129,'Annex 2 Designated EHV charges'!$A:$P,12,FALSE)=0,"",VLOOKUP($A129,'Annex 2 Designated EHV charges'!$A:$P,12,FALSE)),"")</f>
        <v/>
      </c>
    </row>
    <row r="130" spans="1:8" x14ac:dyDescent="0.25">
      <c r="A130" s="202" t="str" cm="1">
        <f t="array" ref="A130">IFERROR(INDEX('Annex 2 Designated EHV charges'!$A$10:$A$200, MATCH(0, IF(ISBLANK('Annex 2 Designated EHV charges'!$A$10:$A$200),1, COUNTIF(A$4:$A129, 'Annex 2 Designated EHV charges'!$A$10:$A$200)), 0)),"")</f>
        <v/>
      </c>
      <c r="B130" s="94" t="str">
        <f>IF($A130="","",VLOOKUP($A130,'Annex 2 Designated EHV charges'!$A:$P,2,0))</f>
        <v/>
      </c>
      <c r="C130" s="111" t="str">
        <f>IF($A130="","",VLOOKUP($A130,'Annex 2 Designated EHV charges'!$A:$P,3,0))</f>
        <v/>
      </c>
      <c r="D130" s="112" t="str">
        <f>IF($A130="","",VLOOKUP($A130,'Annex 2 Designated EHV charges'!$A:$P,7,0))</f>
        <v/>
      </c>
      <c r="E130" s="113" t="str">
        <f>IFERROR(IF(VLOOKUP($A130,'Annex 2 Designated EHV charges'!$A:$P,9,FALSE)=0,"",VLOOKUP($A130,'Annex 2 Designated EHV charges'!$A:$P,9,FALSE)),"")</f>
        <v/>
      </c>
      <c r="F130" s="114" t="str">
        <f>IFERROR(IF(VLOOKUP($A130,'Annex 2 Designated EHV charges'!$A:$P,10,FALSE)=0,"",VLOOKUP($A130,'Annex 2 Designated EHV charges'!$A:$P,10,FALSE)),"")</f>
        <v/>
      </c>
      <c r="G130" s="115" t="str">
        <f>IFERROR(IF(VLOOKUP($A130,'Annex 2 Designated EHV charges'!$A:$P,11,FALSE)=0,"",VLOOKUP($A130,'Annex 2 Designated EHV charges'!$A:$P,11,FALSE)),"")</f>
        <v/>
      </c>
      <c r="H130" s="115" t="str">
        <f>IFERROR(IF(VLOOKUP($A130,'Annex 2 Designated EHV charges'!$A:$P,12,FALSE)=0,"",VLOOKUP($A130,'Annex 2 Designated EHV charges'!$A:$P,12,FALSE)),"")</f>
        <v/>
      </c>
    </row>
    <row r="131" spans="1:8" x14ac:dyDescent="0.25">
      <c r="A131" s="202" t="str" cm="1">
        <f t="array" ref="A131">IFERROR(INDEX('Annex 2 Designated EHV charges'!$A$10:$A$200, MATCH(0, IF(ISBLANK('Annex 2 Designated EHV charges'!$A$10:$A$200),1, COUNTIF(A$4:$A130, 'Annex 2 Designated EHV charges'!$A$10:$A$200)), 0)),"")</f>
        <v/>
      </c>
      <c r="B131" s="94" t="str">
        <f>IF($A131="","",VLOOKUP($A131,'Annex 2 Designated EHV charges'!$A:$P,2,0))</f>
        <v/>
      </c>
      <c r="C131" s="111" t="str">
        <f>IF($A131="","",VLOOKUP($A131,'Annex 2 Designated EHV charges'!$A:$P,3,0))</f>
        <v/>
      </c>
      <c r="D131" s="112" t="str">
        <f>IF($A131="","",VLOOKUP($A131,'Annex 2 Designated EHV charges'!$A:$P,7,0))</f>
        <v/>
      </c>
      <c r="E131" s="113" t="str">
        <f>IFERROR(IF(VLOOKUP($A131,'Annex 2 Designated EHV charges'!$A:$P,9,FALSE)=0,"",VLOOKUP($A131,'Annex 2 Designated EHV charges'!$A:$P,9,FALSE)),"")</f>
        <v/>
      </c>
      <c r="F131" s="114" t="str">
        <f>IFERROR(IF(VLOOKUP($A131,'Annex 2 Designated EHV charges'!$A:$P,10,FALSE)=0,"",VLOOKUP($A131,'Annex 2 Designated EHV charges'!$A:$P,10,FALSE)),"")</f>
        <v/>
      </c>
      <c r="G131" s="115" t="str">
        <f>IFERROR(IF(VLOOKUP($A131,'Annex 2 Designated EHV charges'!$A:$P,11,FALSE)=0,"",VLOOKUP($A131,'Annex 2 Designated EHV charges'!$A:$P,11,FALSE)),"")</f>
        <v/>
      </c>
      <c r="H131" s="115" t="str">
        <f>IFERROR(IF(VLOOKUP($A131,'Annex 2 Designated EHV charges'!$A:$P,12,FALSE)=0,"",VLOOKUP($A131,'Annex 2 Designated EHV charges'!$A:$P,12,FALSE)),"")</f>
        <v/>
      </c>
    </row>
    <row r="132" spans="1:8" x14ac:dyDescent="0.25">
      <c r="A132" s="202" t="str" cm="1">
        <f t="array" ref="A132">IFERROR(INDEX('Annex 2 Designated EHV charges'!$A$10:$A$200, MATCH(0, IF(ISBLANK('Annex 2 Designated EHV charges'!$A$10:$A$200),1, COUNTIF(A$4:$A131, 'Annex 2 Designated EHV charges'!$A$10:$A$200)), 0)),"")</f>
        <v/>
      </c>
      <c r="B132" s="94" t="str">
        <f>IF($A132="","",VLOOKUP($A132,'Annex 2 Designated EHV charges'!$A:$P,2,0))</f>
        <v/>
      </c>
      <c r="C132" s="111" t="str">
        <f>IF($A132="","",VLOOKUP($A132,'Annex 2 Designated EHV charges'!$A:$P,3,0))</f>
        <v/>
      </c>
      <c r="D132" s="112" t="str">
        <f>IF($A132="","",VLOOKUP($A132,'Annex 2 Designated EHV charges'!$A:$P,7,0))</f>
        <v/>
      </c>
      <c r="E132" s="113" t="str">
        <f>IFERROR(IF(VLOOKUP($A132,'Annex 2 Designated EHV charges'!$A:$P,9,FALSE)=0,"",VLOOKUP($A132,'Annex 2 Designated EHV charges'!$A:$P,9,FALSE)),"")</f>
        <v/>
      </c>
      <c r="F132" s="114" t="str">
        <f>IFERROR(IF(VLOOKUP($A132,'Annex 2 Designated EHV charges'!$A:$P,10,FALSE)=0,"",VLOOKUP($A132,'Annex 2 Designated EHV charges'!$A:$P,10,FALSE)),"")</f>
        <v/>
      </c>
      <c r="G132" s="115" t="str">
        <f>IFERROR(IF(VLOOKUP($A132,'Annex 2 Designated EHV charges'!$A:$P,11,FALSE)=0,"",VLOOKUP($A132,'Annex 2 Designated EHV charges'!$A:$P,11,FALSE)),"")</f>
        <v/>
      </c>
      <c r="H132" s="115" t="str">
        <f>IFERROR(IF(VLOOKUP($A132,'Annex 2 Designated EHV charges'!$A:$P,12,FALSE)=0,"",VLOOKUP($A132,'Annex 2 Designated EHV charges'!$A:$P,12,FALSE)),"")</f>
        <v/>
      </c>
    </row>
    <row r="133" spans="1:8" x14ac:dyDescent="0.25">
      <c r="A133" s="202" t="str" cm="1">
        <f t="array" ref="A133">IFERROR(INDEX('Annex 2 Designated EHV charges'!$A$10:$A$200, MATCH(0, IF(ISBLANK('Annex 2 Designated EHV charges'!$A$10:$A$200),1, COUNTIF(A$4:$A132, 'Annex 2 Designated EHV charges'!$A$10:$A$200)), 0)),"")</f>
        <v/>
      </c>
      <c r="B133" s="94" t="str">
        <f>IF($A133="","",VLOOKUP($A133,'Annex 2 Designated EHV charges'!$A:$P,2,0))</f>
        <v/>
      </c>
      <c r="C133" s="111" t="str">
        <f>IF($A133="","",VLOOKUP($A133,'Annex 2 Designated EHV charges'!$A:$P,3,0))</f>
        <v/>
      </c>
      <c r="D133" s="112" t="str">
        <f>IF($A133="","",VLOOKUP($A133,'Annex 2 Designated EHV charges'!$A:$P,7,0))</f>
        <v/>
      </c>
      <c r="E133" s="113" t="str">
        <f>IFERROR(IF(VLOOKUP($A133,'Annex 2 Designated EHV charges'!$A:$P,9,FALSE)=0,"",VLOOKUP($A133,'Annex 2 Designated EHV charges'!$A:$P,9,FALSE)),"")</f>
        <v/>
      </c>
      <c r="F133" s="114" t="str">
        <f>IFERROR(IF(VLOOKUP($A133,'Annex 2 Designated EHV charges'!$A:$P,10,FALSE)=0,"",VLOOKUP($A133,'Annex 2 Designated EHV charges'!$A:$P,10,FALSE)),"")</f>
        <v/>
      </c>
      <c r="G133" s="115" t="str">
        <f>IFERROR(IF(VLOOKUP($A133,'Annex 2 Designated EHV charges'!$A:$P,11,FALSE)=0,"",VLOOKUP($A133,'Annex 2 Designated EHV charges'!$A:$P,11,FALSE)),"")</f>
        <v/>
      </c>
      <c r="H133" s="115" t="str">
        <f>IFERROR(IF(VLOOKUP($A133,'Annex 2 Designated EHV charges'!$A:$P,12,FALSE)=0,"",VLOOKUP($A133,'Annex 2 Designated EHV charges'!$A:$P,12,FALSE)),"")</f>
        <v/>
      </c>
    </row>
    <row r="134" spans="1:8" x14ac:dyDescent="0.25">
      <c r="A134" s="202" t="str" cm="1">
        <f t="array" ref="A134">IFERROR(INDEX('Annex 2 Designated EHV charges'!$A$10:$A$200, MATCH(0, IF(ISBLANK('Annex 2 Designated EHV charges'!$A$10:$A$200),1, COUNTIF(A$4:$A133, 'Annex 2 Designated EHV charges'!$A$10:$A$200)), 0)),"")</f>
        <v/>
      </c>
      <c r="B134" s="94" t="str">
        <f>IF($A134="","",VLOOKUP($A134,'Annex 2 Designated EHV charges'!$A:$P,2,0))</f>
        <v/>
      </c>
      <c r="C134" s="111" t="str">
        <f>IF($A134="","",VLOOKUP($A134,'Annex 2 Designated EHV charges'!$A:$P,3,0))</f>
        <v/>
      </c>
      <c r="D134" s="112" t="str">
        <f>IF($A134="","",VLOOKUP($A134,'Annex 2 Designated EHV charges'!$A:$P,7,0))</f>
        <v/>
      </c>
      <c r="E134" s="113" t="str">
        <f>IFERROR(IF(VLOOKUP($A134,'Annex 2 Designated EHV charges'!$A:$P,9,FALSE)=0,"",VLOOKUP($A134,'Annex 2 Designated EHV charges'!$A:$P,9,FALSE)),"")</f>
        <v/>
      </c>
      <c r="F134" s="114" t="str">
        <f>IFERROR(IF(VLOOKUP($A134,'Annex 2 Designated EHV charges'!$A:$P,10,FALSE)=0,"",VLOOKUP($A134,'Annex 2 Designated EHV charges'!$A:$P,10,FALSE)),"")</f>
        <v/>
      </c>
      <c r="G134" s="115" t="str">
        <f>IFERROR(IF(VLOOKUP($A134,'Annex 2 Designated EHV charges'!$A:$P,11,FALSE)=0,"",VLOOKUP($A134,'Annex 2 Designated EHV charges'!$A:$P,11,FALSE)),"")</f>
        <v/>
      </c>
      <c r="H134" s="115" t="str">
        <f>IFERROR(IF(VLOOKUP($A134,'Annex 2 Designated EHV charges'!$A:$P,12,FALSE)=0,"",VLOOKUP($A134,'Annex 2 Designated EHV charges'!$A:$P,12,FALSE)),"")</f>
        <v/>
      </c>
    </row>
    <row r="135" spans="1:8" x14ac:dyDescent="0.25">
      <c r="A135" s="202" t="str" cm="1">
        <f t="array" ref="A135">IFERROR(INDEX('Annex 2 Designated EHV charges'!$A$10:$A$200, MATCH(0, IF(ISBLANK('Annex 2 Designated EHV charges'!$A$10:$A$200),1, COUNTIF(A$4:$A134, 'Annex 2 Designated EHV charges'!$A$10:$A$200)), 0)),"")</f>
        <v/>
      </c>
      <c r="B135" s="94" t="str">
        <f>IF($A135="","",VLOOKUP($A135,'Annex 2 Designated EHV charges'!$A:$P,2,0))</f>
        <v/>
      </c>
      <c r="C135" s="111" t="str">
        <f>IF($A135="","",VLOOKUP($A135,'Annex 2 Designated EHV charges'!$A:$P,3,0))</f>
        <v/>
      </c>
      <c r="D135" s="112" t="str">
        <f>IF($A135="","",VLOOKUP($A135,'Annex 2 Designated EHV charges'!$A:$P,7,0))</f>
        <v/>
      </c>
      <c r="E135" s="113" t="str">
        <f>IFERROR(IF(VLOOKUP($A135,'Annex 2 Designated EHV charges'!$A:$P,9,FALSE)=0,"",VLOOKUP($A135,'Annex 2 Designated EHV charges'!$A:$P,9,FALSE)),"")</f>
        <v/>
      </c>
      <c r="F135" s="114" t="str">
        <f>IFERROR(IF(VLOOKUP($A135,'Annex 2 Designated EHV charges'!$A:$P,10,FALSE)=0,"",VLOOKUP($A135,'Annex 2 Designated EHV charges'!$A:$P,10,FALSE)),"")</f>
        <v/>
      </c>
      <c r="G135" s="115" t="str">
        <f>IFERROR(IF(VLOOKUP($A135,'Annex 2 Designated EHV charges'!$A:$P,11,FALSE)=0,"",VLOOKUP($A135,'Annex 2 Designated EHV charges'!$A:$P,11,FALSE)),"")</f>
        <v/>
      </c>
      <c r="H135" s="115" t="str">
        <f>IFERROR(IF(VLOOKUP($A135,'Annex 2 Designated EHV charges'!$A:$P,12,FALSE)=0,"",VLOOKUP($A135,'Annex 2 Designated EHV charges'!$A:$P,12,FALSE)),"")</f>
        <v/>
      </c>
    </row>
    <row r="136" spans="1:8" x14ac:dyDescent="0.25">
      <c r="A136" s="202" t="str" cm="1">
        <f t="array" ref="A136">IFERROR(INDEX('Annex 2 Designated EHV charges'!$A$10:$A$200, MATCH(0, IF(ISBLANK('Annex 2 Designated EHV charges'!$A$10:$A$200),1, COUNTIF(A$4:$A135, 'Annex 2 Designated EHV charges'!$A$10:$A$200)), 0)),"")</f>
        <v/>
      </c>
      <c r="B136" s="94" t="str">
        <f>IF($A136="","",VLOOKUP($A136,'Annex 2 Designated EHV charges'!$A:$P,2,0))</f>
        <v/>
      </c>
      <c r="C136" s="111" t="str">
        <f>IF($A136="","",VLOOKUP($A136,'Annex 2 Designated EHV charges'!$A:$P,3,0))</f>
        <v/>
      </c>
      <c r="D136" s="112" t="str">
        <f>IF($A136="","",VLOOKUP($A136,'Annex 2 Designated EHV charges'!$A:$P,7,0))</f>
        <v/>
      </c>
      <c r="E136" s="113" t="str">
        <f>IFERROR(IF(VLOOKUP($A136,'Annex 2 Designated EHV charges'!$A:$P,9,FALSE)=0,"",VLOOKUP($A136,'Annex 2 Designated EHV charges'!$A:$P,9,FALSE)),"")</f>
        <v/>
      </c>
      <c r="F136" s="114" t="str">
        <f>IFERROR(IF(VLOOKUP($A136,'Annex 2 Designated EHV charges'!$A:$P,10,FALSE)=0,"",VLOOKUP($A136,'Annex 2 Designated EHV charges'!$A:$P,10,FALSE)),"")</f>
        <v/>
      </c>
      <c r="G136" s="115" t="str">
        <f>IFERROR(IF(VLOOKUP($A136,'Annex 2 Designated EHV charges'!$A:$P,11,FALSE)=0,"",VLOOKUP($A136,'Annex 2 Designated EHV charges'!$A:$P,11,FALSE)),"")</f>
        <v/>
      </c>
      <c r="H136" s="115" t="str">
        <f>IFERROR(IF(VLOOKUP($A136,'Annex 2 Designated EHV charges'!$A:$P,12,FALSE)=0,"",VLOOKUP($A136,'Annex 2 Designated EHV charges'!$A:$P,12,FALSE)),"")</f>
        <v/>
      </c>
    </row>
    <row r="137" spans="1:8" x14ac:dyDescent="0.25">
      <c r="A137" s="202" t="str" cm="1">
        <f t="array" ref="A137">IFERROR(INDEX('Annex 2 Designated EHV charges'!$A$10:$A$200, MATCH(0, IF(ISBLANK('Annex 2 Designated EHV charges'!$A$10:$A$200),1, COUNTIF(A$4:$A136, 'Annex 2 Designated EHV charges'!$A$10:$A$200)), 0)),"")</f>
        <v/>
      </c>
      <c r="B137" s="94" t="str">
        <f>IF($A137="","",VLOOKUP($A137,'Annex 2 Designated EHV charges'!$A:$P,2,0))</f>
        <v/>
      </c>
      <c r="C137" s="111" t="str">
        <f>IF($A137="","",VLOOKUP($A137,'Annex 2 Designated EHV charges'!$A:$P,3,0))</f>
        <v/>
      </c>
      <c r="D137" s="112" t="str">
        <f>IF($A137="","",VLOOKUP($A137,'Annex 2 Designated EHV charges'!$A:$P,7,0))</f>
        <v/>
      </c>
      <c r="E137" s="113" t="str">
        <f>IFERROR(IF(VLOOKUP($A137,'Annex 2 Designated EHV charges'!$A:$P,9,FALSE)=0,"",VLOOKUP($A137,'Annex 2 Designated EHV charges'!$A:$P,9,FALSE)),"")</f>
        <v/>
      </c>
      <c r="F137" s="114" t="str">
        <f>IFERROR(IF(VLOOKUP($A137,'Annex 2 Designated EHV charges'!$A:$P,10,FALSE)=0,"",VLOOKUP($A137,'Annex 2 Designated EHV charges'!$A:$P,10,FALSE)),"")</f>
        <v/>
      </c>
      <c r="G137" s="115" t="str">
        <f>IFERROR(IF(VLOOKUP($A137,'Annex 2 Designated EHV charges'!$A:$P,11,FALSE)=0,"",VLOOKUP($A137,'Annex 2 Designated EHV charges'!$A:$P,11,FALSE)),"")</f>
        <v/>
      </c>
      <c r="H137" s="115" t="str">
        <f>IFERROR(IF(VLOOKUP($A137,'Annex 2 Designated EHV charges'!$A:$P,12,FALSE)=0,"",VLOOKUP($A137,'Annex 2 Designated EHV charges'!$A:$P,12,FALSE)),"")</f>
        <v/>
      </c>
    </row>
    <row r="138" spans="1:8" x14ac:dyDescent="0.25">
      <c r="A138" s="202" t="str" cm="1">
        <f t="array" ref="A138">IFERROR(INDEX('Annex 2 Designated EHV charges'!$A$10:$A$200, MATCH(0, IF(ISBLANK('Annex 2 Designated EHV charges'!$A$10:$A$200),1, COUNTIF(A$4:$A137, 'Annex 2 Designated EHV charges'!$A$10:$A$200)), 0)),"")</f>
        <v/>
      </c>
      <c r="B138" s="94" t="str">
        <f>IF($A138="","",VLOOKUP($A138,'Annex 2 Designated EHV charges'!$A:$P,2,0))</f>
        <v/>
      </c>
      <c r="C138" s="111" t="str">
        <f>IF($A138="","",VLOOKUP($A138,'Annex 2 Designated EHV charges'!$A:$P,3,0))</f>
        <v/>
      </c>
      <c r="D138" s="112" t="str">
        <f>IF($A138="","",VLOOKUP($A138,'Annex 2 Designated EHV charges'!$A:$P,7,0))</f>
        <v/>
      </c>
      <c r="E138" s="113" t="str">
        <f>IFERROR(IF(VLOOKUP($A138,'Annex 2 Designated EHV charges'!$A:$P,9,FALSE)=0,"",VLOOKUP($A138,'Annex 2 Designated EHV charges'!$A:$P,9,FALSE)),"")</f>
        <v/>
      </c>
      <c r="F138" s="114" t="str">
        <f>IFERROR(IF(VLOOKUP($A138,'Annex 2 Designated EHV charges'!$A:$P,10,FALSE)=0,"",VLOOKUP($A138,'Annex 2 Designated EHV charges'!$A:$P,10,FALSE)),"")</f>
        <v/>
      </c>
      <c r="G138" s="115" t="str">
        <f>IFERROR(IF(VLOOKUP($A138,'Annex 2 Designated EHV charges'!$A:$P,11,FALSE)=0,"",VLOOKUP($A138,'Annex 2 Designated EHV charges'!$A:$P,11,FALSE)),"")</f>
        <v/>
      </c>
      <c r="H138" s="115" t="str">
        <f>IFERROR(IF(VLOOKUP($A138,'Annex 2 Designated EHV charges'!$A:$P,12,FALSE)=0,"",VLOOKUP($A138,'Annex 2 Designated EHV charges'!$A:$P,12,FALSE)),"")</f>
        <v/>
      </c>
    </row>
    <row r="139" spans="1:8" x14ac:dyDescent="0.25">
      <c r="A139" s="202" t="str" cm="1">
        <f t="array" ref="A139">IFERROR(INDEX('Annex 2 Designated EHV charges'!$A$10:$A$200, MATCH(0, IF(ISBLANK('Annex 2 Designated EHV charges'!$A$10:$A$200),1, COUNTIF(A$4:$A138, 'Annex 2 Designated EHV charges'!$A$10:$A$200)), 0)),"")</f>
        <v/>
      </c>
      <c r="B139" s="94" t="str">
        <f>IF($A139="","",VLOOKUP($A139,'Annex 2 Designated EHV charges'!$A:$P,2,0))</f>
        <v/>
      </c>
      <c r="C139" s="111" t="str">
        <f>IF($A139="","",VLOOKUP($A139,'Annex 2 Designated EHV charges'!$A:$P,3,0))</f>
        <v/>
      </c>
      <c r="D139" s="112" t="str">
        <f>IF($A139="","",VLOOKUP($A139,'Annex 2 Designated EHV charges'!$A:$P,7,0))</f>
        <v/>
      </c>
      <c r="E139" s="113" t="str">
        <f>IFERROR(IF(VLOOKUP($A139,'Annex 2 Designated EHV charges'!$A:$P,9,FALSE)=0,"",VLOOKUP($A139,'Annex 2 Designated EHV charges'!$A:$P,9,FALSE)),"")</f>
        <v/>
      </c>
      <c r="F139" s="114" t="str">
        <f>IFERROR(IF(VLOOKUP($A139,'Annex 2 Designated EHV charges'!$A:$P,10,FALSE)=0,"",VLOOKUP($A139,'Annex 2 Designated EHV charges'!$A:$P,10,FALSE)),"")</f>
        <v/>
      </c>
      <c r="G139" s="115" t="str">
        <f>IFERROR(IF(VLOOKUP($A139,'Annex 2 Designated EHV charges'!$A:$P,11,FALSE)=0,"",VLOOKUP($A139,'Annex 2 Designated EHV charges'!$A:$P,11,FALSE)),"")</f>
        <v/>
      </c>
      <c r="H139" s="115" t="str">
        <f>IFERROR(IF(VLOOKUP($A139,'Annex 2 Designated EHV charges'!$A:$P,12,FALSE)=0,"",VLOOKUP($A139,'Annex 2 Designated EHV charges'!$A:$P,12,FALSE)),"")</f>
        <v/>
      </c>
    </row>
    <row r="140" spans="1:8" x14ac:dyDescent="0.25">
      <c r="A140" s="202" t="str" cm="1">
        <f t="array" ref="A140">IFERROR(INDEX('Annex 2 Designated EHV charges'!$A$10:$A$200, MATCH(0, IF(ISBLANK('Annex 2 Designated EHV charges'!$A$10:$A$200),1, COUNTIF(A$4:$A139, 'Annex 2 Designated EHV charges'!$A$10:$A$200)), 0)),"")</f>
        <v/>
      </c>
      <c r="B140" s="94" t="str">
        <f>IF($A140="","",VLOOKUP($A140,'Annex 2 Designated EHV charges'!$A:$P,2,0))</f>
        <v/>
      </c>
      <c r="C140" s="111" t="str">
        <f>IF($A140="","",VLOOKUP($A140,'Annex 2 Designated EHV charges'!$A:$P,3,0))</f>
        <v/>
      </c>
      <c r="D140" s="112" t="str">
        <f>IF($A140="","",VLOOKUP($A140,'Annex 2 Designated EHV charges'!$A:$P,7,0))</f>
        <v/>
      </c>
      <c r="E140" s="113" t="str">
        <f>IFERROR(IF(VLOOKUP($A140,'Annex 2 Designated EHV charges'!$A:$P,9,FALSE)=0,"",VLOOKUP($A140,'Annex 2 Designated EHV charges'!$A:$P,9,FALSE)),"")</f>
        <v/>
      </c>
      <c r="F140" s="114" t="str">
        <f>IFERROR(IF(VLOOKUP($A140,'Annex 2 Designated EHV charges'!$A:$P,10,FALSE)=0,"",VLOOKUP($A140,'Annex 2 Designated EHV charges'!$A:$P,10,FALSE)),"")</f>
        <v/>
      </c>
      <c r="G140" s="115" t="str">
        <f>IFERROR(IF(VLOOKUP($A140,'Annex 2 Designated EHV charges'!$A:$P,11,FALSE)=0,"",VLOOKUP($A140,'Annex 2 Designated EHV charges'!$A:$P,11,FALSE)),"")</f>
        <v/>
      </c>
      <c r="H140" s="115" t="str">
        <f>IFERROR(IF(VLOOKUP($A140,'Annex 2 Designated EHV charges'!$A:$P,12,FALSE)=0,"",VLOOKUP($A140,'Annex 2 Designated EHV charges'!$A:$P,12,FALSE)),"")</f>
        <v/>
      </c>
    </row>
    <row r="141" spans="1:8" x14ac:dyDescent="0.25">
      <c r="A141" s="202" t="str" cm="1">
        <f t="array" ref="A141">IFERROR(INDEX('Annex 2 Designated EHV charges'!$A$10:$A$200, MATCH(0, IF(ISBLANK('Annex 2 Designated EHV charges'!$A$10:$A$200),1, COUNTIF(A$4:$A140, 'Annex 2 Designated EHV charges'!$A$10:$A$200)), 0)),"")</f>
        <v/>
      </c>
      <c r="B141" s="94" t="str">
        <f>IF($A141="","",VLOOKUP($A141,'Annex 2 Designated EHV charges'!$A:$P,2,0))</f>
        <v/>
      </c>
      <c r="C141" s="111" t="str">
        <f>IF($A141="","",VLOOKUP($A141,'Annex 2 Designated EHV charges'!$A:$P,3,0))</f>
        <v/>
      </c>
      <c r="D141" s="112" t="str">
        <f>IF($A141="","",VLOOKUP($A141,'Annex 2 Designated EHV charges'!$A:$P,7,0))</f>
        <v/>
      </c>
      <c r="E141" s="113" t="str">
        <f>IFERROR(IF(VLOOKUP($A141,'Annex 2 Designated EHV charges'!$A:$P,9,FALSE)=0,"",VLOOKUP($A141,'Annex 2 Designated EHV charges'!$A:$P,9,FALSE)),"")</f>
        <v/>
      </c>
      <c r="F141" s="114" t="str">
        <f>IFERROR(IF(VLOOKUP($A141,'Annex 2 Designated EHV charges'!$A:$P,10,FALSE)=0,"",VLOOKUP($A141,'Annex 2 Designated EHV charges'!$A:$P,10,FALSE)),"")</f>
        <v/>
      </c>
      <c r="G141" s="115" t="str">
        <f>IFERROR(IF(VLOOKUP($A141,'Annex 2 Designated EHV charges'!$A:$P,11,FALSE)=0,"",VLOOKUP($A141,'Annex 2 Designated EHV charges'!$A:$P,11,FALSE)),"")</f>
        <v/>
      </c>
      <c r="H141" s="115" t="str">
        <f>IFERROR(IF(VLOOKUP($A141,'Annex 2 Designated EHV charges'!$A:$P,12,FALSE)=0,"",VLOOKUP($A141,'Annex 2 Designated EHV charges'!$A:$P,12,FALSE)),"")</f>
        <v/>
      </c>
    </row>
    <row r="142" spans="1:8" x14ac:dyDescent="0.25">
      <c r="A142" s="202" t="str" cm="1">
        <f t="array" ref="A142">IFERROR(INDEX('Annex 2 Designated EHV charges'!$A$10:$A$200, MATCH(0, IF(ISBLANK('Annex 2 Designated EHV charges'!$A$10:$A$200),1, COUNTIF(A$4:$A141, 'Annex 2 Designated EHV charges'!$A$10:$A$200)), 0)),"")</f>
        <v/>
      </c>
      <c r="B142" s="94" t="str">
        <f>IF($A142="","",VLOOKUP($A142,'Annex 2 Designated EHV charges'!$A:$P,2,0))</f>
        <v/>
      </c>
      <c r="C142" s="111" t="str">
        <f>IF($A142="","",VLOOKUP($A142,'Annex 2 Designated EHV charges'!$A:$P,3,0))</f>
        <v/>
      </c>
      <c r="D142" s="112" t="str">
        <f>IF($A142="","",VLOOKUP($A142,'Annex 2 Designated EHV charges'!$A:$P,7,0))</f>
        <v/>
      </c>
      <c r="E142" s="113" t="str">
        <f>IFERROR(IF(VLOOKUP($A142,'Annex 2 Designated EHV charges'!$A:$P,9,FALSE)=0,"",VLOOKUP($A142,'Annex 2 Designated EHV charges'!$A:$P,9,FALSE)),"")</f>
        <v/>
      </c>
      <c r="F142" s="114" t="str">
        <f>IFERROR(IF(VLOOKUP($A142,'Annex 2 Designated EHV charges'!$A:$P,10,FALSE)=0,"",VLOOKUP($A142,'Annex 2 Designated EHV charges'!$A:$P,10,FALSE)),"")</f>
        <v/>
      </c>
      <c r="G142" s="115" t="str">
        <f>IFERROR(IF(VLOOKUP($A142,'Annex 2 Designated EHV charges'!$A:$P,11,FALSE)=0,"",VLOOKUP($A142,'Annex 2 Designated EHV charges'!$A:$P,11,FALSE)),"")</f>
        <v/>
      </c>
      <c r="H142" s="115" t="str">
        <f>IFERROR(IF(VLOOKUP($A142,'Annex 2 Designated EHV charges'!$A:$P,12,FALSE)=0,"",VLOOKUP($A142,'Annex 2 Designated EHV charges'!$A:$P,12,FALSE)),"")</f>
        <v/>
      </c>
    </row>
    <row r="143" spans="1:8" x14ac:dyDescent="0.25">
      <c r="A143" s="202" t="str" cm="1">
        <f t="array" ref="A143">IFERROR(INDEX('Annex 2 Designated EHV charges'!$A$10:$A$200, MATCH(0, IF(ISBLANK('Annex 2 Designated EHV charges'!$A$10:$A$200),1, COUNTIF(A$4:$A142, 'Annex 2 Designated EHV charges'!$A$10:$A$200)), 0)),"")</f>
        <v/>
      </c>
      <c r="B143" s="94" t="str">
        <f>IF($A143="","",VLOOKUP($A143,'Annex 2 Designated EHV charges'!$A:$P,2,0))</f>
        <v/>
      </c>
      <c r="C143" s="111" t="str">
        <f>IF($A143="","",VLOOKUP($A143,'Annex 2 Designated EHV charges'!$A:$P,3,0))</f>
        <v/>
      </c>
      <c r="D143" s="112" t="str">
        <f>IF($A143="","",VLOOKUP($A143,'Annex 2 Designated EHV charges'!$A:$P,7,0))</f>
        <v/>
      </c>
      <c r="E143" s="113" t="str">
        <f>IFERROR(IF(VLOOKUP($A143,'Annex 2 Designated EHV charges'!$A:$P,9,FALSE)=0,"",VLOOKUP($A143,'Annex 2 Designated EHV charges'!$A:$P,9,FALSE)),"")</f>
        <v/>
      </c>
      <c r="F143" s="114" t="str">
        <f>IFERROR(IF(VLOOKUP($A143,'Annex 2 Designated EHV charges'!$A:$P,10,FALSE)=0,"",VLOOKUP($A143,'Annex 2 Designated EHV charges'!$A:$P,10,FALSE)),"")</f>
        <v/>
      </c>
      <c r="G143" s="115" t="str">
        <f>IFERROR(IF(VLOOKUP($A143,'Annex 2 Designated EHV charges'!$A:$P,11,FALSE)=0,"",VLOOKUP($A143,'Annex 2 Designated EHV charges'!$A:$P,11,FALSE)),"")</f>
        <v/>
      </c>
      <c r="H143" s="115" t="str">
        <f>IFERROR(IF(VLOOKUP($A143,'Annex 2 Designated EHV charges'!$A:$P,12,FALSE)=0,"",VLOOKUP($A143,'Annex 2 Designated EHV charges'!$A:$P,12,FALSE)),"")</f>
        <v/>
      </c>
    </row>
    <row r="144" spans="1:8" x14ac:dyDescent="0.25">
      <c r="A144" s="202" t="str" cm="1">
        <f t="array" ref="A144">IFERROR(INDEX('Annex 2 Designated EHV charges'!$A$10:$A$200, MATCH(0, IF(ISBLANK('Annex 2 Designated EHV charges'!$A$10:$A$200),1, COUNTIF(A$4:$A143, 'Annex 2 Designated EHV charges'!$A$10:$A$200)), 0)),"")</f>
        <v/>
      </c>
      <c r="B144" s="94" t="str">
        <f>IF($A144="","",VLOOKUP($A144,'Annex 2 Designated EHV charges'!$A:$P,2,0))</f>
        <v/>
      </c>
      <c r="C144" s="111" t="str">
        <f>IF($A144="","",VLOOKUP($A144,'Annex 2 Designated EHV charges'!$A:$P,3,0))</f>
        <v/>
      </c>
      <c r="D144" s="112" t="str">
        <f>IF($A144="","",VLOOKUP($A144,'Annex 2 Designated EHV charges'!$A:$P,7,0))</f>
        <v/>
      </c>
      <c r="E144" s="113" t="str">
        <f>IFERROR(IF(VLOOKUP($A144,'Annex 2 Designated EHV charges'!$A:$P,9,FALSE)=0,"",VLOOKUP($A144,'Annex 2 Designated EHV charges'!$A:$P,9,FALSE)),"")</f>
        <v/>
      </c>
      <c r="F144" s="114" t="str">
        <f>IFERROR(IF(VLOOKUP($A144,'Annex 2 Designated EHV charges'!$A:$P,10,FALSE)=0,"",VLOOKUP($A144,'Annex 2 Designated EHV charges'!$A:$P,10,FALSE)),"")</f>
        <v/>
      </c>
      <c r="G144" s="115" t="str">
        <f>IFERROR(IF(VLOOKUP($A144,'Annex 2 Designated EHV charges'!$A:$P,11,FALSE)=0,"",VLOOKUP($A144,'Annex 2 Designated EHV charges'!$A:$P,11,FALSE)),"")</f>
        <v/>
      </c>
      <c r="H144" s="115" t="str">
        <f>IFERROR(IF(VLOOKUP($A144,'Annex 2 Designated EHV charges'!$A:$P,12,FALSE)=0,"",VLOOKUP($A144,'Annex 2 Designated EHV charges'!$A:$P,12,FALSE)),"")</f>
        <v/>
      </c>
    </row>
    <row r="145" spans="1:8" x14ac:dyDescent="0.25">
      <c r="A145" s="202" t="str" cm="1">
        <f t="array" ref="A145">IFERROR(INDEX('Annex 2 Designated EHV charges'!$A$10:$A$200, MATCH(0, IF(ISBLANK('Annex 2 Designated EHV charges'!$A$10:$A$200),1, COUNTIF(A$4:$A144, 'Annex 2 Designated EHV charges'!$A$10:$A$200)), 0)),"")</f>
        <v/>
      </c>
      <c r="B145" s="94" t="str">
        <f>IF($A145="","",VLOOKUP($A145,'Annex 2 Designated EHV charges'!$A:$P,2,0))</f>
        <v/>
      </c>
      <c r="C145" s="111" t="str">
        <f>IF($A145="","",VLOOKUP($A145,'Annex 2 Designated EHV charges'!$A:$P,3,0))</f>
        <v/>
      </c>
      <c r="D145" s="112" t="str">
        <f>IF($A145="","",VLOOKUP($A145,'Annex 2 Designated EHV charges'!$A:$P,7,0))</f>
        <v/>
      </c>
      <c r="E145" s="113" t="str">
        <f>IFERROR(IF(VLOOKUP($A145,'Annex 2 Designated EHV charges'!$A:$P,9,FALSE)=0,"",VLOOKUP($A145,'Annex 2 Designated EHV charges'!$A:$P,9,FALSE)),"")</f>
        <v/>
      </c>
      <c r="F145" s="114" t="str">
        <f>IFERROR(IF(VLOOKUP($A145,'Annex 2 Designated EHV charges'!$A:$P,10,FALSE)=0,"",VLOOKUP($A145,'Annex 2 Designated EHV charges'!$A:$P,10,FALSE)),"")</f>
        <v/>
      </c>
      <c r="G145" s="115" t="str">
        <f>IFERROR(IF(VLOOKUP($A145,'Annex 2 Designated EHV charges'!$A:$P,11,FALSE)=0,"",VLOOKUP($A145,'Annex 2 Designated EHV charges'!$A:$P,11,FALSE)),"")</f>
        <v/>
      </c>
      <c r="H145" s="115" t="str">
        <f>IFERROR(IF(VLOOKUP($A145,'Annex 2 Designated EHV charges'!$A:$P,12,FALSE)=0,"",VLOOKUP($A145,'Annex 2 Designated EHV charges'!$A:$P,12,FALSE)),"")</f>
        <v/>
      </c>
    </row>
    <row r="146" spans="1:8" x14ac:dyDescent="0.25">
      <c r="A146" s="202" t="str" cm="1">
        <f t="array" ref="A146">IFERROR(INDEX('Annex 2 Designated EHV charges'!$A$10:$A$200, MATCH(0, IF(ISBLANK('Annex 2 Designated EHV charges'!$A$10:$A$200),1, COUNTIF(A$4:$A145, 'Annex 2 Designated EHV charges'!$A$10:$A$200)), 0)),"")</f>
        <v/>
      </c>
      <c r="B146" s="94" t="str">
        <f>IF($A146="","",VLOOKUP($A146,'Annex 2 Designated EHV charges'!$A:$P,2,0))</f>
        <v/>
      </c>
      <c r="C146" s="111" t="str">
        <f>IF($A146="","",VLOOKUP($A146,'Annex 2 Designated EHV charges'!$A:$P,3,0))</f>
        <v/>
      </c>
      <c r="D146" s="112" t="str">
        <f>IF($A146="","",VLOOKUP($A146,'Annex 2 Designated EHV charges'!$A:$P,7,0))</f>
        <v/>
      </c>
      <c r="E146" s="113" t="str">
        <f>IFERROR(IF(VLOOKUP($A146,'Annex 2 Designated EHV charges'!$A:$P,9,FALSE)=0,"",VLOOKUP($A146,'Annex 2 Designated EHV charges'!$A:$P,9,FALSE)),"")</f>
        <v/>
      </c>
      <c r="F146" s="114" t="str">
        <f>IFERROR(IF(VLOOKUP($A146,'Annex 2 Designated EHV charges'!$A:$P,10,FALSE)=0,"",VLOOKUP($A146,'Annex 2 Designated EHV charges'!$A:$P,10,FALSE)),"")</f>
        <v/>
      </c>
      <c r="G146" s="115" t="str">
        <f>IFERROR(IF(VLOOKUP($A146,'Annex 2 Designated EHV charges'!$A:$P,11,FALSE)=0,"",VLOOKUP($A146,'Annex 2 Designated EHV charges'!$A:$P,11,FALSE)),"")</f>
        <v/>
      </c>
      <c r="H146" s="115" t="str">
        <f>IFERROR(IF(VLOOKUP($A146,'Annex 2 Designated EHV charges'!$A:$P,12,FALSE)=0,"",VLOOKUP($A146,'Annex 2 Designated EHV charges'!$A:$P,12,FALSE)),"")</f>
        <v/>
      </c>
    </row>
    <row r="147" spans="1:8" x14ac:dyDescent="0.25">
      <c r="A147" s="202" t="str" cm="1">
        <f t="array" ref="A147">IFERROR(INDEX('Annex 2 Designated EHV charges'!$A$10:$A$200, MATCH(0, IF(ISBLANK('Annex 2 Designated EHV charges'!$A$10:$A$200),1, COUNTIF(A$4:$A146, 'Annex 2 Designated EHV charges'!$A$10:$A$200)), 0)),"")</f>
        <v/>
      </c>
      <c r="B147" s="94" t="str">
        <f>IF($A147="","",VLOOKUP($A147,'Annex 2 Designated EHV charges'!$A:$P,2,0))</f>
        <v/>
      </c>
      <c r="C147" s="111" t="str">
        <f>IF($A147="","",VLOOKUP($A147,'Annex 2 Designated EHV charges'!$A:$P,3,0))</f>
        <v/>
      </c>
      <c r="D147" s="112" t="str">
        <f>IF($A147="","",VLOOKUP($A147,'Annex 2 Designated EHV charges'!$A:$P,7,0))</f>
        <v/>
      </c>
      <c r="E147" s="113" t="str">
        <f>IFERROR(IF(VLOOKUP($A147,'Annex 2 Designated EHV charges'!$A:$P,9,FALSE)=0,"",VLOOKUP($A147,'Annex 2 Designated EHV charges'!$A:$P,9,FALSE)),"")</f>
        <v/>
      </c>
      <c r="F147" s="114" t="str">
        <f>IFERROR(IF(VLOOKUP($A147,'Annex 2 Designated EHV charges'!$A:$P,10,FALSE)=0,"",VLOOKUP($A147,'Annex 2 Designated EHV charges'!$A:$P,10,FALSE)),"")</f>
        <v/>
      </c>
      <c r="G147" s="115" t="str">
        <f>IFERROR(IF(VLOOKUP($A147,'Annex 2 Designated EHV charges'!$A:$P,11,FALSE)=0,"",VLOOKUP($A147,'Annex 2 Designated EHV charges'!$A:$P,11,FALSE)),"")</f>
        <v/>
      </c>
      <c r="H147" s="115" t="str">
        <f>IFERROR(IF(VLOOKUP($A147,'Annex 2 Designated EHV charges'!$A:$P,12,FALSE)=0,"",VLOOKUP($A147,'Annex 2 Designated EHV charges'!$A:$P,12,FALSE)),"")</f>
        <v/>
      </c>
    </row>
    <row r="148" spans="1:8" x14ac:dyDescent="0.25">
      <c r="A148" s="202" t="str" cm="1">
        <f t="array" ref="A148">IFERROR(INDEX('Annex 2 Designated EHV charges'!$A$10:$A$200, MATCH(0, IF(ISBLANK('Annex 2 Designated EHV charges'!$A$10:$A$200),1, COUNTIF(A$4:$A147, 'Annex 2 Designated EHV charges'!$A$10:$A$200)), 0)),"")</f>
        <v/>
      </c>
      <c r="B148" s="94" t="str">
        <f>IF($A148="","",VLOOKUP($A148,'Annex 2 Designated EHV charges'!$A:$P,2,0))</f>
        <v/>
      </c>
      <c r="C148" s="111" t="str">
        <f>IF($A148="","",VLOOKUP($A148,'Annex 2 Designated EHV charges'!$A:$P,3,0))</f>
        <v/>
      </c>
      <c r="D148" s="112" t="str">
        <f>IF($A148="","",VLOOKUP($A148,'Annex 2 Designated EHV charges'!$A:$P,7,0))</f>
        <v/>
      </c>
      <c r="E148" s="113" t="str">
        <f>IFERROR(IF(VLOOKUP($A148,'Annex 2 Designated EHV charges'!$A:$P,9,FALSE)=0,"",VLOOKUP($A148,'Annex 2 Designated EHV charges'!$A:$P,9,FALSE)),"")</f>
        <v/>
      </c>
      <c r="F148" s="114" t="str">
        <f>IFERROR(IF(VLOOKUP($A148,'Annex 2 Designated EHV charges'!$A:$P,10,FALSE)=0,"",VLOOKUP($A148,'Annex 2 Designated EHV charges'!$A:$P,10,FALSE)),"")</f>
        <v/>
      </c>
      <c r="G148" s="115" t="str">
        <f>IFERROR(IF(VLOOKUP($A148,'Annex 2 Designated EHV charges'!$A:$P,11,FALSE)=0,"",VLOOKUP($A148,'Annex 2 Designated EHV charges'!$A:$P,11,FALSE)),"")</f>
        <v/>
      </c>
      <c r="H148" s="115" t="str">
        <f>IFERROR(IF(VLOOKUP($A148,'Annex 2 Designated EHV charges'!$A:$P,12,FALSE)=0,"",VLOOKUP($A148,'Annex 2 Designated EHV charges'!$A:$P,12,FALSE)),"")</f>
        <v/>
      </c>
    </row>
    <row r="149" spans="1:8" x14ac:dyDescent="0.25">
      <c r="A149" s="202" t="str" cm="1">
        <f t="array" ref="A149">IFERROR(INDEX('Annex 2 Designated EHV charges'!$A$10:$A$200, MATCH(0, IF(ISBLANK('Annex 2 Designated EHV charges'!$A$10:$A$200),1, COUNTIF(A$4:$A148, 'Annex 2 Designated EHV charges'!$A$10:$A$200)), 0)),"")</f>
        <v/>
      </c>
      <c r="B149" s="94" t="str">
        <f>IF($A149="","",VLOOKUP($A149,'Annex 2 Designated EHV charges'!$A:$P,2,0))</f>
        <v/>
      </c>
      <c r="C149" s="111" t="str">
        <f>IF($A149="","",VLOOKUP($A149,'Annex 2 Designated EHV charges'!$A:$P,3,0))</f>
        <v/>
      </c>
      <c r="D149" s="112" t="str">
        <f>IF($A149="","",VLOOKUP($A149,'Annex 2 Designated EHV charges'!$A:$P,7,0))</f>
        <v/>
      </c>
      <c r="E149" s="113" t="str">
        <f>IFERROR(IF(VLOOKUP($A149,'Annex 2 Designated EHV charges'!$A:$P,9,FALSE)=0,"",VLOOKUP($A149,'Annex 2 Designated EHV charges'!$A:$P,9,FALSE)),"")</f>
        <v/>
      </c>
      <c r="F149" s="114" t="str">
        <f>IFERROR(IF(VLOOKUP($A149,'Annex 2 Designated EHV charges'!$A:$P,10,FALSE)=0,"",VLOOKUP($A149,'Annex 2 Designated EHV charges'!$A:$P,10,FALSE)),"")</f>
        <v/>
      </c>
      <c r="G149" s="115" t="str">
        <f>IFERROR(IF(VLOOKUP($A149,'Annex 2 Designated EHV charges'!$A:$P,11,FALSE)=0,"",VLOOKUP($A149,'Annex 2 Designated EHV charges'!$A:$P,11,FALSE)),"")</f>
        <v/>
      </c>
      <c r="H149" s="115" t="str">
        <f>IFERROR(IF(VLOOKUP($A149,'Annex 2 Designated EHV charges'!$A:$P,12,FALSE)=0,"",VLOOKUP($A149,'Annex 2 Designated EHV charges'!$A:$P,12,FALSE)),"")</f>
        <v/>
      </c>
    </row>
    <row r="150" spans="1:8" x14ac:dyDescent="0.25">
      <c r="A150" s="202" t="str" cm="1">
        <f t="array" ref="A150">IFERROR(INDEX('Annex 2 Designated EHV charges'!$A$10:$A$200, MATCH(0, IF(ISBLANK('Annex 2 Designated EHV charges'!$A$10:$A$200),1, COUNTIF(A$4:$A149, 'Annex 2 Designated EHV charges'!$A$10:$A$200)), 0)),"")</f>
        <v/>
      </c>
      <c r="B150" s="94" t="str">
        <f>IF($A150="","",VLOOKUP($A150,'Annex 2 Designated EHV charges'!$A:$P,2,0))</f>
        <v/>
      </c>
      <c r="C150" s="111" t="str">
        <f>IF($A150="","",VLOOKUP($A150,'Annex 2 Designated EHV charges'!$A:$P,3,0))</f>
        <v/>
      </c>
      <c r="D150" s="112" t="str">
        <f>IF($A150="","",VLOOKUP($A150,'Annex 2 Designated EHV charges'!$A:$P,7,0))</f>
        <v/>
      </c>
      <c r="E150" s="113" t="str">
        <f>IFERROR(IF(VLOOKUP($A150,'Annex 2 Designated EHV charges'!$A:$P,9,FALSE)=0,"",VLOOKUP($A150,'Annex 2 Designated EHV charges'!$A:$P,9,FALSE)),"")</f>
        <v/>
      </c>
      <c r="F150" s="114" t="str">
        <f>IFERROR(IF(VLOOKUP($A150,'Annex 2 Designated EHV charges'!$A:$P,10,FALSE)=0,"",VLOOKUP($A150,'Annex 2 Designated EHV charges'!$A:$P,10,FALSE)),"")</f>
        <v/>
      </c>
      <c r="G150" s="115" t="str">
        <f>IFERROR(IF(VLOOKUP($A150,'Annex 2 Designated EHV charges'!$A:$P,11,FALSE)=0,"",VLOOKUP($A150,'Annex 2 Designated EHV charges'!$A:$P,11,FALSE)),"")</f>
        <v/>
      </c>
      <c r="H150" s="115" t="str">
        <f>IFERROR(IF(VLOOKUP($A150,'Annex 2 Designated EHV charges'!$A:$P,12,FALSE)=0,"",VLOOKUP($A150,'Annex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&amp;C_x000D_&amp;1#&amp;"Aptos"&amp;12&amp;K008000 Internal Use</oddFooter>
    <firstHeader>&amp;L&amp;"Trebuchet MS,Regular"
&amp;"Trebuchet MS,Bold"Annex 2a &amp;"Trebuchet MS,Regular"- Schedule of Import Charges for use of the Distribution System by Designated EHV Properties (including LDNOs with Designated EHV Properties/end-users).</firstHeader>
    <firstFooter>&amp;C_x000D_&amp;1#&amp;"Aptos"&amp;12&amp;K008000 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111"/>
  <sheetViews>
    <sheetView zoomScale="90" zoomScaleNormal="90" zoomScaleSheetLayoutView="100" workbookViewId="0">
      <selection sqref="A1:H1"/>
    </sheetView>
  </sheetViews>
  <sheetFormatPr defaultColWidth="9.109375" defaultRowHeight="14.4" x14ac:dyDescent="0.35"/>
  <cols>
    <col min="1" max="1" width="14.6640625" style="87" customWidth="1"/>
    <col min="2" max="2" width="8.6640625" style="87" customWidth="1"/>
    <col min="3" max="3" width="15.6640625" style="103" bestFit="1" customWidth="1"/>
    <col min="4" max="4" width="50.6640625" style="103" customWidth="1"/>
    <col min="5" max="5" width="14.6640625" style="104" customWidth="1"/>
    <col min="6" max="7" width="14.6640625" style="105" customWidth="1"/>
    <col min="8" max="8" width="14.6640625" style="87" customWidth="1"/>
    <col min="9" max="16384" width="9.109375" style="87"/>
  </cols>
  <sheetData>
    <row r="1" spans="1:8" ht="54.75" customHeight="1" x14ac:dyDescent="0.25">
      <c r="A1" s="229" t="s">
        <v>475</v>
      </c>
      <c r="B1" s="229"/>
      <c r="C1" s="229"/>
      <c r="D1" s="229"/>
      <c r="E1" s="229"/>
      <c r="F1" s="229"/>
      <c r="G1" s="229"/>
      <c r="H1" s="229"/>
    </row>
    <row r="2" spans="1:8" s="88" customFormat="1" ht="18" x14ac:dyDescent="0.25">
      <c r="A2" s="236" t="str">
        <f>Overview!B4&amp; " - Effective from "&amp;Overview!D4&amp;" - "&amp;Overview!E4&amp;" Designated EHV export charges"</f>
        <v>Fulcrum Electricity Assets Ltd - GSP_G  - Effective from 1 April 2027 - Final Designated EHV export charges</v>
      </c>
      <c r="B2" s="237"/>
      <c r="C2" s="237"/>
      <c r="D2" s="237"/>
      <c r="E2" s="237"/>
      <c r="F2" s="237"/>
      <c r="G2" s="237"/>
      <c r="H2" s="238"/>
    </row>
    <row r="3" spans="1:8" s="89" customFormat="1" ht="18" x14ac:dyDescent="0.25">
      <c r="A3" s="106"/>
      <c r="B3" s="106"/>
      <c r="C3" s="106"/>
      <c r="D3" s="107"/>
      <c r="E3" s="108"/>
      <c r="F3" s="108"/>
      <c r="G3" s="109"/>
      <c r="H3" s="109"/>
    </row>
    <row r="4" spans="1:8" ht="72" x14ac:dyDescent="0.25">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5">
      <c r="A5" s="203" t="str" cm="1">
        <f t="array" ref="A5">IFERROR(INDEX('Annex 2 Designated EHV charges'!$D$10:$D$200, MATCH(0, IF(ISBLANK('Annex 2 Designated EHV charges'!$D$10:$D$200),1, COUNTIF(A$4:$A4, 'Annex 2 Designated EHV charges'!$D$10:$D$200)), 0)),"")</f>
        <v/>
      </c>
      <c r="B5" s="94" t="str">
        <f>IF($A5="","",VLOOKUP($A5,'Annex 2 Designated EHV charges'!$D:$P,2,0))</f>
        <v/>
      </c>
      <c r="C5" s="111" t="str">
        <f>IF($A5="","",VLOOKUP($A5,'Annex 2 Designated EHV charges'!$D:$P,3,0))</f>
        <v/>
      </c>
      <c r="D5" s="112" t="str">
        <f>IF($A5="","",VLOOKUP($A5,'Annex 2 Designated EHV charges'!$D:$P,4,0))</f>
        <v/>
      </c>
      <c r="E5" s="116" t="str">
        <f>IFERROR(IF(VLOOKUP($A5,'Annex 2 Designated EHV charges'!$D:$P,10,FALSE)=0,0,VLOOKUP($A5,'Annex 2 Designated EHV charges'!$D:$P,10,FALSE)),"")</f>
        <v/>
      </c>
      <c r="F5" s="117" t="str">
        <f>IFERROR(IF(VLOOKUP($A5,'Annex 2 Designated EHV charges'!$D:$P,11,FALSE)=0,0,VLOOKUP($A5,'Annex 2 Designated EHV charges'!$D:$P,11,FALSE)),"")</f>
        <v/>
      </c>
      <c r="G5" s="118" t="str">
        <f>IFERROR(IF(VLOOKUP($A5,'Annex 2 Designated EHV charges'!$D:$P,12,FALSE)=0,0,VLOOKUP($A5,'Annex 2 Designated EHV charges'!$D:$P,12,FALSE)),"")</f>
        <v/>
      </c>
      <c r="H5" s="118" t="str">
        <f>IFERROR(IF(VLOOKUP($A5,'Annex 2 Designated EHV charges'!$D:$P,13,FALSE)=0,0,VLOOKUP($A5,'Annex 2 Designated EHV charges'!$D:$P,13,FALSE)),"")</f>
        <v/>
      </c>
    </row>
    <row r="6" spans="1:8" x14ac:dyDescent="0.25">
      <c r="A6" s="203" t="str" cm="1">
        <f t="array" ref="A6">IFERROR(INDEX('Annex 2 Designated EHV charges'!$D$10:$D$200, MATCH(0, IF(ISBLANK('Annex 2 Designated EHV charges'!$D$10:$D$200),1, COUNTIF(A$4:$A5, 'Annex 2 Designated EHV charges'!$D$10:$D$200)), 0)),"")</f>
        <v/>
      </c>
      <c r="B6" s="94" t="str">
        <f>IF($A6="","",VLOOKUP($A6,'Annex 2 Designated EHV charges'!$D:$P,2,0))</f>
        <v/>
      </c>
      <c r="C6" s="111" t="str">
        <f>IF($A6="","",VLOOKUP($A6,'Annex 2 Designated EHV charges'!$D:$P,3,0))</f>
        <v/>
      </c>
      <c r="D6" s="112" t="str">
        <f>IF($A6="","",VLOOKUP($A6,'Annex 2 Designated EHV charges'!$D:$P,4,0))</f>
        <v/>
      </c>
      <c r="E6" s="116" t="str">
        <f>IFERROR(IF(VLOOKUP($A6,'Annex 2 Designated EHV charges'!$D:$P,10,FALSE)=0,0,VLOOKUP($A6,'Annex 2 Designated EHV charges'!$D:$P,10,FALSE)),"")</f>
        <v/>
      </c>
      <c r="F6" s="117" t="str">
        <f>IFERROR(IF(VLOOKUP($A6,'Annex 2 Designated EHV charges'!$D:$P,11,FALSE)=0,0,VLOOKUP($A6,'Annex 2 Designated EHV charges'!$D:$P,11,FALSE)),"")</f>
        <v/>
      </c>
      <c r="G6" s="118" t="str">
        <f>IFERROR(IF(VLOOKUP($A6,'Annex 2 Designated EHV charges'!$D:$P,12,FALSE)=0,0,VLOOKUP($A6,'Annex 2 Designated EHV charges'!$D:$P,12,FALSE)),"")</f>
        <v/>
      </c>
      <c r="H6" s="118" t="str">
        <f>IFERROR(IF(VLOOKUP($A6,'Annex 2 Designated EHV charges'!$D:$P,13,FALSE)=0,0,VLOOKUP($A6,'Annex 2 Designated EHV charges'!$D:$P,13,FALSE)),"")</f>
        <v/>
      </c>
    </row>
    <row r="7" spans="1:8" x14ac:dyDescent="0.25">
      <c r="A7" s="203" t="str" cm="1">
        <f t="array" ref="A7">IFERROR(INDEX('Annex 2 Designated EHV charges'!$D$10:$D$200, MATCH(0, IF(ISBLANK('Annex 2 Designated EHV charges'!$D$10:$D$200),1, COUNTIF(A$4:$A6, 'Annex 2 Designated EHV charges'!$D$10:$D$200)), 0)),"")</f>
        <v/>
      </c>
      <c r="B7" s="94" t="str">
        <f>IF($A7="","",VLOOKUP($A7,'Annex 2 Designated EHV charges'!$D:$P,2,0))</f>
        <v/>
      </c>
      <c r="C7" s="111" t="str">
        <f>IF($A7="","",VLOOKUP($A7,'Annex 2 Designated EHV charges'!$D:$P,3,0))</f>
        <v/>
      </c>
      <c r="D7" s="112" t="str">
        <f>IF($A7="","",VLOOKUP($A7,'Annex 2 Designated EHV charges'!$D:$P,4,0))</f>
        <v/>
      </c>
      <c r="E7" s="116" t="str">
        <f>IFERROR(IF(VLOOKUP($A7,'Annex 2 Designated EHV charges'!$D:$P,10,FALSE)=0,0,VLOOKUP($A7,'Annex 2 Designated EHV charges'!$D:$P,10,FALSE)),"")</f>
        <v/>
      </c>
      <c r="F7" s="117" t="str">
        <f>IFERROR(IF(VLOOKUP($A7,'Annex 2 Designated EHV charges'!$D:$P,11,FALSE)=0,0,VLOOKUP($A7,'Annex 2 Designated EHV charges'!$D:$P,11,FALSE)),"")</f>
        <v/>
      </c>
      <c r="G7" s="118" t="str">
        <f>IFERROR(IF(VLOOKUP($A7,'Annex 2 Designated EHV charges'!$D:$P,12,FALSE)=0,0,VLOOKUP($A7,'Annex 2 Designated EHV charges'!$D:$P,12,FALSE)),"")</f>
        <v/>
      </c>
      <c r="H7" s="118" t="str">
        <f>IFERROR(IF(VLOOKUP($A7,'Annex 2 Designated EHV charges'!$D:$P,13,FALSE)=0,0,VLOOKUP($A7,'Annex 2 Designated EHV charges'!$D:$P,13,FALSE)),"")</f>
        <v/>
      </c>
    </row>
    <row r="8" spans="1:8" x14ac:dyDescent="0.25">
      <c r="A8" s="203" t="str" cm="1">
        <f t="array" ref="A8">IFERROR(INDEX('Annex 2 Designated EHV charges'!$D$10:$D$200, MATCH(0, IF(ISBLANK('Annex 2 Designated EHV charges'!$D$10:$D$200),1, COUNTIF(A$4:$A7, 'Annex 2 Designated EHV charges'!$D$10:$D$200)), 0)),"")</f>
        <v/>
      </c>
      <c r="B8" s="94" t="str">
        <f>IF($A8="","",VLOOKUP($A8,'Annex 2 Designated EHV charges'!$D:$P,2,0))</f>
        <v/>
      </c>
      <c r="C8" s="111" t="str">
        <f>IF($A8="","",VLOOKUP($A8,'Annex 2 Designated EHV charges'!$D:$P,3,0))</f>
        <v/>
      </c>
      <c r="D8" s="112" t="str">
        <f>IF($A8="","",VLOOKUP($A8,'Annex 2 Designated EHV charges'!$D:$P,4,0))</f>
        <v/>
      </c>
      <c r="E8" s="116" t="str">
        <f>IFERROR(IF(VLOOKUP($A8,'Annex 2 Designated EHV charges'!$D:$P,10,FALSE)=0,0,VLOOKUP($A8,'Annex 2 Designated EHV charges'!$D:$P,10,FALSE)),"")</f>
        <v/>
      </c>
      <c r="F8" s="117" t="str">
        <f>IFERROR(IF(VLOOKUP($A8,'Annex 2 Designated EHV charges'!$D:$P,11,FALSE)=0,0,VLOOKUP($A8,'Annex 2 Designated EHV charges'!$D:$P,11,FALSE)),"")</f>
        <v/>
      </c>
      <c r="G8" s="118" t="str">
        <f>IFERROR(IF(VLOOKUP($A8,'Annex 2 Designated EHV charges'!$D:$P,12,FALSE)=0,0,VLOOKUP($A8,'Annex 2 Designated EHV charges'!$D:$P,12,FALSE)),"")</f>
        <v/>
      </c>
      <c r="H8" s="118" t="str">
        <f>IFERROR(IF(VLOOKUP($A8,'Annex 2 Designated EHV charges'!$D:$P,13,FALSE)=0,0,VLOOKUP($A8,'Annex 2 Designated EHV charges'!$D:$P,13,FALSE)),"")</f>
        <v/>
      </c>
    </row>
    <row r="9" spans="1:8" ht="28.8" x14ac:dyDescent="0.25">
      <c r="A9" s="203" t="str" cm="1">
        <f t="array" ref="A9">IFERROR(INDEX('Annex 2 Designated EHV charges'!$D$10:$D$200, MATCH(0, IF(ISBLANK('Annex 2 Designated EHV charges'!$D$10:$D$200),1, COUNTIF(A$4:$A8, 'Annex 2 Designated EHV charges'!$D$10:$D$200)), 0)),"")</f>
        <v/>
      </c>
      <c r="B9" s="94" t="str">
        <f>IF($A9="","",VLOOKUP($A9,'Annex 2 Designated EHV charges'!$D:$P,2,0))</f>
        <v/>
      </c>
      <c r="C9" s="111" t="str">
        <f>IF($A9="","",VLOOKUP($A9,'Annex 2 Designated EHV charges'!$D:$P,3,0))</f>
        <v/>
      </c>
      <c r="D9" s="112" t="str">
        <f>IF($A9="","",VLOOKUP($A9,'Annex 2 Designated EHV charges'!$D:$P,4,0))</f>
        <v/>
      </c>
      <c r="E9" s="116" t="str">
        <f>IFERROR(IF(VLOOKUP($A9,'Annex 2 Designated EHV charges'!$D:$P,10,FALSE)=0,0,VLOOKUP($A9,'Annex 2 Designated EHV charges'!$D:$P,10,FALSE)),"")</f>
        <v/>
      </c>
      <c r="F9" s="117" t="str">
        <f>IFERROR(IF(VLOOKUP($A9,'Annex 2 Designated EHV charges'!$D:$P,11,FALSE)=0,0,VLOOKUP($A9,'Annex 2 Designated EHV charges'!$D:$P,11,FALSE)),"")</f>
        <v/>
      </c>
      <c r="G9" s="118" t="str">
        <f>IFERROR(IF(VLOOKUP($A9,'Annex 2 Designated EHV charges'!$D:$P,12,FALSE)=0,0,VLOOKUP($A9,'Annex 2 Designated EHV charges'!$D:$P,12,FALSE)),"")</f>
        <v/>
      </c>
      <c r="H9" s="118" t="str">
        <f>IFERROR(IF(VLOOKUP($A9,'Annex 2 Designated EHV charges'!$D:$P,13,FALSE)=0,0,VLOOKUP($A9,'Annex 2 Designated EHV charges'!$D:$P,13,FALSE)),"")</f>
        <v/>
      </c>
    </row>
    <row r="10" spans="1:8" x14ac:dyDescent="0.25">
      <c r="A10" s="203" t="str" cm="1">
        <f t="array" ref="A10">IFERROR(INDEX('Annex 2 Designated EHV charges'!$D$10:$D$200, MATCH(0, IF(ISBLANK('Annex 2 Designated EHV charges'!$D$10:$D$200),1, COUNTIF(A$4:$A9, 'Annex 2 Designated EHV charges'!$D$10:$D$200)), 0)),"")</f>
        <v/>
      </c>
      <c r="B10" s="94" t="str">
        <f>IF($A10="","",VLOOKUP($A10,'Annex 2 Designated EHV charges'!$D:$P,2,0))</f>
        <v/>
      </c>
      <c r="C10" s="111" t="str">
        <f>IF($A10="","",VLOOKUP($A10,'Annex 2 Designated EHV charges'!$D:$P,3,0))</f>
        <v/>
      </c>
      <c r="D10" s="112" t="str">
        <f>IF($A10="","",VLOOKUP($A10,'Annex 2 Designated EHV charges'!$D:$P,4,0))</f>
        <v/>
      </c>
      <c r="E10" s="116" t="str">
        <f>IFERROR(IF(VLOOKUP($A10,'Annex 2 Designated EHV charges'!$D:$P,10,FALSE)=0,0,VLOOKUP($A10,'Annex 2 Designated EHV charges'!$D:$P,10,FALSE)),"")</f>
        <v/>
      </c>
      <c r="F10" s="117" t="str">
        <f>IFERROR(IF(VLOOKUP($A10,'Annex 2 Designated EHV charges'!$D:$P,11,FALSE)=0,0,VLOOKUP($A10,'Annex 2 Designated EHV charges'!$D:$P,11,FALSE)),"")</f>
        <v/>
      </c>
      <c r="G10" s="118" t="str">
        <f>IFERROR(IF(VLOOKUP($A10,'Annex 2 Designated EHV charges'!$D:$P,12,FALSE)=0,0,VLOOKUP($A10,'Annex 2 Designated EHV charges'!$D:$P,12,FALSE)),"")</f>
        <v/>
      </c>
      <c r="H10" s="118" t="str">
        <f>IFERROR(IF(VLOOKUP($A10,'Annex 2 Designated EHV charges'!$D:$P,13,FALSE)=0,0,VLOOKUP($A10,'Annex 2 Designated EHV charges'!$D:$P,13,FALSE)),"")</f>
        <v/>
      </c>
    </row>
    <row r="11" spans="1:8" x14ac:dyDescent="0.25">
      <c r="A11" s="203" t="str" cm="1">
        <f t="array" ref="A11">IFERROR(INDEX('Annex 2 Designated EHV charges'!$D$10:$D$200, MATCH(0, IF(ISBLANK('Annex 2 Designated EHV charges'!$D$10:$D$200),1, COUNTIF(A$4:$A10, 'Annex 2 Designated EHV charges'!$D$10:$D$200)), 0)),"")</f>
        <v/>
      </c>
      <c r="B11" s="94" t="str">
        <f>IF($A11="","",VLOOKUP($A11,'Annex 2 Designated EHV charges'!$D:$P,2,0))</f>
        <v/>
      </c>
      <c r="C11" s="111" t="str">
        <f>IF($A11="","",VLOOKUP($A11,'Annex 2 Designated EHV charges'!$D:$P,3,0))</f>
        <v/>
      </c>
      <c r="D11" s="112" t="str">
        <f>IF($A11="","",VLOOKUP($A11,'Annex 2 Designated EHV charges'!$D:$P,4,0))</f>
        <v/>
      </c>
      <c r="E11" s="116" t="str">
        <f>IFERROR(IF(VLOOKUP($A11,'Annex 2 Designated EHV charges'!$D:$P,10,FALSE)=0,0,VLOOKUP($A11,'Annex 2 Designated EHV charges'!$D:$P,10,FALSE)),"")</f>
        <v/>
      </c>
      <c r="F11" s="117" t="str">
        <f>IFERROR(IF(VLOOKUP($A11,'Annex 2 Designated EHV charges'!$D:$P,11,FALSE)=0,0,VLOOKUP($A11,'Annex 2 Designated EHV charges'!$D:$P,11,FALSE)),"")</f>
        <v/>
      </c>
      <c r="G11" s="118" t="str">
        <f>IFERROR(IF(VLOOKUP($A11,'Annex 2 Designated EHV charges'!$D:$P,12,FALSE)=0,0,VLOOKUP($A11,'Annex 2 Designated EHV charges'!$D:$P,12,FALSE)),"")</f>
        <v/>
      </c>
      <c r="H11" s="118" t="str">
        <f>IFERROR(IF(VLOOKUP($A11,'Annex 2 Designated EHV charges'!$D:$P,13,FALSE)=0,0,VLOOKUP($A11,'Annex 2 Designated EHV charges'!$D:$P,13,FALSE)),"")</f>
        <v/>
      </c>
    </row>
    <row r="12" spans="1:8" ht="28.8" x14ac:dyDescent="0.25">
      <c r="A12" s="203" t="str" cm="1">
        <f t="array" ref="A12">IFERROR(INDEX('Annex 2 Designated EHV charges'!$D$10:$D$200, MATCH(0, IF(ISBLANK('Annex 2 Designated EHV charges'!$D$10:$D$200),1, COUNTIF(A$4:$A11, 'Annex 2 Designated EHV charges'!$D$10:$D$200)), 0)),"")</f>
        <v/>
      </c>
      <c r="B12" s="94" t="str">
        <f>IF($A12="","",VLOOKUP($A12,'Annex 2 Designated EHV charges'!$D:$P,2,0))</f>
        <v/>
      </c>
      <c r="C12" s="111" t="str">
        <f>IF($A12="","",VLOOKUP($A12,'Annex 2 Designated EHV charges'!$D:$P,3,0))</f>
        <v/>
      </c>
      <c r="D12" s="112" t="str">
        <f>IF($A12="","",VLOOKUP($A12,'Annex 2 Designated EHV charges'!$D:$P,4,0))</f>
        <v/>
      </c>
      <c r="E12" s="116" t="str">
        <f>IFERROR(IF(VLOOKUP($A12,'Annex 2 Designated EHV charges'!$D:$P,10,FALSE)=0,0,VLOOKUP($A12,'Annex 2 Designated EHV charges'!$D:$P,10,FALSE)),"")</f>
        <v/>
      </c>
      <c r="F12" s="117" t="str">
        <f>IFERROR(IF(VLOOKUP($A12,'Annex 2 Designated EHV charges'!$D:$P,11,FALSE)=0,0,VLOOKUP($A12,'Annex 2 Designated EHV charges'!$D:$P,11,FALSE)),"")</f>
        <v/>
      </c>
      <c r="G12" s="118" t="str">
        <f>IFERROR(IF(VLOOKUP($A12,'Annex 2 Designated EHV charges'!$D:$P,12,FALSE)=0,0,VLOOKUP($A12,'Annex 2 Designated EHV charges'!$D:$P,12,FALSE)),"")</f>
        <v/>
      </c>
      <c r="H12" s="118" t="str">
        <f>IFERROR(IF(VLOOKUP($A12,'Annex 2 Designated EHV charges'!$D:$P,13,FALSE)=0,0,VLOOKUP($A12,'Annex 2 Designated EHV charges'!$D:$P,13,FALSE)),"")</f>
        <v/>
      </c>
    </row>
    <row r="13" spans="1:8" ht="28.8" x14ac:dyDescent="0.25">
      <c r="A13" s="203" t="str" cm="1">
        <f t="array" ref="A13">IFERROR(INDEX('Annex 2 Designated EHV charges'!$D$10:$D$200, MATCH(0, IF(ISBLANK('Annex 2 Designated EHV charges'!$D$10:$D$200),1, COUNTIF(A$4:$A12, 'Annex 2 Designated EHV charges'!$D$10:$D$200)), 0)),"")</f>
        <v/>
      </c>
      <c r="B13" s="94" t="str">
        <f>IF($A13="","",VLOOKUP($A13,'Annex 2 Designated EHV charges'!$D:$P,2,0))</f>
        <v/>
      </c>
      <c r="C13" s="111" t="str">
        <f>IF($A13="","",VLOOKUP($A13,'Annex 2 Designated EHV charges'!$D:$P,3,0))</f>
        <v/>
      </c>
      <c r="D13" s="112" t="str">
        <f>IF($A13="","",VLOOKUP($A13,'Annex 2 Designated EHV charges'!$D:$P,4,0))</f>
        <v/>
      </c>
      <c r="E13" s="116" t="str">
        <f>IFERROR(IF(VLOOKUP($A13,'Annex 2 Designated EHV charges'!$D:$P,10,FALSE)=0,0,VLOOKUP($A13,'Annex 2 Designated EHV charges'!$D:$P,10,FALSE)),"")</f>
        <v/>
      </c>
      <c r="F13" s="117" t="str">
        <f>IFERROR(IF(VLOOKUP($A13,'Annex 2 Designated EHV charges'!$D:$P,11,FALSE)=0,0,VLOOKUP($A13,'Annex 2 Designated EHV charges'!$D:$P,11,FALSE)),"")</f>
        <v/>
      </c>
      <c r="G13" s="118" t="str">
        <f>IFERROR(IF(VLOOKUP($A13,'Annex 2 Designated EHV charges'!$D:$P,12,FALSE)=0,0,VLOOKUP($A13,'Annex 2 Designated EHV charges'!$D:$P,12,FALSE)),"")</f>
        <v/>
      </c>
      <c r="H13" s="118" t="str">
        <f>IFERROR(IF(VLOOKUP($A13,'Annex 2 Designated EHV charges'!$D:$P,13,FALSE)=0,0,VLOOKUP($A13,'Annex 2 Designated EHV charges'!$D:$P,13,FALSE)),"")</f>
        <v/>
      </c>
    </row>
    <row r="14" spans="1:8" ht="28.8" x14ac:dyDescent="0.25">
      <c r="A14" s="203" t="str" cm="1">
        <f t="array" ref="A14">IFERROR(INDEX('Annex 2 Designated EHV charges'!$D$10:$D$200, MATCH(0, IF(ISBLANK('Annex 2 Designated EHV charges'!$D$10:$D$200),1, COUNTIF(A$4:$A13, 'Annex 2 Designated EHV charges'!$D$10:$D$200)), 0)),"")</f>
        <v/>
      </c>
      <c r="B14" s="94" t="str">
        <f>IF($A14="","",VLOOKUP($A14,'Annex 2 Designated EHV charges'!$D:$P,2,0))</f>
        <v/>
      </c>
      <c r="C14" s="111" t="str">
        <f>IF($A14="","",VLOOKUP($A14,'Annex 2 Designated EHV charges'!$D:$P,3,0))</f>
        <v/>
      </c>
      <c r="D14" s="112" t="str">
        <f>IF($A14="","",VLOOKUP($A14,'Annex 2 Designated EHV charges'!$D:$P,4,0))</f>
        <v/>
      </c>
      <c r="E14" s="116" t="str">
        <f>IFERROR(IF(VLOOKUP($A14,'Annex 2 Designated EHV charges'!$D:$P,10,FALSE)=0,0,VLOOKUP($A14,'Annex 2 Designated EHV charges'!$D:$P,10,FALSE)),"")</f>
        <v/>
      </c>
      <c r="F14" s="117" t="str">
        <f>IFERROR(IF(VLOOKUP($A14,'Annex 2 Designated EHV charges'!$D:$P,11,FALSE)=0,0,VLOOKUP($A14,'Annex 2 Designated EHV charges'!$D:$P,11,FALSE)),"")</f>
        <v/>
      </c>
      <c r="G14" s="118" t="str">
        <f>IFERROR(IF(VLOOKUP($A14,'Annex 2 Designated EHV charges'!$D:$P,12,FALSE)=0,0,VLOOKUP($A14,'Annex 2 Designated EHV charges'!$D:$P,12,FALSE)),"")</f>
        <v/>
      </c>
      <c r="H14" s="118" t="str">
        <f>IFERROR(IF(VLOOKUP($A14,'Annex 2 Designated EHV charges'!$D:$P,13,FALSE)=0,0,VLOOKUP($A14,'Annex 2 Designated EHV charges'!$D:$P,13,FALSE)),"")</f>
        <v/>
      </c>
    </row>
    <row r="15" spans="1:8" x14ac:dyDescent="0.25">
      <c r="A15" s="203" t="str" cm="1">
        <f t="array" ref="A15">IFERROR(INDEX('Annex 2 Designated EHV charges'!$D$10:$D$200, MATCH(0, IF(ISBLANK('Annex 2 Designated EHV charges'!$D$10:$D$200),1, COUNTIF(A$4:$A14, 'Annex 2 Designated EHV charges'!$D$10:$D$200)), 0)),"")</f>
        <v/>
      </c>
      <c r="B15" s="94" t="str">
        <f>IF($A15="","",VLOOKUP($A15,'Annex 2 Designated EHV charges'!$D:$P,2,0))</f>
        <v/>
      </c>
      <c r="C15" s="111" t="str">
        <f>IF($A15="","",VLOOKUP($A15,'Annex 2 Designated EHV charges'!$D:$P,3,0))</f>
        <v/>
      </c>
      <c r="D15" s="112" t="str">
        <f>IF($A15="","",VLOOKUP($A15,'Annex 2 Designated EHV charges'!$D:$P,4,0))</f>
        <v/>
      </c>
      <c r="E15" s="116" t="str">
        <f>IFERROR(IF(VLOOKUP($A15,'Annex 2 Designated EHV charges'!$D:$P,10,FALSE)=0,0,VLOOKUP($A15,'Annex 2 Designated EHV charges'!$D:$P,10,FALSE)),"")</f>
        <v/>
      </c>
      <c r="F15" s="117" t="str">
        <f>IFERROR(IF(VLOOKUP($A15,'Annex 2 Designated EHV charges'!$D:$P,11,FALSE)=0,0,VLOOKUP($A15,'Annex 2 Designated EHV charges'!$D:$P,11,FALSE)),"")</f>
        <v/>
      </c>
      <c r="G15" s="118" t="str">
        <f>IFERROR(IF(VLOOKUP($A15,'Annex 2 Designated EHV charges'!$D:$P,12,FALSE)=0,0,VLOOKUP($A15,'Annex 2 Designated EHV charges'!$D:$P,12,FALSE)),"")</f>
        <v/>
      </c>
      <c r="H15" s="118" t="str">
        <f>IFERROR(IF(VLOOKUP($A15,'Annex 2 Designated EHV charges'!$D:$P,13,FALSE)=0,0,VLOOKUP($A15,'Annex 2 Designated EHV charges'!$D:$P,13,FALSE)),"")</f>
        <v/>
      </c>
    </row>
    <row r="16" spans="1:8" x14ac:dyDescent="0.25">
      <c r="A16" s="203" t="str" cm="1">
        <f t="array" ref="A16">IFERROR(INDEX('Annex 2 Designated EHV charges'!$D$10:$D$200, MATCH(0, IF(ISBLANK('Annex 2 Designated EHV charges'!$D$10:$D$200),1, COUNTIF(A$4:$A15, 'Annex 2 Designated EHV charges'!$D$10:$D$200)), 0)),"")</f>
        <v/>
      </c>
      <c r="B16" s="94" t="str">
        <f>IF($A16="","",VLOOKUP($A16,'Annex 2 Designated EHV charges'!$D:$P,2,0))</f>
        <v/>
      </c>
      <c r="C16" s="111" t="str">
        <f>IF($A16="","",VLOOKUP($A16,'Annex 2 Designated EHV charges'!$D:$P,3,0))</f>
        <v/>
      </c>
      <c r="D16" s="112" t="str">
        <f>IF($A16="","",VLOOKUP($A16,'Annex 2 Designated EHV charges'!$D:$P,4,0))</f>
        <v/>
      </c>
      <c r="E16" s="116" t="str">
        <f>IFERROR(IF(VLOOKUP($A16,'Annex 2 Designated EHV charges'!$D:$P,10,FALSE)=0,0,VLOOKUP($A16,'Annex 2 Designated EHV charges'!$D:$P,10,FALSE)),"")</f>
        <v/>
      </c>
      <c r="F16" s="117" t="str">
        <f>IFERROR(IF(VLOOKUP($A16,'Annex 2 Designated EHV charges'!$D:$P,11,FALSE)=0,0,VLOOKUP($A16,'Annex 2 Designated EHV charges'!$D:$P,11,FALSE)),"")</f>
        <v/>
      </c>
      <c r="G16" s="118" t="str">
        <f>IFERROR(IF(VLOOKUP($A16,'Annex 2 Designated EHV charges'!$D:$P,12,FALSE)=0,0,VLOOKUP($A16,'Annex 2 Designated EHV charges'!$D:$P,12,FALSE)),"")</f>
        <v/>
      </c>
      <c r="H16" s="118" t="str">
        <f>IFERROR(IF(VLOOKUP($A16,'Annex 2 Designated EHV charges'!$D:$P,13,FALSE)=0,0,VLOOKUP($A16,'Annex 2 Designated EHV charges'!$D:$P,13,FALSE)),"")</f>
        <v/>
      </c>
    </row>
    <row r="17" spans="1:8" x14ac:dyDescent="0.25">
      <c r="A17" s="203" t="str" cm="1">
        <f t="array" ref="A17">IFERROR(INDEX('Annex 2 Designated EHV charges'!$D$10:$D$200, MATCH(0, IF(ISBLANK('Annex 2 Designated EHV charges'!$D$10:$D$200),1, COUNTIF(A$4:$A16, 'Annex 2 Designated EHV charges'!$D$10:$D$200)), 0)),"")</f>
        <v/>
      </c>
      <c r="B17" s="94" t="str">
        <f>IF($A17="","",VLOOKUP($A17,'Annex 2 Designated EHV charges'!$D:$P,2,0))</f>
        <v/>
      </c>
      <c r="C17" s="111" t="str">
        <f>IF($A17="","",VLOOKUP($A17,'Annex 2 Designated EHV charges'!$D:$P,3,0))</f>
        <v/>
      </c>
      <c r="D17" s="112" t="str">
        <f>IF($A17="","",VLOOKUP($A17,'Annex 2 Designated EHV charges'!$D:$P,4,0))</f>
        <v/>
      </c>
      <c r="E17" s="116" t="str">
        <f>IFERROR(IF(VLOOKUP($A17,'Annex 2 Designated EHV charges'!$D:$P,10,FALSE)=0,0,VLOOKUP($A17,'Annex 2 Designated EHV charges'!$D:$P,10,FALSE)),"")</f>
        <v/>
      </c>
      <c r="F17" s="117" t="str">
        <f>IFERROR(IF(VLOOKUP($A17,'Annex 2 Designated EHV charges'!$D:$P,11,FALSE)=0,0,VLOOKUP($A17,'Annex 2 Designated EHV charges'!$D:$P,11,FALSE)),"")</f>
        <v/>
      </c>
      <c r="G17" s="118" t="str">
        <f>IFERROR(IF(VLOOKUP($A17,'Annex 2 Designated EHV charges'!$D:$P,12,FALSE)=0,0,VLOOKUP($A17,'Annex 2 Designated EHV charges'!$D:$P,12,FALSE)),"")</f>
        <v/>
      </c>
      <c r="H17" s="118" t="str">
        <f>IFERROR(IF(VLOOKUP($A17,'Annex 2 Designated EHV charges'!$D:$P,13,FALSE)=0,0,VLOOKUP($A17,'Annex 2 Designated EHV charges'!$D:$P,13,FALSE)),"")</f>
        <v/>
      </c>
    </row>
    <row r="18" spans="1:8" x14ac:dyDescent="0.25">
      <c r="A18" s="203" t="str" cm="1">
        <f t="array" ref="A18">IFERROR(INDEX('Annex 2 Designated EHV charges'!$D$10:$D$200, MATCH(0, IF(ISBLANK('Annex 2 Designated EHV charges'!$D$10:$D$200),1, COUNTIF(A$4:$A17, 'Annex 2 Designated EHV charges'!$D$10:$D$200)), 0)),"")</f>
        <v/>
      </c>
      <c r="B18" s="94" t="str">
        <f>IF($A18="","",VLOOKUP($A18,'Annex 2 Designated EHV charges'!$D:$P,2,0))</f>
        <v/>
      </c>
      <c r="C18" s="111" t="str">
        <f>IF($A18="","",VLOOKUP($A18,'Annex 2 Designated EHV charges'!$D:$P,3,0))</f>
        <v/>
      </c>
      <c r="D18" s="112" t="str">
        <f>IF($A18="","",VLOOKUP($A18,'Annex 2 Designated EHV charges'!$D:$P,4,0))</f>
        <v/>
      </c>
      <c r="E18" s="116" t="str">
        <f>IFERROR(IF(VLOOKUP($A18,'Annex 2 Designated EHV charges'!$D:$P,10,FALSE)=0,0,VLOOKUP($A18,'Annex 2 Designated EHV charges'!$D:$P,10,FALSE)),"")</f>
        <v/>
      </c>
      <c r="F18" s="117" t="str">
        <f>IFERROR(IF(VLOOKUP($A18,'Annex 2 Designated EHV charges'!$D:$P,11,FALSE)=0,0,VLOOKUP($A18,'Annex 2 Designated EHV charges'!$D:$P,11,FALSE)),"")</f>
        <v/>
      </c>
      <c r="G18" s="118" t="str">
        <f>IFERROR(IF(VLOOKUP($A18,'Annex 2 Designated EHV charges'!$D:$P,12,FALSE)=0,0,VLOOKUP($A18,'Annex 2 Designated EHV charges'!$D:$P,12,FALSE)),"")</f>
        <v/>
      </c>
      <c r="H18" s="118" t="str">
        <f>IFERROR(IF(VLOOKUP($A18,'Annex 2 Designated EHV charges'!$D:$P,13,FALSE)=0,0,VLOOKUP($A18,'Annex 2 Designated EHV charges'!$D:$P,13,FALSE)),"")</f>
        <v/>
      </c>
    </row>
    <row r="19" spans="1:8" x14ac:dyDescent="0.25">
      <c r="A19" s="203" t="str" cm="1">
        <f t="array" ref="A19">IFERROR(INDEX('Annex 2 Designated EHV charges'!$D$10:$D$200, MATCH(0, IF(ISBLANK('Annex 2 Designated EHV charges'!$D$10:$D$200),1, COUNTIF(A$4:$A18, 'Annex 2 Designated EHV charges'!$D$10:$D$200)), 0)),"")</f>
        <v/>
      </c>
      <c r="B19" s="94" t="str">
        <f>IF($A19="","",VLOOKUP($A19,'Annex 2 Designated EHV charges'!$D:$P,2,0))</f>
        <v/>
      </c>
      <c r="C19" s="111" t="str">
        <f>IF($A19="","",VLOOKUP($A19,'Annex 2 Designated EHV charges'!$D:$P,3,0))</f>
        <v/>
      </c>
      <c r="D19" s="112" t="str">
        <f>IF($A19="","",VLOOKUP($A19,'Annex 2 Designated EHV charges'!$D:$P,4,0))</f>
        <v/>
      </c>
      <c r="E19" s="116" t="str">
        <f>IFERROR(IF(VLOOKUP($A19,'Annex 2 Designated EHV charges'!$D:$P,10,FALSE)=0,0,VLOOKUP($A19,'Annex 2 Designated EHV charges'!$D:$P,10,FALSE)),"")</f>
        <v/>
      </c>
      <c r="F19" s="117" t="str">
        <f>IFERROR(IF(VLOOKUP($A19,'Annex 2 Designated EHV charges'!$D:$P,11,FALSE)=0,0,VLOOKUP($A19,'Annex 2 Designated EHV charges'!$D:$P,11,FALSE)),"")</f>
        <v/>
      </c>
      <c r="G19" s="118" t="str">
        <f>IFERROR(IF(VLOOKUP($A19,'Annex 2 Designated EHV charges'!$D:$P,12,FALSE)=0,0,VLOOKUP($A19,'Annex 2 Designated EHV charges'!$D:$P,12,FALSE)),"")</f>
        <v/>
      </c>
      <c r="H19" s="118" t="str">
        <f>IFERROR(IF(VLOOKUP($A19,'Annex 2 Designated EHV charges'!$D:$P,13,FALSE)=0,0,VLOOKUP($A19,'Annex 2 Designated EHV charges'!$D:$P,13,FALSE)),"")</f>
        <v/>
      </c>
    </row>
    <row r="20" spans="1:8" x14ac:dyDescent="0.25">
      <c r="A20" s="203" t="str" cm="1">
        <f t="array" ref="A20">IFERROR(INDEX('Annex 2 Designated EHV charges'!$D$10:$D$200, MATCH(0, IF(ISBLANK('Annex 2 Designated EHV charges'!$D$10:$D$200),1, COUNTIF(A$4:$A19, 'Annex 2 Designated EHV charges'!$D$10:$D$200)), 0)),"")</f>
        <v/>
      </c>
      <c r="B20" s="94" t="str">
        <f>IF($A20="","",VLOOKUP($A20,'Annex 2 Designated EHV charges'!$D:$P,2,0))</f>
        <v/>
      </c>
      <c r="C20" s="111" t="str">
        <f>IF($A20="","",VLOOKUP($A20,'Annex 2 Designated EHV charges'!$D:$P,3,0))</f>
        <v/>
      </c>
      <c r="D20" s="112" t="str">
        <f>IF($A20="","",VLOOKUP($A20,'Annex 2 Designated EHV charges'!$D:$P,4,0))</f>
        <v/>
      </c>
      <c r="E20" s="116" t="str">
        <f>IFERROR(IF(VLOOKUP($A20,'Annex 2 Designated EHV charges'!$D:$P,10,FALSE)=0,0,VLOOKUP($A20,'Annex 2 Designated EHV charges'!$D:$P,10,FALSE)),"")</f>
        <v/>
      </c>
      <c r="F20" s="117" t="str">
        <f>IFERROR(IF(VLOOKUP($A20,'Annex 2 Designated EHV charges'!$D:$P,11,FALSE)=0,0,VLOOKUP($A20,'Annex 2 Designated EHV charges'!$D:$P,11,FALSE)),"")</f>
        <v/>
      </c>
      <c r="G20" s="118" t="str">
        <f>IFERROR(IF(VLOOKUP($A20,'Annex 2 Designated EHV charges'!$D:$P,12,FALSE)=0,0,VLOOKUP($A20,'Annex 2 Designated EHV charges'!$D:$P,12,FALSE)),"")</f>
        <v/>
      </c>
      <c r="H20" s="118" t="str">
        <f>IFERROR(IF(VLOOKUP($A20,'Annex 2 Designated EHV charges'!$D:$P,13,FALSE)=0,0,VLOOKUP($A20,'Annex 2 Designated EHV charges'!$D:$P,13,FALSE)),"")</f>
        <v/>
      </c>
    </row>
    <row r="21" spans="1:8" x14ac:dyDescent="0.25">
      <c r="A21" s="203" t="str" cm="1">
        <f t="array" ref="A21">IFERROR(INDEX('Annex 2 Designated EHV charges'!$D$10:$D$200, MATCH(0, IF(ISBLANK('Annex 2 Designated EHV charges'!$D$10:$D$200),1, COUNTIF(A$4:$A20, 'Annex 2 Designated EHV charges'!$D$10:$D$200)), 0)),"")</f>
        <v/>
      </c>
      <c r="B21" s="94" t="str">
        <f>IF($A21="","",VLOOKUP($A21,'Annex 2 Designated EHV charges'!$D:$P,2,0))</f>
        <v/>
      </c>
      <c r="C21" s="111" t="str">
        <f>IF($A21="","",VLOOKUP($A21,'Annex 2 Designated EHV charges'!$D:$P,3,0))</f>
        <v/>
      </c>
      <c r="D21" s="112" t="str">
        <f>IF($A21="","",VLOOKUP($A21,'Annex 2 Designated EHV charges'!$D:$P,4,0))</f>
        <v/>
      </c>
      <c r="E21" s="116" t="str">
        <f>IFERROR(IF(VLOOKUP($A21,'Annex 2 Designated EHV charges'!$D:$P,10,FALSE)=0,0,VLOOKUP($A21,'Annex 2 Designated EHV charges'!$D:$P,10,FALSE)),"")</f>
        <v/>
      </c>
      <c r="F21" s="117" t="str">
        <f>IFERROR(IF(VLOOKUP($A21,'Annex 2 Designated EHV charges'!$D:$P,11,FALSE)=0,0,VLOOKUP($A21,'Annex 2 Designated EHV charges'!$D:$P,11,FALSE)),"")</f>
        <v/>
      </c>
      <c r="G21" s="118" t="str">
        <f>IFERROR(IF(VLOOKUP($A21,'Annex 2 Designated EHV charges'!$D:$P,12,FALSE)=0,0,VLOOKUP($A21,'Annex 2 Designated EHV charges'!$D:$P,12,FALSE)),"")</f>
        <v/>
      </c>
      <c r="H21" s="118" t="str">
        <f>IFERROR(IF(VLOOKUP($A21,'Annex 2 Designated EHV charges'!$D:$P,13,FALSE)=0,0,VLOOKUP($A21,'Annex 2 Designated EHV charges'!$D:$P,13,FALSE)),"")</f>
        <v/>
      </c>
    </row>
    <row r="22" spans="1:8" x14ac:dyDescent="0.25">
      <c r="A22" s="203" t="str" cm="1">
        <f t="array" ref="A22">IFERROR(INDEX('Annex 2 Designated EHV charges'!$D$10:$D$200, MATCH(0, IF(ISBLANK('Annex 2 Designated EHV charges'!$D$10:$D$200),1, COUNTIF(A$4:$A21, 'Annex 2 Designated EHV charges'!$D$10:$D$200)), 0)),"")</f>
        <v/>
      </c>
      <c r="B22" s="94" t="str">
        <f>IF($A22="","",VLOOKUP($A22,'Annex 2 Designated EHV charges'!$D:$P,2,0))</f>
        <v/>
      </c>
      <c r="C22" s="111" t="str">
        <f>IF($A22="","",VLOOKUP($A22,'Annex 2 Designated EHV charges'!$D:$P,3,0))</f>
        <v/>
      </c>
      <c r="D22" s="112" t="str">
        <f>IF($A22="","",VLOOKUP($A22,'Annex 2 Designated EHV charges'!$D:$P,4,0))</f>
        <v/>
      </c>
      <c r="E22" s="116" t="str">
        <f>IFERROR(IF(VLOOKUP($A22,'Annex 2 Designated EHV charges'!$D:$P,10,FALSE)=0,0,VLOOKUP($A22,'Annex 2 Designated EHV charges'!$D:$P,10,FALSE)),"")</f>
        <v/>
      </c>
      <c r="F22" s="117" t="str">
        <f>IFERROR(IF(VLOOKUP($A22,'Annex 2 Designated EHV charges'!$D:$P,11,FALSE)=0,0,VLOOKUP($A22,'Annex 2 Designated EHV charges'!$D:$P,11,FALSE)),"")</f>
        <v/>
      </c>
      <c r="G22" s="118" t="str">
        <f>IFERROR(IF(VLOOKUP($A22,'Annex 2 Designated EHV charges'!$D:$P,12,FALSE)=0,0,VLOOKUP($A22,'Annex 2 Designated EHV charges'!$D:$P,12,FALSE)),"")</f>
        <v/>
      </c>
      <c r="H22" s="118" t="str">
        <f>IFERROR(IF(VLOOKUP($A22,'Annex 2 Designated EHV charges'!$D:$P,13,FALSE)=0,0,VLOOKUP($A22,'Annex 2 Designated EHV charges'!$D:$P,13,FALSE)),"")</f>
        <v/>
      </c>
    </row>
    <row r="23" spans="1:8" x14ac:dyDescent="0.25">
      <c r="A23" s="203" t="str" cm="1">
        <f t="array" ref="A23">IFERROR(INDEX('Annex 2 Designated EHV charges'!$D$10:$D$200, MATCH(0, IF(ISBLANK('Annex 2 Designated EHV charges'!$D$10:$D$200),1, COUNTIF(A$4:$A22, 'Annex 2 Designated EHV charges'!$D$10:$D$200)), 0)),"")</f>
        <v/>
      </c>
      <c r="B23" s="94" t="str">
        <f>IF($A23="","",VLOOKUP($A23,'Annex 2 Designated EHV charges'!$D:$P,2,0))</f>
        <v/>
      </c>
      <c r="C23" s="111" t="str">
        <f>IF($A23="","",VLOOKUP($A23,'Annex 2 Designated EHV charges'!$D:$P,3,0))</f>
        <v/>
      </c>
      <c r="D23" s="112" t="str">
        <f>IF($A23="","",VLOOKUP($A23,'Annex 2 Designated EHV charges'!$D:$P,4,0))</f>
        <v/>
      </c>
      <c r="E23" s="116" t="str">
        <f>IFERROR(IF(VLOOKUP($A23,'Annex 2 Designated EHV charges'!$D:$P,10,FALSE)=0,0,VLOOKUP($A23,'Annex 2 Designated EHV charges'!$D:$P,10,FALSE)),"")</f>
        <v/>
      </c>
      <c r="F23" s="117" t="str">
        <f>IFERROR(IF(VLOOKUP($A23,'Annex 2 Designated EHV charges'!$D:$P,11,FALSE)=0,0,VLOOKUP($A23,'Annex 2 Designated EHV charges'!$D:$P,11,FALSE)),"")</f>
        <v/>
      </c>
      <c r="G23" s="118" t="str">
        <f>IFERROR(IF(VLOOKUP($A23,'Annex 2 Designated EHV charges'!$D:$P,12,FALSE)=0,0,VLOOKUP($A23,'Annex 2 Designated EHV charges'!$D:$P,12,FALSE)),"")</f>
        <v/>
      </c>
      <c r="H23" s="118" t="str">
        <f>IFERROR(IF(VLOOKUP($A23,'Annex 2 Designated EHV charges'!$D:$P,13,FALSE)=0,0,VLOOKUP($A23,'Annex 2 Designated EHV charges'!$D:$P,13,FALSE)),"")</f>
        <v/>
      </c>
    </row>
    <row r="24" spans="1:8" x14ac:dyDescent="0.25">
      <c r="A24" s="203" t="str" cm="1">
        <f t="array" ref="A24">IFERROR(INDEX('Annex 2 Designated EHV charges'!$D$10:$D$200, MATCH(0, IF(ISBLANK('Annex 2 Designated EHV charges'!$D$10:$D$200),1, COUNTIF(A$4:$A23, 'Annex 2 Designated EHV charges'!$D$10:$D$200)), 0)),"")</f>
        <v/>
      </c>
      <c r="B24" s="94" t="str">
        <f>IF($A24="","",VLOOKUP($A24,'Annex 2 Designated EHV charges'!$D:$P,2,0))</f>
        <v/>
      </c>
      <c r="C24" s="111" t="str">
        <f>IF($A24="","",VLOOKUP($A24,'Annex 2 Designated EHV charges'!$D:$P,3,0))</f>
        <v/>
      </c>
      <c r="D24" s="112" t="str">
        <f>IF($A24="","",VLOOKUP($A24,'Annex 2 Designated EHV charges'!$D:$P,4,0))</f>
        <v/>
      </c>
      <c r="E24" s="116" t="str">
        <f>IFERROR(IF(VLOOKUP($A24,'Annex 2 Designated EHV charges'!$D:$P,10,FALSE)=0,0,VLOOKUP($A24,'Annex 2 Designated EHV charges'!$D:$P,10,FALSE)),"")</f>
        <v/>
      </c>
      <c r="F24" s="117" t="str">
        <f>IFERROR(IF(VLOOKUP($A24,'Annex 2 Designated EHV charges'!$D:$P,11,FALSE)=0,0,VLOOKUP($A24,'Annex 2 Designated EHV charges'!$D:$P,11,FALSE)),"")</f>
        <v/>
      </c>
      <c r="G24" s="118" t="str">
        <f>IFERROR(IF(VLOOKUP($A24,'Annex 2 Designated EHV charges'!$D:$P,12,FALSE)=0,0,VLOOKUP($A24,'Annex 2 Designated EHV charges'!$D:$P,12,FALSE)),"")</f>
        <v/>
      </c>
      <c r="H24" s="118" t="str">
        <f>IFERROR(IF(VLOOKUP($A24,'Annex 2 Designated EHV charges'!$D:$P,13,FALSE)=0,0,VLOOKUP($A24,'Annex 2 Designated EHV charges'!$D:$P,13,FALSE)),"")</f>
        <v/>
      </c>
    </row>
    <row r="25" spans="1:8" x14ac:dyDescent="0.25">
      <c r="A25" s="203" t="str" cm="1">
        <f t="array" ref="A25">IFERROR(INDEX('Annex 2 Designated EHV charges'!$D$10:$D$200, MATCH(0, IF(ISBLANK('Annex 2 Designated EHV charges'!$D$10:$D$200),1, COUNTIF(A$4:$A24, 'Annex 2 Designated EHV charges'!$D$10:$D$200)), 0)),"")</f>
        <v/>
      </c>
      <c r="B25" s="94" t="str">
        <f>IF($A25="","",VLOOKUP($A25,'Annex 2 Designated EHV charges'!$D:$P,2,0))</f>
        <v/>
      </c>
      <c r="C25" s="111" t="str">
        <f>IF($A25="","",VLOOKUP($A25,'Annex 2 Designated EHV charges'!$D:$P,3,0))</f>
        <v/>
      </c>
      <c r="D25" s="112" t="str">
        <f>IF($A25="","",VLOOKUP($A25,'Annex 2 Designated EHV charges'!$D:$P,4,0))</f>
        <v/>
      </c>
      <c r="E25" s="116" t="str">
        <f>IFERROR(IF(VLOOKUP($A25,'Annex 2 Designated EHV charges'!$D:$P,10,FALSE)=0,0,VLOOKUP($A25,'Annex 2 Designated EHV charges'!$D:$P,10,FALSE)),"")</f>
        <v/>
      </c>
      <c r="F25" s="117" t="str">
        <f>IFERROR(IF(VLOOKUP($A25,'Annex 2 Designated EHV charges'!$D:$P,11,FALSE)=0,0,VLOOKUP($A25,'Annex 2 Designated EHV charges'!$D:$P,11,FALSE)),"")</f>
        <v/>
      </c>
      <c r="G25" s="118" t="str">
        <f>IFERROR(IF(VLOOKUP($A25,'Annex 2 Designated EHV charges'!$D:$P,12,FALSE)=0,0,VLOOKUP($A25,'Annex 2 Designated EHV charges'!$D:$P,12,FALSE)),"")</f>
        <v/>
      </c>
      <c r="H25" s="118" t="str">
        <f>IFERROR(IF(VLOOKUP($A25,'Annex 2 Designated EHV charges'!$D:$P,13,FALSE)=0,0,VLOOKUP($A25,'Annex 2 Designated EHV charges'!$D:$P,13,FALSE)),"")</f>
        <v/>
      </c>
    </row>
    <row r="26" spans="1:8" x14ac:dyDescent="0.25">
      <c r="A26" s="203" t="str" cm="1">
        <f t="array" ref="A26">IFERROR(INDEX('Annex 2 Designated EHV charges'!$D$10:$D$200, MATCH(0, IF(ISBLANK('Annex 2 Designated EHV charges'!$D$10:$D$200),1, COUNTIF(A$4:$A25, 'Annex 2 Designated EHV charges'!$D$10:$D$200)), 0)),"")</f>
        <v/>
      </c>
      <c r="B26" s="94" t="str">
        <f>IF($A26="","",VLOOKUP($A26,'Annex 2 Designated EHV charges'!$D:$P,2,0))</f>
        <v/>
      </c>
      <c r="C26" s="111" t="str">
        <f>IF($A26="","",VLOOKUP($A26,'Annex 2 Designated EHV charges'!$D:$P,3,0))</f>
        <v/>
      </c>
      <c r="D26" s="112" t="str">
        <f>IF($A26="","",VLOOKUP($A26,'Annex 2 Designated EHV charges'!$D:$P,4,0))</f>
        <v/>
      </c>
      <c r="E26" s="116" t="str">
        <f>IFERROR(IF(VLOOKUP($A26,'Annex 2 Designated EHV charges'!$D:$P,10,FALSE)=0,0,VLOOKUP($A26,'Annex 2 Designated EHV charges'!$D:$P,10,FALSE)),"")</f>
        <v/>
      </c>
      <c r="F26" s="117" t="str">
        <f>IFERROR(IF(VLOOKUP($A26,'Annex 2 Designated EHV charges'!$D:$P,11,FALSE)=0,0,VLOOKUP($A26,'Annex 2 Designated EHV charges'!$D:$P,11,FALSE)),"")</f>
        <v/>
      </c>
      <c r="G26" s="118" t="str">
        <f>IFERROR(IF(VLOOKUP($A26,'Annex 2 Designated EHV charges'!$D:$P,12,FALSE)=0,0,VLOOKUP($A26,'Annex 2 Designated EHV charges'!$D:$P,12,FALSE)),"")</f>
        <v/>
      </c>
      <c r="H26" s="118" t="str">
        <f>IFERROR(IF(VLOOKUP($A26,'Annex 2 Designated EHV charges'!$D:$P,13,FALSE)=0,0,VLOOKUP($A26,'Annex 2 Designated EHV charges'!$D:$P,13,FALSE)),"")</f>
        <v/>
      </c>
    </row>
    <row r="27" spans="1:8" x14ac:dyDescent="0.25">
      <c r="A27" s="203" t="str" cm="1">
        <f t="array" ref="A27">IFERROR(INDEX('Annex 2 Designated EHV charges'!$D$10:$D$200, MATCH(0, IF(ISBLANK('Annex 2 Designated EHV charges'!$D$10:$D$200),1, COUNTIF(A$4:$A26, 'Annex 2 Designated EHV charges'!$D$10:$D$200)), 0)),"")</f>
        <v/>
      </c>
      <c r="B27" s="94" t="str">
        <f>IF($A27="","",VLOOKUP($A27,'Annex 2 Designated EHV charges'!$D:$P,2,0))</f>
        <v/>
      </c>
      <c r="C27" s="111" t="str">
        <f>IF($A27="","",VLOOKUP($A27,'Annex 2 Designated EHV charges'!$D:$P,3,0))</f>
        <v/>
      </c>
      <c r="D27" s="112" t="str">
        <f>IF($A27="","",VLOOKUP($A27,'Annex 2 Designated EHV charges'!$D:$P,4,0))</f>
        <v/>
      </c>
      <c r="E27" s="116" t="str">
        <f>IFERROR(IF(VLOOKUP($A27,'Annex 2 Designated EHV charges'!$D:$P,10,FALSE)=0,0,VLOOKUP($A27,'Annex 2 Designated EHV charges'!$D:$P,10,FALSE)),"")</f>
        <v/>
      </c>
      <c r="F27" s="117" t="str">
        <f>IFERROR(IF(VLOOKUP($A27,'Annex 2 Designated EHV charges'!$D:$P,11,FALSE)=0,0,VLOOKUP($A27,'Annex 2 Designated EHV charges'!$D:$P,11,FALSE)),"")</f>
        <v/>
      </c>
      <c r="G27" s="118" t="str">
        <f>IFERROR(IF(VLOOKUP($A27,'Annex 2 Designated EHV charges'!$D:$P,12,FALSE)=0,0,VLOOKUP($A27,'Annex 2 Designated EHV charges'!$D:$P,12,FALSE)),"")</f>
        <v/>
      </c>
      <c r="H27" s="118" t="str">
        <f>IFERROR(IF(VLOOKUP($A27,'Annex 2 Designated EHV charges'!$D:$P,13,FALSE)=0,0,VLOOKUP($A27,'Annex 2 Designated EHV charges'!$D:$P,13,FALSE)),"")</f>
        <v/>
      </c>
    </row>
    <row r="28" spans="1:8" x14ac:dyDescent="0.25">
      <c r="A28" s="203" t="str" cm="1">
        <f t="array" ref="A28">IFERROR(INDEX('Annex 2 Designated EHV charges'!$D$10:$D$200, MATCH(0, IF(ISBLANK('Annex 2 Designated EHV charges'!$D$10:$D$200),1, COUNTIF(A$4:$A27, 'Annex 2 Designated EHV charges'!$D$10:$D$200)), 0)),"")</f>
        <v/>
      </c>
      <c r="B28" s="94" t="str">
        <f>IF($A28="","",VLOOKUP($A28,'Annex 2 Designated EHV charges'!$D:$P,2,0))</f>
        <v/>
      </c>
      <c r="C28" s="111" t="str">
        <f>IF($A28="","",VLOOKUP($A28,'Annex 2 Designated EHV charges'!$D:$P,3,0))</f>
        <v/>
      </c>
      <c r="D28" s="112" t="str">
        <f>IF($A28="","",VLOOKUP($A28,'Annex 2 Designated EHV charges'!$D:$P,4,0))</f>
        <v/>
      </c>
      <c r="E28" s="116" t="str">
        <f>IFERROR(IF(VLOOKUP($A28,'Annex 2 Designated EHV charges'!$D:$P,10,FALSE)=0,0,VLOOKUP($A28,'Annex 2 Designated EHV charges'!$D:$P,10,FALSE)),"")</f>
        <v/>
      </c>
      <c r="F28" s="117" t="str">
        <f>IFERROR(IF(VLOOKUP($A28,'Annex 2 Designated EHV charges'!$D:$P,11,FALSE)=0,0,VLOOKUP($A28,'Annex 2 Designated EHV charges'!$D:$P,11,FALSE)),"")</f>
        <v/>
      </c>
      <c r="G28" s="118" t="str">
        <f>IFERROR(IF(VLOOKUP($A28,'Annex 2 Designated EHV charges'!$D:$P,12,FALSE)=0,0,VLOOKUP($A28,'Annex 2 Designated EHV charges'!$D:$P,12,FALSE)),"")</f>
        <v/>
      </c>
      <c r="H28" s="118" t="str">
        <f>IFERROR(IF(VLOOKUP($A28,'Annex 2 Designated EHV charges'!$D:$P,13,FALSE)=0,0,VLOOKUP($A28,'Annex 2 Designated EHV charges'!$D:$P,13,FALSE)),"")</f>
        <v/>
      </c>
    </row>
    <row r="29" spans="1:8" x14ac:dyDescent="0.25">
      <c r="A29" s="203" t="str" cm="1">
        <f t="array" ref="A29">IFERROR(INDEX('Annex 2 Designated EHV charges'!$D$10:$D$200, MATCH(0, IF(ISBLANK('Annex 2 Designated EHV charges'!$D$10:$D$200),1, COUNTIF(A$4:$A28, 'Annex 2 Designated EHV charges'!$D$10:$D$200)), 0)),"")</f>
        <v/>
      </c>
      <c r="B29" s="94" t="str">
        <f>IF($A29="","",VLOOKUP($A29,'Annex 2 Designated EHV charges'!$D:$P,2,0))</f>
        <v/>
      </c>
      <c r="C29" s="111" t="str">
        <f>IF($A29="","",VLOOKUP($A29,'Annex 2 Designated EHV charges'!$D:$P,3,0))</f>
        <v/>
      </c>
      <c r="D29" s="112" t="str">
        <f>IF($A29="","",VLOOKUP($A29,'Annex 2 Designated EHV charges'!$D:$P,4,0))</f>
        <v/>
      </c>
      <c r="E29" s="116" t="str">
        <f>IFERROR(IF(VLOOKUP($A29,'Annex 2 Designated EHV charges'!$D:$P,10,FALSE)=0,0,VLOOKUP($A29,'Annex 2 Designated EHV charges'!$D:$P,10,FALSE)),"")</f>
        <v/>
      </c>
      <c r="F29" s="117" t="str">
        <f>IFERROR(IF(VLOOKUP($A29,'Annex 2 Designated EHV charges'!$D:$P,11,FALSE)=0,0,VLOOKUP($A29,'Annex 2 Designated EHV charges'!$D:$P,11,FALSE)),"")</f>
        <v/>
      </c>
      <c r="G29" s="118" t="str">
        <f>IFERROR(IF(VLOOKUP($A29,'Annex 2 Designated EHV charges'!$D:$P,12,FALSE)=0,0,VLOOKUP($A29,'Annex 2 Designated EHV charges'!$D:$P,12,FALSE)),"")</f>
        <v/>
      </c>
      <c r="H29" s="118" t="str">
        <f>IFERROR(IF(VLOOKUP($A29,'Annex 2 Designated EHV charges'!$D:$P,13,FALSE)=0,0,VLOOKUP($A29,'Annex 2 Designated EHV charges'!$D:$P,13,FALSE)),"")</f>
        <v/>
      </c>
    </row>
    <row r="30" spans="1:8" x14ac:dyDescent="0.25">
      <c r="A30" s="203" t="str" cm="1">
        <f t="array" ref="A30">IFERROR(INDEX('Annex 2 Designated EHV charges'!$D$10:$D$200, MATCH(0, IF(ISBLANK('Annex 2 Designated EHV charges'!$D$10:$D$200),1, COUNTIF(A$4:$A29, 'Annex 2 Designated EHV charges'!$D$10:$D$200)), 0)),"")</f>
        <v/>
      </c>
      <c r="B30" s="94" t="str">
        <f>IF($A30="","",VLOOKUP($A30,'Annex 2 Designated EHV charges'!$D:$P,2,0))</f>
        <v/>
      </c>
      <c r="C30" s="111" t="str">
        <f>IF($A30="","",VLOOKUP($A30,'Annex 2 Designated EHV charges'!$D:$P,3,0))</f>
        <v/>
      </c>
      <c r="D30" s="112" t="str">
        <f>IF($A30="","",VLOOKUP($A30,'Annex 2 Designated EHV charges'!$D:$P,4,0))</f>
        <v/>
      </c>
      <c r="E30" s="116" t="str">
        <f>IFERROR(IF(VLOOKUP($A30,'Annex 2 Designated EHV charges'!$D:$P,10,FALSE)=0,0,VLOOKUP($A30,'Annex 2 Designated EHV charges'!$D:$P,10,FALSE)),"")</f>
        <v/>
      </c>
      <c r="F30" s="117" t="str">
        <f>IFERROR(IF(VLOOKUP($A30,'Annex 2 Designated EHV charges'!$D:$P,11,FALSE)=0,0,VLOOKUP($A30,'Annex 2 Designated EHV charges'!$D:$P,11,FALSE)),"")</f>
        <v/>
      </c>
      <c r="G30" s="118" t="str">
        <f>IFERROR(IF(VLOOKUP($A30,'Annex 2 Designated EHV charges'!$D:$P,12,FALSE)=0,0,VLOOKUP($A30,'Annex 2 Designated EHV charges'!$D:$P,12,FALSE)),"")</f>
        <v/>
      </c>
      <c r="H30" s="118" t="str">
        <f>IFERROR(IF(VLOOKUP($A30,'Annex 2 Designated EHV charges'!$D:$P,13,FALSE)=0,0,VLOOKUP($A30,'Annex 2 Designated EHV charges'!$D:$P,13,FALSE)),"")</f>
        <v/>
      </c>
    </row>
    <row r="31" spans="1:8" x14ac:dyDescent="0.25">
      <c r="A31" s="203" t="str" cm="1">
        <f t="array" ref="A31">IFERROR(INDEX('Annex 2 Designated EHV charges'!$D$10:$D$200, MATCH(0, IF(ISBLANK('Annex 2 Designated EHV charges'!$D$10:$D$200),1, COUNTIF(A$4:$A30, 'Annex 2 Designated EHV charges'!$D$10:$D$200)), 0)),"")</f>
        <v/>
      </c>
      <c r="B31" s="94" t="str">
        <f>IF($A31="","",VLOOKUP($A31,'Annex 2 Designated EHV charges'!$D:$P,2,0))</f>
        <v/>
      </c>
      <c r="C31" s="111" t="str">
        <f>IF($A31="","",VLOOKUP($A31,'Annex 2 Designated EHV charges'!$D:$P,3,0))</f>
        <v/>
      </c>
      <c r="D31" s="112" t="str">
        <f>IF($A31="","",VLOOKUP($A31,'Annex 2 Designated EHV charges'!$D:$P,4,0))</f>
        <v/>
      </c>
      <c r="E31" s="116" t="str">
        <f>IFERROR(IF(VLOOKUP($A31,'Annex 2 Designated EHV charges'!$D:$P,10,FALSE)=0,0,VLOOKUP($A31,'Annex 2 Designated EHV charges'!$D:$P,10,FALSE)),"")</f>
        <v/>
      </c>
      <c r="F31" s="117" t="str">
        <f>IFERROR(IF(VLOOKUP($A31,'Annex 2 Designated EHV charges'!$D:$P,11,FALSE)=0,0,VLOOKUP($A31,'Annex 2 Designated EHV charges'!$D:$P,11,FALSE)),"")</f>
        <v/>
      </c>
      <c r="G31" s="118" t="str">
        <f>IFERROR(IF(VLOOKUP($A31,'Annex 2 Designated EHV charges'!$D:$P,12,FALSE)=0,0,VLOOKUP($A31,'Annex 2 Designated EHV charges'!$D:$P,12,FALSE)),"")</f>
        <v/>
      </c>
      <c r="H31" s="118" t="str">
        <f>IFERROR(IF(VLOOKUP($A31,'Annex 2 Designated EHV charges'!$D:$P,13,FALSE)=0,0,VLOOKUP($A31,'Annex 2 Designated EHV charges'!$D:$P,13,FALSE)),"")</f>
        <v/>
      </c>
    </row>
    <row r="32" spans="1:8" x14ac:dyDescent="0.25">
      <c r="A32" s="203" t="str" cm="1">
        <f t="array" ref="A32">IFERROR(INDEX('Annex 2 Designated EHV charges'!$D$10:$D$200, MATCH(0, IF(ISBLANK('Annex 2 Designated EHV charges'!$D$10:$D$200),1, COUNTIF(A$4:$A31, 'Annex 2 Designated EHV charges'!$D$10:$D$200)), 0)),"")</f>
        <v/>
      </c>
      <c r="B32" s="94" t="str">
        <f>IF($A32="","",VLOOKUP($A32,'Annex 2 Designated EHV charges'!$D:$P,2,0))</f>
        <v/>
      </c>
      <c r="C32" s="111" t="str">
        <f>IF($A32="","",VLOOKUP($A32,'Annex 2 Designated EHV charges'!$D:$P,3,0))</f>
        <v/>
      </c>
      <c r="D32" s="112" t="str">
        <f>IF($A32="","",VLOOKUP($A32,'Annex 2 Designated EHV charges'!$D:$P,4,0))</f>
        <v/>
      </c>
      <c r="E32" s="116" t="str">
        <f>IFERROR(IF(VLOOKUP($A32,'Annex 2 Designated EHV charges'!$D:$P,10,FALSE)=0,0,VLOOKUP($A32,'Annex 2 Designated EHV charges'!$D:$P,10,FALSE)),"")</f>
        <v/>
      </c>
      <c r="F32" s="117" t="str">
        <f>IFERROR(IF(VLOOKUP($A32,'Annex 2 Designated EHV charges'!$D:$P,11,FALSE)=0,0,VLOOKUP($A32,'Annex 2 Designated EHV charges'!$D:$P,11,FALSE)),"")</f>
        <v/>
      </c>
      <c r="G32" s="118" t="str">
        <f>IFERROR(IF(VLOOKUP($A32,'Annex 2 Designated EHV charges'!$D:$P,12,FALSE)=0,0,VLOOKUP($A32,'Annex 2 Designated EHV charges'!$D:$P,12,FALSE)),"")</f>
        <v/>
      </c>
      <c r="H32" s="118" t="str">
        <f>IFERROR(IF(VLOOKUP($A32,'Annex 2 Designated EHV charges'!$D:$P,13,FALSE)=0,0,VLOOKUP($A32,'Annex 2 Designated EHV charges'!$D:$P,13,FALSE)),"")</f>
        <v/>
      </c>
    </row>
    <row r="33" spans="1:8" x14ac:dyDescent="0.25">
      <c r="A33" s="203" t="str" cm="1">
        <f t="array" ref="A33">IFERROR(INDEX('Annex 2 Designated EHV charges'!$D$10:$D$200, MATCH(0, IF(ISBLANK('Annex 2 Designated EHV charges'!$D$10:$D$200),1, COUNTIF(A$4:$A32, 'Annex 2 Designated EHV charges'!$D$10:$D$200)), 0)),"")</f>
        <v/>
      </c>
      <c r="B33" s="94" t="str">
        <f>IF($A33="","",VLOOKUP($A33,'Annex 2 Designated EHV charges'!$D:$P,2,0))</f>
        <v/>
      </c>
      <c r="C33" s="111" t="str">
        <f>IF($A33="","",VLOOKUP($A33,'Annex 2 Designated EHV charges'!$D:$P,3,0))</f>
        <v/>
      </c>
      <c r="D33" s="112" t="str">
        <f>IF($A33="","",VLOOKUP($A33,'Annex 2 Designated EHV charges'!$D:$P,4,0))</f>
        <v/>
      </c>
      <c r="E33" s="116" t="str">
        <f>IFERROR(IF(VLOOKUP($A33,'Annex 2 Designated EHV charges'!$D:$P,10,FALSE)=0,0,VLOOKUP($A33,'Annex 2 Designated EHV charges'!$D:$P,10,FALSE)),"")</f>
        <v/>
      </c>
      <c r="F33" s="117" t="str">
        <f>IFERROR(IF(VLOOKUP($A33,'Annex 2 Designated EHV charges'!$D:$P,11,FALSE)=0,0,VLOOKUP($A33,'Annex 2 Designated EHV charges'!$D:$P,11,FALSE)),"")</f>
        <v/>
      </c>
      <c r="G33" s="118" t="str">
        <f>IFERROR(IF(VLOOKUP($A33,'Annex 2 Designated EHV charges'!$D:$P,12,FALSE)=0,0,VLOOKUP($A33,'Annex 2 Designated EHV charges'!$D:$P,12,FALSE)),"")</f>
        <v/>
      </c>
      <c r="H33" s="118" t="str">
        <f>IFERROR(IF(VLOOKUP($A33,'Annex 2 Designated EHV charges'!$D:$P,13,FALSE)=0,0,VLOOKUP($A33,'Annex 2 Designated EHV charges'!$D:$P,13,FALSE)),"")</f>
        <v/>
      </c>
    </row>
    <row r="34" spans="1:8" x14ac:dyDescent="0.25">
      <c r="A34" s="203" t="str" cm="1">
        <f t="array" ref="A34">IFERROR(INDEX('Annex 2 Designated EHV charges'!$D$10:$D$200, MATCH(0, IF(ISBLANK('Annex 2 Designated EHV charges'!$D$10:$D$200),1, COUNTIF(A$4:$A33, 'Annex 2 Designated EHV charges'!$D$10:$D$200)), 0)),"")</f>
        <v/>
      </c>
      <c r="B34" s="94" t="str">
        <f>IF($A34="","",VLOOKUP($A34,'Annex 2 Designated EHV charges'!$D:$P,2,0))</f>
        <v/>
      </c>
      <c r="C34" s="111" t="str">
        <f>IF($A34="","",VLOOKUP($A34,'Annex 2 Designated EHV charges'!$D:$P,3,0))</f>
        <v/>
      </c>
      <c r="D34" s="112" t="str">
        <f>IF($A34="","",VLOOKUP($A34,'Annex 2 Designated EHV charges'!$D:$P,4,0))</f>
        <v/>
      </c>
      <c r="E34" s="116" t="str">
        <f>IFERROR(IF(VLOOKUP($A34,'Annex 2 Designated EHV charges'!$D:$P,10,FALSE)=0,0,VLOOKUP($A34,'Annex 2 Designated EHV charges'!$D:$P,10,FALSE)),"")</f>
        <v/>
      </c>
      <c r="F34" s="117" t="str">
        <f>IFERROR(IF(VLOOKUP($A34,'Annex 2 Designated EHV charges'!$D:$P,11,FALSE)=0,0,VLOOKUP($A34,'Annex 2 Designated EHV charges'!$D:$P,11,FALSE)),"")</f>
        <v/>
      </c>
      <c r="G34" s="118" t="str">
        <f>IFERROR(IF(VLOOKUP($A34,'Annex 2 Designated EHV charges'!$D:$P,12,FALSE)=0,0,VLOOKUP($A34,'Annex 2 Designated EHV charges'!$D:$P,12,FALSE)),"")</f>
        <v/>
      </c>
      <c r="H34" s="118" t="str">
        <f>IFERROR(IF(VLOOKUP($A34,'Annex 2 Designated EHV charges'!$D:$P,13,FALSE)=0,0,VLOOKUP($A34,'Annex 2 Designated EHV charges'!$D:$P,13,FALSE)),"")</f>
        <v/>
      </c>
    </row>
    <row r="35" spans="1:8" x14ac:dyDescent="0.25">
      <c r="A35" s="203" t="str" cm="1">
        <f t="array" ref="A35">IFERROR(INDEX('Annex 2 Designated EHV charges'!$D$10:$D$200, MATCH(0, IF(ISBLANK('Annex 2 Designated EHV charges'!$D$10:$D$200),1, COUNTIF(A$4:$A34, 'Annex 2 Designated EHV charges'!$D$10:$D$200)), 0)),"")</f>
        <v/>
      </c>
      <c r="B35" s="94" t="str">
        <f>IF($A35="","",VLOOKUP($A35,'Annex 2 Designated EHV charges'!$D:$P,2,0))</f>
        <v/>
      </c>
      <c r="C35" s="111" t="str">
        <f>IF($A35="","",VLOOKUP($A35,'Annex 2 Designated EHV charges'!$D:$P,3,0))</f>
        <v/>
      </c>
      <c r="D35" s="112" t="str">
        <f>IF($A35="","",VLOOKUP($A35,'Annex 2 Designated EHV charges'!$D:$P,4,0))</f>
        <v/>
      </c>
      <c r="E35" s="116" t="str">
        <f>IFERROR(IF(VLOOKUP($A35,'Annex 2 Designated EHV charges'!$D:$P,10,FALSE)=0,0,VLOOKUP($A35,'Annex 2 Designated EHV charges'!$D:$P,10,FALSE)),"")</f>
        <v/>
      </c>
      <c r="F35" s="117" t="str">
        <f>IFERROR(IF(VLOOKUP($A35,'Annex 2 Designated EHV charges'!$D:$P,11,FALSE)=0,0,VLOOKUP($A35,'Annex 2 Designated EHV charges'!$D:$P,11,FALSE)),"")</f>
        <v/>
      </c>
      <c r="G35" s="118" t="str">
        <f>IFERROR(IF(VLOOKUP($A35,'Annex 2 Designated EHV charges'!$D:$P,12,FALSE)=0,0,VLOOKUP($A35,'Annex 2 Designated EHV charges'!$D:$P,12,FALSE)),"")</f>
        <v/>
      </c>
      <c r="H35" s="118" t="str">
        <f>IFERROR(IF(VLOOKUP($A35,'Annex 2 Designated EHV charges'!$D:$P,13,FALSE)=0,0,VLOOKUP($A35,'Annex 2 Designated EHV charges'!$D:$P,13,FALSE)),"")</f>
        <v/>
      </c>
    </row>
    <row r="36" spans="1:8" x14ac:dyDescent="0.25">
      <c r="A36" s="203" t="str" cm="1">
        <f t="array" ref="A36">IFERROR(INDEX('Annex 2 Designated EHV charges'!$D$10:$D$200, MATCH(0, IF(ISBLANK('Annex 2 Designated EHV charges'!$D$10:$D$200),1, COUNTIF(A$4:$A35, 'Annex 2 Designated EHV charges'!$D$10:$D$200)), 0)),"")</f>
        <v/>
      </c>
      <c r="B36" s="94" t="str">
        <f>IF($A36="","",VLOOKUP($A36,'Annex 2 Designated EHV charges'!$D:$P,2,0))</f>
        <v/>
      </c>
      <c r="C36" s="111" t="str">
        <f>IF($A36="","",VLOOKUP($A36,'Annex 2 Designated EHV charges'!$D:$P,3,0))</f>
        <v/>
      </c>
      <c r="D36" s="112" t="str">
        <f>IF($A36="","",VLOOKUP($A36,'Annex 2 Designated EHV charges'!$D:$P,4,0))</f>
        <v/>
      </c>
      <c r="E36" s="116" t="str">
        <f>IFERROR(IF(VLOOKUP($A36,'Annex 2 Designated EHV charges'!$D:$P,10,FALSE)=0,0,VLOOKUP($A36,'Annex 2 Designated EHV charges'!$D:$P,10,FALSE)),"")</f>
        <v/>
      </c>
      <c r="F36" s="117" t="str">
        <f>IFERROR(IF(VLOOKUP($A36,'Annex 2 Designated EHV charges'!$D:$P,11,FALSE)=0,0,VLOOKUP($A36,'Annex 2 Designated EHV charges'!$D:$P,11,FALSE)),"")</f>
        <v/>
      </c>
      <c r="G36" s="118" t="str">
        <f>IFERROR(IF(VLOOKUP($A36,'Annex 2 Designated EHV charges'!$D:$P,12,FALSE)=0,0,VLOOKUP($A36,'Annex 2 Designated EHV charges'!$D:$P,12,FALSE)),"")</f>
        <v/>
      </c>
      <c r="H36" s="118" t="str">
        <f>IFERROR(IF(VLOOKUP($A36,'Annex 2 Designated EHV charges'!$D:$P,13,FALSE)=0,0,VLOOKUP($A36,'Annex 2 Designated EHV charges'!$D:$P,13,FALSE)),"")</f>
        <v/>
      </c>
    </row>
    <row r="37" spans="1:8" x14ac:dyDescent="0.25">
      <c r="A37" s="203" t="str" cm="1">
        <f t="array" ref="A37">IFERROR(INDEX('Annex 2 Designated EHV charges'!$D$10:$D$200, MATCH(0, IF(ISBLANK('Annex 2 Designated EHV charges'!$D$10:$D$200),1, COUNTIF(A$4:$A36, 'Annex 2 Designated EHV charges'!$D$10:$D$200)), 0)),"")</f>
        <v/>
      </c>
      <c r="B37" s="94" t="str">
        <f>IF($A37="","",VLOOKUP($A37,'Annex 2 Designated EHV charges'!$D:$P,2,0))</f>
        <v/>
      </c>
      <c r="C37" s="111" t="str">
        <f>IF($A37="","",VLOOKUP($A37,'Annex 2 Designated EHV charges'!$D:$P,3,0))</f>
        <v/>
      </c>
      <c r="D37" s="112" t="str">
        <f>IF($A37="","",VLOOKUP($A37,'Annex 2 Designated EHV charges'!$D:$P,4,0))</f>
        <v/>
      </c>
      <c r="E37" s="116" t="str">
        <f>IFERROR(IF(VLOOKUP($A37,'Annex 2 Designated EHV charges'!$D:$P,10,FALSE)=0,0,VLOOKUP($A37,'Annex 2 Designated EHV charges'!$D:$P,10,FALSE)),"")</f>
        <v/>
      </c>
      <c r="F37" s="117" t="str">
        <f>IFERROR(IF(VLOOKUP($A37,'Annex 2 Designated EHV charges'!$D:$P,11,FALSE)=0,0,VLOOKUP($A37,'Annex 2 Designated EHV charges'!$D:$P,11,FALSE)),"")</f>
        <v/>
      </c>
      <c r="G37" s="118" t="str">
        <f>IFERROR(IF(VLOOKUP($A37,'Annex 2 Designated EHV charges'!$D:$P,12,FALSE)=0,0,VLOOKUP($A37,'Annex 2 Designated EHV charges'!$D:$P,12,FALSE)),"")</f>
        <v/>
      </c>
      <c r="H37" s="118" t="str">
        <f>IFERROR(IF(VLOOKUP($A37,'Annex 2 Designated EHV charges'!$D:$P,13,FALSE)=0,0,VLOOKUP($A37,'Annex 2 Designated EHV charges'!$D:$P,13,FALSE)),"")</f>
        <v/>
      </c>
    </row>
    <row r="38" spans="1:8" x14ac:dyDescent="0.25">
      <c r="A38" s="203" t="str" cm="1">
        <f t="array" ref="A38">IFERROR(INDEX('Annex 2 Designated EHV charges'!$D$10:$D$200, MATCH(0, IF(ISBLANK('Annex 2 Designated EHV charges'!$D$10:$D$200),1, COUNTIF(A$4:$A37, 'Annex 2 Designated EHV charges'!$D$10:$D$200)), 0)),"")</f>
        <v/>
      </c>
      <c r="B38" s="94" t="str">
        <f>IF($A38="","",VLOOKUP($A38,'Annex 2 Designated EHV charges'!$D:$P,2,0))</f>
        <v/>
      </c>
      <c r="C38" s="111" t="str">
        <f>IF($A38="","",VLOOKUP($A38,'Annex 2 Designated EHV charges'!$D:$P,3,0))</f>
        <v/>
      </c>
      <c r="D38" s="112" t="str">
        <f>IF($A38="","",VLOOKUP($A38,'Annex 2 Designated EHV charges'!$D:$P,4,0))</f>
        <v/>
      </c>
      <c r="E38" s="116" t="str">
        <f>IFERROR(IF(VLOOKUP($A38,'Annex 2 Designated EHV charges'!$D:$P,10,FALSE)=0,0,VLOOKUP($A38,'Annex 2 Designated EHV charges'!$D:$P,10,FALSE)),"")</f>
        <v/>
      </c>
      <c r="F38" s="117" t="str">
        <f>IFERROR(IF(VLOOKUP($A38,'Annex 2 Designated EHV charges'!$D:$P,11,FALSE)=0,0,VLOOKUP($A38,'Annex 2 Designated EHV charges'!$D:$P,11,FALSE)),"")</f>
        <v/>
      </c>
      <c r="G38" s="118" t="str">
        <f>IFERROR(IF(VLOOKUP($A38,'Annex 2 Designated EHV charges'!$D:$P,12,FALSE)=0,0,VLOOKUP($A38,'Annex 2 Designated EHV charges'!$D:$P,12,FALSE)),"")</f>
        <v/>
      </c>
      <c r="H38" s="118" t="str">
        <f>IFERROR(IF(VLOOKUP($A38,'Annex 2 Designated EHV charges'!$D:$P,13,FALSE)=0,0,VLOOKUP($A38,'Annex 2 Designated EHV charges'!$D:$P,13,FALSE)),"")</f>
        <v/>
      </c>
    </row>
    <row r="39" spans="1:8" x14ac:dyDescent="0.25">
      <c r="A39" s="203" t="str" cm="1">
        <f t="array" ref="A39">IFERROR(INDEX('Annex 2 Designated EHV charges'!$D$10:$D$200, MATCH(0, IF(ISBLANK('Annex 2 Designated EHV charges'!$D$10:$D$200),1, COUNTIF(A$4:$A38, 'Annex 2 Designated EHV charges'!$D$10:$D$200)), 0)),"")</f>
        <v/>
      </c>
      <c r="B39" s="94" t="str">
        <f>IF($A39="","",VLOOKUP($A39,'Annex 2 Designated EHV charges'!$D:$P,2,0))</f>
        <v/>
      </c>
      <c r="C39" s="111" t="str">
        <f>IF($A39="","",VLOOKUP($A39,'Annex 2 Designated EHV charges'!$D:$P,3,0))</f>
        <v/>
      </c>
      <c r="D39" s="112" t="str">
        <f>IF($A39="","",VLOOKUP($A39,'Annex 2 Designated EHV charges'!$D:$P,4,0))</f>
        <v/>
      </c>
      <c r="E39" s="116" t="str">
        <f>IFERROR(IF(VLOOKUP($A39,'Annex 2 Designated EHV charges'!$D:$P,10,FALSE)=0,0,VLOOKUP($A39,'Annex 2 Designated EHV charges'!$D:$P,10,FALSE)),"")</f>
        <v/>
      </c>
      <c r="F39" s="117" t="str">
        <f>IFERROR(IF(VLOOKUP($A39,'Annex 2 Designated EHV charges'!$D:$P,11,FALSE)=0,0,VLOOKUP($A39,'Annex 2 Designated EHV charges'!$D:$P,11,FALSE)),"")</f>
        <v/>
      </c>
      <c r="G39" s="118" t="str">
        <f>IFERROR(IF(VLOOKUP($A39,'Annex 2 Designated EHV charges'!$D:$P,12,FALSE)=0,0,VLOOKUP($A39,'Annex 2 Designated EHV charges'!$D:$P,12,FALSE)),"")</f>
        <v/>
      </c>
      <c r="H39" s="118" t="str">
        <f>IFERROR(IF(VLOOKUP($A39,'Annex 2 Designated EHV charges'!$D:$P,13,FALSE)=0,0,VLOOKUP($A39,'Annex 2 Designated EHV charges'!$D:$P,13,FALSE)),"")</f>
        <v/>
      </c>
    </row>
    <row r="40" spans="1:8" x14ac:dyDescent="0.25">
      <c r="A40" s="203" t="str" cm="1">
        <f t="array" ref="A40">IFERROR(INDEX('Annex 2 Designated EHV charges'!$D$10:$D$200, MATCH(0, IF(ISBLANK('Annex 2 Designated EHV charges'!$D$10:$D$200),1, COUNTIF(A$4:$A39, 'Annex 2 Designated EHV charges'!$D$10:$D$200)), 0)),"")</f>
        <v/>
      </c>
      <c r="B40" s="94" t="str">
        <f>IF($A40="","",VLOOKUP($A40,'Annex 2 Designated EHV charges'!$D:$P,2,0))</f>
        <v/>
      </c>
      <c r="C40" s="111" t="str">
        <f>IF($A40="","",VLOOKUP($A40,'Annex 2 Designated EHV charges'!$D:$P,3,0))</f>
        <v/>
      </c>
      <c r="D40" s="112" t="str">
        <f>IF($A40="","",VLOOKUP($A40,'Annex 2 Designated EHV charges'!$D:$P,4,0))</f>
        <v/>
      </c>
      <c r="E40" s="116" t="str">
        <f>IFERROR(IF(VLOOKUP($A40,'Annex 2 Designated EHV charges'!$D:$P,10,FALSE)=0,0,VLOOKUP($A40,'Annex 2 Designated EHV charges'!$D:$P,10,FALSE)),"")</f>
        <v/>
      </c>
      <c r="F40" s="117" t="str">
        <f>IFERROR(IF(VLOOKUP($A40,'Annex 2 Designated EHV charges'!$D:$P,11,FALSE)=0,0,VLOOKUP($A40,'Annex 2 Designated EHV charges'!$D:$P,11,FALSE)),"")</f>
        <v/>
      </c>
      <c r="G40" s="118" t="str">
        <f>IFERROR(IF(VLOOKUP($A40,'Annex 2 Designated EHV charges'!$D:$P,12,FALSE)=0,0,VLOOKUP($A40,'Annex 2 Designated EHV charges'!$D:$P,12,FALSE)),"")</f>
        <v/>
      </c>
      <c r="H40" s="118" t="str">
        <f>IFERROR(IF(VLOOKUP($A40,'Annex 2 Designated EHV charges'!$D:$P,13,FALSE)=0,0,VLOOKUP($A40,'Annex 2 Designated EHV charges'!$D:$P,13,FALSE)),"")</f>
        <v/>
      </c>
    </row>
    <row r="41" spans="1:8" x14ac:dyDescent="0.25">
      <c r="A41" s="203" t="str" cm="1">
        <f t="array" ref="A41">IFERROR(INDEX('Annex 2 Designated EHV charges'!$D$10:$D$200, MATCH(0, IF(ISBLANK('Annex 2 Designated EHV charges'!$D$10:$D$200),1, COUNTIF(A$4:$A40, 'Annex 2 Designated EHV charges'!$D$10:$D$200)), 0)),"")</f>
        <v/>
      </c>
      <c r="B41" s="94" t="str">
        <f>IF($A41="","",VLOOKUP($A41,'Annex 2 Designated EHV charges'!$D:$P,2,0))</f>
        <v/>
      </c>
      <c r="C41" s="111" t="str">
        <f>IF($A41="","",VLOOKUP($A41,'Annex 2 Designated EHV charges'!$D:$P,3,0))</f>
        <v/>
      </c>
      <c r="D41" s="112" t="str">
        <f>IF($A41="","",VLOOKUP($A41,'Annex 2 Designated EHV charges'!$D:$P,4,0))</f>
        <v/>
      </c>
      <c r="E41" s="116" t="str">
        <f>IFERROR(IF(VLOOKUP($A41,'Annex 2 Designated EHV charges'!$D:$P,10,FALSE)=0,0,VLOOKUP($A41,'Annex 2 Designated EHV charges'!$D:$P,10,FALSE)),"")</f>
        <v/>
      </c>
      <c r="F41" s="117" t="str">
        <f>IFERROR(IF(VLOOKUP($A41,'Annex 2 Designated EHV charges'!$D:$P,11,FALSE)=0,0,VLOOKUP($A41,'Annex 2 Designated EHV charges'!$D:$P,11,FALSE)),"")</f>
        <v/>
      </c>
      <c r="G41" s="118" t="str">
        <f>IFERROR(IF(VLOOKUP($A41,'Annex 2 Designated EHV charges'!$D:$P,12,FALSE)=0,0,VLOOKUP($A41,'Annex 2 Designated EHV charges'!$D:$P,12,FALSE)),"")</f>
        <v/>
      </c>
      <c r="H41" s="118" t="str">
        <f>IFERROR(IF(VLOOKUP($A41,'Annex 2 Designated EHV charges'!$D:$P,13,FALSE)=0,0,VLOOKUP($A41,'Annex 2 Designated EHV charges'!$D:$P,13,FALSE)),"")</f>
        <v/>
      </c>
    </row>
    <row r="42" spans="1:8" x14ac:dyDescent="0.25">
      <c r="A42" s="203" t="str" cm="1">
        <f t="array" ref="A42">IFERROR(INDEX('Annex 2 Designated EHV charges'!$D$10:$D$200, MATCH(0, IF(ISBLANK('Annex 2 Designated EHV charges'!$D$10:$D$200),1, COUNTIF(A$4:$A41, 'Annex 2 Designated EHV charges'!$D$10:$D$200)), 0)),"")</f>
        <v/>
      </c>
      <c r="B42" s="94" t="str">
        <f>IF($A42="","",VLOOKUP($A42,'Annex 2 Designated EHV charges'!$D:$P,2,0))</f>
        <v/>
      </c>
      <c r="C42" s="111" t="str">
        <f>IF($A42="","",VLOOKUP($A42,'Annex 2 Designated EHV charges'!$D:$P,3,0))</f>
        <v/>
      </c>
      <c r="D42" s="112" t="str">
        <f>IF($A42="","",VLOOKUP($A42,'Annex 2 Designated EHV charges'!$D:$P,4,0))</f>
        <v/>
      </c>
      <c r="E42" s="116" t="str">
        <f>IFERROR(IF(VLOOKUP($A42,'Annex 2 Designated EHV charges'!$D:$P,10,FALSE)=0,0,VLOOKUP($A42,'Annex 2 Designated EHV charges'!$D:$P,10,FALSE)),"")</f>
        <v/>
      </c>
      <c r="F42" s="117" t="str">
        <f>IFERROR(IF(VLOOKUP($A42,'Annex 2 Designated EHV charges'!$D:$P,11,FALSE)=0,0,VLOOKUP($A42,'Annex 2 Designated EHV charges'!$D:$P,11,FALSE)),"")</f>
        <v/>
      </c>
      <c r="G42" s="118" t="str">
        <f>IFERROR(IF(VLOOKUP($A42,'Annex 2 Designated EHV charges'!$D:$P,12,FALSE)=0,0,VLOOKUP($A42,'Annex 2 Designated EHV charges'!$D:$P,12,FALSE)),"")</f>
        <v/>
      </c>
      <c r="H42" s="118" t="str">
        <f>IFERROR(IF(VLOOKUP($A42,'Annex 2 Designated EHV charges'!$D:$P,13,FALSE)=0,0,VLOOKUP($A42,'Annex 2 Designated EHV charges'!$D:$P,13,FALSE)),"")</f>
        <v/>
      </c>
    </row>
    <row r="43" spans="1:8" x14ac:dyDescent="0.25">
      <c r="A43" s="203" t="str" cm="1">
        <f t="array" ref="A43">IFERROR(INDEX('Annex 2 Designated EHV charges'!$D$10:$D$200, MATCH(0, IF(ISBLANK('Annex 2 Designated EHV charges'!$D$10:$D$200),1, COUNTIF(A$4:$A42, 'Annex 2 Designated EHV charges'!$D$10:$D$200)), 0)),"")</f>
        <v/>
      </c>
      <c r="B43" s="94" t="str">
        <f>IF($A43="","",VLOOKUP($A43,'Annex 2 Designated EHV charges'!$D:$P,2,0))</f>
        <v/>
      </c>
      <c r="C43" s="111" t="str">
        <f>IF($A43="","",VLOOKUP($A43,'Annex 2 Designated EHV charges'!$D:$P,3,0))</f>
        <v/>
      </c>
      <c r="D43" s="112" t="str">
        <f>IF($A43="","",VLOOKUP($A43,'Annex 2 Designated EHV charges'!$D:$P,4,0))</f>
        <v/>
      </c>
      <c r="E43" s="116" t="str">
        <f>IFERROR(IF(VLOOKUP($A43,'Annex 2 Designated EHV charges'!$D:$P,10,FALSE)=0,0,VLOOKUP($A43,'Annex 2 Designated EHV charges'!$D:$P,10,FALSE)),"")</f>
        <v/>
      </c>
      <c r="F43" s="117" t="str">
        <f>IFERROR(IF(VLOOKUP($A43,'Annex 2 Designated EHV charges'!$D:$P,11,FALSE)=0,0,VLOOKUP($A43,'Annex 2 Designated EHV charges'!$D:$P,11,FALSE)),"")</f>
        <v/>
      </c>
      <c r="G43" s="118" t="str">
        <f>IFERROR(IF(VLOOKUP($A43,'Annex 2 Designated EHV charges'!$D:$P,12,FALSE)=0,0,VLOOKUP($A43,'Annex 2 Designated EHV charges'!$D:$P,12,FALSE)),"")</f>
        <v/>
      </c>
      <c r="H43" s="118" t="str">
        <f>IFERROR(IF(VLOOKUP($A43,'Annex 2 Designated EHV charges'!$D:$P,13,FALSE)=0,0,VLOOKUP($A43,'Annex 2 Designated EHV charges'!$D:$P,13,FALSE)),"")</f>
        <v/>
      </c>
    </row>
    <row r="44" spans="1:8" x14ac:dyDescent="0.25">
      <c r="A44" s="203" t="str" cm="1">
        <f t="array" ref="A44">IFERROR(INDEX('Annex 2 Designated EHV charges'!$D$10:$D$200, MATCH(0, IF(ISBLANK('Annex 2 Designated EHV charges'!$D$10:$D$200),1, COUNTIF(A$4:$A43, 'Annex 2 Designated EHV charges'!$D$10:$D$200)), 0)),"")</f>
        <v/>
      </c>
      <c r="B44" s="94" t="str">
        <f>IF($A44="","",VLOOKUP($A44,'Annex 2 Designated EHV charges'!$D:$P,2,0))</f>
        <v/>
      </c>
      <c r="C44" s="111" t="str">
        <f>IF($A44="","",VLOOKUP($A44,'Annex 2 Designated EHV charges'!$D:$P,3,0))</f>
        <v/>
      </c>
      <c r="D44" s="112" t="str">
        <f>IF($A44="","",VLOOKUP($A44,'Annex 2 Designated EHV charges'!$D:$P,4,0))</f>
        <v/>
      </c>
      <c r="E44" s="116" t="str">
        <f>IFERROR(IF(VLOOKUP($A44,'Annex 2 Designated EHV charges'!$D:$P,10,FALSE)=0,0,VLOOKUP($A44,'Annex 2 Designated EHV charges'!$D:$P,10,FALSE)),"")</f>
        <v/>
      </c>
      <c r="F44" s="117" t="str">
        <f>IFERROR(IF(VLOOKUP($A44,'Annex 2 Designated EHV charges'!$D:$P,11,FALSE)=0,0,VLOOKUP($A44,'Annex 2 Designated EHV charges'!$D:$P,11,FALSE)),"")</f>
        <v/>
      </c>
      <c r="G44" s="118" t="str">
        <f>IFERROR(IF(VLOOKUP($A44,'Annex 2 Designated EHV charges'!$D:$P,12,FALSE)=0,0,VLOOKUP($A44,'Annex 2 Designated EHV charges'!$D:$P,12,FALSE)),"")</f>
        <v/>
      </c>
      <c r="H44" s="118" t="str">
        <f>IFERROR(IF(VLOOKUP($A44,'Annex 2 Designated EHV charges'!$D:$P,13,FALSE)=0,0,VLOOKUP($A44,'Annex 2 Designated EHV charges'!$D:$P,13,FALSE)),"")</f>
        <v/>
      </c>
    </row>
    <row r="45" spans="1:8" x14ac:dyDescent="0.25">
      <c r="A45" s="203" t="str" cm="1">
        <f t="array" ref="A45">IFERROR(INDEX('Annex 2 Designated EHV charges'!$D$10:$D$200, MATCH(0, IF(ISBLANK('Annex 2 Designated EHV charges'!$D$10:$D$200),1, COUNTIF(A$4:$A44, 'Annex 2 Designated EHV charges'!$D$10:$D$200)), 0)),"")</f>
        <v/>
      </c>
      <c r="B45" s="94" t="str">
        <f>IF($A45="","",VLOOKUP($A45,'Annex 2 Designated EHV charges'!$D:$P,2,0))</f>
        <v/>
      </c>
      <c r="C45" s="111" t="str">
        <f>IF($A45="","",VLOOKUP($A45,'Annex 2 Designated EHV charges'!$D:$P,3,0))</f>
        <v/>
      </c>
      <c r="D45" s="112" t="str">
        <f>IF($A45="","",VLOOKUP($A45,'Annex 2 Designated EHV charges'!$D:$P,4,0))</f>
        <v/>
      </c>
      <c r="E45" s="116" t="str">
        <f>IFERROR(IF(VLOOKUP($A45,'Annex 2 Designated EHV charges'!$D:$P,10,FALSE)=0,0,VLOOKUP($A45,'Annex 2 Designated EHV charges'!$D:$P,10,FALSE)),"")</f>
        <v/>
      </c>
      <c r="F45" s="117" t="str">
        <f>IFERROR(IF(VLOOKUP($A45,'Annex 2 Designated EHV charges'!$D:$P,11,FALSE)=0,0,VLOOKUP($A45,'Annex 2 Designated EHV charges'!$D:$P,11,FALSE)),"")</f>
        <v/>
      </c>
      <c r="G45" s="118" t="str">
        <f>IFERROR(IF(VLOOKUP($A45,'Annex 2 Designated EHV charges'!$D:$P,12,FALSE)=0,0,VLOOKUP($A45,'Annex 2 Designated EHV charges'!$D:$P,12,FALSE)),"")</f>
        <v/>
      </c>
      <c r="H45" s="118" t="str">
        <f>IFERROR(IF(VLOOKUP($A45,'Annex 2 Designated EHV charges'!$D:$P,13,FALSE)=0,0,VLOOKUP($A45,'Annex 2 Designated EHV charges'!$D:$P,13,FALSE)),"")</f>
        <v/>
      </c>
    </row>
    <row r="46" spans="1:8" x14ac:dyDescent="0.25">
      <c r="A46" s="203" t="str" cm="1">
        <f t="array" ref="A46">IFERROR(INDEX('Annex 2 Designated EHV charges'!$D$10:$D$200, MATCH(0, IF(ISBLANK('Annex 2 Designated EHV charges'!$D$10:$D$200),1, COUNTIF(A$4:$A45, 'Annex 2 Designated EHV charges'!$D$10:$D$200)), 0)),"")</f>
        <v/>
      </c>
      <c r="B46" s="94" t="str">
        <f>IF($A46="","",VLOOKUP($A46,'Annex 2 Designated EHV charges'!$D:$P,2,0))</f>
        <v/>
      </c>
      <c r="C46" s="111" t="str">
        <f>IF($A46="","",VLOOKUP($A46,'Annex 2 Designated EHV charges'!$D:$P,3,0))</f>
        <v/>
      </c>
      <c r="D46" s="112" t="str">
        <f>IF($A46="","",VLOOKUP($A46,'Annex 2 Designated EHV charges'!$D:$P,4,0))</f>
        <v/>
      </c>
      <c r="E46" s="116" t="str">
        <f>IFERROR(IF(VLOOKUP($A46,'Annex 2 Designated EHV charges'!$D:$P,10,FALSE)=0,0,VLOOKUP($A46,'Annex 2 Designated EHV charges'!$D:$P,10,FALSE)),"")</f>
        <v/>
      </c>
      <c r="F46" s="117" t="str">
        <f>IFERROR(IF(VLOOKUP($A46,'Annex 2 Designated EHV charges'!$D:$P,11,FALSE)=0,0,VLOOKUP($A46,'Annex 2 Designated EHV charges'!$D:$P,11,FALSE)),"")</f>
        <v/>
      </c>
      <c r="G46" s="118" t="str">
        <f>IFERROR(IF(VLOOKUP($A46,'Annex 2 Designated EHV charges'!$D:$P,12,FALSE)=0,0,VLOOKUP($A46,'Annex 2 Designated EHV charges'!$D:$P,12,FALSE)),"")</f>
        <v/>
      </c>
      <c r="H46" s="118" t="str">
        <f>IFERROR(IF(VLOOKUP($A46,'Annex 2 Designated EHV charges'!$D:$P,13,FALSE)=0,0,VLOOKUP($A46,'Annex 2 Designated EHV charges'!$D:$P,13,FALSE)),"")</f>
        <v/>
      </c>
    </row>
    <row r="47" spans="1:8" x14ac:dyDescent="0.25">
      <c r="A47" s="203" t="str" cm="1">
        <f t="array" ref="A47">IFERROR(INDEX('Annex 2 Designated EHV charges'!$D$10:$D$200, MATCH(0, IF(ISBLANK('Annex 2 Designated EHV charges'!$D$10:$D$200),1, COUNTIF(A$4:$A46, 'Annex 2 Designated EHV charges'!$D$10:$D$200)), 0)),"")</f>
        <v/>
      </c>
      <c r="B47" s="94" t="str">
        <f>IF($A47="","",VLOOKUP($A47,'Annex 2 Designated EHV charges'!$D:$P,2,0))</f>
        <v/>
      </c>
      <c r="C47" s="111" t="str">
        <f>IF($A47="","",VLOOKUP($A47,'Annex 2 Designated EHV charges'!$D:$P,3,0))</f>
        <v/>
      </c>
      <c r="D47" s="112" t="str">
        <f>IF($A47="","",VLOOKUP($A47,'Annex 2 Designated EHV charges'!$D:$P,4,0))</f>
        <v/>
      </c>
      <c r="E47" s="116" t="str">
        <f>IFERROR(IF(VLOOKUP($A47,'Annex 2 Designated EHV charges'!$D:$P,10,FALSE)=0,0,VLOOKUP($A47,'Annex 2 Designated EHV charges'!$D:$P,10,FALSE)),"")</f>
        <v/>
      </c>
      <c r="F47" s="117" t="str">
        <f>IFERROR(IF(VLOOKUP($A47,'Annex 2 Designated EHV charges'!$D:$P,11,FALSE)=0,0,VLOOKUP($A47,'Annex 2 Designated EHV charges'!$D:$P,11,FALSE)),"")</f>
        <v/>
      </c>
      <c r="G47" s="118" t="str">
        <f>IFERROR(IF(VLOOKUP($A47,'Annex 2 Designated EHV charges'!$D:$P,12,FALSE)=0,0,VLOOKUP($A47,'Annex 2 Designated EHV charges'!$D:$P,12,FALSE)),"")</f>
        <v/>
      </c>
      <c r="H47" s="118" t="str">
        <f>IFERROR(IF(VLOOKUP($A47,'Annex 2 Designated EHV charges'!$D:$P,13,FALSE)=0,0,VLOOKUP($A47,'Annex 2 Designated EHV charges'!$D:$P,13,FALSE)),"")</f>
        <v/>
      </c>
    </row>
    <row r="48" spans="1:8" x14ac:dyDescent="0.25">
      <c r="A48" s="203" t="str" cm="1">
        <f t="array" ref="A48">IFERROR(INDEX('Annex 2 Designated EHV charges'!$D$10:$D$200, MATCH(0, IF(ISBLANK('Annex 2 Designated EHV charges'!$D$10:$D$200),1, COUNTIF(A$4:$A47, 'Annex 2 Designated EHV charges'!$D$10:$D$200)), 0)),"")</f>
        <v/>
      </c>
      <c r="B48" s="94" t="str">
        <f>IF($A48="","",VLOOKUP($A48,'Annex 2 Designated EHV charges'!$D:$P,2,0))</f>
        <v/>
      </c>
      <c r="C48" s="111" t="str">
        <f>IF($A48="","",VLOOKUP($A48,'Annex 2 Designated EHV charges'!$D:$P,3,0))</f>
        <v/>
      </c>
      <c r="D48" s="112" t="str">
        <f>IF($A48="","",VLOOKUP($A48,'Annex 2 Designated EHV charges'!$D:$P,4,0))</f>
        <v/>
      </c>
      <c r="E48" s="116" t="str">
        <f>IFERROR(IF(VLOOKUP($A48,'Annex 2 Designated EHV charges'!$D:$P,10,FALSE)=0,0,VLOOKUP($A48,'Annex 2 Designated EHV charges'!$D:$P,10,FALSE)),"")</f>
        <v/>
      </c>
      <c r="F48" s="117" t="str">
        <f>IFERROR(IF(VLOOKUP($A48,'Annex 2 Designated EHV charges'!$D:$P,11,FALSE)=0,0,VLOOKUP($A48,'Annex 2 Designated EHV charges'!$D:$P,11,FALSE)),"")</f>
        <v/>
      </c>
      <c r="G48" s="118" t="str">
        <f>IFERROR(IF(VLOOKUP($A48,'Annex 2 Designated EHV charges'!$D:$P,12,FALSE)=0,0,VLOOKUP($A48,'Annex 2 Designated EHV charges'!$D:$P,12,FALSE)),"")</f>
        <v/>
      </c>
      <c r="H48" s="118" t="str">
        <f>IFERROR(IF(VLOOKUP($A48,'Annex 2 Designated EHV charges'!$D:$P,13,FALSE)=0,0,VLOOKUP($A48,'Annex 2 Designated EHV charges'!$D:$P,13,FALSE)),"")</f>
        <v/>
      </c>
    </row>
    <row r="49" spans="1:8" x14ac:dyDescent="0.25">
      <c r="A49" s="203" t="str" cm="1">
        <f t="array" ref="A49">IFERROR(INDEX('Annex 2 Designated EHV charges'!$D$10:$D$200, MATCH(0, IF(ISBLANK('Annex 2 Designated EHV charges'!$D$10:$D$200),1, COUNTIF(A$4:$A48, 'Annex 2 Designated EHV charges'!$D$10:$D$200)), 0)),"")</f>
        <v/>
      </c>
      <c r="B49" s="94" t="str">
        <f>IF($A49="","",VLOOKUP($A49,'Annex 2 Designated EHV charges'!$D:$P,2,0))</f>
        <v/>
      </c>
      <c r="C49" s="111" t="str">
        <f>IF($A49="","",VLOOKUP($A49,'Annex 2 Designated EHV charges'!$D:$P,3,0))</f>
        <v/>
      </c>
      <c r="D49" s="112" t="str">
        <f>IF($A49="","",VLOOKUP($A49,'Annex 2 Designated EHV charges'!$D:$P,4,0))</f>
        <v/>
      </c>
      <c r="E49" s="116" t="str">
        <f>IFERROR(IF(VLOOKUP($A49,'Annex 2 Designated EHV charges'!$D:$P,10,FALSE)=0,0,VLOOKUP($A49,'Annex 2 Designated EHV charges'!$D:$P,10,FALSE)),"")</f>
        <v/>
      </c>
      <c r="F49" s="117" t="str">
        <f>IFERROR(IF(VLOOKUP($A49,'Annex 2 Designated EHV charges'!$D:$P,11,FALSE)=0,0,VLOOKUP($A49,'Annex 2 Designated EHV charges'!$D:$P,11,FALSE)),"")</f>
        <v/>
      </c>
      <c r="G49" s="118" t="str">
        <f>IFERROR(IF(VLOOKUP($A49,'Annex 2 Designated EHV charges'!$D:$P,12,FALSE)=0,0,VLOOKUP($A49,'Annex 2 Designated EHV charges'!$D:$P,12,FALSE)),"")</f>
        <v/>
      </c>
      <c r="H49" s="118" t="str">
        <f>IFERROR(IF(VLOOKUP($A49,'Annex 2 Designated EHV charges'!$D:$P,13,FALSE)=0,0,VLOOKUP($A49,'Annex 2 Designated EHV charges'!$D:$P,13,FALSE)),"")</f>
        <v/>
      </c>
    </row>
    <row r="50" spans="1:8" x14ac:dyDescent="0.25">
      <c r="A50" s="203" t="str" cm="1">
        <f t="array" ref="A50">IFERROR(INDEX('Annex 2 Designated EHV charges'!$D$10:$D$200, MATCH(0, IF(ISBLANK('Annex 2 Designated EHV charges'!$D$10:$D$200),1, COUNTIF(A$4:$A49, 'Annex 2 Designated EHV charges'!$D$10:$D$200)), 0)),"")</f>
        <v/>
      </c>
      <c r="B50" s="94" t="str">
        <f>IF($A50="","",VLOOKUP($A50,'Annex 2 Designated EHV charges'!$D:$P,2,0))</f>
        <v/>
      </c>
      <c r="C50" s="111" t="str">
        <f>IF($A50="","",VLOOKUP($A50,'Annex 2 Designated EHV charges'!$D:$P,3,0))</f>
        <v/>
      </c>
      <c r="D50" s="112" t="str">
        <f>IF($A50="","",VLOOKUP($A50,'Annex 2 Designated EHV charges'!$D:$P,4,0))</f>
        <v/>
      </c>
      <c r="E50" s="116" t="str">
        <f>IFERROR(IF(VLOOKUP($A50,'Annex 2 Designated EHV charges'!$D:$P,10,FALSE)=0,0,VLOOKUP($A50,'Annex 2 Designated EHV charges'!$D:$P,10,FALSE)),"")</f>
        <v/>
      </c>
      <c r="F50" s="117" t="str">
        <f>IFERROR(IF(VLOOKUP($A50,'Annex 2 Designated EHV charges'!$D:$P,11,FALSE)=0,0,VLOOKUP($A50,'Annex 2 Designated EHV charges'!$D:$P,11,FALSE)),"")</f>
        <v/>
      </c>
      <c r="G50" s="118" t="str">
        <f>IFERROR(IF(VLOOKUP($A50,'Annex 2 Designated EHV charges'!$D:$P,12,FALSE)=0,0,VLOOKUP($A50,'Annex 2 Designated EHV charges'!$D:$P,12,FALSE)),"")</f>
        <v/>
      </c>
      <c r="H50" s="118" t="str">
        <f>IFERROR(IF(VLOOKUP($A50,'Annex 2 Designated EHV charges'!$D:$P,13,FALSE)=0,0,VLOOKUP($A50,'Annex 2 Designated EHV charges'!$D:$P,13,FALSE)),"")</f>
        <v/>
      </c>
    </row>
    <row r="51" spans="1:8" x14ac:dyDescent="0.25">
      <c r="A51" s="203" t="str" cm="1">
        <f t="array" ref="A51">IFERROR(INDEX('Annex 2 Designated EHV charges'!$D$10:$D$200, MATCH(0, IF(ISBLANK('Annex 2 Designated EHV charges'!$D$10:$D$200),1, COUNTIF(A$4:$A50, 'Annex 2 Designated EHV charges'!$D$10:$D$200)), 0)),"")</f>
        <v/>
      </c>
      <c r="B51" s="94" t="str">
        <f>IF($A51="","",VLOOKUP($A51,'Annex 2 Designated EHV charges'!$D:$P,2,0))</f>
        <v/>
      </c>
      <c r="C51" s="111" t="str">
        <f>IF($A51="","",VLOOKUP($A51,'Annex 2 Designated EHV charges'!$D:$P,3,0))</f>
        <v/>
      </c>
      <c r="D51" s="112" t="str">
        <f>IF($A51="","",VLOOKUP($A51,'Annex 2 Designated EHV charges'!$D:$P,4,0))</f>
        <v/>
      </c>
      <c r="E51" s="116" t="str">
        <f>IFERROR(IF(VLOOKUP($A51,'Annex 2 Designated EHV charges'!$D:$P,10,FALSE)=0,0,VLOOKUP($A51,'Annex 2 Designated EHV charges'!$D:$P,10,FALSE)),"")</f>
        <v/>
      </c>
      <c r="F51" s="117" t="str">
        <f>IFERROR(IF(VLOOKUP($A51,'Annex 2 Designated EHV charges'!$D:$P,11,FALSE)=0,0,VLOOKUP($A51,'Annex 2 Designated EHV charges'!$D:$P,11,FALSE)),"")</f>
        <v/>
      </c>
      <c r="G51" s="118" t="str">
        <f>IFERROR(IF(VLOOKUP($A51,'Annex 2 Designated EHV charges'!$D:$P,12,FALSE)=0,0,VLOOKUP($A51,'Annex 2 Designated EHV charges'!$D:$P,12,FALSE)),"")</f>
        <v/>
      </c>
      <c r="H51" s="118" t="str">
        <f>IFERROR(IF(VLOOKUP($A51,'Annex 2 Designated EHV charges'!$D:$P,13,FALSE)=0,0,VLOOKUP($A51,'Annex 2 Designated EHV charges'!$D:$P,13,FALSE)),"")</f>
        <v/>
      </c>
    </row>
    <row r="52" spans="1:8" x14ac:dyDescent="0.25">
      <c r="A52" s="203" t="str" cm="1">
        <f t="array" ref="A52">IFERROR(INDEX('Annex 2 Designated EHV charges'!$D$10:$D$200, MATCH(0, IF(ISBLANK('Annex 2 Designated EHV charges'!$D$10:$D$200),1, COUNTIF(A$4:$A51, 'Annex 2 Designated EHV charges'!$D$10:$D$200)), 0)),"")</f>
        <v/>
      </c>
      <c r="B52" s="94" t="str">
        <f>IF($A52="","",VLOOKUP($A52,'Annex 2 Designated EHV charges'!$D:$P,2,0))</f>
        <v/>
      </c>
      <c r="C52" s="111" t="str">
        <f>IF($A52="","",VLOOKUP($A52,'Annex 2 Designated EHV charges'!$D:$P,3,0))</f>
        <v/>
      </c>
      <c r="D52" s="112" t="str">
        <f>IF($A52="","",VLOOKUP($A52,'Annex 2 Designated EHV charges'!$D:$P,4,0))</f>
        <v/>
      </c>
      <c r="E52" s="116" t="str">
        <f>IFERROR(IF(VLOOKUP($A52,'Annex 2 Designated EHV charges'!$D:$P,10,FALSE)=0,0,VLOOKUP($A52,'Annex 2 Designated EHV charges'!$D:$P,10,FALSE)),"")</f>
        <v/>
      </c>
      <c r="F52" s="117" t="str">
        <f>IFERROR(IF(VLOOKUP($A52,'Annex 2 Designated EHV charges'!$D:$P,11,FALSE)=0,0,VLOOKUP($A52,'Annex 2 Designated EHV charges'!$D:$P,11,FALSE)),"")</f>
        <v/>
      </c>
      <c r="G52" s="118" t="str">
        <f>IFERROR(IF(VLOOKUP($A52,'Annex 2 Designated EHV charges'!$D:$P,12,FALSE)=0,0,VLOOKUP($A52,'Annex 2 Designated EHV charges'!$D:$P,12,FALSE)),"")</f>
        <v/>
      </c>
      <c r="H52" s="118" t="str">
        <f>IFERROR(IF(VLOOKUP($A52,'Annex 2 Designated EHV charges'!$D:$P,13,FALSE)=0,0,VLOOKUP($A52,'Annex 2 Designated EHV charges'!$D:$P,13,FALSE)),"")</f>
        <v/>
      </c>
    </row>
    <row r="53" spans="1:8" x14ac:dyDescent="0.25">
      <c r="A53" s="203" t="str" cm="1">
        <f t="array" ref="A53">IFERROR(INDEX('Annex 2 Designated EHV charges'!$D$10:$D$200, MATCH(0, IF(ISBLANK('Annex 2 Designated EHV charges'!$D$10:$D$200),1, COUNTIF(A$4:$A52, 'Annex 2 Designated EHV charges'!$D$10:$D$200)), 0)),"")</f>
        <v/>
      </c>
      <c r="B53" s="94" t="str">
        <f>IF($A53="","",VLOOKUP($A53,'Annex 2 Designated EHV charges'!$D:$P,2,0))</f>
        <v/>
      </c>
      <c r="C53" s="111" t="str">
        <f>IF($A53="","",VLOOKUP($A53,'Annex 2 Designated EHV charges'!$D:$P,3,0))</f>
        <v/>
      </c>
      <c r="D53" s="112" t="str">
        <f>IF($A53="","",VLOOKUP($A53,'Annex 2 Designated EHV charges'!$D:$P,4,0))</f>
        <v/>
      </c>
      <c r="E53" s="116" t="str">
        <f>IFERROR(IF(VLOOKUP($A53,'Annex 2 Designated EHV charges'!$D:$P,10,FALSE)=0,0,VLOOKUP($A53,'Annex 2 Designated EHV charges'!$D:$P,10,FALSE)),"")</f>
        <v/>
      </c>
      <c r="F53" s="117" t="str">
        <f>IFERROR(IF(VLOOKUP($A53,'Annex 2 Designated EHV charges'!$D:$P,11,FALSE)=0,0,VLOOKUP($A53,'Annex 2 Designated EHV charges'!$D:$P,11,FALSE)),"")</f>
        <v/>
      </c>
      <c r="G53" s="118" t="str">
        <f>IFERROR(IF(VLOOKUP($A53,'Annex 2 Designated EHV charges'!$D:$P,12,FALSE)=0,0,VLOOKUP($A53,'Annex 2 Designated EHV charges'!$D:$P,12,FALSE)),"")</f>
        <v/>
      </c>
      <c r="H53" s="118" t="str">
        <f>IFERROR(IF(VLOOKUP($A53,'Annex 2 Designated EHV charges'!$D:$P,13,FALSE)=0,0,VLOOKUP($A53,'Annex 2 Designated EHV charges'!$D:$P,13,FALSE)),"")</f>
        <v/>
      </c>
    </row>
    <row r="54" spans="1:8" x14ac:dyDescent="0.25">
      <c r="A54" s="203" t="str" cm="1">
        <f t="array" ref="A54">IFERROR(INDEX('Annex 2 Designated EHV charges'!$D$10:$D$200, MATCH(0, IF(ISBLANK('Annex 2 Designated EHV charges'!$D$10:$D$200),1, COUNTIF(A$4:$A53, 'Annex 2 Designated EHV charges'!$D$10:$D$200)), 0)),"")</f>
        <v/>
      </c>
      <c r="B54" s="94" t="str">
        <f>IF($A54="","",VLOOKUP($A54,'Annex 2 Designated EHV charges'!$D:$P,2,0))</f>
        <v/>
      </c>
      <c r="C54" s="111" t="str">
        <f>IF($A54="","",VLOOKUP($A54,'Annex 2 Designated EHV charges'!$D:$P,3,0))</f>
        <v/>
      </c>
      <c r="D54" s="112" t="str">
        <f>IF($A54="","",VLOOKUP($A54,'Annex 2 Designated EHV charges'!$D:$P,4,0))</f>
        <v/>
      </c>
      <c r="E54" s="116" t="str">
        <f>IFERROR(IF(VLOOKUP($A54,'Annex 2 Designated EHV charges'!$D:$P,10,FALSE)=0,0,VLOOKUP($A54,'Annex 2 Designated EHV charges'!$D:$P,10,FALSE)),"")</f>
        <v/>
      </c>
      <c r="F54" s="117" t="str">
        <f>IFERROR(IF(VLOOKUP($A54,'Annex 2 Designated EHV charges'!$D:$P,11,FALSE)=0,0,VLOOKUP($A54,'Annex 2 Designated EHV charges'!$D:$P,11,FALSE)),"")</f>
        <v/>
      </c>
      <c r="G54" s="118" t="str">
        <f>IFERROR(IF(VLOOKUP($A54,'Annex 2 Designated EHV charges'!$D:$P,12,FALSE)=0,0,VLOOKUP($A54,'Annex 2 Designated EHV charges'!$D:$P,12,FALSE)),"")</f>
        <v/>
      </c>
      <c r="H54" s="118" t="str">
        <f>IFERROR(IF(VLOOKUP($A54,'Annex 2 Designated EHV charges'!$D:$P,13,FALSE)=0,0,VLOOKUP($A54,'Annex 2 Designated EHV charges'!$D:$P,13,FALSE)),"")</f>
        <v/>
      </c>
    </row>
    <row r="55" spans="1:8" x14ac:dyDescent="0.25">
      <c r="A55" s="203" t="str" cm="1">
        <f t="array" ref="A55">IFERROR(INDEX('Annex 2 Designated EHV charges'!$D$10:$D$200, MATCH(0, IF(ISBLANK('Annex 2 Designated EHV charges'!$D$10:$D$200),1, COUNTIF(A$4:$A54, 'Annex 2 Designated EHV charges'!$D$10:$D$200)), 0)),"")</f>
        <v/>
      </c>
      <c r="B55" s="94" t="str">
        <f>IF($A55="","",VLOOKUP($A55,'Annex 2 Designated EHV charges'!$D:$P,2,0))</f>
        <v/>
      </c>
      <c r="C55" s="111" t="str">
        <f>IF($A55="","",VLOOKUP($A55,'Annex 2 Designated EHV charges'!$D:$P,3,0))</f>
        <v/>
      </c>
      <c r="D55" s="112" t="str">
        <f>IF($A55="","",VLOOKUP($A55,'Annex 2 Designated EHV charges'!$D:$P,4,0))</f>
        <v/>
      </c>
      <c r="E55" s="116" t="str">
        <f>IFERROR(IF(VLOOKUP($A55,'Annex 2 Designated EHV charges'!$D:$P,10,FALSE)=0,0,VLOOKUP($A55,'Annex 2 Designated EHV charges'!$D:$P,10,FALSE)),"")</f>
        <v/>
      </c>
      <c r="F55" s="117" t="str">
        <f>IFERROR(IF(VLOOKUP($A55,'Annex 2 Designated EHV charges'!$D:$P,11,FALSE)=0,0,VLOOKUP($A55,'Annex 2 Designated EHV charges'!$D:$P,11,FALSE)),"")</f>
        <v/>
      </c>
      <c r="G55" s="118" t="str">
        <f>IFERROR(IF(VLOOKUP($A55,'Annex 2 Designated EHV charges'!$D:$P,12,FALSE)=0,0,VLOOKUP($A55,'Annex 2 Designated EHV charges'!$D:$P,12,FALSE)),"")</f>
        <v/>
      </c>
      <c r="H55" s="118" t="str">
        <f>IFERROR(IF(VLOOKUP($A55,'Annex 2 Designated EHV charges'!$D:$P,13,FALSE)=0,0,VLOOKUP($A55,'Annex 2 Designated EHV charges'!$D:$P,13,FALSE)),"")</f>
        <v/>
      </c>
    </row>
    <row r="56" spans="1:8" x14ac:dyDescent="0.25">
      <c r="A56" s="203" t="str" cm="1">
        <f t="array" ref="A56">IFERROR(INDEX('Annex 2 Designated EHV charges'!$D$10:$D$200, MATCH(0, IF(ISBLANK('Annex 2 Designated EHV charges'!$D$10:$D$200),1, COUNTIF(A$4:$A55, 'Annex 2 Designated EHV charges'!$D$10:$D$200)), 0)),"")</f>
        <v/>
      </c>
      <c r="B56" s="94" t="str">
        <f>IF($A56="","",VLOOKUP($A56,'Annex 2 Designated EHV charges'!$D:$P,2,0))</f>
        <v/>
      </c>
      <c r="C56" s="111" t="str">
        <f>IF($A56="","",VLOOKUP($A56,'Annex 2 Designated EHV charges'!$D:$P,3,0))</f>
        <v/>
      </c>
      <c r="D56" s="112" t="str">
        <f>IF($A56="","",VLOOKUP($A56,'Annex 2 Designated EHV charges'!$D:$P,4,0))</f>
        <v/>
      </c>
      <c r="E56" s="116" t="str">
        <f>IFERROR(IF(VLOOKUP($A56,'Annex 2 Designated EHV charges'!$D:$P,10,FALSE)=0,0,VLOOKUP($A56,'Annex 2 Designated EHV charges'!$D:$P,10,FALSE)),"")</f>
        <v/>
      </c>
      <c r="F56" s="117" t="str">
        <f>IFERROR(IF(VLOOKUP($A56,'Annex 2 Designated EHV charges'!$D:$P,11,FALSE)=0,0,VLOOKUP($A56,'Annex 2 Designated EHV charges'!$D:$P,11,FALSE)),"")</f>
        <v/>
      </c>
      <c r="G56" s="118" t="str">
        <f>IFERROR(IF(VLOOKUP($A56,'Annex 2 Designated EHV charges'!$D:$P,12,FALSE)=0,0,VLOOKUP($A56,'Annex 2 Designated EHV charges'!$D:$P,12,FALSE)),"")</f>
        <v/>
      </c>
      <c r="H56" s="118" t="str">
        <f>IFERROR(IF(VLOOKUP($A56,'Annex 2 Designated EHV charges'!$D:$P,13,FALSE)=0,0,VLOOKUP($A56,'Annex 2 Designated EHV charges'!$D:$P,13,FALSE)),"")</f>
        <v/>
      </c>
    </row>
    <row r="57" spans="1:8" x14ac:dyDescent="0.25">
      <c r="A57" s="203" t="str" cm="1">
        <f t="array" ref="A57">IFERROR(INDEX('Annex 2 Designated EHV charges'!$D$10:$D$200, MATCH(0, IF(ISBLANK('Annex 2 Designated EHV charges'!$D$10:$D$200),1, COUNTIF(A$4:$A56, 'Annex 2 Designated EHV charges'!$D$10:$D$200)), 0)),"")</f>
        <v/>
      </c>
      <c r="B57" s="94" t="str">
        <f>IF($A57="","",VLOOKUP($A57,'Annex 2 Designated EHV charges'!$D:$P,2,0))</f>
        <v/>
      </c>
      <c r="C57" s="111" t="str">
        <f>IF($A57="","",VLOOKUP($A57,'Annex 2 Designated EHV charges'!$D:$P,3,0))</f>
        <v/>
      </c>
      <c r="D57" s="112" t="str">
        <f>IF($A57="","",VLOOKUP($A57,'Annex 2 Designated EHV charges'!$D:$P,4,0))</f>
        <v/>
      </c>
      <c r="E57" s="116" t="str">
        <f>IFERROR(IF(VLOOKUP($A57,'Annex 2 Designated EHV charges'!$D:$P,10,FALSE)=0,0,VLOOKUP($A57,'Annex 2 Designated EHV charges'!$D:$P,10,FALSE)),"")</f>
        <v/>
      </c>
      <c r="F57" s="117" t="str">
        <f>IFERROR(IF(VLOOKUP($A57,'Annex 2 Designated EHV charges'!$D:$P,11,FALSE)=0,0,VLOOKUP($A57,'Annex 2 Designated EHV charges'!$D:$P,11,FALSE)),"")</f>
        <v/>
      </c>
      <c r="G57" s="118" t="str">
        <f>IFERROR(IF(VLOOKUP($A57,'Annex 2 Designated EHV charges'!$D:$P,12,FALSE)=0,0,VLOOKUP($A57,'Annex 2 Designated EHV charges'!$D:$P,12,FALSE)),"")</f>
        <v/>
      </c>
      <c r="H57" s="118" t="str">
        <f>IFERROR(IF(VLOOKUP($A57,'Annex 2 Designated EHV charges'!$D:$P,13,FALSE)=0,0,VLOOKUP($A57,'Annex 2 Designated EHV charges'!$D:$P,13,FALSE)),"")</f>
        <v/>
      </c>
    </row>
    <row r="58" spans="1:8" x14ac:dyDescent="0.25">
      <c r="A58" s="203" t="str" cm="1">
        <f t="array" ref="A58">IFERROR(INDEX('Annex 2 Designated EHV charges'!$D$10:$D$200, MATCH(0, IF(ISBLANK('Annex 2 Designated EHV charges'!$D$10:$D$200),1, COUNTIF(A$4:$A57, 'Annex 2 Designated EHV charges'!$D$10:$D$200)), 0)),"")</f>
        <v/>
      </c>
      <c r="B58" s="94" t="str">
        <f>IF($A58="","",VLOOKUP($A58,'Annex 2 Designated EHV charges'!$D:$P,2,0))</f>
        <v/>
      </c>
      <c r="C58" s="111" t="str">
        <f>IF($A58="","",VLOOKUP($A58,'Annex 2 Designated EHV charges'!$D:$P,3,0))</f>
        <v/>
      </c>
      <c r="D58" s="112" t="str">
        <f>IF($A58="","",VLOOKUP($A58,'Annex 2 Designated EHV charges'!$D:$P,4,0))</f>
        <v/>
      </c>
      <c r="E58" s="116" t="str">
        <f>IFERROR(IF(VLOOKUP($A58,'Annex 2 Designated EHV charges'!$D:$P,10,FALSE)=0,0,VLOOKUP($A58,'Annex 2 Designated EHV charges'!$D:$P,10,FALSE)),"")</f>
        <v/>
      </c>
      <c r="F58" s="117" t="str">
        <f>IFERROR(IF(VLOOKUP($A58,'Annex 2 Designated EHV charges'!$D:$P,11,FALSE)=0,0,VLOOKUP($A58,'Annex 2 Designated EHV charges'!$D:$P,11,FALSE)),"")</f>
        <v/>
      </c>
      <c r="G58" s="118" t="str">
        <f>IFERROR(IF(VLOOKUP($A58,'Annex 2 Designated EHV charges'!$D:$P,12,FALSE)=0,0,VLOOKUP($A58,'Annex 2 Designated EHV charges'!$D:$P,12,FALSE)),"")</f>
        <v/>
      </c>
      <c r="H58" s="118" t="str">
        <f>IFERROR(IF(VLOOKUP($A58,'Annex 2 Designated EHV charges'!$D:$P,13,FALSE)=0,0,VLOOKUP($A58,'Annex 2 Designated EHV charges'!$D:$P,13,FALSE)),"")</f>
        <v/>
      </c>
    </row>
    <row r="59" spans="1:8" x14ac:dyDescent="0.25">
      <c r="A59" s="203" t="str" cm="1">
        <f t="array" ref="A59">IFERROR(INDEX('Annex 2 Designated EHV charges'!$D$10:$D$200, MATCH(0, IF(ISBLANK('Annex 2 Designated EHV charges'!$D$10:$D$200),1, COUNTIF(A$4:$A58, 'Annex 2 Designated EHV charges'!$D$10:$D$200)), 0)),"")</f>
        <v/>
      </c>
      <c r="B59" s="94" t="str">
        <f>IF($A59="","",VLOOKUP($A59,'Annex 2 Designated EHV charges'!$D:$P,2,0))</f>
        <v/>
      </c>
      <c r="C59" s="111" t="str">
        <f>IF($A59="","",VLOOKUP($A59,'Annex 2 Designated EHV charges'!$D:$P,3,0))</f>
        <v/>
      </c>
      <c r="D59" s="112" t="str">
        <f>IF($A59="","",VLOOKUP($A59,'Annex 2 Designated EHV charges'!$D:$P,4,0))</f>
        <v/>
      </c>
      <c r="E59" s="116" t="str">
        <f>IFERROR(IF(VLOOKUP($A59,'Annex 2 Designated EHV charges'!$D:$P,10,FALSE)=0,0,VLOOKUP($A59,'Annex 2 Designated EHV charges'!$D:$P,10,FALSE)),"")</f>
        <v/>
      </c>
      <c r="F59" s="117" t="str">
        <f>IFERROR(IF(VLOOKUP($A59,'Annex 2 Designated EHV charges'!$D:$P,11,FALSE)=0,0,VLOOKUP($A59,'Annex 2 Designated EHV charges'!$D:$P,11,FALSE)),"")</f>
        <v/>
      </c>
      <c r="G59" s="118" t="str">
        <f>IFERROR(IF(VLOOKUP($A59,'Annex 2 Designated EHV charges'!$D:$P,12,FALSE)=0,0,VLOOKUP($A59,'Annex 2 Designated EHV charges'!$D:$P,12,FALSE)),"")</f>
        <v/>
      </c>
      <c r="H59" s="118" t="str">
        <f>IFERROR(IF(VLOOKUP($A59,'Annex 2 Designated EHV charges'!$D:$P,13,FALSE)=0,0,VLOOKUP($A59,'Annex 2 Designated EHV charges'!$D:$P,13,FALSE)),"")</f>
        <v/>
      </c>
    </row>
    <row r="60" spans="1:8" x14ac:dyDescent="0.25">
      <c r="A60" s="203" t="str" cm="1">
        <f t="array" ref="A60">IFERROR(INDEX('Annex 2 Designated EHV charges'!$D$10:$D$200, MATCH(0, IF(ISBLANK('Annex 2 Designated EHV charges'!$D$10:$D$200),1, COUNTIF(A$4:$A59, 'Annex 2 Designated EHV charges'!$D$10:$D$200)), 0)),"")</f>
        <v/>
      </c>
      <c r="B60" s="94" t="str">
        <f>IF($A60="","",VLOOKUP($A60,'Annex 2 Designated EHV charges'!$D:$P,2,0))</f>
        <v/>
      </c>
      <c r="C60" s="111" t="str">
        <f>IF($A60="","",VLOOKUP($A60,'Annex 2 Designated EHV charges'!$D:$P,3,0))</f>
        <v/>
      </c>
      <c r="D60" s="112" t="str">
        <f>IF($A60="","",VLOOKUP($A60,'Annex 2 Designated EHV charges'!$D:$P,4,0))</f>
        <v/>
      </c>
      <c r="E60" s="116" t="str">
        <f>IFERROR(IF(VLOOKUP($A60,'Annex 2 Designated EHV charges'!$D:$P,10,FALSE)=0,0,VLOOKUP($A60,'Annex 2 Designated EHV charges'!$D:$P,10,FALSE)),"")</f>
        <v/>
      </c>
      <c r="F60" s="117" t="str">
        <f>IFERROR(IF(VLOOKUP($A60,'Annex 2 Designated EHV charges'!$D:$P,11,FALSE)=0,0,VLOOKUP($A60,'Annex 2 Designated EHV charges'!$D:$P,11,FALSE)),"")</f>
        <v/>
      </c>
      <c r="G60" s="118" t="str">
        <f>IFERROR(IF(VLOOKUP($A60,'Annex 2 Designated EHV charges'!$D:$P,12,FALSE)=0,0,VLOOKUP($A60,'Annex 2 Designated EHV charges'!$D:$P,12,FALSE)),"")</f>
        <v/>
      </c>
      <c r="H60" s="118" t="str">
        <f>IFERROR(IF(VLOOKUP($A60,'Annex 2 Designated EHV charges'!$D:$P,13,FALSE)=0,0,VLOOKUP($A60,'Annex 2 Designated EHV charges'!$D:$P,13,FALSE)),"")</f>
        <v/>
      </c>
    </row>
    <row r="61" spans="1:8" x14ac:dyDescent="0.25">
      <c r="A61" s="203" t="str" cm="1">
        <f t="array" ref="A61">IFERROR(INDEX('Annex 2 Designated EHV charges'!$D$10:$D$200, MATCH(0, IF(ISBLANK('Annex 2 Designated EHV charges'!$D$10:$D$200),1, COUNTIF(A$4:$A60, 'Annex 2 Designated EHV charges'!$D$10:$D$200)), 0)),"")</f>
        <v/>
      </c>
      <c r="B61" s="94" t="str">
        <f>IF($A61="","",VLOOKUP($A61,'Annex 2 Designated EHV charges'!$D:$P,2,0))</f>
        <v/>
      </c>
      <c r="C61" s="111" t="str">
        <f>IF($A61="","",VLOOKUP($A61,'Annex 2 Designated EHV charges'!$D:$P,3,0))</f>
        <v/>
      </c>
      <c r="D61" s="112" t="str">
        <f>IF($A61="","",VLOOKUP($A61,'Annex 2 Designated EHV charges'!$D:$P,4,0))</f>
        <v/>
      </c>
      <c r="E61" s="116" t="str">
        <f>IFERROR(IF(VLOOKUP($A61,'Annex 2 Designated EHV charges'!$D:$P,10,FALSE)=0,0,VLOOKUP($A61,'Annex 2 Designated EHV charges'!$D:$P,10,FALSE)),"")</f>
        <v/>
      </c>
      <c r="F61" s="117" t="str">
        <f>IFERROR(IF(VLOOKUP($A61,'Annex 2 Designated EHV charges'!$D:$P,11,FALSE)=0,0,VLOOKUP($A61,'Annex 2 Designated EHV charges'!$D:$P,11,FALSE)),"")</f>
        <v/>
      </c>
      <c r="G61" s="118" t="str">
        <f>IFERROR(IF(VLOOKUP($A61,'Annex 2 Designated EHV charges'!$D:$P,12,FALSE)=0,0,VLOOKUP($A61,'Annex 2 Designated EHV charges'!$D:$P,12,FALSE)),"")</f>
        <v/>
      </c>
      <c r="H61" s="118" t="str">
        <f>IFERROR(IF(VLOOKUP($A61,'Annex 2 Designated EHV charges'!$D:$P,13,FALSE)=0,0,VLOOKUP($A61,'Annex 2 Designated EHV charges'!$D:$P,13,FALSE)),"")</f>
        <v/>
      </c>
    </row>
    <row r="62" spans="1:8" x14ac:dyDescent="0.25">
      <c r="A62" s="203" t="str" cm="1">
        <f t="array" ref="A62">IFERROR(INDEX('Annex 2 Designated EHV charges'!$D$10:$D$200, MATCH(0, IF(ISBLANK('Annex 2 Designated EHV charges'!$D$10:$D$200),1, COUNTIF(A$4:$A61, 'Annex 2 Designated EHV charges'!$D$10:$D$200)), 0)),"")</f>
        <v/>
      </c>
      <c r="B62" s="94" t="str">
        <f>IF($A62="","",VLOOKUP($A62,'Annex 2 Designated EHV charges'!$D:$P,2,0))</f>
        <v/>
      </c>
      <c r="C62" s="111" t="str">
        <f>IF($A62="","",VLOOKUP($A62,'Annex 2 Designated EHV charges'!$D:$P,3,0))</f>
        <v/>
      </c>
      <c r="D62" s="112" t="str">
        <f>IF($A62="","",VLOOKUP($A62,'Annex 2 Designated EHV charges'!$D:$P,4,0))</f>
        <v/>
      </c>
      <c r="E62" s="116" t="str">
        <f>IFERROR(IF(VLOOKUP($A62,'Annex 2 Designated EHV charges'!$D:$P,10,FALSE)=0,0,VLOOKUP($A62,'Annex 2 Designated EHV charges'!$D:$P,10,FALSE)),"")</f>
        <v/>
      </c>
      <c r="F62" s="117" t="str">
        <f>IFERROR(IF(VLOOKUP($A62,'Annex 2 Designated EHV charges'!$D:$P,11,FALSE)=0,0,VLOOKUP($A62,'Annex 2 Designated EHV charges'!$D:$P,11,FALSE)),"")</f>
        <v/>
      </c>
      <c r="G62" s="118" t="str">
        <f>IFERROR(IF(VLOOKUP($A62,'Annex 2 Designated EHV charges'!$D:$P,12,FALSE)=0,0,VLOOKUP($A62,'Annex 2 Designated EHV charges'!$D:$P,12,FALSE)),"")</f>
        <v/>
      </c>
      <c r="H62" s="118" t="str">
        <f>IFERROR(IF(VLOOKUP($A62,'Annex 2 Designated EHV charges'!$D:$P,13,FALSE)=0,0,VLOOKUP($A62,'Annex 2 Designated EHV charges'!$D:$P,13,FALSE)),"")</f>
        <v/>
      </c>
    </row>
    <row r="63" spans="1:8" x14ac:dyDescent="0.25">
      <c r="A63" s="203" t="str" cm="1">
        <f t="array" ref="A63">IFERROR(INDEX('Annex 2 Designated EHV charges'!$D$10:$D$200, MATCH(0, IF(ISBLANK('Annex 2 Designated EHV charges'!$D$10:$D$200),1, COUNTIF(A$4:$A62, 'Annex 2 Designated EHV charges'!$D$10:$D$200)), 0)),"")</f>
        <v/>
      </c>
      <c r="B63" s="94" t="str">
        <f>IF($A63="","",VLOOKUP($A63,'Annex 2 Designated EHV charges'!$D:$P,2,0))</f>
        <v/>
      </c>
      <c r="C63" s="111" t="str">
        <f>IF($A63="","",VLOOKUP($A63,'Annex 2 Designated EHV charges'!$D:$P,3,0))</f>
        <v/>
      </c>
      <c r="D63" s="112" t="str">
        <f>IF($A63="","",VLOOKUP($A63,'Annex 2 Designated EHV charges'!$D:$P,4,0))</f>
        <v/>
      </c>
      <c r="E63" s="116" t="str">
        <f>IFERROR(IF(VLOOKUP($A63,'Annex 2 Designated EHV charges'!$D:$P,10,FALSE)=0,0,VLOOKUP($A63,'Annex 2 Designated EHV charges'!$D:$P,10,FALSE)),"")</f>
        <v/>
      </c>
      <c r="F63" s="117" t="str">
        <f>IFERROR(IF(VLOOKUP($A63,'Annex 2 Designated EHV charges'!$D:$P,11,FALSE)=0,0,VLOOKUP($A63,'Annex 2 Designated EHV charges'!$D:$P,11,FALSE)),"")</f>
        <v/>
      </c>
      <c r="G63" s="118" t="str">
        <f>IFERROR(IF(VLOOKUP($A63,'Annex 2 Designated EHV charges'!$D:$P,12,FALSE)=0,0,VLOOKUP($A63,'Annex 2 Designated EHV charges'!$D:$P,12,FALSE)),"")</f>
        <v/>
      </c>
      <c r="H63" s="118" t="str">
        <f>IFERROR(IF(VLOOKUP($A63,'Annex 2 Designated EHV charges'!$D:$P,13,FALSE)=0,0,VLOOKUP($A63,'Annex 2 Designated EHV charges'!$D:$P,13,FALSE)),"")</f>
        <v/>
      </c>
    </row>
    <row r="64" spans="1:8" x14ac:dyDescent="0.25">
      <c r="A64" s="203" t="str" cm="1">
        <f t="array" ref="A64">IFERROR(INDEX('Annex 2 Designated EHV charges'!$D$10:$D$200, MATCH(0, IF(ISBLANK('Annex 2 Designated EHV charges'!$D$10:$D$200),1, COUNTIF(A$4:$A63, 'Annex 2 Designated EHV charges'!$D$10:$D$200)), 0)),"")</f>
        <v/>
      </c>
      <c r="B64" s="94" t="str">
        <f>IF($A64="","",VLOOKUP($A64,'Annex 2 Designated EHV charges'!$D:$P,2,0))</f>
        <v/>
      </c>
      <c r="C64" s="111" t="str">
        <f>IF($A64="","",VLOOKUP($A64,'Annex 2 Designated EHV charges'!$D:$P,3,0))</f>
        <v/>
      </c>
      <c r="D64" s="112" t="str">
        <f>IF($A64="","",VLOOKUP($A64,'Annex 2 Designated EHV charges'!$D:$P,4,0))</f>
        <v/>
      </c>
      <c r="E64" s="116" t="str">
        <f>IFERROR(IF(VLOOKUP($A64,'Annex 2 Designated EHV charges'!$D:$P,10,FALSE)=0,0,VLOOKUP($A64,'Annex 2 Designated EHV charges'!$D:$P,10,FALSE)),"")</f>
        <v/>
      </c>
      <c r="F64" s="117" t="str">
        <f>IFERROR(IF(VLOOKUP($A64,'Annex 2 Designated EHV charges'!$D:$P,11,FALSE)=0,0,VLOOKUP($A64,'Annex 2 Designated EHV charges'!$D:$P,11,FALSE)),"")</f>
        <v/>
      </c>
      <c r="G64" s="118" t="str">
        <f>IFERROR(IF(VLOOKUP($A64,'Annex 2 Designated EHV charges'!$D:$P,12,FALSE)=0,0,VLOOKUP($A64,'Annex 2 Designated EHV charges'!$D:$P,12,FALSE)),"")</f>
        <v/>
      </c>
      <c r="H64" s="118" t="str">
        <f>IFERROR(IF(VLOOKUP($A64,'Annex 2 Designated EHV charges'!$D:$P,13,FALSE)=0,0,VLOOKUP($A64,'Annex 2 Designated EHV charges'!$D:$P,13,FALSE)),"")</f>
        <v/>
      </c>
    </row>
    <row r="65" spans="1:8" x14ac:dyDescent="0.25">
      <c r="A65" s="203" t="str" cm="1">
        <f t="array" ref="A65">IFERROR(INDEX('Annex 2 Designated EHV charges'!$D$10:$D$200, MATCH(0, IF(ISBLANK('Annex 2 Designated EHV charges'!$D$10:$D$200),1, COUNTIF(A$4:$A64, 'Annex 2 Designated EHV charges'!$D$10:$D$200)), 0)),"")</f>
        <v/>
      </c>
      <c r="B65" s="94" t="str">
        <f>IF($A65="","",VLOOKUP($A65,'Annex 2 Designated EHV charges'!$D:$P,2,0))</f>
        <v/>
      </c>
      <c r="C65" s="111" t="str">
        <f>IF($A65="","",VLOOKUP($A65,'Annex 2 Designated EHV charges'!$D:$P,3,0))</f>
        <v/>
      </c>
      <c r="D65" s="112" t="str">
        <f>IF($A65="","",VLOOKUP($A65,'Annex 2 Designated EHV charges'!$D:$P,4,0))</f>
        <v/>
      </c>
      <c r="E65" s="116" t="str">
        <f>IFERROR(IF(VLOOKUP($A65,'Annex 2 Designated EHV charges'!$D:$P,10,FALSE)=0,0,VLOOKUP($A65,'Annex 2 Designated EHV charges'!$D:$P,10,FALSE)),"")</f>
        <v/>
      </c>
      <c r="F65" s="117" t="str">
        <f>IFERROR(IF(VLOOKUP($A65,'Annex 2 Designated EHV charges'!$D:$P,11,FALSE)=0,0,VLOOKUP($A65,'Annex 2 Designated EHV charges'!$D:$P,11,FALSE)),"")</f>
        <v/>
      </c>
      <c r="G65" s="118" t="str">
        <f>IFERROR(IF(VLOOKUP($A65,'Annex 2 Designated EHV charges'!$D:$P,12,FALSE)=0,0,VLOOKUP($A65,'Annex 2 Designated EHV charges'!$D:$P,12,FALSE)),"")</f>
        <v/>
      </c>
      <c r="H65" s="118" t="str">
        <f>IFERROR(IF(VLOOKUP($A65,'Annex 2 Designated EHV charges'!$D:$P,13,FALSE)=0,0,VLOOKUP($A65,'Annex 2 Designated EHV charges'!$D:$P,13,FALSE)),"")</f>
        <v/>
      </c>
    </row>
    <row r="66" spans="1:8" x14ac:dyDescent="0.25">
      <c r="A66" s="203" t="str" cm="1">
        <f t="array" ref="A66">IFERROR(INDEX('Annex 2 Designated EHV charges'!$D$10:$D$200, MATCH(0, IF(ISBLANK('Annex 2 Designated EHV charges'!$D$10:$D$200),1, COUNTIF(A$4:$A65, 'Annex 2 Designated EHV charges'!$D$10:$D$200)), 0)),"")</f>
        <v/>
      </c>
      <c r="B66" s="94" t="str">
        <f>IF($A66="","",VLOOKUP($A66,'Annex 2 Designated EHV charges'!$D:$P,2,0))</f>
        <v/>
      </c>
      <c r="C66" s="111" t="str">
        <f>IF($A66="","",VLOOKUP($A66,'Annex 2 Designated EHV charges'!$D:$P,3,0))</f>
        <v/>
      </c>
      <c r="D66" s="112" t="str">
        <f>IF($A66="","",VLOOKUP($A66,'Annex 2 Designated EHV charges'!$D:$P,4,0))</f>
        <v/>
      </c>
      <c r="E66" s="116" t="str">
        <f>IFERROR(IF(VLOOKUP($A66,'Annex 2 Designated EHV charges'!$D:$P,10,FALSE)=0,0,VLOOKUP($A66,'Annex 2 Designated EHV charges'!$D:$P,10,FALSE)),"")</f>
        <v/>
      </c>
      <c r="F66" s="117" t="str">
        <f>IFERROR(IF(VLOOKUP($A66,'Annex 2 Designated EHV charges'!$D:$P,11,FALSE)=0,0,VLOOKUP($A66,'Annex 2 Designated EHV charges'!$D:$P,11,FALSE)),"")</f>
        <v/>
      </c>
      <c r="G66" s="118" t="str">
        <f>IFERROR(IF(VLOOKUP($A66,'Annex 2 Designated EHV charges'!$D:$P,12,FALSE)=0,0,VLOOKUP($A66,'Annex 2 Designated EHV charges'!$D:$P,12,FALSE)),"")</f>
        <v/>
      </c>
      <c r="H66" s="118" t="str">
        <f>IFERROR(IF(VLOOKUP($A66,'Annex 2 Designated EHV charges'!$D:$P,13,FALSE)=0,0,VLOOKUP($A66,'Annex 2 Designated EHV charges'!$D:$P,13,FALSE)),"")</f>
        <v/>
      </c>
    </row>
    <row r="67" spans="1:8" x14ac:dyDescent="0.25">
      <c r="A67" s="203" t="str" cm="1">
        <f t="array" ref="A67">IFERROR(INDEX('Annex 2 Designated EHV charges'!$D$10:$D$200, MATCH(0, IF(ISBLANK('Annex 2 Designated EHV charges'!$D$10:$D$200),1, COUNTIF(A$4:$A66, 'Annex 2 Designated EHV charges'!$D$10:$D$200)), 0)),"")</f>
        <v/>
      </c>
      <c r="B67" s="94" t="str">
        <f>IF($A67="","",VLOOKUP($A67,'Annex 2 Designated EHV charges'!$D:$P,2,0))</f>
        <v/>
      </c>
      <c r="C67" s="111" t="str">
        <f>IF($A67="","",VLOOKUP($A67,'Annex 2 Designated EHV charges'!$D:$P,3,0))</f>
        <v/>
      </c>
      <c r="D67" s="112" t="str">
        <f>IF($A67="","",VLOOKUP($A67,'Annex 2 Designated EHV charges'!$D:$P,4,0))</f>
        <v/>
      </c>
      <c r="E67" s="116" t="str">
        <f>IFERROR(IF(VLOOKUP($A67,'Annex 2 Designated EHV charges'!$D:$P,10,FALSE)=0,0,VLOOKUP($A67,'Annex 2 Designated EHV charges'!$D:$P,10,FALSE)),"")</f>
        <v/>
      </c>
      <c r="F67" s="117" t="str">
        <f>IFERROR(IF(VLOOKUP($A67,'Annex 2 Designated EHV charges'!$D:$P,11,FALSE)=0,0,VLOOKUP($A67,'Annex 2 Designated EHV charges'!$D:$P,11,FALSE)),"")</f>
        <v/>
      </c>
      <c r="G67" s="118" t="str">
        <f>IFERROR(IF(VLOOKUP($A67,'Annex 2 Designated EHV charges'!$D:$P,12,FALSE)=0,0,VLOOKUP($A67,'Annex 2 Designated EHV charges'!$D:$P,12,FALSE)),"")</f>
        <v/>
      </c>
      <c r="H67" s="118" t="str">
        <f>IFERROR(IF(VLOOKUP($A67,'Annex 2 Designated EHV charges'!$D:$P,13,FALSE)=0,0,VLOOKUP($A67,'Annex 2 Designated EHV charges'!$D:$P,13,FALSE)),"")</f>
        <v/>
      </c>
    </row>
    <row r="68" spans="1:8" x14ac:dyDescent="0.25">
      <c r="A68" s="203" t="str" cm="1">
        <f t="array" ref="A68">IFERROR(INDEX('Annex 2 Designated EHV charges'!$D$10:$D$200, MATCH(0, IF(ISBLANK('Annex 2 Designated EHV charges'!$D$10:$D$200),1, COUNTIF(A$4:$A67, 'Annex 2 Designated EHV charges'!$D$10:$D$200)), 0)),"")</f>
        <v/>
      </c>
      <c r="B68" s="94" t="str">
        <f>IF($A68="","",VLOOKUP($A68,'Annex 2 Designated EHV charges'!$D:$P,2,0))</f>
        <v/>
      </c>
      <c r="C68" s="111" t="str">
        <f>IF($A68="","",VLOOKUP($A68,'Annex 2 Designated EHV charges'!$D:$P,3,0))</f>
        <v/>
      </c>
      <c r="D68" s="112" t="str">
        <f>IF($A68="","",VLOOKUP($A68,'Annex 2 Designated EHV charges'!$D:$P,4,0))</f>
        <v/>
      </c>
      <c r="E68" s="116" t="str">
        <f>IFERROR(IF(VLOOKUP($A68,'Annex 2 Designated EHV charges'!$D:$P,10,FALSE)=0,0,VLOOKUP($A68,'Annex 2 Designated EHV charges'!$D:$P,10,FALSE)),"")</f>
        <v/>
      </c>
      <c r="F68" s="117" t="str">
        <f>IFERROR(IF(VLOOKUP($A68,'Annex 2 Designated EHV charges'!$D:$P,11,FALSE)=0,0,VLOOKUP($A68,'Annex 2 Designated EHV charges'!$D:$P,11,FALSE)),"")</f>
        <v/>
      </c>
      <c r="G68" s="118" t="str">
        <f>IFERROR(IF(VLOOKUP($A68,'Annex 2 Designated EHV charges'!$D:$P,12,FALSE)=0,0,VLOOKUP($A68,'Annex 2 Designated EHV charges'!$D:$P,12,FALSE)),"")</f>
        <v/>
      </c>
      <c r="H68" s="118" t="str">
        <f>IFERROR(IF(VLOOKUP($A68,'Annex 2 Designated EHV charges'!$D:$P,13,FALSE)=0,0,VLOOKUP($A68,'Annex 2 Designated EHV charges'!$D:$P,13,FALSE)),"")</f>
        <v/>
      </c>
    </row>
    <row r="69" spans="1:8" x14ac:dyDescent="0.25">
      <c r="A69" s="203" t="str" cm="1">
        <f t="array" ref="A69">IFERROR(INDEX('Annex 2 Designated EHV charges'!$D$10:$D$200, MATCH(0, IF(ISBLANK('Annex 2 Designated EHV charges'!$D$10:$D$200),1, COUNTIF(A$4:$A68, 'Annex 2 Designated EHV charges'!$D$10:$D$200)), 0)),"")</f>
        <v/>
      </c>
      <c r="B69" s="94" t="str">
        <f>IF($A69="","",VLOOKUP($A69,'Annex 2 Designated EHV charges'!$D:$P,2,0))</f>
        <v/>
      </c>
      <c r="C69" s="111" t="str">
        <f>IF($A69="","",VLOOKUP($A69,'Annex 2 Designated EHV charges'!$D:$P,3,0))</f>
        <v/>
      </c>
      <c r="D69" s="112" t="str">
        <f>IF($A69="","",VLOOKUP($A69,'Annex 2 Designated EHV charges'!$D:$P,4,0))</f>
        <v/>
      </c>
      <c r="E69" s="116" t="str">
        <f>IFERROR(IF(VLOOKUP($A69,'Annex 2 Designated EHV charges'!$D:$P,10,FALSE)=0,0,VLOOKUP($A69,'Annex 2 Designated EHV charges'!$D:$P,10,FALSE)),"")</f>
        <v/>
      </c>
      <c r="F69" s="117" t="str">
        <f>IFERROR(IF(VLOOKUP($A69,'Annex 2 Designated EHV charges'!$D:$P,11,FALSE)=0,0,VLOOKUP($A69,'Annex 2 Designated EHV charges'!$D:$P,11,FALSE)),"")</f>
        <v/>
      </c>
      <c r="G69" s="118" t="str">
        <f>IFERROR(IF(VLOOKUP($A69,'Annex 2 Designated EHV charges'!$D:$P,12,FALSE)=0,0,VLOOKUP($A69,'Annex 2 Designated EHV charges'!$D:$P,12,FALSE)),"")</f>
        <v/>
      </c>
      <c r="H69" s="118" t="str">
        <f>IFERROR(IF(VLOOKUP($A69,'Annex 2 Designated EHV charges'!$D:$P,13,FALSE)=0,0,VLOOKUP($A69,'Annex 2 Designated EHV charges'!$D:$P,13,FALSE)),"")</f>
        <v/>
      </c>
    </row>
    <row r="70" spans="1:8" x14ac:dyDescent="0.25">
      <c r="A70" s="203" t="str" cm="1">
        <f t="array" ref="A70">IFERROR(INDEX('Annex 2 Designated EHV charges'!$D$10:$D$200, MATCH(0, IF(ISBLANK('Annex 2 Designated EHV charges'!$D$10:$D$200),1, COUNTIF(A$4:$A69, 'Annex 2 Designated EHV charges'!$D$10:$D$200)), 0)),"")</f>
        <v/>
      </c>
      <c r="B70" s="94" t="str">
        <f>IF($A70="","",VLOOKUP($A70,'Annex 2 Designated EHV charges'!$D:$P,2,0))</f>
        <v/>
      </c>
      <c r="C70" s="111" t="str">
        <f>IF($A70="","",VLOOKUP($A70,'Annex 2 Designated EHV charges'!$D:$P,3,0))</f>
        <v/>
      </c>
      <c r="D70" s="112" t="str">
        <f>IF($A70="","",VLOOKUP($A70,'Annex 2 Designated EHV charges'!$D:$P,4,0))</f>
        <v/>
      </c>
      <c r="E70" s="116" t="str">
        <f>IFERROR(IF(VLOOKUP($A70,'Annex 2 Designated EHV charges'!$D:$P,10,FALSE)=0,0,VLOOKUP($A70,'Annex 2 Designated EHV charges'!$D:$P,10,FALSE)),"")</f>
        <v/>
      </c>
      <c r="F70" s="117" t="str">
        <f>IFERROR(IF(VLOOKUP($A70,'Annex 2 Designated EHV charges'!$D:$P,11,FALSE)=0,0,VLOOKUP($A70,'Annex 2 Designated EHV charges'!$D:$P,11,FALSE)),"")</f>
        <v/>
      </c>
      <c r="G70" s="118" t="str">
        <f>IFERROR(IF(VLOOKUP($A70,'Annex 2 Designated EHV charges'!$D:$P,12,FALSE)=0,0,VLOOKUP($A70,'Annex 2 Designated EHV charges'!$D:$P,12,FALSE)),"")</f>
        <v/>
      </c>
      <c r="H70" s="118" t="str">
        <f>IFERROR(IF(VLOOKUP($A70,'Annex 2 Designated EHV charges'!$D:$P,13,FALSE)=0,0,VLOOKUP($A70,'Annex 2 Designated EHV charges'!$D:$P,13,FALSE)),"")</f>
        <v/>
      </c>
    </row>
    <row r="71" spans="1:8" x14ac:dyDescent="0.25">
      <c r="A71" s="203" t="str" cm="1">
        <f t="array" ref="A71">IFERROR(INDEX('Annex 2 Designated EHV charges'!$D$10:$D$200, MATCH(0, IF(ISBLANK('Annex 2 Designated EHV charges'!$D$10:$D$200),1, COUNTIF(A$4:$A70, 'Annex 2 Designated EHV charges'!$D$10:$D$200)), 0)),"")</f>
        <v/>
      </c>
      <c r="B71" s="94" t="str">
        <f>IF($A71="","",VLOOKUP($A71,'Annex 2 Designated EHV charges'!$D:$P,2,0))</f>
        <v/>
      </c>
      <c r="C71" s="111" t="str">
        <f>IF($A71="","",VLOOKUP($A71,'Annex 2 Designated EHV charges'!$D:$P,3,0))</f>
        <v/>
      </c>
      <c r="D71" s="112" t="str">
        <f>IF($A71="","",VLOOKUP($A71,'Annex 2 Designated EHV charges'!$D:$P,4,0))</f>
        <v/>
      </c>
      <c r="E71" s="116" t="str">
        <f>IFERROR(IF(VLOOKUP($A71,'Annex 2 Designated EHV charges'!$D:$P,10,FALSE)=0,0,VLOOKUP($A71,'Annex 2 Designated EHV charges'!$D:$P,10,FALSE)),"")</f>
        <v/>
      </c>
      <c r="F71" s="117" t="str">
        <f>IFERROR(IF(VLOOKUP($A71,'Annex 2 Designated EHV charges'!$D:$P,11,FALSE)=0,0,VLOOKUP($A71,'Annex 2 Designated EHV charges'!$D:$P,11,FALSE)),"")</f>
        <v/>
      </c>
      <c r="G71" s="118" t="str">
        <f>IFERROR(IF(VLOOKUP($A71,'Annex 2 Designated EHV charges'!$D:$P,12,FALSE)=0,0,VLOOKUP($A71,'Annex 2 Designated EHV charges'!$D:$P,12,FALSE)),"")</f>
        <v/>
      </c>
      <c r="H71" s="118" t="str">
        <f>IFERROR(IF(VLOOKUP($A71,'Annex 2 Designated EHV charges'!$D:$P,13,FALSE)=0,0,VLOOKUP($A71,'Annex 2 Designated EHV charges'!$D:$P,13,FALSE)),"")</f>
        <v/>
      </c>
    </row>
    <row r="72" spans="1:8" x14ac:dyDescent="0.25">
      <c r="A72" s="203" t="str" cm="1">
        <f t="array" ref="A72">IFERROR(INDEX('Annex 2 Designated EHV charges'!$D$10:$D$200, MATCH(0, IF(ISBLANK('Annex 2 Designated EHV charges'!$D$10:$D$200),1, COUNTIF(A$4:$A71, 'Annex 2 Designated EHV charges'!$D$10:$D$200)), 0)),"")</f>
        <v/>
      </c>
      <c r="B72" s="94" t="str">
        <f>IF($A72="","",VLOOKUP($A72,'Annex 2 Designated EHV charges'!$D:$P,2,0))</f>
        <v/>
      </c>
      <c r="C72" s="111" t="str">
        <f>IF($A72="","",VLOOKUP($A72,'Annex 2 Designated EHV charges'!$D:$P,3,0))</f>
        <v/>
      </c>
      <c r="D72" s="112" t="str">
        <f>IF($A72="","",VLOOKUP($A72,'Annex 2 Designated EHV charges'!$D:$P,4,0))</f>
        <v/>
      </c>
      <c r="E72" s="116" t="str">
        <f>IFERROR(IF(VLOOKUP($A72,'Annex 2 Designated EHV charges'!$D:$P,10,FALSE)=0,0,VLOOKUP($A72,'Annex 2 Designated EHV charges'!$D:$P,10,FALSE)),"")</f>
        <v/>
      </c>
      <c r="F72" s="117" t="str">
        <f>IFERROR(IF(VLOOKUP($A72,'Annex 2 Designated EHV charges'!$D:$P,11,FALSE)=0,0,VLOOKUP($A72,'Annex 2 Designated EHV charges'!$D:$P,11,FALSE)),"")</f>
        <v/>
      </c>
      <c r="G72" s="118" t="str">
        <f>IFERROR(IF(VLOOKUP($A72,'Annex 2 Designated EHV charges'!$D:$P,12,FALSE)=0,0,VLOOKUP($A72,'Annex 2 Designated EHV charges'!$D:$P,12,FALSE)),"")</f>
        <v/>
      </c>
      <c r="H72" s="118" t="str">
        <f>IFERROR(IF(VLOOKUP($A72,'Annex 2 Designated EHV charges'!$D:$P,13,FALSE)=0,0,VLOOKUP($A72,'Annex 2 Designated EHV charges'!$D:$P,13,FALSE)),"")</f>
        <v/>
      </c>
    </row>
    <row r="73" spans="1:8" x14ac:dyDescent="0.25">
      <c r="A73" s="203" t="str" cm="1">
        <f t="array" ref="A73">IFERROR(INDEX('Annex 2 Designated EHV charges'!$D$10:$D$200, MATCH(0, IF(ISBLANK('Annex 2 Designated EHV charges'!$D$10:$D$200),1, COUNTIF(A$4:$A72, 'Annex 2 Designated EHV charges'!$D$10:$D$200)), 0)),"")</f>
        <v/>
      </c>
      <c r="B73" s="94" t="str">
        <f>IF($A73="","",VLOOKUP($A73,'Annex 2 Designated EHV charges'!$D:$P,2,0))</f>
        <v/>
      </c>
      <c r="C73" s="111" t="str">
        <f>IF($A73="","",VLOOKUP($A73,'Annex 2 Designated EHV charges'!$D:$P,3,0))</f>
        <v/>
      </c>
      <c r="D73" s="112" t="str">
        <f>IF($A73="","",VLOOKUP($A73,'Annex 2 Designated EHV charges'!$D:$P,4,0))</f>
        <v/>
      </c>
      <c r="E73" s="116" t="str">
        <f>IFERROR(IF(VLOOKUP($A73,'Annex 2 Designated EHV charges'!$D:$P,10,FALSE)=0,0,VLOOKUP($A73,'Annex 2 Designated EHV charges'!$D:$P,10,FALSE)),"")</f>
        <v/>
      </c>
      <c r="F73" s="117" t="str">
        <f>IFERROR(IF(VLOOKUP($A73,'Annex 2 Designated EHV charges'!$D:$P,11,FALSE)=0,0,VLOOKUP($A73,'Annex 2 Designated EHV charges'!$D:$P,11,FALSE)),"")</f>
        <v/>
      </c>
      <c r="G73" s="118" t="str">
        <f>IFERROR(IF(VLOOKUP($A73,'Annex 2 Designated EHV charges'!$D:$P,12,FALSE)=0,0,VLOOKUP($A73,'Annex 2 Designated EHV charges'!$D:$P,12,FALSE)),"")</f>
        <v/>
      </c>
      <c r="H73" s="118" t="str">
        <f>IFERROR(IF(VLOOKUP($A73,'Annex 2 Designated EHV charges'!$D:$P,13,FALSE)=0,0,VLOOKUP($A73,'Annex 2 Designated EHV charges'!$D:$P,13,FALSE)),"")</f>
        <v/>
      </c>
    </row>
    <row r="74" spans="1:8" x14ac:dyDescent="0.25">
      <c r="A74" s="203" t="str" cm="1">
        <f t="array" ref="A74">IFERROR(INDEX('Annex 2 Designated EHV charges'!$D$10:$D$200, MATCH(0, IF(ISBLANK('Annex 2 Designated EHV charges'!$D$10:$D$200),1, COUNTIF(A$4:$A73, 'Annex 2 Designated EHV charges'!$D$10:$D$200)), 0)),"")</f>
        <v/>
      </c>
      <c r="B74" s="94" t="str">
        <f>IF($A74="","",VLOOKUP($A74,'Annex 2 Designated EHV charges'!$D:$P,2,0))</f>
        <v/>
      </c>
      <c r="C74" s="111" t="str">
        <f>IF($A74="","",VLOOKUP($A74,'Annex 2 Designated EHV charges'!$D:$P,3,0))</f>
        <v/>
      </c>
      <c r="D74" s="112" t="str">
        <f>IF($A74="","",VLOOKUP($A74,'Annex 2 Designated EHV charges'!$D:$P,4,0))</f>
        <v/>
      </c>
      <c r="E74" s="116" t="str">
        <f>IFERROR(IF(VLOOKUP($A74,'Annex 2 Designated EHV charges'!$D:$P,10,FALSE)=0,0,VLOOKUP($A74,'Annex 2 Designated EHV charges'!$D:$P,10,FALSE)),"")</f>
        <v/>
      </c>
      <c r="F74" s="117" t="str">
        <f>IFERROR(IF(VLOOKUP($A74,'Annex 2 Designated EHV charges'!$D:$P,11,FALSE)=0,0,VLOOKUP($A74,'Annex 2 Designated EHV charges'!$D:$P,11,FALSE)),"")</f>
        <v/>
      </c>
      <c r="G74" s="118" t="str">
        <f>IFERROR(IF(VLOOKUP($A74,'Annex 2 Designated EHV charges'!$D:$P,12,FALSE)=0,0,VLOOKUP($A74,'Annex 2 Designated EHV charges'!$D:$P,12,FALSE)),"")</f>
        <v/>
      </c>
      <c r="H74" s="118" t="str">
        <f>IFERROR(IF(VLOOKUP($A74,'Annex 2 Designated EHV charges'!$D:$P,13,FALSE)=0,0,VLOOKUP($A74,'Annex 2 Designated EHV charges'!$D:$P,13,FALSE)),"")</f>
        <v/>
      </c>
    </row>
    <row r="75" spans="1:8" x14ac:dyDescent="0.25">
      <c r="A75" s="203" t="str" cm="1">
        <f t="array" ref="A75">IFERROR(INDEX('Annex 2 Designated EHV charges'!$D$10:$D$200, MATCH(0, IF(ISBLANK('Annex 2 Designated EHV charges'!$D$10:$D$200),1, COUNTIF(A$4:$A74, 'Annex 2 Designated EHV charges'!$D$10:$D$200)), 0)),"")</f>
        <v/>
      </c>
      <c r="B75" s="94" t="str">
        <f>IF($A75="","",VLOOKUP($A75,'Annex 2 Designated EHV charges'!$D:$P,2,0))</f>
        <v/>
      </c>
      <c r="C75" s="111" t="str">
        <f>IF($A75="","",VLOOKUP($A75,'Annex 2 Designated EHV charges'!$D:$P,3,0))</f>
        <v/>
      </c>
      <c r="D75" s="112" t="str">
        <f>IF($A75="","",VLOOKUP($A75,'Annex 2 Designated EHV charges'!$D:$P,4,0))</f>
        <v/>
      </c>
      <c r="E75" s="116" t="str">
        <f>IFERROR(IF(VLOOKUP($A75,'Annex 2 Designated EHV charges'!$D:$P,10,FALSE)=0,0,VLOOKUP($A75,'Annex 2 Designated EHV charges'!$D:$P,10,FALSE)),"")</f>
        <v/>
      </c>
      <c r="F75" s="117" t="str">
        <f>IFERROR(IF(VLOOKUP($A75,'Annex 2 Designated EHV charges'!$D:$P,11,FALSE)=0,0,VLOOKUP($A75,'Annex 2 Designated EHV charges'!$D:$P,11,FALSE)),"")</f>
        <v/>
      </c>
      <c r="G75" s="118" t="str">
        <f>IFERROR(IF(VLOOKUP($A75,'Annex 2 Designated EHV charges'!$D:$P,12,FALSE)=0,0,VLOOKUP($A75,'Annex 2 Designated EHV charges'!$D:$P,12,FALSE)),"")</f>
        <v/>
      </c>
      <c r="H75" s="118" t="str">
        <f>IFERROR(IF(VLOOKUP($A75,'Annex 2 Designated EHV charges'!$D:$P,13,FALSE)=0,0,VLOOKUP($A75,'Annex 2 Designated EHV charges'!$D:$P,13,FALSE)),"")</f>
        <v/>
      </c>
    </row>
    <row r="76" spans="1:8" x14ac:dyDescent="0.25">
      <c r="A76" s="203" t="str" cm="1">
        <f t="array" ref="A76">IFERROR(INDEX('Annex 2 Designated EHV charges'!$D$10:$D$200, MATCH(0, IF(ISBLANK('Annex 2 Designated EHV charges'!$D$10:$D$200),1, COUNTIF(A$4:$A75, 'Annex 2 Designated EHV charges'!$D$10:$D$200)), 0)),"")</f>
        <v/>
      </c>
      <c r="B76" s="94" t="str">
        <f>IF($A76="","",VLOOKUP($A76,'Annex 2 Designated EHV charges'!$D:$P,2,0))</f>
        <v/>
      </c>
      <c r="C76" s="111" t="str">
        <f>IF($A76="","",VLOOKUP($A76,'Annex 2 Designated EHV charges'!$D:$P,3,0))</f>
        <v/>
      </c>
      <c r="D76" s="112" t="str">
        <f>IF($A76="","",VLOOKUP($A76,'Annex 2 Designated EHV charges'!$D:$P,4,0))</f>
        <v/>
      </c>
      <c r="E76" s="116" t="str">
        <f>IFERROR(IF(VLOOKUP($A76,'Annex 2 Designated EHV charges'!$D:$P,10,FALSE)=0,0,VLOOKUP($A76,'Annex 2 Designated EHV charges'!$D:$P,10,FALSE)),"")</f>
        <v/>
      </c>
      <c r="F76" s="117" t="str">
        <f>IFERROR(IF(VLOOKUP($A76,'Annex 2 Designated EHV charges'!$D:$P,11,FALSE)=0,0,VLOOKUP($A76,'Annex 2 Designated EHV charges'!$D:$P,11,FALSE)),"")</f>
        <v/>
      </c>
      <c r="G76" s="118" t="str">
        <f>IFERROR(IF(VLOOKUP($A76,'Annex 2 Designated EHV charges'!$D:$P,12,FALSE)=0,0,VLOOKUP($A76,'Annex 2 Designated EHV charges'!$D:$P,12,FALSE)),"")</f>
        <v/>
      </c>
      <c r="H76" s="118" t="str">
        <f>IFERROR(IF(VLOOKUP($A76,'Annex 2 Designated EHV charges'!$D:$P,13,FALSE)=0,0,VLOOKUP($A76,'Annex 2 Designated EHV charges'!$D:$P,13,FALSE)),"")</f>
        <v/>
      </c>
    </row>
    <row r="77" spans="1:8" x14ac:dyDescent="0.25">
      <c r="A77" s="203" t="str" cm="1">
        <f t="array" ref="A77">IFERROR(INDEX('Annex 2 Designated EHV charges'!$D$10:$D$200, MATCH(0, IF(ISBLANK('Annex 2 Designated EHV charges'!$D$10:$D$200),1, COUNTIF(A$4:$A76, 'Annex 2 Designated EHV charges'!$D$10:$D$200)), 0)),"")</f>
        <v/>
      </c>
      <c r="B77" s="94" t="str">
        <f>IF($A77="","",VLOOKUP($A77,'Annex 2 Designated EHV charges'!$D:$P,2,0))</f>
        <v/>
      </c>
      <c r="C77" s="111" t="str">
        <f>IF($A77="","",VLOOKUP($A77,'Annex 2 Designated EHV charges'!$D:$P,3,0))</f>
        <v/>
      </c>
      <c r="D77" s="112" t="str">
        <f>IF($A77="","",VLOOKUP($A77,'Annex 2 Designated EHV charges'!$D:$P,4,0))</f>
        <v/>
      </c>
      <c r="E77" s="116" t="str">
        <f>IFERROR(IF(VLOOKUP($A77,'Annex 2 Designated EHV charges'!$D:$P,10,FALSE)=0,0,VLOOKUP($A77,'Annex 2 Designated EHV charges'!$D:$P,10,FALSE)),"")</f>
        <v/>
      </c>
      <c r="F77" s="117" t="str">
        <f>IFERROR(IF(VLOOKUP($A77,'Annex 2 Designated EHV charges'!$D:$P,11,FALSE)=0,0,VLOOKUP($A77,'Annex 2 Designated EHV charges'!$D:$P,11,FALSE)),"")</f>
        <v/>
      </c>
      <c r="G77" s="118" t="str">
        <f>IFERROR(IF(VLOOKUP($A77,'Annex 2 Designated EHV charges'!$D:$P,12,FALSE)=0,0,VLOOKUP($A77,'Annex 2 Designated EHV charges'!$D:$P,12,FALSE)),"")</f>
        <v/>
      </c>
      <c r="H77" s="118" t="str">
        <f>IFERROR(IF(VLOOKUP($A77,'Annex 2 Designated EHV charges'!$D:$P,13,FALSE)=0,0,VLOOKUP($A77,'Annex 2 Designated EHV charges'!$D:$P,13,FALSE)),"")</f>
        <v/>
      </c>
    </row>
    <row r="78" spans="1:8" x14ac:dyDescent="0.25">
      <c r="A78" s="203" t="str" cm="1">
        <f t="array" ref="A78">IFERROR(INDEX('Annex 2 Designated EHV charges'!$D$10:$D$200, MATCH(0, IF(ISBLANK('Annex 2 Designated EHV charges'!$D$10:$D$200),1, COUNTIF(A$4:$A77, 'Annex 2 Designated EHV charges'!$D$10:$D$200)), 0)),"")</f>
        <v/>
      </c>
      <c r="B78" s="94" t="str">
        <f>IF($A78="","",VLOOKUP($A78,'Annex 2 Designated EHV charges'!$D:$P,2,0))</f>
        <v/>
      </c>
      <c r="C78" s="111" t="str">
        <f>IF($A78="","",VLOOKUP($A78,'Annex 2 Designated EHV charges'!$D:$P,3,0))</f>
        <v/>
      </c>
      <c r="D78" s="112" t="str">
        <f>IF($A78="","",VLOOKUP($A78,'Annex 2 Designated EHV charges'!$D:$P,4,0))</f>
        <v/>
      </c>
      <c r="E78" s="116" t="str">
        <f>IFERROR(IF(VLOOKUP($A78,'Annex 2 Designated EHV charges'!$D:$P,10,FALSE)=0,0,VLOOKUP($A78,'Annex 2 Designated EHV charges'!$D:$P,10,FALSE)),"")</f>
        <v/>
      </c>
      <c r="F78" s="117" t="str">
        <f>IFERROR(IF(VLOOKUP($A78,'Annex 2 Designated EHV charges'!$D:$P,11,FALSE)=0,0,VLOOKUP($A78,'Annex 2 Designated EHV charges'!$D:$P,11,FALSE)),"")</f>
        <v/>
      </c>
      <c r="G78" s="118" t="str">
        <f>IFERROR(IF(VLOOKUP($A78,'Annex 2 Designated EHV charges'!$D:$P,12,FALSE)=0,0,VLOOKUP($A78,'Annex 2 Designated EHV charges'!$D:$P,12,FALSE)),"")</f>
        <v/>
      </c>
      <c r="H78" s="118" t="str">
        <f>IFERROR(IF(VLOOKUP($A78,'Annex 2 Designated EHV charges'!$D:$P,13,FALSE)=0,0,VLOOKUP($A78,'Annex 2 Designated EHV charges'!$D:$P,13,FALSE)),"")</f>
        <v/>
      </c>
    </row>
    <row r="79" spans="1:8" x14ac:dyDescent="0.25">
      <c r="A79" s="203" t="str" cm="1">
        <f t="array" ref="A79">IFERROR(INDEX('Annex 2 Designated EHV charges'!$D$10:$D$200, MATCH(0, IF(ISBLANK('Annex 2 Designated EHV charges'!$D$10:$D$200),1, COUNTIF(A$4:$A78, 'Annex 2 Designated EHV charges'!$D$10:$D$200)), 0)),"")</f>
        <v/>
      </c>
      <c r="B79" s="94" t="str">
        <f>IF($A79="","",VLOOKUP($A79,'Annex 2 Designated EHV charges'!$D:$P,2,0))</f>
        <v/>
      </c>
      <c r="C79" s="111" t="str">
        <f>IF($A79="","",VLOOKUP($A79,'Annex 2 Designated EHV charges'!$D:$P,3,0))</f>
        <v/>
      </c>
      <c r="D79" s="112" t="str">
        <f>IF($A79="","",VLOOKUP($A79,'Annex 2 Designated EHV charges'!$D:$P,4,0))</f>
        <v/>
      </c>
      <c r="E79" s="116" t="str">
        <f>IFERROR(IF(VLOOKUP($A79,'Annex 2 Designated EHV charges'!$D:$P,10,FALSE)=0,0,VLOOKUP($A79,'Annex 2 Designated EHV charges'!$D:$P,10,FALSE)),"")</f>
        <v/>
      </c>
      <c r="F79" s="117" t="str">
        <f>IFERROR(IF(VLOOKUP($A79,'Annex 2 Designated EHV charges'!$D:$P,11,FALSE)=0,0,VLOOKUP($A79,'Annex 2 Designated EHV charges'!$D:$P,11,FALSE)),"")</f>
        <v/>
      </c>
      <c r="G79" s="118" t="str">
        <f>IFERROR(IF(VLOOKUP($A79,'Annex 2 Designated EHV charges'!$D:$P,12,FALSE)=0,0,VLOOKUP($A79,'Annex 2 Designated EHV charges'!$D:$P,12,FALSE)),"")</f>
        <v/>
      </c>
      <c r="H79" s="118" t="str">
        <f>IFERROR(IF(VLOOKUP($A79,'Annex 2 Designated EHV charges'!$D:$P,13,FALSE)=0,0,VLOOKUP($A79,'Annex 2 Designated EHV charges'!$D:$P,13,FALSE)),"")</f>
        <v/>
      </c>
    </row>
    <row r="80" spans="1:8" x14ac:dyDescent="0.25">
      <c r="A80" s="203" t="str" cm="1">
        <f t="array" ref="A80">IFERROR(INDEX('Annex 2 Designated EHV charges'!$D$10:$D$200, MATCH(0, IF(ISBLANK('Annex 2 Designated EHV charges'!$D$10:$D$200),1, COUNTIF(A$4:$A79, 'Annex 2 Designated EHV charges'!$D$10:$D$200)), 0)),"")</f>
        <v/>
      </c>
      <c r="B80" s="94" t="str">
        <f>IF($A80="","",VLOOKUP($A80,'Annex 2 Designated EHV charges'!$D:$P,2,0))</f>
        <v/>
      </c>
      <c r="C80" s="111" t="str">
        <f>IF($A80="","",VLOOKUP($A80,'Annex 2 Designated EHV charges'!$D:$P,3,0))</f>
        <v/>
      </c>
      <c r="D80" s="112" t="str">
        <f>IF($A80="","",VLOOKUP($A80,'Annex 2 Designated EHV charges'!$D:$P,4,0))</f>
        <v/>
      </c>
      <c r="E80" s="116" t="str">
        <f>IFERROR(IF(VLOOKUP($A80,'Annex 2 Designated EHV charges'!$D:$P,10,FALSE)=0,0,VLOOKUP($A80,'Annex 2 Designated EHV charges'!$D:$P,10,FALSE)),"")</f>
        <v/>
      </c>
      <c r="F80" s="117" t="str">
        <f>IFERROR(IF(VLOOKUP($A80,'Annex 2 Designated EHV charges'!$D:$P,11,FALSE)=0,0,VLOOKUP($A80,'Annex 2 Designated EHV charges'!$D:$P,11,FALSE)),"")</f>
        <v/>
      </c>
      <c r="G80" s="118" t="str">
        <f>IFERROR(IF(VLOOKUP($A80,'Annex 2 Designated EHV charges'!$D:$P,12,FALSE)=0,0,VLOOKUP($A80,'Annex 2 Designated EHV charges'!$D:$P,12,FALSE)),"")</f>
        <v/>
      </c>
      <c r="H80" s="118" t="str">
        <f>IFERROR(IF(VLOOKUP($A80,'Annex 2 Designated EHV charges'!$D:$P,13,FALSE)=0,0,VLOOKUP($A80,'Annex 2 Designated EHV charges'!$D:$P,13,FALSE)),"")</f>
        <v/>
      </c>
    </row>
    <row r="81" spans="1:8" x14ac:dyDescent="0.25">
      <c r="A81" s="203" t="str" cm="1">
        <f t="array" ref="A81">IFERROR(INDEX('Annex 2 Designated EHV charges'!$D$10:$D$200, MATCH(0, IF(ISBLANK('Annex 2 Designated EHV charges'!$D$10:$D$200),1, COUNTIF(A$4:$A80, 'Annex 2 Designated EHV charges'!$D$10:$D$200)), 0)),"")</f>
        <v/>
      </c>
      <c r="B81" s="94" t="str">
        <f>IF($A81="","",VLOOKUP($A81,'Annex 2 Designated EHV charges'!$D:$P,2,0))</f>
        <v/>
      </c>
      <c r="C81" s="111" t="str">
        <f>IF($A81="","",VLOOKUP($A81,'Annex 2 Designated EHV charges'!$D:$P,3,0))</f>
        <v/>
      </c>
      <c r="D81" s="112" t="str">
        <f>IF($A81="","",VLOOKUP($A81,'Annex 2 Designated EHV charges'!$D:$P,4,0))</f>
        <v/>
      </c>
      <c r="E81" s="116" t="str">
        <f>IFERROR(IF(VLOOKUP($A81,'Annex 2 Designated EHV charges'!$D:$P,10,FALSE)=0,0,VLOOKUP($A81,'Annex 2 Designated EHV charges'!$D:$P,10,FALSE)),"")</f>
        <v/>
      </c>
      <c r="F81" s="117" t="str">
        <f>IFERROR(IF(VLOOKUP($A81,'Annex 2 Designated EHV charges'!$D:$P,11,FALSE)=0,0,VLOOKUP($A81,'Annex 2 Designated EHV charges'!$D:$P,11,FALSE)),"")</f>
        <v/>
      </c>
      <c r="G81" s="118" t="str">
        <f>IFERROR(IF(VLOOKUP($A81,'Annex 2 Designated EHV charges'!$D:$P,12,FALSE)=0,0,VLOOKUP($A81,'Annex 2 Designated EHV charges'!$D:$P,12,FALSE)),"")</f>
        <v/>
      </c>
      <c r="H81" s="118" t="str">
        <f>IFERROR(IF(VLOOKUP($A81,'Annex 2 Designated EHV charges'!$D:$P,13,FALSE)=0,0,VLOOKUP($A81,'Annex 2 Designated EHV charges'!$D:$P,13,FALSE)),"")</f>
        <v/>
      </c>
    </row>
    <row r="82" spans="1:8" x14ac:dyDescent="0.25">
      <c r="A82" s="203" t="str" cm="1">
        <f t="array" ref="A82">IFERROR(INDEX('Annex 2 Designated EHV charges'!$D$10:$D$200, MATCH(0, IF(ISBLANK('Annex 2 Designated EHV charges'!$D$10:$D$200),1, COUNTIF(A$4:$A81, 'Annex 2 Designated EHV charges'!$D$10:$D$200)), 0)),"")</f>
        <v/>
      </c>
      <c r="B82" s="94" t="str">
        <f>IF($A82="","",VLOOKUP($A82,'Annex 2 Designated EHV charges'!$D:$P,2,0))</f>
        <v/>
      </c>
      <c r="C82" s="111" t="str">
        <f>IF($A82="","",VLOOKUP($A82,'Annex 2 Designated EHV charges'!$D:$P,3,0))</f>
        <v/>
      </c>
      <c r="D82" s="112" t="str">
        <f>IF($A82="","",VLOOKUP($A82,'Annex 2 Designated EHV charges'!$D:$P,4,0))</f>
        <v/>
      </c>
      <c r="E82" s="116" t="str">
        <f>IFERROR(IF(VLOOKUP($A82,'Annex 2 Designated EHV charges'!$D:$P,10,FALSE)=0,0,VLOOKUP($A82,'Annex 2 Designated EHV charges'!$D:$P,10,FALSE)),"")</f>
        <v/>
      </c>
      <c r="F82" s="117" t="str">
        <f>IFERROR(IF(VLOOKUP($A82,'Annex 2 Designated EHV charges'!$D:$P,11,FALSE)=0,0,VLOOKUP($A82,'Annex 2 Designated EHV charges'!$D:$P,11,FALSE)),"")</f>
        <v/>
      </c>
      <c r="G82" s="118" t="str">
        <f>IFERROR(IF(VLOOKUP($A82,'Annex 2 Designated EHV charges'!$D:$P,12,FALSE)=0,0,VLOOKUP($A82,'Annex 2 Designated EHV charges'!$D:$P,12,FALSE)),"")</f>
        <v/>
      </c>
      <c r="H82" s="118" t="str">
        <f>IFERROR(IF(VLOOKUP($A82,'Annex 2 Designated EHV charges'!$D:$P,13,FALSE)=0,0,VLOOKUP($A82,'Annex 2 Designated EHV charges'!$D:$P,13,FALSE)),"")</f>
        <v/>
      </c>
    </row>
    <row r="83" spans="1:8" x14ac:dyDescent="0.25">
      <c r="A83" s="203" t="str" cm="1">
        <f t="array" ref="A83">IFERROR(INDEX('Annex 2 Designated EHV charges'!$D$10:$D$200, MATCH(0, IF(ISBLANK('Annex 2 Designated EHV charges'!$D$10:$D$200),1, COUNTIF(A$4:$A82, 'Annex 2 Designated EHV charges'!$D$10:$D$200)), 0)),"")</f>
        <v/>
      </c>
      <c r="B83" s="94" t="str">
        <f>IF($A83="","",VLOOKUP($A83,'Annex 2 Designated EHV charges'!$D:$P,2,0))</f>
        <v/>
      </c>
      <c r="C83" s="111" t="str">
        <f>IF($A83="","",VLOOKUP($A83,'Annex 2 Designated EHV charges'!$D:$P,3,0))</f>
        <v/>
      </c>
      <c r="D83" s="112" t="str">
        <f>IF($A83="","",VLOOKUP($A83,'Annex 2 Designated EHV charges'!$D:$P,4,0))</f>
        <v/>
      </c>
      <c r="E83" s="116" t="str">
        <f>IFERROR(IF(VLOOKUP($A83,'Annex 2 Designated EHV charges'!$D:$P,10,FALSE)=0,0,VLOOKUP($A83,'Annex 2 Designated EHV charges'!$D:$P,10,FALSE)),"")</f>
        <v/>
      </c>
      <c r="F83" s="117" t="str">
        <f>IFERROR(IF(VLOOKUP($A83,'Annex 2 Designated EHV charges'!$D:$P,11,FALSE)=0,0,VLOOKUP($A83,'Annex 2 Designated EHV charges'!$D:$P,11,FALSE)),"")</f>
        <v/>
      </c>
      <c r="G83" s="118" t="str">
        <f>IFERROR(IF(VLOOKUP($A83,'Annex 2 Designated EHV charges'!$D:$P,12,FALSE)=0,0,VLOOKUP($A83,'Annex 2 Designated EHV charges'!$D:$P,12,FALSE)),"")</f>
        <v/>
      </c>
      <c r="H83" s="118" t="str">
        <f>IFERROR(IF(VLOOKUP($A83,'Annex 2 Designated EHV charges'!$D:$P,13,FALSE)=0,0,VLOOKUP($A83,'Annex 2 Designated EHV charges'!$D:$P,13,FALSE)),"")</f>
        <v/>
      </c>
    </row>
    <row r="84" spans="1:8" x14ac:dyDescent="0.25">
      <c r="A84" s="203" t="str" cm="1">
        <f t="array" ref="A84">IFERROR(INDEX('Annex 2 Designated EHV charges'!$D$10:$D$200, MATCH(0, IF(ISBLANK('Annex 2 Designated EHV charges'!$D$10:$D$200),1, COUNTIF(A$4:$A83, 'Annex 2 Designated EHV charges'!$D$10:$D$200)), 0)),"")</f>
        <v/>
      </c>
      <c r="B84" s="94" t="str">
        <f>IF($A84="","",VLOOKUP($A84,'Annex 2 Designated EHV charges'!$D:$P,2,0))</f>
        <v/>
      </c>
      <c r="C84" s="111" t="str">
        <f>IF($A84="","",VLOOKUP($A84,'Annex 2 Designated EHV charges'!$D:$P,3,0))</f>
        <v/>
      </c>
      <c r="D84" s="112" t="str">
        <f>IF($A84="","",VLOOKUP($A84,'Annex 2 Designated EHV charges'!$D:$P,4,0))</f>
        <v/>
      </c>
      <c r="E84" s="116" t="str">
        <f>IFERROR(IF(VLOOKUP($A84,'Annex 2 Designated EHV charges'!$D:$P,10,FALSE)=0,0,VLOOKUP($A84,'Annex 2 Designated EHV charges'!$D:$P,10,FALSE)),"")</f>
        <v/>
      </c>
      <c r="F84" s="117" t="str">
        <f>IFERROR(IF(VLOOKUP($A84,'Annex 2 Designated EHV charges'!$D:$P,11,FALSE)=0,0,VLOOKUP($A84,'Annex 2 Designated EHV charges'!$D:$P,11,FALSE)),"")</f>
        <v/>
      </c>
      <c r="G84" s="118" t="str">
        <f>IFERROR(IF(VLOOKUP($A84,'Annex 2 Designated EHV charges'!$D:$P,12,FALSE)=0,0,VLOOKUP($A84,'Annex 2 Designated EHV charges'!$D:$P,12,FALSE)),"")</f>
        <v/>
      </c>
      <c r="H84" s="118" t="str">
        <f>IFERROR(IF(VLOOKUP($A84,'Annex 2 Designated EHV charges'!$D:$P,13,FALSE)=0,0,VLOOKUP($A84,'Annex 2 Designated EHV charges'!$D:$P,13,FALSE)),"")</f>
        <v/>
      </c>
    </row>
    <row r="85" spans="1:8" x14ac:dyDescent="0.25">
      <c r="A85" s="203" t="str" cm="1">
        <f t="array" ref="A85">IFERROR(INDEX('Annex 2 Designated EHV charges'!$D$10:$D$200, MATCH(0, IF(ISBLANK('Annex 2 Designated EHV charges'!$D$10:$D$200),1, COUNTIF(A$4:$A84, 'Annex 2 Designated EHV charges'!$D$10:$D$200)), 0)),"")</f>
        <v/>
      </c>
      <c r="B85" s="94" t="str">
        <f>IF($A85="","",VLOOKUP($A85,'Annex 2 Designated EHV charges'!$D:$P,2,0))</f>
        <v/>
      </c>
      <c r="C85" s="111" t="str">
        <f>IF($A85="","",VLOOKUP($A85,'Annex 2 Designated EHV charges'!$D:$P,3,0))</f>
        <v/>
      </c>
      <c r="D85" s="112" t="str">
        <f>IF($A85="","",VLOOKUP($A85,'Annex 2 Designated EHV charges'!$D:$P,4,0))</f>
        <v/>
      </c>
      <c r="E85" s="116" t="str">
        <f>IFERROR(IF(VLOOKUP($A85,'Annex 2 Designated EHV charges'!$D:$P,10,FALSE)=0,0,VLOOKUP($A85,'Annex 2 Designated EHV charges'!$D:$P,10,FALSE)),"")</f>
        <v/>
      </c>
      <c r="F85" s="117" t="str">
        <f>IFERROR(IF(VLOOKUP($A85,'Annex 2 Designated EHV charges'!$D:$P,11,FALSE)=0,0,VLOOKUP($A85,'Annex 2 Designated EHV charges'!$D:$P,11,FALSE)),"")</f>
        <v/>
      </c>
      <c r="G85" s="118" t="str">
        <f>IFERROR(IF(VLOOKUP($A85,'Annex 2 Designated EHV charges'!$D:$P,12,FALSE)=0,0,VLOOKUP($A85,'Annex 2 Designated EHV charges'!$D:$P,12,FALSE)),"")</f>
        <v/>
      </c>
      <c r="H85" s="118" t="str">
        <f>IFERROR(IF(VLOOKUP($A85,'Annex 2 Designated EHV charges'!$D:$P,13,FALSE)=0,0,VLOOKUP($A85,'Annex 2 Designated EHV charges'!$D:$P,13,FALSE)),"")</f>
        <v/>
      </c>
    </row>
    <row r="86" spans="1:8" x14ac:dyDescent="0.25">
      <c r="A86" s="203" t="str" cm="1">
        <f t="array" ref="A86">IFERROR(INDEX('Annex 2 Designated EHV charges'!$D$10:$D$200, MATCH(0, IF(ISBLANK('Annex 2 Designated EHV charges'!$D$10:$D$200),1, COUNTIF(A$4:$A85, 'Annex 2 Designated EHV charges'!$D$10:$D$200)), 0)),"")</f>
        <v/>
      </c>
      <c r="B86" s="94" t="str">
        <f>IF($A86="","",VLOOKUP($A86,'Annex 2 Designated EHV charges'!$D:$P,2,0))</f>
        <v/>
      </c>
      <c r="C86" s="111" t="str">
        <f>IF($A86="","",VLOOKUP($A86,'Annex 2 Designated EHV charges'!$D:$P,3,0))</f>
        <v/>
      </c>
      <c r="D86" s="112" t="str">
        <f>IF($A86="","",VLOOKUP($A86,'Annex 2 Designated EHV charges'!$D:$P,4,0))</f>
        <v/>
      </c>
      <c r="E86" s="116" t="str">
        <f>IFERROR(IF(VLOOKUP($A86,'Annex 2 Designated EHV charges'!$D:$P,10,FALSE)=0,0,VLOOKUP($A86,'Annex 2 Designated EHV charges'!$D:$P,10,FALSE)),"")</f>
        <v/>
      </c>
      <c r="F86" s="117" t="str">
        <f>IFERROR(IF(VLOOKUP($A86,'Annex 2 Designated EHV charges'!$D:$P,11,FALSE)=0,0,VLOOKUP($A86,'Annex 2 Designated EHV charges'!$D:$P,11,FALSE)),"")</f>
        <v/>
      </c>
      <c r="G86" s="118" t="str">
        <f>IFERROR(IF(VLOOKUP($A86,'Annex 2 Designated EHV charges'!$D:$P,12,FALSE)=0,0,VLOOKUP($A86,'Annex 2 Designated EHV charges'!$D:$P,12,FALSE)),"")</f>
        <v/>
      </c>
      <c r="H86" s="118" t="str">
        <f>IFERROR(IF(VLOOKUP($A86,'Annex 2 Designated EHV charges'!$D:$P,13,FALSE)=0,0,VLOOKUP($A86,'Annex 2 Designated EHV charges'!$D:$P,13,FALSE)),"")</f>
        <v/>
      </c>
    </row>
    <row r="87" spans="1:8" x14ac:dyDescent="0.25">
      <c r="A87" s="203" t="str" cm="1">
        <f t="array" ref="A87">IFERROR(INDEX('Annex 2 Designated EHV charges'!$D$10:$D$200, MATCH(0, IF(ISBLANK('Annex 2 Designated EHV charges'!$D$10:$D$200),1, COUNTIF(A$4:$A86, 'Annex 2 Designated EHV charges'!$D$10:$D$200)), 0)),"")</f>
        <v/>
      </c>
      <c r="B87" s="94" t="str">
        <f>IF($A87="","",VLOOKUP($A87,'Annex 2 Designated EHV charges'!$D:$P,2,0))</f>
        <v/>
      </c>
      <c r="C87" s="111" t="str">
        <f>IF($A87="","",VLOOKUP($A87,'Annex 2 Designated EHV charges'!$D:$P,3,0))</f>
        <v/>
      </c>
      <c r="D87" s="112" t="str">
        <f>IF($A87="","",VLOOKUP($A87,'Annex 2 Designated EHV charges'!$D:$P,4,0))</f>
        <v/>
      </c>
      <c r="E87" s="116" t="str">
        <f>IFERROR(IF(VLOOKUP($A87,'Annex 2 Designated EHV charges'!$D:$P,10,FALSE)=0,0,VLOOKUP($A87,'Annex 2 Designated EHV charges'!$D:$P,10,FALSE)),"")</f>
        <v/>
      </c>
      <c r="F87" s="117" t="str">
        <f>IFERROR(IF(VLOOKUP($A87,'Annex 2 Designated EHV charges'!$D:$P,11,FALSE)=0,0,VLOOKUP($A87,'Annex 2 Designated EHV charges'!$D:$P,11,FALSE)),"")</f>
        <v/>
      </c>
      <c r="G87" s="118" t="str">
        <f>IFERROR(IF(VLOOKUP($A87,'Annex 2 Designated EHV charges'!$D:$P,12,FALSE)=0,0,VLOOKUP($A87,'Annex 2 Designated EHV charges'!$D:$P,12,FALSE)),"")</f>
        <v/>
      </c>
      <c r="H87" s="118" t="str">
        <f>IFERROR(IF(VLOOKUP($A87,'Annex 2 Designated EHV charges'!$D:$P,13,FALSE)=0,0,VLOOKUP($A87,'Annex 2 Designated EHV charges'!$D:$P,13,FALSE)),"")</f>
        <v/>
      </c>
    </row>
    <row r="88" spans="1:8" x14ac:dyDescent="0.25">
      <c r="A88" s="203" t="str" cm="1">
        <f t="array" ref="A88">IFERROR(INDEX('Annex 2 Designated EHV charges'!$D$10:$D$200, MATCH(0, IF(ISBLANK('Annex 2 Designated EHV charges'!$D$10:$D$200),1, COUNTIF(A$4:$A87, 'Annex 2 Designated EHV charges'!$D$10:$D$200)), 0)),"")</f>
        <v/>
      </c>
      <c r="B88" s="94" t="str">
        <f>IF($A88="","",VLOOKUP($A88,'Annex 2 Designated EHV charges'!$D:$P,2,0))</f>
        <v/>
      </c>
      <c r="C88" s="111" t="str">
        <f>IF($A88="","",VLOOKUP($A88,'Annex 2 Designated EHV charges'!$D:$P,3,0))</f>
        <v/>
      </c>
      <c r="D88" s="112" t="str">
        <f>IF($A88="","",VLOOKUP($A88,'Annex 2 Designated EHV charges'!$D:$P,4,0))</f>
        <v/>
      </c>
      <c r="E88" s="116" t="str">
        <f>IFERROR(IF(VLOOKUP($A88,'Annex 2 Designated EHV charges'!$D:$P,10,FALSE)=0,0,VLOOKUP($A88,'Annex 2 Designated EHV charges'!$D:$P,10,FALSE)),"")</f>
        <v/>
      </c>
      <c r="F88" s="117" t="str">
        <f>IFERROR(IF(VLOOKUP($A88,'Annex 2 Designated EHV charges'!$D:$P,11,FALSE)=0,0,VLOOKUP($A88,'Annex 2 Designated EHV charges'!$D:$P,11,FALSE)),"")</f>
        <v/>
      </c>
      <c r="G88" s="118" t="str">
        <f>IFERROR(IF(VLOOKUP($A88,'Annex 2 Designated EHV charges'!$D:$P,12,FALSE)=0,0,VLOOKUP($A88,'Annex 2 Designated EHV charges'!$D:$P,12,FALSE)),"")</f>
        <v/>
      </c>
      <c r="H88" s="118" t="str">
        <f>IFERROR(IF(VLOOKUP($A88,'Annex 2 Designated EHV charges'!$D:$P,13,FALSE)=0,0,VLOOKUP($A88,'Annex 2 Designated EHV charges'!$D:$P,13,FALSE)),"")</f>
        <v/>
      </c>
    </row>
    <row r="89" spans="1:8" x14ac:dyDescent="0.25">
      <c r="A89" s="203" t="str" cm="1">
        <f t="array" ref="A89">IFERROR(INDEX('Annex 2 Designated EHV charges'!$D$10:$D$200, MATCH(0, IF(ISBLANK('Annex 2 Designated EHV charges'!$D$10:$D$200),1, COUNTIF(A$4:$A88, 'Annex 2 Designated EHV charges'!$D$10:$D$200)), 0)),"")</f>
        <v/>
      </c>
      <c r="B89" s="94" t="str">
        <f>IF($A89="","",VLOOKUP($A89,'Annex 2 Designated EHV charges'!$D:$P,2,0))</f>
        <v/>
      </c>
      <c r="C89" s="111" t="str">
        <f>IF($A89="","",VLOOKUP($A89,'Annex 2 Designated EHV charges'!$D:$P,3,0))</f>
        <v/>
      </c>
      <c r="D89" s="112" t="str">
        <f>IF($A89="","",VLOOKUP($A89,'Annex 2 Designated EHV charges'!$D:$P,4,0))</f>
        <v/>
      </c>
      <c r="E89" s="116" t="str">
        <f>IFERROR(IF(VLOOKUP($A89,'Annex 2 Designated EHV charges'!$D:$P,10,FALSE)=0,0,VLOOKUP($A89,'Annex 2 Designated EHV charges'!$D:$P,10,FALSE)),"")</f>
        <v/>
      </c>
      <c r="F89" s="117" t="str">
        <f>IFERROR(IF(VLOOKUP($A89,'Annex 2 Designated EHV charges'!$D:$P,11,FALSE)=0,0,VLOOKUP($A89,'Annex 2 Designated EHV charges'!$D:$P,11,FALSE)),"")</f>
        <v/>
      </c>
      <c r="G89" s="118" t="str">
        <f>IFERROR(IF(VLOOKUP($A89,'Annex 2 Designated EHV charges'!$D:$P,12,FALSE)=0,0,VLOOKUP($A89,'Annex 2 Designated EHV charges'!$D:$P,12,FALSE)),"")</f>
        <v/>
      </c>
      <c r="H89" s="118" t="str">
        <f>IFERROR(IF(VLOOKUP($A89,'Annex 2 Designated EHV charges'!$D:$P,13,FALSE)=0,0,VLOOKUP($A89,'Annex 2 Designated EHV charges'!$D:$P,13,FALSE)),"")</f>
        <v/>
      </c>
    </row>
    <row r="90" spans="1:8" x14ac:dyDescent="0.25">
      <c r="A90" s="203" t="str" cm="1">
        <f t="array" ref="A90">IFERROR(INDEX('Annex 2 Designated EHV charges'!$D$10:$D$200, MATCH(0, IF(ISBLANK('Annex 2 Designated EHV charges'!$D$10:$D$200),1, COUNTIF(A$4:$A89, 'Annex 2 Designated EHV charges'!$D$10:$D$200)), 0)),"")</f>
        <v/>
      </c>
      <c r="B90" s="94" t="str">
        <f>IF($A90="","",VLOOKUP($A90,'Annex 2 Designated EHV charges'!$D:$P,2,0))</f>
        <v/>
      </c>
      <c r="C90" s="111" t="str">
        <f>IF($A90="","",VLOOKUP($A90,'Annex 2 Designated EHV charges'!$D:$P,3,0))</f>
        <v/>
      </c>
      <c r="D90" s="112" t="str">
        <f>IF($A90="","",VLOOKUP($A90,'Annex 2 Designated EHV charges'!$D:$P,4,0))</f>
        <v/>
      </c>
      <c r="E90" s="116" t="str">
        <f>IFERROR(IF(VLOOKUP($A90,'Annex 2 Designated EHV charges'!$D:$P,10,FALSE)=0,0,VLOOKUP($A90,'Annex 2 Designated EHV charges'!$D:$P,10,FALSE)),"")</f>
        <v/>
      </c>
      <c r="F90" s="117" t="str">
        <f>IFERROR(IF(VLOOKUP($A90,'Annex 2 Designated EHV charges'!$D:$P,11,FALSE)=0,0,VLOOKUP($A90,'Annex 2 Designated EHV charges'!$D:$P,11,FALSE)),"")</f>
        <v/>
      </c>
      <c r="G90" s="118" t="str">
        <f>IFERROR(IF(VLOOKUP($A90,'Annex 2 Designated EHV charges'!$D:$P,12,FALSE)=0,0,VLOOKUP($A90,'Annex 2 Designated EHV charges'!$D:$P,12,FALSE)),"")</f>
        <v/>
      </c>
      <c r="H90" s="118" t="str">
        <f>IFERROR(IF(VLOOKUP($A90,'Annex 2 Designated EHV charges'!$D:$P,13,FALSE)=0,0,VLOOKUP($A90,'Annex 2 Designated EHV charges'!$D:$P,13,FALSE)),"")</f>
        <v/>
      </c>
    </row>
    <row r="91" spans="1:8" x14ac:dyDescent="0.25">
      <c r="A91" s="203" t="str" cm="1">
        <f t="array" ref="A91">IFERROR(INDEX('Annex 2 Designated EHV charges'!$D$10:$D$200, MATCH(0, IF(ISBLANK('Annex 2 Designated EHV charges'!$D$10:$D$200),1, COUNTIF(A$4:$A90, 'Annex 2 Designated EHV charges'!$D$10:$D$200)), 0)),"")</f>
        <v/>
      </c>
      <c r="B91" s="94" t="str">
        <f>IF($A91="","",VLOOKUP($A91,'Annex 2 Designated EHV charges'!$D:$P,2,0))</f>
        <v/>
      </c>
      <c r="C91" s="111" t="str">
        <f>IF($A91="","",VLOOKUP($A91,'Annex 2 Designated EHV charges'!$D:$P,3,0))</f>
        <v/>
      </c>
      <c r="D91" s="112" t="str">
        <f>IF($A91="","",VLOOKUP($A91,'Annex 2 Designated EHV charges'!$D:$P,4,0))</f>
        <v/>
      </c>
      <c r="E91" s="116" t="str">
        <f>IFERROR(IF(VLOOKUP($A91,'Annex 2 Designated EHV charges'!$D:$P,10,FALSE)=0,0,VLOOKUP($A91,'Annex 2 Designated EHV charges'!$D:$P,10,FALSE)),"")</f>
        <v/>
      </c>
      <c r="F91" s="117" t="str">
        <f>IFERROR(IF(VLOOKUP($A91,'Annex 2 Designated EHV charges'!$D:$P,11,FALSE)=0,0,VLOOKUP($A91,'Annex 2 Designated EHV charges'!$D:$P,11,FALSE)),"")</f>
        <v/>
      </c>
      <c r="G91" s="118" t="str">
        <f>IFERROR(IF(VLOOKUP($A91,'Annex 2 Designated EHV charges'!$D:$P,12,FALSE)=0,0,VLOOKUP($A91,'Annex 2 Designated EHV charges'!$D:$P,12,FALSE)),"")</f>
        <v/>
      </c>
      <c r="H91" s="118" t="str">
        <f>IFERROR(IF(VLOOKUP($A91,'Annex 2 Designated EHV charges'!$D:$P,13,FALSE)=0,0,VLOOKUP($A91,'Annex 2 Designated EHV charges'!$D:$P,13,FALSE)),"")</f>
        <v/>
      </c>
    </row>
    <row r="92" spans="1:8" x14ac:dyDescent="0.25">
      <c r="A92" s="203" t="str" cm="1">
        <f t="array" ref="A92">IFERROR(INDEX('Annex 2 Designated EHV charges'!$D$10:$D$200, MATCH(0, IF(ISBLANK('Annex 2 Designated EHV charges'!$D$10:$D$200),1, COUNTIF(A$4:$A91, 'Annex 2 Designated EHV charges'!$D$10:$D$200)), 0)),"")</f>
        <v/>
      </c>
      <c r="B92" s="94" t="str">
        <f>IF($A92="","",VLOOKUP($A92,'Annex 2 Designated EHV charges'!$D:$P,2,0))</f>
        <v/>
      </c>
      <c r="C92" s="111" t="str">
        <f>IF($A92="","",VLOOKUP($A92,'Annex 2 Designated EHV charges'!$D:$P,3,0))</f>
        <v/>
      </c>
      <c r="D92" s="112" t="str">
        <f>IF($A92="","",VLOOKUP($A92,'Annex 2 Designated EHV charges'!$D:$P,4,0))</f>
        <v/>
      </c>
      <c r="E92" s="116" t="str">
        <f>IFERROR(IF(VLOOKUP($A92,'Annex 2 Designated EHV charges'!$D:$P,10,FALSE)=0,0,VLOOKUP($A92,'Annex 2 Designated EHV charges'!$D:$P,10,FALSE)),"")</f>
        <v/>
      </c>
      <c r="F92" s="117" t="str">
        <f>IFERROR(IF(VLOOKUP($A92,'Annex 2 Designated EHV charges'!$D:$P,11,FALSE)=0,0,VLOOKUP($A92,'Annex 2 Designated EHV charges'!$D:$P,11,FALSE)),"")</f>
        <v/>
      </c>
      <c r="G92" s="118" t="str">
        <f>IFERROR(IF(VLOOKUP($A92,'Annex 2 Designated EHV charges'!$D:$P,12,FALSE)=0,0,VLOOKUP($A92,'Annex 2 Designated EHV charges'!$D:$P,12,FALSE)),"")</f>
        <v/>
      </c>
      <c r="H92" s="118" t="str">
        <f>IFERROR(IF(VLOOKUP($A92,'Annex 2 Designated EHV charges'!$D:$P,13,FALSE)=0,0,VLOOKUP($A92,'Annex 2 Designated EHV charges'!$D:$P,13,FALSE)),"")</f>
        <v/>
      </c>
    </row>
    <row r="93" spans="1:8" x14ac:dyDescent="0.25">
      <c r="A93" s="203" t="str" cm="1">
        <f t="array" ref="A93">IFERROR(INDEX('Annex 2 Designated EHV charges'!$D$10:$D$200, MATCH(0, IF(ISBLANK('Annex 2 Designated EHV charges'!$D$10:$D$200),1, COUNTIF(A$4:$A92, 'Annex 2 Designated EHV charges'!$D$10:$D$200)), 0)),"")</f>
        <v/>
      </c>
      <c r="B93" s="94" t="str">
        <f>IF($A93="","",VLOOKUP($A93,'Annex 2 Designated EHV charges'!$D:$P,2,0))</f>
        <v/>
      </c>
      <c r="C93" s="111" t="str">
        <f>IF($A93="","",VLOOKUP($A93,'Annex 2 Designated EHV charges'!$D:$P,3,0))</f>
        <v/>
      </c>
      <c r="D93" s="112" t="str">
        <f>IF($A93="","",VLOOKUP($A93,'Annex 2 Designated EHV charges'!$D:$P,4,0))</f>
        <v/>
      </c>
      <c r="E93" s="116" t="str">
        <f>IFERROR(IF(VLOOKUP($A93,'Annex 2 Designated EHV charges'!$D:$P,10,FALSE)=0,0,VLOOKUP($A93,'Annex 2 Designated EHV charges'!$D:$P,10,FALSE)),"")</f>
        <v/>
      </c>
      <c r="F93" s="117" t="str">
        <f>IFERROR(IF(VLOOKUP($A93,'Annex 2 Designated EHV charges'!$D:$P,11,FALSE)=0,0,VLOOKUP($A93,'Annex 2 Designated EHV charges'!$D:$P,11,FALSE)),"")</f>
        <v/>
      </c>
      <c r="G93" s="118" t="str">
        <f>IFERROR(IF(VLOOKUP($A93,'Annex 2 Designated EHV charges'!$D:$P,12,FALSE)=0,0,VLOOKUP($A93,'Annex 2 Designated EHV charges'!$D:$P,12,FALSE)),"")</f>
        <v/>
      </c>
      <c r="H93" s="118" t="str">
        <f>IFERROR(IF(VLOOKUP($A93,'Annex 2 Designated EHV charges'!$D:$P,13,FALSE)=0,0,VLOOKUP($A93,'Annex 2 Designated EHV charges'!$D:$P,13,FALSE)),"")</f>
        <v/>
      </c>
    </row>
    <row r="94" spans="1:8" x14ac:dyDescent="0.25">
      <c r="A94" s="203" t="str" cm="1">
        <f t="array" ref="A94">IFERROR(INDEX('Annex 2 Designated EHV charges'!$D$10:$D$200, MATCH(0, IF(ISBLANK('Annex 2 Designated EHV charges'!$D$10:$D$200),1, COUNTIF(A$4:$A93, 'Annex 2 Designated EHV charges'!$D$10:$D$200)), 0)),"")</f>
        <v/>
      </c>
      <c r="B94" s="94" t="str">
        <f>IF($A94="","",VLOOKUP($A94,'Annex 2 Designated EHV charges'!$D:$P,2,0))</f>
        <v/>
      </c>
      <c r="C94" s="111" t="str">
        <f>IF($A94="","",VLOOKUP($A94,'Annex 2 Designated EHV charges'!$D:$P,3,0))</f>
        <v/>
      </c>
      <c r="D94" s="112" t="str">
        <f>IF($A94="","",VLOOKUP($A94,'Annex 2 Designated EHV charges'!$D:$P,4,0))</f>
        <v/>
      </c>
      <c r="E94" s="116" t="str">
        <f>IFERROR(IF(VLOOKUP($A94,'Annex 2 Designated EHV charges'!$D:$P,10,FALSE)=0,0,VLOOKUP($A94,'Annex 2 Designated EHV charges'!$D:$P,10,FALSE)),"")</f>
        <v/>
      </c>
      <c r="F94" s="117" t="str">
        <f>IFERROR(IF(VLOOKUP($A94,'Annex 2 Designated EHV charges'!$D:$P,11,FALSE)=0,0,VLOOKUP($A94,'Annex 2 Designated EHV charges'!$D:$P,11,FALSE)),"")</f>
        <v/>
      </c>
      <c r="G94" s="118" t="str">
        <f>IFERROR(IF(VLOOKUP($A94,'Annex 2 Designated EHV charges'!$D:$P,12,FALSE)=0,0,VLOOKUP($A94,'Annex 2 Designated EHV charges'!$D:$P,12,FALSE)),"")</f>
        <v/>
      </c>
      <c r="H94" s="118" t="str">
        <f>IFERROR(IF(VLOOKUP($A94,'Annex 2 Designated EHV charges'!$D:$P,13,FALSE)=0,0,VLOOKUP($A94,'Annex 2 Designated EHV charges'!$D:$P,13,FALSE)),"")</f>
        <v/>
      </c>
    </row>
    <row r="95" spans="1:8" x14ac:dyDescent="0.25">
      <c r="A95" s="203" t="str" cm="1">
        <f t="array" ref="A95">IFERROR(INDEX('Annex 2 Designated EHV charges'!$D$10:$D$200, MATCH(0, IF(ISBLANK('Annex 2 Designated EHV charges'!$D$10:$D$200),1, COUNTIF(A$4:$A94, 'Annex 2 Designated EHV charges'!$D$10:$D$200)), 0)),"")</f>
        <v/>
      </c>
      <c r="B95" s="94" t="str">
        <f>IF($A95="","",VLOOKUP($A95,'Annex 2 Designated EHV charges'!$D:$P,2,0))</f>
        <v/>
      </c>
      <c r="C95" s="111" t="str">
        <f>IF($A95="","",VLOOKUP($A95,'Annex 2 Designated EHV charges'!$D:$P,3,0))</f>
        <v/>
      </c>
      <c r="D95" s="112" t="str">
        <f>IF($A95="","",VLOOKUP($A95,'Annex 2 Designated EHV charges'!$D:$P,4,0))</f>
        <v/>
      </c>
      <c r="E95" s="116" t="str">
        <f>IFERROR(IF(VLOOKUP($A95,'Annex 2 Designated EHV charges'!$D:$P,10,FALSE)=0,0,VLOOKUP($A95,'Annex 2 Designated EHV charges'!$D:$P,10,FALSE)),"")</f>
        <v/>
      </c>
      <c r="F95" s="117" t="str">
        <f>IFERROR(IF(VLOOKUP($A95,'Annex 2 Designated EHV charges'!$D:$P,11,FALSE)=0,0,VLOOKUP($A95,'Annex 2 Designated EHV charges'!$D:$P,11,FALSE)),"")</f>
        <v/>
      </c>
      <c r="G95" s="118" t="str">
        <f>IFERROR(IF(VLOOKUP($A95,'Annex 2 Designated EHV charges'!$D:$P,12,FALSE)=0,0,VLOOKUP($A95,'Annex 2 Designated EHV charges'!$D:$P,12,FALSE)),"")</f>
        <v/>
      </c>
      <c r="H95" s="118" t="str">
        <f>IFERROR(IF(VLOOKUP($A95,'Annex 2 Designated EHV charges'!$D:$P,13,FALSE)=0,0,VLOOKUP($A95,'Annex 2 Designated EHV charges'!$D:$P,13,FALSE)),"")</f>
        <v/>
      </c>
    </row>
    <row r="96" spans="1:8" x14ac:dyDescent="0.25">
      <c r="A96" s="203" t="str" cm="1">
        <f t="array" ref="A96">IFERROR(INDEX('Annex 2 Designated EHV charges'!$D$10:$D$200, MATCH(0, IF(ISBLANK('Annex 2 Designated EHV charges'!$D$10:$D$200),1, COUNTIF(A$4:$A95, 'Annex 2 Designated EHV charges'!$D$10:$D$200)), 0)),"")</f>
        <v/>
      </c>
      <c r="B96" s="94" t="str">
        <f>IF($A96="","",VLOOKUP($A96,'Annex 2 Designated EHV charges'!$D:$P,2,0))</f>
        <v/>
      </c>
      <c r="C96" s="111" t="str">
        <f>IF($A96="","",VLOOKUP($A96,'Annex 2 Designated EHV charges'!$D:$P,3,0))</f>
        <v/>
      </c>
      <c r="D96" s="112" t="str">
        <f>IF($A96="","",VLOOKUP($A96,'Annex 2 Designated EHV charges'!$D:$P,4,0))</f>
        <v/>
      </c>
      <c r="E96" s="116" t="str">
        <f>IFERROR(IF(VLOOKUP($A96,'Annex 2 Designated EHV charges'!$D:$P,10,FALSE)=0,0,VLOOKUP($A96,'Annex 2 Designated EHV charges'!$D:$P,10,FALSE)),"")</f>
        <v/>
      </c>
      <c r="F96" s="117" t="str">
        <f>IFERROR(IF(VLOOKUP($A96,'Annex 2 Designated EHV charges'!$D:$P,11,FALSE)=0,0,VLOOKUP($A96,'Annex 2 Designated EHV charges'!$D:$P,11,FALSE)),"")</f>
        <v/>
      </c>
      <c r="G96" s="118" t="str">
        <f>IFERROR(IF(VLOOKUP($A96,'Annex 2 Designated EHV charges'!$D:$P,12,FALSE)=0,0,VLOOKUP($A96,'Annex 2 Designated EHV charges'!$D:$P,12,FALSE)),"")</f>
        <v/>
      </c>
      <c r="H96" s="118" t="str">
        <f>IFERROR(IF(VLOOKUP($A96,'Annex 2 Designated EHV charges'!$D:$P,13,FALSE)=0,0,VLOOKUP($A96,'Annex 2 Designated EHV charges'!$D:$P,13,FALSE)),"")</f>
        <v/>
      </c>
    </row>
    <row r="97" spans="1:8" x14ac:dyDescent="0.25">
      <c r="A97" s="203" t="str" cm="1">
        <f t="array" ref="A97">IFERROR(INDEX('Annex 2 Designated EHV charges'!$D$10:$D$200, MATCH(0, IF(ISBLANK('Annex 2 Designated EHV charges'!$D$10:$D$200),1, COUNTIF(A$4:$A96, 'Annex 2 Designated EHV charges'!$D$10:$D$200)), 0)),"")</f>
        <v/>
      </c>
      <c r="B97" s="94" t="str">
        <f>IF($A97="","",VLOOKUP($A97,'Annex 2 Designated EHV charges'!$D:$P,2,0))</f>
        <v/>
      </c>
      <c r="C97" s="111" t="str">
        <f>IF($A97="","",VLOOKUP($A97,'Annex 2 Designated EHV charges'!$D:$P,3,0))</f>
        <v/>
      </c>
      <c r="D97" s="112" t="str">
        <f>IF($A97="","",VLOOKUP($A97,'Annex 2 Designated EHV charges'!$D:$P,4,0))</f>
        <v/>
      </c>
      <c r="E97" s="116" t="str">
        <f>IFERROR(IF(VLOOKUP($A97,'Annex 2 Designated EHV charges'!$D:$P,10,FALSE)=0,0,VLOOKUP($A97,'Annex 2 Designated EHV charges'!$D:$P,10,FALSE)),"")</f>
        <v/>
      </c>
      <c r="F97" s="117" t="str">
        <f>IFERROR(IF(VLOOKUP($A97,'Annex 2 Designated EHV charges'!$D:$P,11,FALSE)=0,0,VLOOKUP($A97,'Annex 2 Designated EHV charges'!$D:$P,11,FALSE)),"")</f>
        <v/>
      </c>
      <c r="G97" s="118" t="str">
        <f>IFERROR(IF(VLOOKUP($A97,'Annex 2 Designated EHV charges'!$D:$P,12,FALSE)=0,0,VLOOKUP($A97,'Annex 2 Designated EHV charges'!$D:$P,12,FALSE)),"")</f>
        <v/>
      </c>
      <c r="H97" s="118" t="str">
        <f>IFERROR(IF(VLOOKUP($A97,'Annex 2 Designated EHV charges'!$D:$P,13,FALSE)=0,0,VLOOKUP($A97,'Annex 2 Designated EHV charges'!$D:$P,13,FALSE)),"")</f>
        <v/>
      </c>
    </row>
    <row r="98" spans="1:8" x14ac:dyDescent="0.25">
      <c r="A98" s="203" t="str" cm="1">
        <f t="array" ref="A98">IFERROR(INDEX('Annex 2 Designated EHV charges'!$D$10:$D$200, MATCH(0, IF(ISBLANK('Annex 2 Designated EHV charges'!$D$10:$D$200),1, COUNTIF(A$4:$A97, 'Annex 2 Designated EHV charges'!$D$10:$D$200)), 0)),"")</f>
        <v/>
      </c>
      <c r="B98" s="94" t="str">
        <f>IF($A98="","",VLOOKUP($A98,'Annex 2 Designated EHV charges'!$D:$P,2,0))</f>
        <v/>
      </c>
      <c r="C98" s="111" t="str">
        <f>IF($A98="","",VLOOKUP($A98,'Annex 2 Designated EHV charges'!$D:$P,3,0))</f>
        <v/>
      </c>
      <c r="D98" s="112" t="str">
        <f>IF($A98="","",VLOOKUP($A98,'Annex 2 Designated EHV charges'!$D:$P,4,0))</f>
        <v/>
      </c>
      <c r="E98" s="116" t="str">
        <f>IFERROR(IF(VLOOKUP($A98,'Annex 2 Designated EHV charges'!$D:$P,10,FALSE)=0,0,VLOOKUP($A98,'Annex 2 Designated EHV charges'!$D:$P,10,FALSE)),"")</f>
        <v/>
      </c>
      <c r="F98" s="117" t="str">
        <f>IFERROR(IF(VLOOKUP($A98,'Annex 2 Designated EHV charges'!$D:$P,11,FALSE)=0,0,VLOOKUP($A98,'Annex 2 Designated EHV charges'!$D:$P,11,FALSE)),"")</f>
        <v/>
      </c>
      <c r="G98" s="118" t="str">
        <f>IFERROR(IF(VLOOKUP($A98,'Annex 2 Designated EHV charges'!$D:$P,12,FALSE)=0,0,VLOOKUP($A98,'Annex 2 Designated EHV charges'!$D:$P,12,FALSE)),"")</f>
        <v/>
      </c>
      <c r="H98" s="118" t="str">
        <f>IFERROR(IF(VLOOKUP($A98,'Annex 2 Designated EHV charges'!$D:$P,13,FALSE)=0,0,VLOOKUP($A98,'Annex 2 Designated EHV charges'!$D:$P,13,FALSE)),"")</f>
        <v/>
      </c>
    </row>
    <row r="99" spans="1:8" x14ac:dyDescent="0.25">
      <c r="A99" s="203" t="str" cm="1">
        <f t="array" ref="A99">IFERROR(INDEX('Annex 2 Designated EHV charges'!$D$10:$D$200, MATCH(0, IF(ISBLANK('Annex 2 Designated EHV charges'!$D$10:$D$200),1, COUNTIF(A$4:$A98, 'Annex 2 Designated EHV charges'!$D$10:$D$200)), 0)),"")</f>
        <v/>
      </c>
      <c r="B99" s="94" t="str">
        <f>IF($A99="","",VLOOKUP($A99,'Annex 2 Designated EHV charges'!$D:$P,2,0))</f>
        <v/>
      </c>
      <c r="C99" s="111" t="str">
        <f>IF($A99="","",VLOOKUP($A99,'Annex 2 Designated EHV charges'!$D:$P,3,0))</f>
        <v/>
      </c>
      <c r="D99" s="112" t="str">
        <f>IF($A99="","",VLOOKUP($A99,'Annex 2 Designated EHV charges'!$D:$P,4,0))</f>
        <v/>
      </c>
      <c r="E99" s="116" t="str">
        <f>IFERROR(IF(VLOOKUP($A99,'Annex 2 Designated EHV charges'!$D:$P,10,FALSE)=0,0,VLOOKUP($A99,'Annex 2 Designated EHV charges'!$D:$P,10,FALSE)),"")</f>
        <v/>
      </c>
      <c r="F99" s="117" t="str">
        <f>IFERROR(IF(VLOOKUP($A99,'Annex 2 Designated EHV charges'!$D:$P,11,FALSE)=0,0,VLOOKUP($A99,'Annex 2 Designated EHV charges'!$D:$P,11,FALSE)),"")</f>
        <v/>
      </c>
      <c r="G99" s="118" t="str">
        <f>IFERROR(IF(VLOOKUP($A99,'Annex 2 Designated EHV charges'!$D:$P,12,FALSE)=0,0,VLOOKUP($A99,'Annex 2 Designated EHV charges'!$D:$P,12,FALSE)),"")</f>
        <v/>
      </c>
      <c r="H99" s="118" t="str">
        <f>IFERROR(IF(VLOOKUP($A99,'Annex 2 Designated EHV charges'!$D:$P,13,FALSE)=0,0,VLOOKUP($A99,'Annex 2 Designated EHV charges'!$D:$P,13,FALSE)),"")</f>
        <v/>
      </c>
    </row>
    <row r="100" spans="1:8" x14ac:dyDescent="0.25">
      <c r="A100" s="203" t="str" cm="1">
        <f t="array" ref="A100">IFERROR(INDEX('Annex 2 Designated EHV charges'!$D$10:$D$200, MATCH(0, IF(ISBLANK('Annex 2 Designated EHV charges'!$D$10:$D$200),1, COUNTIF(A$4:$A99, 'Annex 2 Designated EHV charges'!$D$10:$D$200)), 0)),"")</f>
        <v/>
      </c>
      <c r="B100" s="94" t="str">
        <f>IF($A100="","",VLOOKUP($A100,'Annex 2 Designated EHV charges'!$D:$P,2,0))</f>
        <v/>
      </c>
      <c r="C100" s="111" t="str">
        <f>IF($A100="","",VLOOKUP($A100,'Annex 2 Designated EHV charges'!$D:$P,3,0))</f>
        <v/>
      </c>
      <c r="D100" s="112" t="str">
        <f>IF($A100="","",VLOOKUP($A100,'Annex 2 Designated EHV charges'!$D:$P,4,0))</f>
        <v/>
      </c>
      <c r="E100" s="116" t="str">
        <f>IFERROR(IF(VLOOKUP($A100,'Annex 2 Designated EHV charges'!$D:$P,10,FALSE)=0,0,VLOOKUP($A100,'Annex 2 Designated EHV charges'!$D:$P,10,FALSE)),"")</f>
        <v/>
      </c>
      <c r="F100" s="117" t="str">
        <f>IFERROR(IF(VLOOKUP($A100,'Annex 2 Designated EHV charges'!$D:$P,11,FALSE)=0,0,VLOOKUP($A100,'Annex 2 Designated EHV charges'!$D:$P,11,FALSE)),"")</f>
        <v/>
      </c>
      <c r="G100" s="118" t="str">
        <f>IFERROR(IF(VLOOKUP($A100,'Annex 2 Designated EHV charges'!$D:$P,12,FALSE)=0,0,VLOOKUP($A100,'Annex 2 Designated EHV charges'!$D:$P,12,FALSE)),"")</f>
        <v/>
      </c>
      <c r="H100" s="118" t="str">
        <f>IFERROR(IF(VLOOKUP($A100,'Annex 2 Designated EHV charges'!$D:$P,13,FALSE)=0,0,VLOOKUP($A100,'Annex 2 Designated EHV charges'!$D:$P,13,FALSE)),"")</f>
        <v/>
      </c>
    </row>
    <row r="101" spans="1:8" x14ac:dyDescent="0.25">
      <c r="A101" s="203" t="str" cm="1">
        <f t="array" ref="A101">IFERROR(INDEX('Annex 2 Designated EHV charges'!$D$10:$D$200, MATCH(0, IF(ISBLANK('Annex 2 Designated EHV charges'!$D$10:$D$200),1, COUNTIF(A$4:$A100, 'Annex 2 Designated EHV charges'!$D$10:$D$200)), 0)),"")</f>
        <v/>
      </c>
      <c r="B101" s="94" t="str">
        <f>IF($A101="","",VLOOKUP($A101,'Annex 2 Designated EHV charges'!$D:$P,2,0))</f>
        <v/>
      </c>
      <c r="C101" s="111" t="str">
        <f>IF($A101="","",VLOOKUP($A101,'Annex 2 Designated EHV charges'!$D:$P,3,0))</f>
        <v/>
      </c>
      <c r="D101" s="112" t="str">
        <f>IF($A101="","",VLOOKUP($A101,'Annex 2 Designated EHV charges'!$D:$P,4,0))</f>
        <v/>
      </c>
      <c r="E101" s="116" t="str">
        <f>IFERROR(IF(VLOOKUP($A101,'Annex 2 Designated EHV charges'!$D:$P,10,FALSE)=0,0,VLOOKUP($A101,'Annex 2 Designated EHV charges'!$D:$P,10,FALSE)),"")</f>
        <v/>
      </c>
      <c r="F101" s="117" t="str">
        <f>IFERROR(IF(VLOOKUP($A101,'Annex 2 Designated EHV charges'!$D:$P,11,FALSE)=0,0,VLOOKUP($A101,'Annex 2 Designated EHV charges'!$D:$P,11,FALSE)),"")</f>
        <v/>
      </c>
      <c r="G101" s="118" t="str">
        <f>IFERROR(IF(VLOOKUP($A101,'Annex 2 Designated EHV charges'!$D:$P,12,FALSE)=0,0,VLOOKUP($A101,'Annex 2 Designated EHV charges'!$D:$P,12,FALSE)),"")</f>
        <v/>
      </c>
      <c r="H101" s="118" t="str">
        <f>IFERROR(IF(VLOOKUP($A101,'Annex 2 Designated EHV charges'!$D:$P,13,FALSE)=0,0,VLOOKUP($A101,'Annex 2 Designated EHV charges'!$D:$P,13,FALSE)),"")</f>
        <v/>
      </c>
    </row>
    <row r="102" spans="1:8" x14ac:dyDescent="0.25">
      <c r="A102" s="203" t="str" cm="1">
        <f t="array" ref="A102">IFERROR(INDEX('Annex 2 Designated EHV charges'!$D$10:$D$200, MATCH(0, IF(ISBLANK('Annex 2 Designated EHV charges'!$D$10:$D$200),1, COUNTIF(A$4:$A101, 'Annex 2 Designated EHV charges'!$D$10:$D$200)), 0)),"")</f>
        <v/>
      </c>
      <c r="B102" s="94" t="str">
        <f>IF($A102="","",VLOOKUP($A102,'Annex 2 Designated EHV charges'!$D:$P,2,0))</f>
        <v/>
      </c>
      <c r="C102" s="111" t="str">
        <f>IF($A102="","",VLOOKUP($A102,'Annex 2 Designated EHV charges'!$D:$P,3,0))</f>
        <v/>
      </c>
      <c r="D102" s="112" t="str">
        <f>IF($A102="","",VLOOKUP($A102,'Annex 2 Designated EHV charges'!$D:$P,4,0))</f>
        <v/>
      </c>
      <c r="E102" s="116" t="str">
        <f>IFERROR(IF(VLOOKUP($A102,'Annex 2 Designated EHV charges'!$D:$P,10,FALSE)=0,0,VLOOKUP($A102,'Annex 2 Designated EHV charges'!$D:$P,10,FALSE)),"")</f>
        <v/>
      </c>
      <c r="F102" s="117" t="str">
        <f>IFERROR(IF(VLOOKUP($A102,'Annex 2 Designated EHV charges'!$D:$P,11,FALSE)=0,0,VLOOKUP($A102,'Annex 2 Designated EHV charges'!$D:$P,11,FALSE)),"")</f>
        <v/>
      </c>
      <c r="G102" s="118" t="str">
        <f>IFERROR(IF(VLOOKUP($A102,'Annex 2 Designated EHV charges'!$D:$P,12,FALSE)=0,0,VLOOKUP($A102,'Annex 2 Designated EHV charges'!$D:$P,12,FALSE)),"")</f>
        <v/>
      </c>
      <c r="H102" s="118" t="str">
        <f>IFERROR(IF(VLOOKUP($A102,'Annex 2 Designated EHV charges'!$D:$P,13,FALSE)=0,0,VLOOKUP($A102,'Annex 2 Designated EHV charges'!$D:$P,13,FALSE)),"")</f>
        <v/>
      </c>
    </row>
    <row r="103" spans="1:8" x14ac:dyDescent="0.25">
      <c r="A103" s="203" t="str" cm="1">
        <f t="array" ref="A103">IFERROR(INDEX('Annex 2 Designated EHV charges'!$D$10:$D$200, MATCH(0, IF(ISBLANK('Annex 2 Designated EHV charges'!$D$10:$D$200),1, COUNTIF(A$4:$A102, 'Annex 2 Designated EHV charges'!$D$10:$D$200)), 0)),"")</f>
        <v/>
      </c>
      <c r="B103" s="94" t="str">
        <f>IF($A103="","",VLOOKUP($A103,'Annex 2 Designated EHV charges'!$D:$P,2,0))</f>
        <v/>
      </c>
      <c r="C103" s="111" t="str">
        <f>IF($A103="","",VLOOKUP($A103,'Annex 2 Designated EHV charges'!$D:$P,3,0))</f>
        <v/>
      </c>
      <c r="D103" s="112" t="str">
        <f>IF($A103="","",VLOOKUP($A103,'Annex 2 Designated EHV charges'!$D:$P,4,0))</f>
        <v/>
      </c>
      <c r="E103" s="116" t="str">
        <f>IFERROR(IF(VLOOKUP($A103,'Annex 2 Designated EHV charges'!$D:$P,10,FALSE)=0,0,VLOOKUP($A103,'Annex 2 Designated EHV charges'!$D:$P,10,FALSE)),"")</f>
        <v/>
      </c>
      <c r="F103" s="117" t="str">
        <f>IFERROR(IF(VLOOKUP($A103,'Annex 2 Designated EHV charges'!$D:$P,11,FALSE)=0,0,VLOOKUP($A103,'Annex 2 Designated EHV charges'!$D:$P,11,FALSE)),"")</f>
        <v/>
      </c>
      <c r="G103" s="118" t="str">
        <f>IFERROR(IF(VLOOKUP($A103,'Annex 2 Designated EHV charges'!$D:$P,12,FALSE)=0,0,VLOOKUP($A103,'Annex 2 Designated EHV charges'!$D:$P,12,FALSE)),"")</f>
        <v/>
      </c>
      <c r="H103" s="118" t="str">
        <f>IFERROR(IF(VLOOKUP($A103,'Annex 2 Designated EHV charges'!$D:$P,13,FALSE)=0,0,VLOOKUP($A103,'Annex 2 Designated EHV charges'!$D:$P,13,FALSE)),"")</f>
        <v/>
      </c>
    </row>
    <row r="104" spans="1:8" x14ac:dyDescent="0.25">
      <c r="A104" s="203" t="str" cm="1">
        <f t="array" ref="A104">IFERROR(INDEX('Annex 2 Designated EHV charges'!$D$10:$D$200, MATCH(0, IF(ISBLANK('Annex 2 Designated EHV charges'!$D$10:$D$200),1, COUNTIF(A$4:$A103, 'Annex 2 Designated EHV charges'!$D$10:$D$200)), 0)),"")</f>
        <v/>
      </c>
      <c r="B104" s="94" t="str">
        <f>IF($A104="","",VLOOKUP($A104,'Annex 2 Designated EHV charges'!$D:$P,2,0))</f>
        <v/>
      </c>
      <c r="C104" s="111" t="str">
        <f>IF($A104="","",VLOOKUP($A104,'Annex 2 Designated EHV charges'!$D:$P,3,0))</f>
        <v/>
      </c>
      <c r="D104" s="112" t="str">
        <f>IF($A104="","",VLOOKUP($A104,'Annex 2 Designated EHV charges'!$D:$P,4,0))</f>
        <v/>
      </c>
      <c r="E104" s="116" t="str">
        <f>IFERROR(IF(VLOOKUP($A104,'Annex 2 Designated EHV charges'!$D:$P,10,FALSE)=0,0,VLOOKUP($A104,'Annex 2 Designated EHV charges'!$D:$P,10,FALSE)),"")</f>
        <v/>
      </c>
      <c r="F104" s="117" t="str">
        <f>IFERROR(IF(VLOOKUP($A104,'Annex 2 Designated EHV charges'!$D:$P,11,FALSE)=0,0,VLOOKUP($A104,'Annex 2 Designated EHV charges'!$D:$P,11,FALSE)),"")</f>
        <v/>
      </c>
      <c r="G104" s="118" t="str">
        <f>IFERROR(IF(VLOOKUP($A104,'Annex 2 Designated EHV charges'!$D:$P,12,FALSE)=0,0,VLOOKUP($A104,'Annex 2 Designated EHV charges'!$D:$P,12,FALSE)),"")</f>
        <v/>
      </c>
      <c r="H104" s="118" t="str">
        <f>IFERROR(IF(VLOOKUP($A104,'Annex 2 Designated EHV charges'!$D:$P,13,FALSE)=0,0,VLOOKUP($A104,'Annex 2 Designated EHV charges'!$D:$P,13,FALSE)),"")</f>
        <v/>
      </c>
    </row>
    <row r="105" spans="1:8" x14ac:dyDescent="0.25">
      <c r="A105" s="203" t="str" cm="1">
        <f t="array" ref="A105">IFERROR(INDEX('Annex 2 Designated EHV charges'!$D$10:$D$200, MATCH(0, IF(ISBLANK('Annex 2 Designated EHV charges'!$D$10:$D$200),1, COUNTIF(A$4:$A104, 'Annex 2 Designated EHV charges'!$D$10:$D$200)), 0)),"")</f>
        <v/>
      </c>
      <c r="B105" s="94" t="str">
        <f>IF($A105="","",VLOOKUP($A105,'Annex 2 Designated EHV charges'!$D:$P,2,0))</f>
        <v/>
      </c>
      <c r="C105" s="111" t="str">
        <f>IF($A105="","",VLOOKUP($A105,'Annex 2 Designated EHV charges'!$D:$P,3,0))</f>
        <v/>
      </c>
      <c r="D105" s="112" t="str">
        <f>IF($A105="","",VLOOKUP($A105,'Annex 2 Designated EHV charges'!$D:$P,4,0))</f>
        <v/>
      </c>
      <c r="E105" s="116" t="str">
        <f>IFERROR(IF(VLOOKUP($A105,'Annex 2 Designated EHV charges'!$D:$P,10,FALSE)=0,0,VLOOKUP($A105,'Annex 2 Designated EHV charges'!$D:$P,10,FALSE)),"")</f>
        <v/>
      </c>
      <c r="F105" s="117" t="str">
        <f>IFERROR(IF(VLOOKUP($A105,'Annex 2 Designated EHV charges'!$D:$P,11,FALSE)=0,0,VLOOKUP($A105,'Annex 2 Designated EHV charges'!$D:$P,11,FALSE)),"")</f>
        <v/>
      </c>
      <c r="G105" s="118" t="str">
        <f>IFERROR(IF(VLOOKUP($A105,'Annex 2 Designated EHV charges'!$D:$P,12,FALSE)=0,0,VLOOKUP($A105,'Annex 2 Designated EHV charges'!$D:$P,12,FALSE)),"")</f>
        <v/>
      </c>
      <c r="H105" s="118" t="str">
        <f>IFERROR(IF(VLOOKUP($A105,'Annex 2 Designated EHV charges'!$D:$P,13,FALSE)=0,0,VLOOKUP($A105,'Annex 2 Designated EHV charges'!$D:$P,13,FALSE)),"")</f>
        <v/>
      </c>
    </row>
    <row r="106" spans="1:8" x14ac:dyDescent="0.25">
      <c r="A106" s="203" t="str" cm="1">
        <f t="array" ref="A106">IFERROR(INDEX('Annex 2 Designated EHV charges'!$D$10:$D$200, MATCH(0, IF(ISBLANK('Annex 2 Designated EHV charges'!$D$10:$D$200),1, COUNTIF(A$4:$A105, 'Annex 2 Designated EHV charges'!$D$10:$D$200)), 0)),"")</f>
        <v/>
      </c>
      <c r="B106" s="94" t="str">
        <f>IF($A106="","",VLOOKUP($A106,'Annex 2 Designated EHV charges'!$D:$P,2,0))</f>
        <v/>
      </c>
      <c r="C106" s="111" t="str">
        <f>IF($A106="","",VLOOKUP($A106,'Annex 2 Designated EHV charges'!$D:$P,3,0))</f>
        <v/>
      </c>
      <c r="D106" s="112" t="str">
        <f>IF($A106="","",VLOOKUP($A106,'Annex 2 Designated EHV charges'!$D:$P,4,0))</f>
        <v/>
      </c>
      <c r="E106" s="116" t="str">
        <f>IFERROR(IF(VLOOKUP($A106,'Annex 2 Designated EHV charges'!$D:$P,10,FALSE)=0,0,VLOOKUP($A106,'Annex 2 Designated EHV charges'!$D:$P,10,FALSE)),"")</f>
        <v/>
      </c>
      <c r="F106" s="117" t="str">
        <f>IFERROR(IF(VLOOKUP($A106,'Annex 2 Designated EHV charges'!$D:$P,11,FALSE)=0,0,VLOOKUP($A106,'Annex 2 Designated EHV charges'!$D:$P,11,FALSE)),"")</f>
        <v/>
      </c>
      <c r="G106" s="118" t="str">
        <f>IFERROR(IF(VLOOKUP($A106,'Annex 2 Designated EHV charges'!$D:$P,12,FALSE)=0,0,VLOOKUP($A106,'Annex 2 Designated EHV charges'!$D:$P,12,FALSE)),"")</f>
        <v/>
      </c>
      <c r="H106" s="118" t="str">
        <f>IFERROR(IF(VLOOKUP($A106,'Annex 2 Designated EHV charges'!$D:$P,13,FALSE)=0,0,VLOOKUP($A106,'Annex 2 Designated EHV charges'!$D:$P,13,FALSE)),"")</f>
        <v/>
      </c>
    </row>
    <row r="107" spans="1:8" x14ac:dyDescent="0.25">
      <c r="A107" s="203" t="str" cm="1">
        <f t="array" ref="A107">IFERROR(INDEX('Annex 2 Designated EHV charges'!$D$10:$D$200, MATCH(0, IF(ISBLANK('Annex 2 Designated EHV charges'!$D$10:$D$200),1, COUNTIF(A$4:$A106, 'Annex 2 Designated EHV charges'!$D$10:$D$200)), 0)),"")</f>
        <v/>
      </c>
      <c r="B107" s="94" t="str">
        <f>IF($A107="","",VLOOKUP($A107,'Annex 2 Designated EHV charges'!$D:$P,2,0))</f>
        <v/>
      </c>
      <c r="C107" s="111" t="str">
        <f>IF($A107="","",VLOOKUP($A107,'Annex 2 Designated EHV charges'!$D:$P,3,0))</f>
        <v/>
      </c>
      <c r="D107" s="112" t="str">
        <f>IF($A107="","",VLOOKUP($A107,'Annex 2 Designated EHV charges'!$D:$P,4,0))</f>
        <v/>
      </c>
      <c r="E107" s="116" t="str">
        <f>IFERROR(IF(VLOOKUP($A107,'Annex 2 Designated EHV charges'!$D:$P,10,FALSE)=0,0,VLOOKUP($A107,'Annex 2 Designated EHV charges'!$D:$P,10,FALSE)),"")</f>
        <v/>
      </c>
      <c r="F107" s="117" t="str">
        <f>IFERROR(IF(VLOOKUP($A107,'Annex 2 Designated EHV charges'!$D:$P,11,FALSE)=0,0,VLOOKUP($A107,'Annex 2 Designated EHV charges'!$D:$P,11,FALSE)),"")</f>
        <v/>
      </c>
      <c r="G107" s="118" t="str">
        <f>IFERROR(IF(VLOOKUP($A107,'Annex 2 Designated EHV charges'!$D:$P,12,FALSE)=0,0,VLOOKUP($A107,'Annex 2 Designated EHV charges'!$D:$P,12,FALSE)),"")</f>
        <v/>
      </c>
      <c r="H107" s="118" t="str">
        <f>IFERROR(IF(VLOOKUP($A107,'Annex 2 Designated EHV charges'!$D:$P,13,FALSE)=0,0,VLOOKUP($A107,'Annex 2 Designated EHV charges'!$D:$P,13,FALSE)),"")</f>
        <v/>
      </c>
    </row>
    <row r="108" spans="1:8" x14ac:dyDescent="0.25">
      <c r="A108" s="203" t="str" cm="1">
        <f t="array" ref="A108">IFERROR(INDEX('Annex 2 Designated EHV charges'!$D$10:$D$200, MATCH(0, IF(ISBLANK('Annex 2 Designated EHV charges'!$D$10:$D$200),1, COUNTIF(A$4:$A107, 'Annex 2 Designated EHV charges'!$D$10:$D$200)), 0)),"")</f>
        <v/>
      </c>
      <c r="B108" s="94" t="str">
        <f>IF($A108="","",VLOOKUP($A108,'Annex 2 Designated EHV charges'!$D:$P,2,0))</f>
        <v/>
      </c>
      <c r="C108" s="111" t="str">
        <f>IF($A108="","",VLOOKUP($A108,'Annex 2 Designated EHV charges'!$D:$P,3,0))</f>
        <v/>
      </c>
      <c r="D108" s="112" t="str">
        <f>IF($A108="","",VLOOKUP($A108,'Annex 2 Designated EHV charges'!$D:$P,4,0))</f>
        <v/>
      </c>
      <c r="E108" s="116" t="str">
        <f>IFERROR(IF(VLOOKUP($A108,'Annex 2 Designated EHV charges'!$D:$P,10,FALSE)=0,0,VLOOKUP($A108,'Annex 2 Designated EHV charges'!$D:$P,10,FALSE)),"")</f>
        <v/>
      </c>
      <c r="F108" s="117" t="str">
        <f>IFERROR(IF(VLOOKUP($A108,'Annex 2 Designated EHV charges'!$D:$P,11,FALSE)=0,0,VLOOKUP($A108,'Annex 2 Designated EHV charges'!$D:$P,11,FALSE)),"")</f>
        <v/>
      </c>
      <c r="G108" s="118" t="str">
        <f>IFERROR(IF(VLOOKUP($A108,'Annex 2 Designated EHV charges'!$D:$P,12,FALSE)=0,0,VLOOKUP($A108,'Annex 2 Designated EHV charges'!$D:$P,12,FALSE)),"")</f>
        <v/>
      </c>
      <c r="H108" s="118" t="str">
        <f>IFERROR(IF(VLOOKUP($A108,'Annex 2 Designated EHV charges'!$D:$P,13,FALSE)=0,0,VLOOKUP($A108,'Annex 2 Designated EHV charges'!$D:$P,13,FALSE)),"")</f>
        <v/>
      </c>
    </row>
    <row r="109" spans="1:8" x14ac:dyDescent="0.25">
      <c r="A109" s="203" t="str" cm="1">
        <f t="array" ref="A109">IFERROR(INDEX('Annex 2 Designated EHV charges'!$D$10:$D$200, MATCH(0, IF(ISBLANK('Annex 2 Designated EHV charges'!$D$10:$D$200),1, COUNTIF(A$4:$A108, 'Annex 2 Designated EHV charges'!$D$10:$D$200)), 0)),"")</f>
        <v/>
      </c>
      <c r="B109" s="94" t="str">
        <f>IF($A109="","",VLOOKUP($A109,'Annex 2 Designated EHV charges'!$D:$P,2,0))</f>
        <v/>
      </c>
      <c r="C109" s="111" t="str">
        <f>IF($A109="","",VLOOKUP($A109,'Annex 2 Designated EHV charges'!$D:$P,3,0))</f>
        <v/>
      </c>
      <c r="D109" s="112" t="str">
        <f>IF($A109="","",VLOOKUP($A109,'Annex 2 Designated EHV charges'!$D:$P,4,0))</f>
        <v/>
      </c>
      <c r="E109" s="116" t="str">
        <f>IFERROR(IF(VLOOKUP($A109,'Annex 2 Designated EHV charges'!$D:$P,10,FALSE)=0,0,VLOOKUP($A109,'Annex 2 Designated EHV charges'!$D:$P,10,FALSE)),"")</f>
        <v/>
      </c>
      <c r="F109" s="117" t="str">
        <f>IFERROR(IF(VLOOKUP($A109,'Annex 2 Designated EHV charges'!$D:$P,11,FALSE)=0,0,VLOOKUP($A109,'Annex 2 Designated EHV charges'!$D:$P,11,FALSE)),"")</f>
        <v/>
      </c>
      <c r="G109" s="118" t="str">
        <f>IFERROR(IF(VLOOKUP($A109,'Annex 2 Designated EHV charges'!$D:$P,12,FALSE)=0,0,VLOOKUP($A109,'Annex 2 Designated EHV charges'!$D:$P,12,FALSE)),"")</f>
        <v/>
      </c>
      <c r="H109" s="118" t="str">
        <f>IFERROR(IF(VLOOKUP($A109,'Annex 2 Designated EHV charges'!$D:$P,13,FALSE)=0,0,VLOOKUP($A109,'Annex 2 Designated EHV charges'!$D:$P,13,FALSE)),"")</f>
        <v/>
      </c>
    </row>
    <row r="110" spans="1:8" x14ac:dyDescent="0.25">
      <c r="A110" s="203" t="str" cm="1">
        <f t="array" ref="A110">IFERROR(INDEX('Annex 2 Designated EHV charges'!$D$10:$D$200, MATCH(0, IF(ISBLANK('Annex 2 Designated EHV charges'!$D$10:$D$200),1, COUNTIF(A$4:$A109, 'Annex 2 Designated EHV charges'!$D$10:$D$200)), 0)),"")</f>
        <v/>
      </c>
      <c r="B110" s="94" t="str">
        <f>IF($A110="","",VLOOKUP($A110,'Annex 2 Designated EHV charges'!$D:$P,2,0))</f>
        <v/>
      </c>
      <c r="C110" s="111" t="str">
        <f>IF($A110="","",VLOOKUP($A110,'Annex 2 Designated EHV charges'!$D:$P,3,0))</f>
        <v/>
      </c>
      <c r="D110" s="112" t="str">
        <f>IF($A110="","",VLOOKUP($A110,'Annex 2 Designated EHV charges'!$D:$P,4,0))</f>
        <v/>
      </c>
      <c r="E110" s="116" t="str">
        <f>IFERROR(IF(VLOOKUP($A110,'Annex 2 Designated EHV charges'!$D:$P,10,FALSE)=0,0,VLOOKUP($A110,'Annex 2 Designated EHV charges'!$D:$P,10,FALSE)),"")</f>
        <v/>
      </c>
      <c r="F110" s="117" t="str">
        <f>IFERROR(IF(VLOOKUP($A110,'Annex 2 Designated EHV charges'!$D:$P,11,FALSE)=0,0,VLOOKUP($A110,'Annex 2 Designated EHV charges'!$D:$P,11,FALSE)),"")</f>
        <v/>
      </c>
      <c r="G110" s="118" t="str">
        <f>IFERROR(IF(VLOOKUP($A110,'Annex 2 Designated EHV charges'!$D:$P,12,FALSE)=0,0,VLOOKUP($A110,'Annex 2 Designated EHV charges'!$D:$P,12,FALSE)),"")</f>
        <v/>
      </c>
      <c r="H110" s="118" t="str">
        <f>IFERROR(IF(VLOOKUP($A110,'Annex 2 Designated EHV charges'!$D:$P,13,FALSE)=0,0,VLOOKUP($A110,'Annex 2 Designated EHV charges'!$D:$P,13,FALSE)),"")</f>
        <v/>
      </c>
    </row>
    <row r="111" spans="1:8" x14ac:dyDescent="0.25">
      <c r="A111" s="203" t="str" cm="1">
        <f t="array" ref="A111">IFERROR(INDEX('Annex 2 Designated EHV charges'!$D$10:$D$200, MATCH(0, IF(ISBLANK('Annex 2 Designated EHV charges'!$D$10:$D$200),1, COUNTIF(A$4:$A110, 'Annex 2 Designated EHV charges'!$D$10:$D$200)), 0)),"")</f>
        <v/>
      </c>
      <c r="B111" s="94" t="str">
        <f>IF($A111="","",VLOOKUP($A111,'Annex 2 Designated EHV charges'!$D:$P,2,0))</f>
        <v/>
      </c>
      <c r="C111" s="111" t="str">
        <f>IF($A111="","",VLOOKUP($A111,'Annex 2 Designated EHV charges'!$D:$P,3,0))</f>
        <v/>
      </c>
      <c r="D111" s="112" t="str">
        <f>IF($A111="","",VLOOKUP($A111,'Annex 2 Designated EHV charges'!$D:$P,4,0))</f>
        <v/>
      </c>
      <c r="E111" s="116" t="str">
        <f>IFERROR(IF(VLOOKUP($A111,'Annex 2 Designated EHV charges'!$D:$P,10,FALSE)=0,0,VLOOKUP($A111,'Annex 2 Designated EHV charges'!$D:$P,10,FALSE)),"")</f>
        <v/>
      </c>
      <c r="F111" s="117" t="str">
        <f>IFERROR(IF(VLOOKUP($A111,'Annex 2 Designated EHV charges'!$D:$P,11,FALSE)=0,0,VLOOKUP($A111,'Annex 2 Designated EHV charges'!$D:$P,11,FALSE)),"")</f>
        <v/>
      </c>
      <c r="G111" s="118" t="str">
        <f>IFERROR(IF(VLOOKUP($A111,'Annex 2 Designated EHV charges'!$D:$P,12,FALSE)=0,0,VLOOKUP($A111,'Annex 2 Designated EHV charges'!$D:$P,12,FALSE)),"")</f>
        <v/>
      </c>
      <c r="H111" s="118" t="str">
        <f>IFERROR(IF(VLOOKUP($A111,'Annex 2 Designated EHV charges'!$D:$P,13,FALSE)=0,0,VLOOKUP($A111,'Annex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&amp;C_x000D_&amp;1#&amp;"Aptos"&amp;12&amp;K008000 Internal Use</oddFooter>
    <firstHeader>&amp;L&amp;"Trebuchet MS,Bold"
Annex 2b &amp;"Trebuchet MS,Regular"- Schedule of Export Charges for use of the Distribution System by Designated EHV Properties (including LDNOs with Designated EHV Properties/end-users).</firstHeader>
    <firstFooter>&amp;C_x000D_&amp;1#&amp;"Aptos"&amp;12&amp;K008000 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09375" defaultRowHeight="14.4" x14ac:dyDescent="0.35"/>
  <cols>
    <col min="1" max="1" width="27.44140625" style="123" customWidth="1"/>
    <col min="2" max="2" width="11" style="123" customWidth="1"/>
    <col min="3" max="3" width="9.109375" style="123"/>
    <col min="4" max="10" width="16.5546875" style="123" customWidth="1"/>
    <col min="11" max="16384" width="9.109375" style="123"/>
  </cols>
  <sheetData>
    <row r="1" spans="1:10" s="121" customFormat="1" ht="27.75" customHeight="1" x14ac:dyDescent="0.35">
      <c r="A1" s="119" t="s">
        <v>17</v>
      </c>
      <c r="B1" s="120"/>
      <c r="D1" s="120"/>
      <c r="E1" s="120"/>
      <c r="F1" s="120"/>
      <c r="G1" s="122"/>
      <c r="H1" s="123"/>
      <c r="I1" s="123"/>
    </row>
    <row r="2" spans="1:10" s="121" customFormat="1" ht="27" customHeight="1" x14ac:dyDescent="0.25">
      <c r="A2" s="220" t="str">
        <f>Overview!B4&amp; " - Effective from "&amp;Overview!D4&amp;" - "&amp;Overview!E4&amp;" LV and HV tariffs"</f>
        <v>Fulcrum Electricity Assets Ltd - GSP_G  - Effective from 1 April 2027 - Final LV and HV tariffs</v>
      </c>
      <c r="B2" s="220"/>
      <c r="C2" s="220"/>
      <c r="D2" s="220"/>
      <c r="E2" s="220"/>
      <c r="F2" s="220"/>
      <c r="G2" s="220"/>
      <c r="H2" s="220"/>
      <c r="I2" s="220"/>
      <c r="J2" s="220"/>
    </row>
    <row r="3" spans="1:10" s="121" customFormat="1" ht="27" customHeight="1" x14ac:dyDescent="0.25">
      <c r="A3" s="239" t="s">
        <v>428</v>
      </c>
      <c r="B3" s="240"/>
      <c r="C3" s="240"/>
      <c r="D3" s="240"/>
      <c r="E3" s="240"/>
      <c r="F3" s="240"/>
      <c r="G3" s="240"/>
      <c r="H3" s="240"/>
      <c r="I3" s="240"/>
      <c r="J3" s="241"/>
    </row>
    <row r="4" spans="1:10" s="121" customFormat="1" ht="71.25" customHeight="1" x14ac:dyDescent="0.25">
      <c r="A4" s="124"/>
      <c r="B4" s="73" t="s">
        <v>0</v>
      </c>
      <c r="C4" s="90" t="s">
        <v>22</v>
      </c>
      <c r="D4" s="90" t="s">
        <v>429</v>
      </c>
      <c r="E4" s="90" t="s">
        <v>430</v>
      </c>
      <c r="F4" s="90" t="s">
        <v>23</v>
      </c>
      <c r="G4" s="90"/>
      <c r="H4" s="90"/>
      <c r="I4" s="90"/>
      <c r="J4" s="90"/>
    </row>
    <row r="5" spans="1:10" s="121" customFormat="1" ht="32.25" customHeight="1" x14ac:dyDescent="0.25">
      <c r="A5" s="125"/>
      <c r="B5" s="126"/>
      <c r="C5" s="127"/>
      <c r="D5" s="128"/>
      <c r="E5" s="128"/>
      <c r="F5" s="129"/>
      <c r="G5" s="130"/>
      <c r="H5" s="130"/>
      <c r="I5" s="130"/>
      <c r="J5" s="130"/>
    </row>
    <row r="6" spans="1:10" ht="12.75" customHeight="1" x14ac:dyDescent="0.35">
      <c r="A6" s="242" t="s">
        <v>2</v>
      </c>
      <c r="B6" s="245"/>
      <c r="C6" s="246"/>
      <c r="D6" s="246"/>
      <c r="E6" s="246"/>
      <c r="F6" s="246"/>
      <c r="G6" s="246"/>
      <c r="H6" s="247"/>
      <c r="I6" s="247"/>
      <c r="J6" s="248"/>
    </row>
    <row r="7" spans="1:10" x14ac:dyDescent="0.35">
      <c r="A7" s="243"/>
      <c r="B7" s="245"/>
      <c r="C7" s="246"/>
      <c r="D7" s="246"/>
      <c r="E7" s="246"/>
      <c r="F7" s="246"/>
      <c r="G7" s="246"/>
      <c r="H7" s="247"/>
      <c r="I7" s="247"/>
      <c r="J7" s="248"/>
    </row>
    <row r="8" spans="1:10" x14ac:dyDescent="0.35">
      <c r="A8" s="244"/>
      <c r="B8" s="245"/>
      <c r="C8" s="246"/>
      <c r="D8" s="246"/>
      <c r="E8" s="246"/>
      <c r="F8" s="246"/>
      <c r="G8" s="246"/>
      <c r="H8" s="247"/>
      <c r="I8" s="247"/>
      <c r="J8" s="248"/>
    </row>
    <row r="11" spans="1:10" s="121" customFormat="1" ht="27" customHeight="1" x14ac:dyDescent="0.25">
      <c r="A11" s="239" t="s">
        <v>431</v>
      </c>
      <c r="B11" s="240"/>
      <c r="C11" s="240"/>
      <c r="D11" s="240"/>
      <c r="E11" s="240"/>
      <c r="F11" s="240"/>
      <c r="G11" s="240"/>
      <c r="H11" s="240"/>
      <c r="I11" s="240"/>
      <c r="J11" s="241"/>
    </row>
    <row r="12" spans="1:10" s="121" customFormat="1" ht="58.5" customHeight="1" x14ac:dyDescent="0.25">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5">
      <c r="A13" s="125"/>
      <c r="B13" s="126"/>
      <c r="C13" s="127"/>
      <c r="D13" s="128"/>
      <c r="E13" s="128"/>
      <c r="F13" s="128"/>
      <c r="G13" s="129"/>
      <c r="H13" s="129"/>
      <c r="I13" s="129"/>
      <c r="J13" s="128"/>
    </row>
    <row r="14" spans="1:10" ht="12.75" customHeight="1" x14ac:dyDescent="0.35">
      <c r="A14" s="242" t="s">
        <v>2</v>
      </c>
      <c r="B14" s="251" t="s">
        <v>12</v>
      </c>
      <c r="C14" s="252"/>
      <c r="D14" s="252"/>
      <c r="E14" s="252"/>
      <c r="F14" s="252"/>
      <c r="G14" s="252"/>
      <c r="H14" s="253"/>
      <c r="I14" s="253"/>
      <c r="J14" s="254"/>
    </row>
    <row r="15" spans="1:10" ht="12.75" customHeight="1" x14ac:dyDescent="0.35">
      <c r="A15" s="243"/>
      <c r="B15" s="245"/>
      <c r="C15" s="246"/>
      <c r="D15" s="246"/>
      <c r="E15" s="246"/>
      <c r="F15" s="246"/>
      <c r="G15" s="246"/>
      <c r="H15" s="247"/>
      <c r="I15" s="247"/>
      <c r="J15" s="248"/>
    </row>
    <row r="16" spans="1:10" ht="12.75" customHeight="1" x14ac:dyDescent="0.35">
      <c r="A16" s="243"/>
      <c r="B16" s="245"/>
      <c r="C16" s="246"/>
      <c r="D16" s="246"/>
      <c r="E16" s="246"/>
      <c r="F16" s="246"/>
      <c r="G16" s="246"/>
      <c r="H16" s="247"/>
      <c r="I16" s="247"/>
      <c r="J16" s="248"/>
    </row>
    <row r="17" spans="1:10" ht="23.25" customHeight="1" x14ac:dyDescent="0.35">
      <c r="A17" s="249"/>
      <c r="B17" s="245"/>
      <c r="C17" s="246"/>
      <c r="D17" s="246"/>
      <c r="E17" s="246"/>
      <c r="F17" s="246"/>
      <c r="G17" s="246"/>
      <c r="H17" s="247"/>
      <c r="I17" s="247"/>
      <c r="J17" s="248"/>
    </row>
    <row r="18" spans="1:10" ht="12.75" customHeight="1" x14ac:dyDescent="0.35">
      <c r="A18" s="249"/>
      <c r="B18" s="245"/>
      <c r="C18" s="246"/>
      <c r="D18" s="246"/>
      <c r="E18" s="246"/>
      <c r="F18" s="246"/>
      <c r="G18" s="246"/>
      <c r="H18" s="247"/>
      <c r="I18" s="247"/>
      <c r="J18" s="248"/>
    </row>
    <row r="19" spans="1:10" x14ac:dyDescent="0.35">
      <c r="A19" s="249"/>
      <c r="B19" s="245"/>
      <c r="C19" s="246"/>
      <c r="D19" s="246"/>
      <c r="E19" s="246"/>
      <c r="F19" s="246"/>
      <c r="G19" s="246"/>
      <c r="H19" s="247"/>
      <c r="I19" s="247"/>
      <c r="J19" s="248"/>
    </row>
    <row r="20" spans="1:10" x14ac:dyDescent="0.35">
      <c r="A20" s="249"/>
      <c r="B20" s="245"/>
      <c r="C20" s="246"/>
      <c r="D20" s="246"/>
      <c r="E20" s="246"/>
      <c r="F20" s="246"/>
      <c r="G20" s="246"/>
      <c r="H20" s="247"/>
      <c r="I20" s="247"/>
      <c r="J20" s="248"/>
    </row>
    <row r="21" spans="1:10" x14ac:dyDescent="0.35">
      <c r="A21" s="250"/>
      <c r="B21" s="245"/>
      <c r="C21" s="246"/>
      <c r="D21" s="246"/>
      <c r="E21" s="246"/>
      <c r="F21" s="246"/>
      <c r="G21" s="246"/>
      <c r="H21" s="247"/>
      <c r="I21" s="247"/>
      <c r="J21" s="248"/>
    </row>
    <row r="24" spans="1:10" x14ac:dyDescent="0.35">
      <c r="A24" s="56" t="str">
        <f>Overview!B4&amp;" has no preserved charges/additional LLFCs"</f>
        <v>Fulcrum Electricity Assets Ltd - GSP_G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&amp;C_x000D_&amp;1#&amp;"Aptos"&amp;12&amp;K008000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election activeCell="B12" sqref="B12:B56"/>
    </sheetView>
  </sheetViews>
  <sheetFormatPr defaultColWidth="9.109375" defaultRowHeight="27.75" customHeight="1" x14ac:dyDescent="0.35"/>
  <cols>
    <col min="1" max="1" width="58" style="58" bestFit="1" customWidth="1"/>
    <col min="2" max="2" width="17.6640625" style="82" customWidth="1"/>
    <col min="3" max="4" width="17.6640625" style="58" customWidth="1"/>
    <col min="5" max="7" width="17.6640625" style="82" customWidth="1"/>
    <col min="8" max="9" width="17.6640625" style="83" customWidth="1"/>
    <col min="10" max="10" width="17.6640625" style="61" customWidth="1"/>
    <col min="11" max="11" width="15.5546875" style="61" customWidth="1"/>
    <col min="12" max="16384" width="9.109375" style="58"/>
  </cols>
  <sheetData>
    <row r="1" spans="1:11" ht="27.75" customHeight="1" x14ac:dyDescent="0.35">
      <c r="A1" s="86" t="s">
        <v>17</v>
      </c>
      <c r="B1" s="58"/>
      <c r="F1" s="58"/>
      <c r="G1" s="58"/>
      <c r="H1" s="58"/>
      <c r="I1" s="61"/>
      <c r="J1" s="58"/>
      <c r="K1" s="58"/>
    </row>
    <row r="2" spans="1:11" ht="27" customHeight="1" x14ac:dyDescent="0.35">
      <c r="A2" s="255" t="str">
        <f>Overview!B4&amp; " - Effective from "&amp;Overview!D4&amp;" - "&amp;Overview!E4&amp;" LDNO tariffs"</f>
        <v>Fulcrum Electricity Assets Ltd - GSP_G  - Effective from 1 April 2027 - Final LDNO tariffs</v>
      </c>
      <c r="B2" s="255"/>
      <c r="C2" s="255"/>
      <c r="D2" s="255"/>
      <c r="E2" s="255"/>
      <c r="F2" s="255"/>
      <c r="G2" s="255"/>
      <c r="H2" s="255"/>
      <c r="I2" s="255"/>
      <c r="J2" s="255"/>
    </row>
    <row r="3" spans="1:11" ht="18" x14ac:dyDescent="0.35">
      <c r="A3" s="131"/>
      <c r="B3" s="131"/>
      <c r="C3" s="131"/>
      <c r="D3" s="131"/>
      <c r="E3" s="131"/>
      <c r="F3" s="131"/>
      <c r="G3" s="131"/>
      <c r="H3" s="131"/>
      <c r="I3" s="131"/>
      <c r="J3" s="131"/>
    </row>
    <row r="4" spans="1:11" ht="27" customHeight="1" x14ac:dyDescent="0.35">
      <c r="A4" s="220" t="s">
        <v>375</v>
      </c>
      <c r="B4" s="220"/>
      <c r="C4" s="220"/>
      <c r="D4" s="220"/>
      <c r="E4" s="132"/>
      <c r="F4" s="220" t="s">
        <v>376</v>
      </c>
      <c r="G4" s="220"/>
      <c r="H4" s="220"/>
      <c r="I4" s="220"/>
      <c r="J4" s="220"/>
    </row>
    <row r="5" spans="1:11" ht="32.25" customHeight="1" x14ac:dyDescent="0.25">
      <c r="A5" s="65" t="s">
        <v>12</v>
      </c>
      <c r="B5" s="66" t="s">
        <v>274</v>
      </c>
      <c r="C5" s="133" t="s">
        <v>275</v>
      </c>
      <c r="D5" s="67" t="s">
        <v>276</v>
      </c>
      <c r="E5" s="62"/>
      <c r="F5" s="224"/>
      <c r="G5" s="225"/>
      <c r="H5" s="68" t="s">
        <v>278</v>
      </c>
      <c r="I5" s="69" t="s">
        <v>279</v>
      </c>
      <c r="J5" s="67" t="s">
        <v>276</v>
      </c>
      <c r="K5" s="62"/>
    </row>
    <row r="6" spans="1:11" ht="56.25" customHeight="1" x14ac:dyDescent="0.25">
      <c r="A6" s="190" t="s">
        <v>482</v>
      </c>
      <c r="B6" s="192" t="s">
        <v>483</v>
      </c>
      <c r="C6" s="192" t="s">
        <v>484</v>
      </c>
      <c r="D6" s="192" t="s">
        <v>485</v>
      </c>
      <c r="E6" s="62"/>
      <c r="F6" s="211" t="s">
        <v>488</v>
      </c>
      <c r="G6" s="212"/>
      <c r="H6" s="193"/>
      <c r="I6" s="192" t="s">
        <v>489</v>
      </c>
      <c r="J6" s="194" t="s">
        <v>485</v>
      </c>
      <c r="K6" s="62"/>
    </row>
    <row r="7" spans="1:11" ht="56.25" customHeight="1" x14ac:dyDescent="0.25">
      <c r="A7" s="190" t="s">
        <v>486</v>
      </c>
      <c r="B7" s="193"/>
      <c r="C7" s="192" t="s">
        <v>483</v>
      </c>
      <c r="D7" s="192" t="s">
        <v>487</v>
      </c>
      <c r="E7" s="62"/>
      <c r="F7" s="211" t="s">
        <v>490</v>
      </c>
      <c r="G7" s="212"/>
      <c r="H7" s="191" t="s">
        <v>483</v>
      </c>
      <c r="I7" s="192" t="s">
        <v>491</v>
      </c>
      <c r="J7" s="194" t="s">
        <v>485</v>
      </c>
      <c r="K7" s="62"/>
    </row>
    <row r="8" spans="1:11" ht="55.5" customHeight="1" x14ac:dyDescent="0.25">
      <c r="A8" s="70" t="s">
        <v>13</v>
      </c>
      <c r="B8" s="257" t="s">
        <v>479</v>
      </c>
      <c r="C8" s="258"/>
      <c r="D8" s="259"/>
      <c r="E8" s="62"/>
      <c r="F8" s="211" t="s">
        <v>492</v>
      </c>
      <c r="G8" s="212"/>
      <c r="H8" s="193"/>
      <c r="I8" s="192" t="s">
        <v>483</v>
      </c>
      <c r="J8" s="194" t="s">
        <v>487</v>
      </c>
      <c r="K8" s="62"/>
    </row>
    <row r="9" spans="1:11" s="64" customFormat="1" ht="21" customHeight="1" x14ac:dyDescent="0.35">
      <c r="B9" s="62"/>
      <c r="C9" s="62"/>
      <c r="D9" s="62"/>
      <c r="E9" s="134"/>
      <c r="F9" s="219" t="s">
        <v>13</v>
      </c>
      <c r="G9" s="219"/>
      <c r="H9" s="256" t="s">
        <v>479</v>
      </c>
      <c r="I9" s="256"/>
      <c r="J9" s="256"/>
      <c r="K9" s="63"/>
    </row>
    <row r="10" spans="1:11" s="64" customFormat="1" ht="12" customHeight="1" x14ac:dyDescent="0.35">
      <c r="A10" s="62"/>
      <c r="B10" s="62"/>
      <c r="C10" s="62"/>
      <c r="D10" s="62"/>
      <c r="E10" s="62"/>
      <c r="F10" s="135"/>
      <c r="G10" s="135"/>
      <c r="H10" s="136"/>
      <c r="I10" s="136"/>
      <c r="J10" s="136"/>
      <c r="K10" s="63"/>
    </row>
    <row r="11" spans="1:11" ht="66" customHeight="1" x14ac:dyDescent="0.25">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5">
      <c r="A12" s="137" t="s">
        <v>637</v>
      </c>
      <c r="B12" s="289" t="s">
        <v>2965</v>
      </c>
      <c r="C12" s="138" t="s">
        <v>638</v>
      </c>
      <c r="D12" s="195">
        <v>12.164</v>
      </c>
      <c r="E12" s="196">
        <v>1.851</v>
      </c>
      <c r="F12" s="197">
        <v>0.10199999999999999</v>
      </c>
      <c r="G12" s="139">
        <v>6.01</v>
      </c>
      <c r="H12" s="78">
        <v>0</v>
      </c>
      <c r="I12" s="78">
        <v>0</v>
      </c>
      <c r="J12" s="79">
        <v>0</v>
      </c>
      <c r="K12" s="58"/>
    </row>
    <row r="13" spans="1:11" ht="27" customHeight="1" x14ac:dyDescent="0.25">
      <c r="A13" s="137" t="s">
        <v>639</v>
      </c>
      <c r="B13" s="289" t="s">
        <v>2966</v>
      </c>
      <c r="C13" s="138">
        <v>2</v>
      </c>
      <c r="D13" s="195">
        <v>12.164</v>
      </c>
      <c r="E13" s="196">
        <v>1.851</v>
      </c>
      <c r="F13" s="197">
        <v>0.10199999999999999</v>
      </c>
      <c r="G13" s="78">
        <v>0</v>
      </c>
      <c r="H13" s="78">
        <v>0</v>
      </c>
      <c r="I13" s="78">
        <v>0</v>
      </c>
      <c r="J13" s="79">
        <v>0</v>
      </c>
      <c r="K13" s="58"/>
    </row>
    <row r="14" spans="1:11" ht="27" customHeight="1" x14ac:dyDescent="0.25">
      <c r="A14" s="137" t="s">
        <v>501</v>
      </c>
      <c r="B14" s="289" t="s">
        <v>2967</v>
      </c>
      <c r="C14" s="138" t="s">
        <v>640</v>
      </c>
      <c r="D14" s="195">
        <v>11.202</v>
      </c>
      <c r="E14" s="196">
        <v>1.704</v>
      </c>
      <c r="F14" s="197">
        <v>9.4E-2</v>
      </c>
      <c r="G14" s="139">
        <v>5.26</v>
      </c>
      <c r="H14" s="78">
        <v>0</v>
      </c>
      <c r="I14" s="78">
        <v>0</v>
      </c>
      <c r="J14" s="79">
        <v>0</v>
      </c>
      <c r="K14" s="58"/>
    </row>
    <row r="15" spans="1:11" ht="27" customHeight="1" x14ac:dyDescent="0.25">
      <c r="A15" s="137" t="s">
        <v>502</v>
      </c>
      <c r="B15" s="289" t="s">
        <v>2968</v>
      </c>
      <c r="C15" s="138" t="s">
        <v>640</v>
      </c>
      <c r="D15" s="195">
        <v>11.202</v>
      </c>
      <c r="E15" s="196">
        <v>1.704</v>
      </c>
      <c r="F15" s="197">
        <v>9.4E-2</v>
      </c>
      <c r="G15" s="139">
        <v>6.55</v>
      </c>
      <c r="H15" s="78">
        <v>0</v>
      </c>
      <c r="I15" s="78">
        <v>0</v>
      </c>
      <c r="J15" s="79">
        <v>0</v>
      </c>
      <c r="K15" s="58"/>
    </row>
    <row r="16" spans="1:11" ht="27" customHeight="1" x14ac:dyDescent="0.25">
      <c r="A16" s="137" t="s">
        <v>503</v>
      </c>
      <c r="B16" s="289" t="s">
        <v>2969</v>
      </c>
      <c r="C16" s="138" t="s">
        <v>640</v>
      </c>
      <c r="D16" s="195">
        <v>11.202</v>
      </c>
      <c r="E16" s="196">
        <v>1.704</v>
      </c>
      <c r="F16" s="197">
        <v>9.4E-2</v>
      </c>
      <c r="G16" s="139">
        <v>7.2</v>
      </c>
      <c r="H16" s="78">
        <v>0</v>
      </c>
      <c r="I16" s="78">
        <v>0</v>
      </c>
      <c r="J16" s="79">
        <v>0</v>
      </c>
      <c r="K16" s="58"/>
    </row>
    <row r="17" spans="1:11" ht="27" customHeight="1" x14ac:dyDescent="0.25">
      <c r="A17" s="137" t="s">
        <v>504</v>
      </c>
      <c r="B17" s="289" t="s">
        <v>2970</v>
      </c>
      <c r="C17" s="138" t="s">
        <v>640</v>
      </c>
      <c r="D17" s="195">
        <v>11.202</v>
      </c>
      <c r="E17" s="196">
        <v>1.704</v>
      </c>
      <c r="F17" s="197">
        <v>9.4E-2</v>
      </c>
      <c r="G17" s="139">
        <v>9.23</v>
      </c>
      <c r="H17" s="78">
        <v>0</v>
      </c>
      <c r="I17" s="78">
        <v>0</v>
      </c>
      <c r="J17" s="79">
        <v>0</v>
      </c>
      <c r="K17" s="58"/>
    </row>
    <row r="18" spans="1:11" ht="27" customHeight="1" x14ac:dyDescent="0.25">
      <c r="A18" s="137" t="s">
        <v>505</v>
      </c>
      <c r="B18" s="289" t="s">
        <v>2971</v>
      </c>
      <c r="C18" s="138" t="s">
        <v>640</v>
      </c>
      <c r="D18" s="195">
        <v>11.202</v>
      </c>
      <c r="E18" s="196">
        <v>1.704</v>
      </c>
      <c r="F18" s="197">
        <v>9.4E-2</v>
      </c>
      <c r="G18" s="139">
        <v>15.78</v>
      </c>
      <c r="H18" s="78">
        <v>0</v>
      </c>
      <c r="I18" s="78">
        <v>0</v>
      </c>
      <c r="J18" s="79">
        <v>0</v>
      </c>
      <c r="K18" s="58"/>
    </row>
    <row r="19" spans="1:11" ht="27" customHeight="1" x14ac:dyDescent="0.25">
      <c r="A19" s="137" t="s">
        <v>641</v>
      </c>
      <c r="B19" s="289" t="s">
        <v>2972</v>
      </c>
      <c r="C19" s="138">
        <v>4</v>
      </c>
      <c r="D19" s="195">
        <v>11.202</v>
      </c>
      <c r="E19" s="196">
        <v>1.704</v>
      </c>
      <c r="F19" s="197">
        <v>9.4E-2</v>
      </c>
      <c r="G19" s="78">
        <v>0</v>
      </c>
      <c r="H19" s="78">
        <v>0</v>
      </c>
      <c r="I19" s="78">
        <v>0</v>
      </c>
      <c r="J19" s="79">
        <v>0</v>
      </c>
      <c r="K19" s="58"/>
    </row>
    <row r="20" spans="1:11" ht="27" customHeight="1" x14ac:dyDescent="0.25">
      <c r="A20" s="137" t="s">
        <v>506</v>
      </c>
      <c r="B20" s="289" t="s">
        <v>2973</v>
      </c>
      <c r="C20" s="138">
        <v>0</v>
      </c>
      <c r="D20" s="195">
        <v>7.415</v>
      </c>
      <c r="E20" s="196">
        <v>1.105</v>
      </c>
      <c r="F20" s="197">
        <v>0.06</v>
      </c>
      <c r="G20" s="139">
        <v>17.100000000000001</v>
      </c>
      <c r="H20" s="139">
        <v>5.23</v>
      </c>
      <c r="I20" s="140">
        <v>5.23</v>
      </c>
      <c r="J20" s="81">
        <v>0.14499999999999999</v>
      </c>
      <c r="K20" s="58"/>
    </row>
    <row r="21" spans="1:11" ht="27" customHeight="1" x14ac:dyDescent="0.25">
      <c r="A21" s="137" t="s">
        <v>507</v>
      </c>
      <c r="B21" s="289" t="s">
        <v>2974</v>
      </c>
      <c r="C21" s="138">
        <v>0</v>
      </c>
      <c r="D21" s="195">
        <v>7.415</v>
      </c>
      <c r="E21" s="196">
        <v>1.105</v>
      </c>
      <c r="F21" s="197">
        <v>0.06</v>
      </c>
      <c r="G21" s="139">
        <v>39.07</v>
      </c>
      <c r="H21" s="139">
        <v>5.23</v>
      </c>
      <c r="I21" s="140">
        <v>5.23</v>
      </c>
      <c r="J21" s="81">
        <v>0.14499999999999999</v>
      </c>
      <c r="K21" s="58"/>
    </row>
    <row r="22" spans="1:11" ht="27" customHeight="1" x14ac:dyDescent="0.25">
      <c r="A22" s="137" t="s">
        <v>508</v>
      </c>
      <c r="B22" s="289" t="s">
        <v>2975</v>
      </c>
      <c r="C22" s="138">
        <v>0</v>
      </c>
      <c r="D22" s="195">
        <v>7.415</v>
      </c>
      <c r="E22" s="196">
        <v>1.105</v>
      </c>
      <c r="F22" s="197">
        <v>0.06</v>
      </c>
      <c r="G22" s="139">
        <v>52.9</v>
      </c>
      <c r="H22" s="139">
        <v>5.23</v>
      </c>
      <c r="I22" s="140">
        <v>5.23</v>
      </c>
      <c r="J22" s="81">
        <v>0.14499999999999999</v>
      </c>
      <c r="K22" s="58"/>
    </row>
    <row r="23" spans="1:11" ht="27" customHeight="1" x14ac:dyDescent="0.25">
      <c r="A23" s="137" t="s">
        <v>509</v>
      </c>
      <c r="B23" s="289" t="s">
        <v>2976</v>
      </c>
      <c r="C23" s="138">
        <v>0</v>
      </c>
      <c r="D23" s="195">
        <v>7.415</v>
      </c>
      <c r="E23" s="196">
        <v>1.105</v>
      </c>
      <c r="F23" s="197">
        <v>0.06</v>
      </c>
      <c r="G23" s="139">
        <v>75.290000000000006</v>
      </c>
      <c r="H23" s="139">
        <v>5.23</v>
      </c>
      <c r="I23" s="140">
        <v>5.23</v>
      </c>
      <c r="J23" s="81">
        <v>0.14499999999999999</v>
      </c>
      <c r="K23" s="58"/>
    </row>
    <row r="24" spans="1:11" ht="27" customHeight="1" x14ac:dyDescent="0.25">
      <c r="A24" s="137" t="s">
        <v>510</v>
      </c>
      <c r="B24" s="289" t="s">
        <v>2977</v>
      </c>
      <c r="C24" s="138">
        <v>0</v>
      </c>
      <c r="D24" s="195">
        <v>7.415</v>
      </c>
      <c r="E24" s="196">
        <v>1.105</v>
      </c>
      <c r="F24" s="197">
        <v>0.06</v>
      </c>
      <c r="G24" s="139">
        <v>145.87</v>
      </c>
      <c r="H24" s="139">
        <v>5.23</v>
      </c>
      <c r="I24" s="140">
        <v>5.23</v>
      </c>
      <c r="J24" s="81">
        <v>0.14499999999999999</v>
      </c>
      <c r="K24" s="58"/>
    </row>
    <row r="25" spans="1:11" ht="27" customHeight="1" x14ac:dyDescent="0.25">
      <c r="A25" s="137" t="s">
        <v>642</v>
      </c>
      <c r="B25" s="289" t="s">
        <v>2978</v>
      </c>
      <c r="C25" s="138" t="s">
        <v>497</v>
      </c>
      <c r="D25" s="198">
        <v>34.402000000000001</v>
      </c>
      <c r="E25" s="199">
        <v>3.6219999999999999</v>
      </c>
      <c r="F25" s="197">
        <v>2.2959999999999998</v>
      </c>
      <c r="G25" s="78">
        <v>0</v>
      </c>
      <c r="H25" s="78">
        <v>0</v>
      </c>
      <c r="I25" s="78">
        <v>0</v>
      </c>
      <c r="J25" s="79">
        <v>0</v>
      </c>
      <c r="K25" s="58"/>
    </row>
    <row r="26" spans="1:11" ht="27" customHeight="1" x14ac:dyDescent="0.25">
      <c r="A26" s="137" t="s">
        <v>643</v>
      </c>
      <c r="B26" s="289" t="s">
        <v>2979</v>
      </c>
      <c r="C26" s="138" t="s">
        <v>644</v>
      </c>
      <c r="D26" s="195">
        <v>-12.646000000000001</v>
      </c>
      <c r="E26" s="196">
        <v>-1.9239999999999999</v>
      </c>
      <c r="F26" s="197">
        <v>-0.106</v>
      </c>
      <c r="G26" s="78">
        <v>0</v>
      </c>
      <c r="H26" s="78">
        <v>0</v>
      </c>
      <c r="I26" s="78">
        <v>0</v>
      </c>
      <c r="J26" s="79">
        <v>0</v>
      </c>
      <c r="K26" s="58"/>
    </row>
    <row r="27" spans="1:11" ht="27" customHeight="1" x14ac:dyDescent="0.25">
      <c r="A27" s="137" t="s">
        <v>645</v>
      </c>
      <c r="B27" s="289" t="s">
        <v>2980</v>
      </c>
      <c r="C27" s="138" t="s">
        <v>644</v>
      </c>
      <c r="D27" s="195">
        <v>-12.646000000000001</v>
      </c>
      <c r="E27" s="196">
        <v>-1.9239999999999999</v>
      </c>
      <c r="F27" s="197">
        <v>-0.106</v>
      </c>
      <c r="G27" s="78">
        <v>0</v>
      </c>
      <c r="H27" s="78">
        <v>0</v>
      </c>
      <c r="I27" s="78">
        <v>0</v>
      </c>
      <c r="J27" s="81">
        <v>0.22800000000000001</v>
      </c>
      <c r="K27" s="58"/>
    </row>
    <row r="28" spans="1:11" ht="27" customHeight="1" x14ac:dyDescent="0.25">
      <c r="A28" s="141" t="s">
        <v>646</v>
      </c>
      <c r="B28" s="289" t="s">
        <v>2981</v>
      </c>
      <c r="C28" s="138" t="s">
        <v>638</v>
      </c>
      <c r="D28" s="195">
        <v>8.6219999999999999</v>
      </c>
      <c r="E28" s="196">
        <v>1.3120000000000001</v>
      </c>
      <c r="F28" s="197">
        <v>7.1999999999999995E-2</v>
      </c>
      <c r="G28" s="139">
        <v>4.26</v>
      </c>
      <c r="H28" s="78">
        <v>0</v>
      </c>
      <c r="I28" s="78">
        <v>0</v>
      </c>
      <c r="J28" s="79">
        <v>0</v>
      </c>
      <c r="K28" s="58"/>
    </row>
    <row r="29" spans="1:11" ht="27" customHeight="1" x14ac:dyDescent="0.25">
      <c r="A29" s="141" t="s">
        <v>647</v>
      </c>
      <c r="B29" s="289" t="s">
        <v>2982</v>
      </c>
      <c r="C29" s="138">
        <v>2</v>
      </c>
      <c r="D29" s="195">
        <v>8.6219999999999999</v>
      </c>
      <c r="E29" s="196">
        <v>1.3120000000000001</v>
      </c>
      <c r="F29" s="197">
        <v>7.1999999999999995E-2</v>
      </c>
      <c r="G29" s="78">
        <v>0</v>
      </c>
      <c r="H29" s="78">
        <v>0</v>
      </c>
      <c r="I29" s="78">
        <v>0</v>
      </c>
      <c r="J29" s="79">
        <v>0</v>
      </c>
      <c r="K29" s="58"/>
    </row>
    <row r="30" spans="1:11" ht="27" customHeight="1" x14ac:dyDescent="0.25">
      <c r="A30" s="141" t="s">
        <v>512</v>
      </c>
      <c r="B30" s="289" t="s">
        <v>2983</v>
      </c>
      <c r="C30" s="138" t="s">
        <v>640</v>
      </c>
      <c r="D30" s="195">
        <v>7.94</v>
      </c>
      <c r="E30" s="196">
        <v>1.208</v>
      </c>
      <c r="F30" s="197">
        <v>6.7000000000000004E-2</v>
      </c>
      <c r="G30" s="139">
        <v>3.73</v>
      </c>
      <c r="H30" s="78">
        <v>0</v>
      </c>
      <c r="I30" s="78">
        <v>0</v>
      </c>
      <c r="J30" s="79">
        <v>0</v>
      </c>
      <c r="K30" s="58"/>
    </row>
    <row r="31" spans="1:11" ht="27" customHeight="1" x14ac:dyDescent="0.25">
      <c r="A31" s="141" t="s">
        <v>513</v>
      </c>
      <c r="B31" s="289" t="s">
        <v>2984</v>
      </c>
      <c r="C31" s="138" t="s">
        <v>640</v>
      </c>
      <c r="D31" s="195">
        <v>7.94</v>
      </c>
      <c r="E31" s="196">
        <v>1.208</v>
      </c>
      <c r="F31" s="197">
        <v>6.7000000000000004E-2</v>
      </c>
      <c r="G31" s="139">
        <v>4.6399999999999997</v>
      </c>
      <c r="H31" s="78">
        <v>0</v>
      </c>
      <c r="I31" s="78">
        <v>0</v>
      </c>
      <c r="J31" s="79">
        <v>0</v>
      </c>
      <c r="K31" s="58"/>
    </row>
    <row r="32" spans="1:11" ht="27" customHeight="1" x14ac:dyDescent="0.25">
      <c r="A32" s="141" t="s">
        <v>514</v>
      </c>
      <c r="B32" s="289" t="s">
        <v>2985</v>
      </c>
      <c r="C32" s="138" t="s">
        <v>640</v>
      </c>
      <c r="D32" s="195">
        <v>7.94</v>
      </c>
      <c r="E32" s="196">
        <v>1.208</v>
      </c>
      <c r="F32" s="197">
        <v>6.7000000000000004E-2</v>
      </c>
      <c r="G32" s="139">
        <v>5.0999999999999996</v>
      </c>
      <c r="H32" s="78">
        <v>0</v>
      </c>
      <c r="I32" s="78">
        <v>0</v>
      </c>
      <c r="J32" s="79">
        <v>0</v>
      </c>
      <c r="K32" s="58"/>
    </row>
    <row r="33" spans="1:11" ht="27" customHeight="1" x14ac:dyDescent="0.25">
      <c r="A33" s="141" t="s">
        <v>515</v>
      </c>
      <c r="B33" s="289" t="s">
        <v>2986</v>
      </c>
      <c r="C33" s="138" t="s">
        <v>640</v>
      </c>
      <c r="D33" s="195">
        <v>7.94</v>
      </c>
      <c r="E33" s="196">
        <v>1.208</v>
      </c>
      <c r="F33" s="197">
        <v>6.7000000000000004E-2</v>
      </c>
      <c r="G33" s="139">
        <v>6.54</v>
      </c>
      <c r="H33" s="78">
        <v>0</v>
      </c>
      <c r="I33" s="78">
        <v>0</v>
      </c>
      <c r="J33" s="79">
        <v>0</v>
      </c>
      <c r="K33" s="58"/>
    </row>
    <row r="34" spans="1:11" ht="27" customHeight="1" x14ac:dyDescent="0.25">
      <c r="A34" s="141" t="s">
        <v>516</v>
      </c>
      <c r="B34" s="289" t="s">
        <v>2987</v>
      </c>
      <c r="C34" s="138" t="s">
        <v>640</v>
      </c>
      <c r="D34" s="195">
        <v>7.94</v>
      </c>
      <c r="E34" s="196">
        <v>1.208</v>
      </c>
      <c r="F34" s="197">
        <v>6.7000000000000004E-2</v>
      </c>
      <c r="G34" s="139">
        <v>11.19</v>
      </c>
      <c r="H34" s="78">
        <v>0</v>
      </c>
      <c r="I34" s="78">
        <v>0</v>
      </c>
      <c r="J34" s="79">
        <v>0</v>
      </c>
      <c r="K34" s="58"/>
    </row>
    <row r="35" spans="1:11" ht="27" customHeight="1" x14ac:dyDescent="0.25">
      <c r="A35" s="141" t="s">
        <v>648</v>
      </c>
      <c r="B35" s="289" t="s">
        <v>2988</v>
      </c>
      <c r="C35" s="138">
        <v>4</v>
      </c>
      <c r="D35" s="195">
        <v>7.94</v>
      </c>
      <c r="E35" s="196">
        <v>1.208</v>
      </c>
      <c r="F35" s="197">
        <v>6.7000000000000004E-2</v>
      </c>
      <c r="G35" s="78">
        <v>0</v>
      </c>
      <c r="H35" s="78">
        <v>0</v>
      </c>
      <c r="I35" s="78">
        <v>0</v>
      </c>
      <c r="J35" s="79">
        <v>0</v>
      </c>
      <c r="K35" s="58"/>
    </row>
    <row r="36" spans="1:11" ht="27" customHeight="1" x14ac:dyDescent="0.25">
      <c r="A36" s="141" t="s">
        <v>517</v>
      </c>
      <c r="B36" s="289" t="s">
        <v>2989</v>
      </c>
      <c r="C36" s="138">
        <v>0</v>
      </c>
      <c r="D36" s="195">
        <v>5.2560000000000002</v>
      </c>
      <c r="E36" s="196">
        <v>0.78300000000000003</v>
      </c>
      <c r="F36" s="197">
        <v>4.2999999999999997E-2</v>
      </c>
      <c r="G36" s="139">
        <v>12.12</v>
      </c>
      <c r="H36" s="139">
        <v>3.71</v>
      </c>
      <c r="I36" s="140">
        <v>3.71</v>
      </c>
      <c r="J36" s="81">
        <v>0.10299999999999999</v>
      </c>
      <c r="K36" s="58"/>
    </row>
    <row r="37" spans="1:11" ht="27" customHeight="1" x14ac:dyDescent="0.25">
      <c r="A37" s="141" t="s">
        <v>518</v>
      </c>
      <c r="B37" s="289" t="s">
        <v>2990</v>
      </c>
      <c r="C37" s="138">
        <v>0</v>
      </c>
      <c r="D37" s="195">
        <v>5.2560000000000002</v>
      </c>
      <c r="E37" s="196">
        <v>0.78300000000000003</v>
      </c>
      <c r="F37" s="197">
        <v>4.2999999999999997E-2</v>
      </c>
      <c r="G37" s="139">
        <v>27.7</v>
      </c>
      <c r="H37" s="139">
        <v>3.71</v>
      </c>
      <c r="I37" s="140">
        <v>3.71</v>
      </c>
      <c r="J37" s="81">
        <v>0.10299999999999999</v>
      </c>
      <c r="K37" s="58"/>
    </row>
    <row r="38" spans="1:11" ht="27" customHeight="1" x14ac:dyDescent="0.25">
      <c r="A38" s="141" t="s">
        <v>519</v>
      </c>
      <c r="B38" s="289" t="s">
        <v>2991</v>
      </c>
      <c r="C38" s="138">
        <v>0</v>
      </c>
      <c r="D38" s="195">
        <v>5.2560000000000002</v>
      </c>
      <c r="E38" s="196">
        <v>0.78300000000000003</v>
      </c>
      <c r="F38" s="197">
        <v>4.2999999999999997E-2</v>
      </c>
      <c r="G38" s="139">
        <v>37.5</v>
      </c>
      <c r="H38" s="139">
        <v>3.71</v>
      </c>
      <c r="I38" s="140">
        <v>3.71</v>
      </c>
      <c r="J38" s="81">
        <v>0.10299999999999999</v>
      </c>
      <c r="K38" s="58"/>
    </row>
    <row r="39" spans="1:11" ht="27" customHeight="1" x14ac:dyDescent="0.25">
      <c r="A39" s="141" t="s">
        <v>520</v>
      </c>
      <c r="B39" s="289" t="s">
        <v>2992</v>
      </c>
      <c r="C39" s="138">
        <v>0</v>
      </c>
      <c r="D39" s="195">
        <v>5.2560000000000002</v>
      </c>
      <c r="E39" s="196">
        <v>0.78300000000000003</v>
      </c>
      <c r="F39" s="197">
        <v>4.2999999999999997E-2</v>
      </c>
      <c r="G39" s="139">
        <v>53.36</v>
      </c>
      <c r="H39" s="139">
        <v>3.71</v>
      </c>
      <c r="I39" s="140">
        <v>3.71</v>
      </c>
      <c r="J39" s="81">
        <v>0.10299999999999999</v>
      </c>
      <c r="K39" s="58"/>
    </row>
    <row r="40" spans="1:11" ht="27" customHeight="1" x14ac:dyDescent="0.25">
      <c r="A40" s="141" t="s">
        <v>521</v>
      </c>
      <c r="B40" s="289" t="s">
        <v>2993</v>
      </c>
      <c r="C40" s="138">
        <v>0</v>
      </c>
      <c r="D40" s="195">
        <v>5.2560000000000002</v>
      </c>
      <c r="E40" s="196">
        <v>0.78300000000000003</v>
      </c>
      <c r="F40" s="197">
        <v>4.2999999999999997E-2</v>
      </c>
      <c r="G40" s="139">
        <v>103.4</v>
      </c>
      <c r="H40" s="139">
        <v>3.71</v>
      </c>
      <c r="I40" s="140">
        <v>3.71</v>
      </c>
      <c r="J40" s="81">
        <v>0.10299999999999999</v>
      </c>
      <c r="K40" s="58"/>
    </row>
    <row r="41" spans="1:11" ht="27" customHeight="1" x14ac:dyDescent="0.25">
      <c r="A41" s="141" t="s">
        <v>522</v>
      </c>
      <c r="B41" s="289" t="s">
        <v>2950</v>
      </c>
      <c r="C41" s="138">
        <v>0</v>
      </c>
      <c r="D41" s="195">
        <v>6.476</v>
      </c>
      <c r="E41" s="196">
        <v>0.94099999999999995</v>
      </c>
      <c r="F41" s="197">
        <v>0.05</v>
      </c>
      <c r="G41" s="139">
        <v>65.819999999999993</v>
      </c>
      <c r="H41" s="139">
        <v>7.22</v>
      </c>
      <c r="I41" s="140">
        <v>7.22</v>
      </c>
      <c r="J41" s="81">
        <v>0.123</v>
      </c>
      <c r="K41" s="58"/>
    </row>
    <row r="42" spans="1:11" ht="27" customHeight="1" x14ac:dyDescent="0.25">
      <c r="A42" s="141" t="s">
        <v>523</v>
      </c>
      <c r="B42" s="289" t="s">
        <v>2951</v>
      </c>
      <c r="C42" s="138">
        <v>0</v>
      </c>
      <c r="D42" s="195">
        <v>6.476</v>
      </c>
      <c r="E42" s="196">
        <v>0.94099999999999995</v>
      </c>
      <c r="F42" s="197">
        <v>0.05</v>
      </c>
      <c r="G42" s="139">
        <v>92.01</v>
      </c>
      <c r="H42" s="139">
        <v>7.22</v>
      </c>
      <c r="I42" s="140">
        <v>7.22</v>
      </c>
      <c r="J42" s="81">
        <v>0.123</v>
      </c>
      <c r="K42" s="58"/>
    </row>
    <row r="43" spans="1:11" ht="27" customHeight="1" x14ac:dyDescent="0.25">
      <c r="A43" s="141" t="s">
        <v>524</v>
      </c>
      <c r="B43" s="289" t="s">
        <v>2952</v>
      </c>
      <c r="C43" s="138">
        <v>0</v>
      </c>
      <c r="D43" s="195">
        <v>6.476</v>
      </c>
      <c r="E43" s="196">
        <v>0.94099999999999995</v>
      </c>
      <c r="F43" s="197">
        <v>0.05</v>
      </c>
      <c r="G43" s="139">
        <v>108.5</v>
      </c>
      <c r="H43" s="139">
        <v>7.22</v>
      </c>
      <c r="I43" s="140">
        <v>7.22</v>
      </c>
      <c r="J43" s="81">
        <v>0.123</v>
      </c>
      <c r="K43" s="58"/>
    </row>
    <row r="44" spans="1:11" ht="27" customHeight="1" x14ac:dyDescent="0.25">
      <c r="A44" s="141" t="s">
        <v>525</v>
      </c>
      <c r="B44" s="289" t="s">
        <v>2953</v>
      </c>
      <c r="C44" s="138">
        <v>0</v>
      </c>
      <c r="D44" s="195">
        <v>6.476</v>
      </c>
      <c r="E44" s="196">
        <v>0.94099999999999995</v>
      </c>
      <c r="F44" s="197">
        <v>0.05</v>
      </c>
      <c r="G44" s="139">
        <v>135.19</v>
      </c>
      <c r="H44" s="139">
        <v>7.22</v>
      </c>
      <c r="I44" s="140">
        <v>7.22</v>
      </c>
      <c r="J44" s="81">
        <v>0.123</v>
      </c>
      <c r="K44" s="58"/>
    </row>
    <row r="45" spans="1:11" ht="27" customHeight="1" x14ac:dyDescent="0.25">
      <c r="A45" s="141" t="s">
        <v>526</v>
      </c>
      <c r="B45" s="289" t="s">
        <v>2954</v>
      </c>
      <c r="C45" s="138">
        <v>0</v>
      </c>
      <c r="D45" s="195">
        <v>6.476</v>
      </c>
      <c r="E45" s="196">
        <v>0.94099999999999995</v>
      </c>
      <c r="F45" s="197">
        <v>0.05</v>
      </c>
      <c r="G45" s="139">
        <v>219.35</v>
      </c>
      <c r="H45" s="139">
        <v>7.22</v>
      </c>
      <c r="I45" s="140">
        <v>7.22</v>
      </c>
      <c r="J45" s="81">
        <v>0.123</v>
      </c>
      <c r="K45" s="58"/>
    </row>
    <row r="46" spans="1:11" ht="27" customHeight="1" x14ac:dyDescent="0.25">
      <c r="A46" s="141" t="s">
        <v>527</v>
      </c>
      <c r="B46" s="289" t="s">
        <v>2955</v>
      </c>
      <c r="C46" s="138">
        <v>0</v>
      </c>
      <c r="D46" s="195">
        <v>5.0990000000000002</v>
      </c>
      <c r="E46" s="196">
        <v>0.71199999999999997</v>
      </c>
      <c r="F46" s="197">
        <v>3.6999999999999998E-2</v>
      </c>
      <c r="G46" s="139">
        <v>171.08</v>
      </c>
      <c r="H46" s="139">
        <v>8.48</v>
      </c>
      <c r="I46" s="140">
        <v>8.48</v>
      </c>
      <c r="J46" s="81">
        <v>8.7999999999999995E-2</v>
      </c>
      <c r="K46" s="58"/>
    </row>
    <row r="47" spans="1:11" ht="27" customHeight="1" x14ac:dyDescent="0.25">
      <c r="A47" s="141" t="s">
        <v>528</v>
      </c>
      <c r="B47" s="289" t="s">
        <v>2956</v>
      </c>
      <c r="C47" s="138">
        <v>0</v>
      </c>
      <c r="D47" s="195">
        <v>5.0990000000000002</v>
      </c>
      <c r="E47" s="196">
        <v>0.71199999999999997</v>
      </c>
      <c r="F47" s="197">
        <v>3.6999999999999998E-2</v>
      </c>
      <c r="G47" s="139">
        <v>357.69</v>
      </c>
      <c r="H47" s="139">
        <v>8.48</v>
      </c>
      <c r="I47" s="140">
        <v>8.48</v>
      </c>
      <c r="J47" s="81">
        <v>8.7999999999999995E-2</v>
      </c>
      <c r="K47" s="58"/>
    </row>
    <row r="48" spans="1:11" ht="27" customHeight="1" x14ac:dyDescent="0.25">
      <c r="A48" s="141" t="s">
        <v>529</v>
      </c>
      <c r="B48" s="289" t="s">
        <v>2957</v>
      </c>
      <c r="C48" s="138">
        <v>0</v>
      </c>
      <c r="D48" s="195">
        <v>5.0990000000000002</v>
      </c>
      <c r="E48" s="196">
        <v>0.71199999999999997</v>
      </c>
      <c r="F48" s="197">
        <v>3.6999999999999998E-2</v>
      </c>
      <c r="G48" s="139">
        <v>639.58000000000004</v>
      </c>
      <c r="H48" s="139">
        <v>8.48</v>
      </c>
      <c r="I48" s="140">
        <v>8.48</v>
      </c>
      <c r="J48" s="81">
        <v>8.7999999999999995E-2</v>
      </c>
      <c r="K48" s="58"/>
    </row>
    <row r="49" spans="1:11" ht="27" customHeight="1" x14ac:dyDescent="0.25">
      <c r="A49" s="141" t="s">
        <v>530</v>
      </c>
      <c r="B49" s="289" t="s">
        <v>2958</v>
      </c>
      <c r="C49" s="138">
        <v>0</v>
      </c>
      <c r="D49" s="195">
        <v>5.0990000000000002</v>
      </c>
      <c r="E49" s="196">
        <v>0.71199999999999997</v>
      </c>
      <c r="F49" s="197">
        <v>3.6999999999999998E-2</v>
      </c>
      <c r="G49" s="139">
        <v>1113.8900000000001</v>
      </c>
      <c r="H49" s="139">
        <v>8.48</v>
      </c>
      <c r="I49" s="140">
        <v>8.48</v>
      </c>
      <c r="J49" s="81">
        <v>8.7999999999999995E-2</v>
      </c>
      <c r="K49" s="58"/>
    </row>
    <row r="50" spans="1:11" ht="27" customHeight="1" x14ac:dyDescent="0.25">
      <c r="A50" s="141" t="s">
        <v>531</v>
      </c>
      <c r="B50" s="289" t="s">
        <v>2959</v>
      </c>
      <c r="C50" s="138">
        <v>0</v>
      </c>
      <c r="D50" s="195">
        <v>5.0990000000000002</v>
      </c>
      <c r="E50" s="196">
        <v>0.71199999999999997</v>
      </c>
      <c r="F50" s="197">
        <v>3.6999999999999998E-2</v>
      </c>
      <c r="G50" s="139">
        <v>2454.33</v>
      </c>
      <c r="H50" s="139">
        <v>8.48</v>
      </c>
      <c r="I50" s="140">
        <v>8.48</v>
      </c>
      <c r="J50" s="81">
        <v>8.7999999999999995E-2</v>
      </c>
      <c r="K50" s="58"/>
    </row>
    <row r="51" spans="1:11" ht="27" customHeight="1" x14ac:dyDescent="0.25">
      <c r="A51" s="141" t="s">
        <v>649</v>
      </c>
      <c r="B51" s="289" t="s">
        <v>2994</v>
      </c>
      <c r="C51" s="138" t="s">
        <v>497</v>
      </c>
      <c r="D51" s="198">
        <v>24.385000000000002</v>
      </c>
      <c r="E51" s="199">
        <v>2.5680000000000001</v>
      </c>
      <c r="F51" s="197">
        <v>1.627</v>
      </c>
      <c r="G51" s="78">
        <v>0</v>
      </c>
      <c r="H51" s="78">
        <v>0</v>
      </c>
      <c r="I51" s="78">
        <v>0</v>
      </c>
      <c r="J51" s="79">
        <v>0</v>
      </c>
      <c r="K51" s="58"/>
    </row>
    <row r="52" spans="1:11" ht="27" customHeight="1" x14ac:dyDescent="0.25">
      <c r="A52" s="141" t="s">
        <v>650</v>
      </c>
      <c r="B52" s="289" t="s">
        <v>2995</v>
      </c>
      <c r="C52" s="138" t="s">
        <v>644</v>
      </c>
      <c r="D52" s="195">
        <v>-12.646000000000001</v>
      </c>
      <c r="E52" s="196">
        <v>-1.9239999999999999</v>
      </c>
      <c r="F52" s="197">
        <v>-0.106</v>
      </c>
      <c r="G52" s="78">
        <v>0</v>
      </c>
      <c r="H52" s="78">
        <v>0</v>
      </c>
      <c r="I52" s="78">
        <v>0</v>
      </c>
      <c r="J52" s="79">
        <v>0</v>
      </c>
      <c r="K52" s="58"/>
    </row>
    <row r="53" spans="1:11" ht="27" customHeight="1" x14ac:dyDescent="0.25">
      <c r="A53" s="141" t="s">
        <v>651</v>
      </c>
      <c r="B53" s="289" t="s">
        <v>2962</v>
      </c>
      <c r="C53" s="138" t="s">
        <v>644</v>
      </c>
      <c r="D53" s="195">
        <v>-9.7940000000000005</v>
      </c>
      <c r="E53" s="196">
        <v>-1.466</v>
      </c>
      <c r="F53" s="197">
        <v>-0.08</v>
      </c>
      <c r="G53" s="78">
        <v>0</v>
      </c>
      <c r="H53" s="78">
        <v>0</v>
      </c>
      <c r="I53" s="78">
        <v>0</v>
      </c>
      <c r="J53" s="79">
        <v>0</v>
      </c>
      <c r="K53" s="58"/>
    </row>
    <row r="54" spans="1:11" ht="27" customHeight="1" x14ac:dyDescent="0.25">
      <c r="A54" s="141" t="s">
        <v>652</v>
      </c>
      <c r="B54" s="289" t="s">
        <v>2996</v>
      </c>
      <c r="C54" s="138">
        <v>0</v>
      </c>
      <c r="D54" s="195">
        <v>-12.646000000000001</v>
      </c>
      <c r="E54" s="196">
        <v>-1.9239999999999999</v>
      </c>
      <c r="F54" s="197">
        <v>-0.106</v>
      </c>
      <c r="G54" s="78">
        <v>0</v>
      </c>
      <c r="H54" s="78">
        <v>0</v>
      </c>
      <c r="I54" s="78">
        <v>0</v>
      </c>
      <c r="J54" s="81">
        <v>0.22800000000000001</v>
      </c>
      <c r="K54" s="58"/>
    </row>
    <row r="55" spans="1:11" ht="27" customHeight="1" x14ac:dyDescent="0.25">
      <c r="A55" s="141" t="s">
        <v>653</v>
      </c>
      <c r="B55" s="289" t="s">
        <v>2997</v>
      </c>
      <c r="C55" s="138">
        <v>0</v>
      </c>
      <c r="D55" s="195">
        <v>-9.7940000000000005</v>
      </c>
      <c r="E55" s="196">
        <v>-1.466</v>
      </c>
      <c r="F55" s="197">
        <v>-0.08</v>
      </c>
      <c r="G55" s="78">
        <v>0</v>
      </c>
      <c r="H55" s="78">
        <v>0</v>
      </c>
      <c r="I55" s="78">
        <v>0</v>
      </c>
      <c r="J55" s="81">
        <v>0.19800000000000001</v>
      </c>
      <c r="K55" s="58"/>
    </row>
    <row r="56" spans="1:11" ht="27" customHeight="1" x14ac:dyDescent="0.25">
      <c r="A56" s="141" t="s">
        <v>654</v>
      </c>
      <c r="B56" s="289" t="s">
        <v>2998</v>
      </c>
      <c r="C56" s="138">
        <v>0</v>
      </c>
      <c r="D56" s="195">
        <v>-7.1959999999999997</v>
      </c>
      <c r="E56" s="196">
        <v>-1.046</v>
      </c>
      <c r="F56" s="197">
        <v>-5.6000000000000001E-2</v>
      </c>
      <c r="G56" s="78">
        <v>0</v>
      </c>
      <c r="H56" s="78">
        <v>0</v>
      </c>
      <c r="I56" s="78">
        <v>0</v>
      </c>
      <c r="J56" s="81">
        <v>0.16</v>
      </c>
      <c r="K56" s="58"/>
    </row>
    <row r="57" spans="1:11" ht="27" customHeight="1" x14ac:dyDescent="0.25">
      <c r="A57" s="137" t="s">
        <v>655</v>
      </c>
      <c r="B57" s="75"/>
      <c r="C57" s="138" t="s">
        <v>638</v>
      </c>
      <c r="D57" s="195">
        <v>7.0419999999999998</v>
      </c>
      <c r="E57" s="196">
        <v>1.071</v>
      </c>
      <c r="F57" s="197">
        <v>5.8999999999999997E-2</v>
      </c>
      <c r="G57" s="139">
        <v>3.54</v>
      </c>
      <c r="H57" s="78">
        <v>0</v>
      </c>
      <c r="I57" s="78">
        <v>0</v>
      </c>
      <c r="J57" s="79">
        <v>0</v>
      </c>
      <c r="K57" s="58"/>
    </row>
    <row r="58" spans="1:11" ht="27" customHeight="1" x14ac:dyDescent="0.25">
      <c r="A58" s="137" t="s">
        <v>656</v>
      </c>
      <c r="B58" s="75"/>
      <c r="C58" s="138">
        <v>2</v>
      </c>
      <c r="D58" s="195">
        <v>7.0419999999999998</v>
      </c>
      <c r="E58" s="196">
        <v>1.071</v>
      </c>
      <c r="F58" s="197">
        <v>5.8999999999999997E-2</v>
      </c>
      <c r="G58" s="78">
        <v>0</v>
      </c>
      <c r="H58" s="78">
        <v>0</v>
      </c>
      <c r="I58" s="78">
        <v>0</v>
      </c>
      <c r="J58" s="79">
        <v>0</v>
      </c>
      <c r="K58" s="58"/>
    </row>
    <row r="59" spans="1:11" ht="27" customHeight="1" x14ac:dyDescent="0.25">
      <c r="A59" s="137" t="s">
        <v>533</v>
      </c>
      <c r="B59" s="75"/>
      <c r="C59" s="138" t="s">
        <v>640</v>
      </c>
      <c r="D59" s="195">
        <v>6.484</v>
      </c>
      <c r="E59" s="196">
        <v>0.98699999999999999</v>
      </c>
      <c r="F59" s="197">
        <v>5.3999999999999999E-2</v>
      </c>
      <c r="G59" s="139">
        <v>3.04</v>
      </c>
      <c r="H59" s="78">
        <v>0</v>
      </c>
      <c r="I59" s="78">
        <v>0</v>
      </c>
      <c r="J59" s="79">
        <v>0</v>
      </c>
      <c r="K59" s="58"/>
    </row>
    <row r="60" spans="1:11" ht="27" customHeight="1" x14ac:dyDescent="0.25">
      <c r="A60" s="137" t="s">
        <v>534</v>
      </c>
      <c r="B60" s="75"/>
      <c r="C60" s="138" t="s">
        <v>640</v>
      </c>
      <c r="D60" s="195">
        <v>6.484</v>
      </c>
      <c r="E60" s="196">
        <v>0.98699999999999999</v>
      </c>
      <c r="F60" s="197">
        <v>5.3999999999999999E-2</v>
      </c>
      <c r="G60" s="139">
        <v>3.9</v>
      </c>
      <c r="H60" s="78">
        <v>0</v>
      </c>
      <c r="I60" s="78">
        <v>0</v>
      </c>
      <c r="J60" s="79">
        <v>0</v>
      </c>
      <c r="K60" s="58"/>
    </row>
    <row r="61" spans="1:11" ht="27" customHeight="1" x14ac:dyDescent="0.25">
      <c r="A61" s="137" t="s">
        <v>535</v>
      </c>
      <c r="B61" s="75"/>
      <c r="C61" s="138" t="s">
        <v>640</v>
      </c>
      <c r="D61" s="195">
        <v>6.484</v>
      </c>
      <c r="E61" s="196">
        <v>0.98699999999999999</v>
      </c>
      <c r="F61" s="197">
        <v>5.3999999999999999E-2</v>
      </c>
      <c r="G61" s="139">
        <v>4.33</v>
      </c>
      <c r="H61" s="78">
        <v>0</v>
      </c>
      <c r="I61" s="78">
        <v>0</v>
      </c>
      <c r="J61" s="79">
        <v>0</v>
      </c>
      <c r="K61" s="58"/>
    </row>
    <row r="62" spans="1:11" ht="27" customHeight="1" x14ac:dyDescent="0.25">
      <c r="A62" s="137" t="s">
        <v>536</v>
      </c>
      <c r="B62" s="75"/>
      <c r="C62" s="138" t="s">
        <v>640</v>
      </c>
      <c r="D62" s="195">
        <v>6.484</v>
      </c>
      <c r="E62" s="196">
        <v>0.98699999999999999</v>
      </c>
      <c r="F62" s="197">
        <v>5.3999999999999999E-2</v>
      </c>
      <c r="G62" s="139">
        <v>5.67</v>
      </c>
      <c r="H62" s="78">
        <v>0</v>
      </c>
      <c r="I62" s="78">
        <v>0</v>
      </c>
      <c r="J62" s="79">
        <v>0</v>
      </c>
      <c r="K62" s="58"/>
    </row>
    <row r="63" spans="1:11" ht="27" customHeight="1" x14ac:dyDescent="0.25">
      <c r="A63" s="137" t="s">
        <v>537</v>
      </c>
      <c r="B63" s="75"/>
      <c r="C63" s="138" t="s">
        <v>640</v>
      </c>
      <c r="D63" s="195">
        <v>6.484</v>
      </c>
      <c r="E63" s="196">
        <v>0.98699999999999999</v>
      </c>
      <c r="F63" s="197">
        <v>5.3999999999999999E-2</v>
      </c>
      <c r="G63" s="139">
        <v>10</v>
      </c>
      <c r="H63" s="78">
        <v>0</v>
      </c>
      <c r="I63" s="78">
        <v>0</v>
      </c>
      <c r="J63" s="79">
        <v>0</v>
      </c>
      <c r="K63" s="58"/>
    </row>
    <row r="64" spans="1:11" ht="27" customHeight="1" x14ac:dyDescent="0.25">
      <c r="A64" s="137" t="s">
        <v>657</v>
      </c>
      <c r="B64" s="75"/>
      <c r="C64" s="138">
        <v>4</v>
      </c>
      <c r="D64" s="195">
        <v>6.484</v>
      </c>
      <c r="E64" s="196">
        <v>0.98699999999999999</v>
      </c>
      <c r="F64" s="197">
        <v>5.3999999999999999E-2</v>
      </c>
      <c r="G64" s="78">
        <v>0</v>
      </c>
      <c r="H64" s="78">
        <v>0</v>
      </c>
      <c r="I64" s="78">
        <v>0</v>
      </c>
      <c r="J64" s="79">
        <v>0</v>
      </c>
      <c r="K64" s="58"/>
    </row>
    <row r="65" spans="1:11" ht="27" customHeight="1" x14ac:dyDescent="0.25">
      <c r="A65" s="137" t="s">
        <v>538</v>
      </c>
      <c r="B65" s="75"/>
      <c r="C65" s="138">
        <v>0</v>
      </c>
      <c r="D65" s="195">
        <v>4.2930000000000001</v>
      </c>
      <c r="E65" s="196">
        <v>0.64</v>
      </c>
      <c r="F65" s="197">
        <v>3.5000000000000003E-2</v>
      </c>
      <c r="G65" s="139">
        <v>9.9</v>
      </c>
      <c r="H65" s="139">
        <v>3.03</v>
      </c>
      <c r="I65" s="140">
        <v>3.03</v>
      </c>
      <c r="J65" s="81">
        <v>8.4000000000000005E-2</v>
      </c>
      <c r="K65" s="58"/>
    </row>
    <row r="66" spans="1:11" ht="27" customHeight="1" x14ac:dyDescent="0.25">
      <c r="A66" s="137" t="s">
        <v>539</v>
      </c>
      <c r="B66" s="75"/>
      <c r="C66" s="138">
        <v>0</v>
      </c>
      <c r="D66" s="195">
        <v>4.2930000000000001</v>
      </c>
      <c r="E66" s="196">
        <v>0.64</v>
      </c>
      <c r="F66" s="197">
        <v>3.5000000000000003E-2</v>
      </c>
      <c r="G66" s="139">
        <v>24.42</v>
      </c>
      <c r="H66" s="139">
        <v>3.03</v>
      </c>
      <c r="I66" s="140">
        <v>3.03</v>
      </c>
      <c r="J66" s="81">
        <v>8.4000000000000005E-2</v>
      </c>
      <c r="K66" s="58"/>
    </row>
    <row r="67" spans="1:11" ht="27" customHeight="1" x14ac:dyDescent="0.25">
      <c r="A67" s="137" t="s">
        <v>540</v>
      </c>
      <c r="B67" s="75"/>
      <c r="C67" s="138">
        <v>0</v>
      </c>
      <c r="D67" s="195">
        <v>4.2930000000000001</v>
      </c>
      <c r="E67" s="196">
        <v>0.64</v>
      </c>
      <c r="F67" s="197">
        <v>3.5000000000000003E-2</v>
      </c>
      <c r="G67" s="139">
        <v>33.56</v>
      </c>
      <c r="H67" s="139">
        <v>3.03</v>
      </c>
      <c r="I67" s="140">
        <v>3.03</v>
      </c>
      <c r="J67" s="81">
        <v>8.4000000000000005E-2</v>
      </c>
      <c r="K67" s="58"/>
    </row>
    <row r="68" spans="1:11" ht="27" customHeight="1" x14ac:dyDescent="0.25">
      <c r="A68" s="137" t="s">
        <v>541</v>
      </c>
      <c r="B68" s="75"/>
      <c r="C68" s="138">
        <v>0</v>
      </c>
      <c r="D68" s="195">
        <v>4.2930000000000001</v>
      </c>
      <c r="E68" s="196">
        <v>0.64</v>
      </c>
      <c r="F68" s="197">
        <v>3.5000000000000003E-2</v>
      </c>
      <c r="G68" s="139">
        <v>48.35</v>
      </c>
      <c r="H68" s="139">
        <v>3.03</v>
      </c>
      <c r="I68" s="140">
        <v>3.03</v>
      </c>
      <c r="J68" s="81">
        <v>8.4000000000000005E-2</v>
      </c>
      <c r="K68" s="58"/>
    </row>
    <row r="69" spans="1:11" ht="27" customHeight="1" x14ac:dyDescent="0.25">
      <c r="A69" s="137" t="s">
        <v>542</v>
      </c>
      <c r="B69" s="75"/>
      <c r="C69" s="138">
        <v>0</v>
      </c>
      <c r="D69" s="195">
        <v>4.2930000000000001</v>
      </c>
      <c r="E69" s="196">
        <v>0.64</v>
      </c>
      <c r="F69" s="197">
        <v>3.5000000000000003E-2</v>
      </c>
      <c r="G69" s="139">
        <v>95</v>
      </c>
      <c r="H69" s="139">
        <v>3.03</v>
      </c>
      <c r="I69" s="140">
        <v>3.03</v>
      </c>
      <c r="J69" s="81">
        <v>8.4000000000000005E-2</v>
      </c>
      <c r="K69" s="58"/>
    </row>
    <row r="70" spans="1:11" ht="27" customHeight="1" x14ac:dyDescent="0.25">
      <c r="A70" s="137" t="s">
        <v>543</v>
      </c>
      <c r="B70" s="75"/>
      <c r="C70" s="138">
        <v>0</v>
      </c>
      <c r="D70" s="195">
        <v>5.1580000000000004</v>
      </c>
      <c r="E70" s="196">
        <v>0.749</v>
      </c>
      <c r="F70" s="197">
        <v>0.04</v>
      </c>
      <c r="G70" s="139">
        <v>52.42</v>
      </c>
      <c r="H70" s="139">
        <v>5.75</v>
      </c>
      <c r="I70" s="140">
        <v>5.75</v>
      </c>
      <c r="J70" s="81">
        <v>9.8000000000000004E-2</v>
      </c>
      <c r="K70" s="58"/>
    </row>
    <row r="71" spans="1:11" ht="27" customHeight="1" x14ac:dyDescent="0.25">
      <c r="A71" s="137" t="s">
        <v>544</v>
      </c>
      <c r="B71" s="75"/>
      <c r="C71" s="138">
        <v>0</v>
      </c>
      <c r="D71" s="195">
        <v>5.1580000000000004</v>
      </c>
      <c r="E71" s="196">
        <v>0.749</v>
      </c>
      <c r="F71" s="197">
        <v>0.04</v>
      </c>
      <c r="G71" s="139">
        <v>76.23</v>
      </c>
      <c r="H71" s="139">
        <v>5.75</v>
      </c>
      <c r="I71" s="140">
        <v>5.75</v>
      </c>
      <c r="J71" s="81">
        <v>9.8000000000000004E-2</v>
      </c>
      <c r="K71" s="58"/>
    </row>
    <row r="72" spans="1:11" ht="27" customHeight="1" x14ac:dyDescent="0.25">
      <c r="A72" s="137" t="s">
        <v>545</v>
      </c>
      <c r="B72" s="75"/>
      <c r="C72" s="138">
        <v>0</v>
      </c>
      <c r="D72" s="195">
        <v>5.1580000000000004</v>
      </c>
      <c r="E72" s="196">
        <v>0.749</v>
      </c>
      <c r="F72" s="197">
        <v>0.04</v>
      </c>
      <c r="G72" s="139">
        <v>91.22</v>
      </c>
      <c r="H72" s="139">
        <v>5.75</v>
      </c>
      <c r="I72" s="140">
        <v>5.75</v>
      </c>
      <c r="J72" s="81">
        <v>9.8000000000000004E-2</v>
      </c>
      <c r="K72" s="58"/>
    </row>
    <row r="73" spans="1:11" ht="27" customHeight="1" x14ac:dyDescent="0.25">
      <c r="A73" s="137" t="s">
        <v>546</v>
      </c>
      <c r="B73" s="75"/>
      <c r="C73" s="138">
        <v>0</v>
      </c>
      <c r="D73" s="195">
        <v>5.1580000000000004</v>
      </c>
      <c r="E73" s="196">
        <v>0.749</v>
      </c>
      <c r="F73" s="197">
        <v>0.04</v>
      </c>
      <c r="G73" s="139">
        <v>115.49</v>
      </c>
      <c r="H73" s="139">
        <v>5.75</v>
      </c>
      <c r="I73" s="140">
        <v>5.75</v>
      </c>
      <c r="J73" s="81">
        <v>9.8000000000000004E-2</v>
      </c>
      <c r="K73" s="58"/>
    </row>
    <row r="74" spans="1:11" ht="27" customHeight="1" x14ac:dyDescent="0.25">
      <c r="A74" s="137" t="s">
        <v>547</v>
      </c>
      <c r="B74" s="75"/>
      <c r="C74" s="138">
        <v>0</v>
      </c>
      <c r="D74" s="195">
        <v>5.1580000000000004</v>
      </c>
      <c r="E74" s="196">
        <v>0.749</v>
      </c>
      <c r="F74" s="197">
        <v>0.04</v>
      </c>
      <c r="G74" s="139">
        <v>192</v>
      </c>
      <c r="H74" s="139">
        <v>5.75</v>
      </c>
      <c r="I74" s="140">
        <v>5.75</v>
      </c>
      <c r="J74" s="81">
        <v>9.8000000000000004E-2</v>
      </c>
      <c r="K74" s="58"/>
    </row>
    <row r="75" spans="1:11" ht="27" customHeight="1" x14ac:dyDescent="0.25">
      <c r="A75" s="137" t="s">
        <v>548</v>
      </c>
      <c r="B75" s="75"/>
      <c r="C75" s="138">
        <v>0</v>
      </c>
      <c r="D75" s="195">
        <v>4.0060000000000002</v>
      </c>
      <c r="E75" s="196">
        <v>0.55900000000000005</v>
      </c>
      <c r="F75" s="197">
        <v>2.9000000000000001E-2</v>
      </c>
      <c r="G75" s="139">
        <v>134.41</v>
      </c>
      <c r="H75" s="139">
        <v>6.67</v>
      </c>
      <c r="I75" s="140">
        <v>6.67</v>
      </c>
      <c r="J75" s="81">
        <v>6.9000000000000006E-2</v>
      </c>
      <c r="K75" s="58"/>
    </row>
    <row r="76" spans="1:11" ht="27" customHeight="1" x14ac:dyDescent="0.25">
      <c r="A76" s="137" t="s">
        <v>549</v>
      </c>
      <c r="B76" s="75"/>
      <c r="C76" s="138">
        <v>0</v>
      </c>
      <c r="D76" s="195">
        <v>4.0060000000000002</v>
      </c>
      <c r="E76" s="196">
        <v>0.55900000000000005</v>
      </c>
      <c r="F76" s="197">
        <v>2.9000000000000001E-2</v>
      </c>
      <c r="G76" s="139">
        <v>301.77</v>
      </c>
      <c r="H76" s="139">
        <v>6.67</v>
      </c>
      <c r="I76" s="140">
        <v>6.67</v>
      </c>
      <c r="J76" s="81">
        <v>6.9000000000000006E-2</v>
      </c>
      <c r="K76" s="58"/>
    </row>
    <row r="77" spans="1:11" ht="27" customHeight="1" x14ac:dyDescent="0.25">
      <c r="A77" s="137" t="s">
        <v>550</v>
      </c>
      <c r="B77" s="75"/>
      <c r="C77" s="138">
        <v>0</v>
      </c>
      <c r="D77" s="195">
        <v>4.0060000000000002</v>
      </c>
      <c r="E77" s="196">
        <v>0.55900000000000005</v>
      </c>
      <c r="F77" s="197">
        <v>2.9000000000000001E-2</v>
      </c>
      <c r="G77" s="139">
        <v>554.57000000000005</v>
      </c>
      <c r="H77" s="139">
        <v>6.67</v>
      </c>
      <c r="I77" s="140">
        <v>6.67</v>
      </c>
      <c r="J77" s="81">
        <v>6.9000000000000006E-2</v>
      </c>
      <c r="K77" s="58"/>
    </row>
    <row r="78" spans="1:11" ht="27" customHeight="1" x14ac:dyDescent="0.25">
      <c r="A78" s="137" t="s">
        <v>551</v>
      </c>
      <c r="B78" s="75"/>
      <c r="C78" s="138">
        <v>0</v>
      </c>
      <c r="D78" s="195">
        <v>4.0060000000000002</v>
      </c>
      <c r="E78" s="196">
        <v>0.55900000000000005</v>
      </c>
      <c r="F78" s="197">
        <v>2.9000000000000001E-2</v>
      </c>
      <c r="G78" s="139">
        <v>979.96</v>
      </c>
      <c r="H78" s="139">
        <v>6.67</v>
      </c>
      <c r="I78" s="140">
        <v>6.67</v>
      </c>
      <c r="J78" s="81">
        <v>6.9000000000000006E-2</v>
      </c>
      <c r="K78" s="58"/>
    </row>
    <row r="79" spans="1:11" ht="27" customHeight="1" x14ac:dyDescent="0.25">
      <c r="A79" s="137" t="s">
        <v>552</v>
      </c>
      <c r="B79" s="75"/>
      <c r="C79" s="138">
        <v>0</v>
      </c>
      <c r="D79" s="195">
        <v>4.0060000000000002</v>
      </c>
      <c r="E79" s="196">
        <v>0.55900000000000005</v>
      </c>
      <c r="F79" s="197">
        <v>2.9000000000000001E-2</v>
      </c>
      <c r="G79" s="139">
        <v>2182.11</v>
      </c>
      <c r="H79" s="139">
        <v>6.67</v>
      </c>
      <c r="I79" s="140">
        <v>6.67</v>
      </c>
      <c r="J79" s="81">
        <v>6.9000000000000006E-2</v>
      </c>
      <c r="K79" s="58"/>
    </row>
    <row r="80" spans="1:11" ht="27" customHeight="1" x14ac:dyDescent="0.25">
      <c r="A80" s="137" t="s">
        <v>658</v>
      </c>
      <c r="B80" s="75"/>
      <c r="C80" s="138" t="s">
        <v>497</v>
      </c>
      <c r="D80" s="198">
        <v>19.922000000000001</v>
      </c>
      <c r="E80" s="199">
        <v>2.1040000000000001</v>
      </c>
      <c r="F80" s="197">
        <v>1.3360000000000001</v>
      </c>
      <c r="G80" s="78">
        <v>0</v>
      </c>
      <c r="H80" s="78">
        <v>0</v>
      </c>
      <c r="I80" s="78">
        <v>0</v>
      </c>
      <c r="J80" s="79">
        <v>0</v>
      </c>
      <c r="K80" s="58"/>
    </row>
    <row r="81" spans="1:11" ht="27" customHeight="1" x14ac:dyDescent="0.25">
      <c r="A81" s="137" t="s">
        <v>659</v>
      </c>
      <c r="B81" s="75"/>
      <c r="C81" s="138" t="s">
        <v>644</v>
      </c>
      <c r="D81" s="195">
        <v>-7.2549999999999999</v>
      </c>
      <c r="E81" s="196">
        <v>-1.1040000000000001</v>
      </c>
      <c r="F81" s="197">
        <v>-6.0999999999999999E-2</v>
      </c>
      <c r="G81" s="78">
        <v>0</v>
      </c>
      <c r="H81" s="78">
        <v>0</v>
      </c>
      <c r="I81" s="78">
        <v>0</v>
      </c>
      <c r="J81" s="79">
        <v>0</v>
      </c>
      <c r="K81" s="58"/>
    </row>
    <row r="82" spans="1:11" ht="27" customHeight="1" x14ac:dyDescent="0.25">
      <c r="A82" s="137" t="s">
        <v>660</v>
      </c>
      <c r="B82" s="75"/>
      <c r="C82" s="138" t="s">
        <v>644</v>
      </c>
      <c r="D82" s="195">
        <v>-6.5529999999999999</v>
      </c>
      <c r="E82" s="196">
        <v>-0.98099999999999998</v>
      </c>
      <c r="F82" s="197">
        <v>-5.2999999999999999E-2</v>
      </c>
      <c r="G82" s="78">
        <v>0</v>
      </c>
      <c r="H82" s="78">
        <v>0</v>
      </c>
      <c r="I82" s="78">
        <v>0</v>
      </c>
      <c r="J82" s="79">
        <v>0</v>
      </c>
      <c r="K82" s="58"/>
    </row>
    <row r="83" spans="1:11" ht="27" customHeight="1" x14ac:dyDescent="0.25">
      <c r="A83" s="137" t="s">
        <v>661</v>
      </c>
      <c r="B83" s="75"/>
      <c r="C83" s="138">
        <v>0</v>
      </c>
      <c r="D83" s="195">
        <v>-7.2549999999999999</v>
      </c>
      <c r="E83" s="196">
        <v>-1.1040000000000001</v>
      </c>
      <c r="F83" s="197">
        <v>-6.0999999999999999E-2</v>
      </c>
      <c r="G83" s="78">
        <v>0</v>
      </c>
      <c r="H83" s="78">
        <v>0</v>
      </c>
      <c r="I83" s="78">
        <v>0</v>
      </c>
      <c r="J83" s="81">
        <v>0.13100000000000001</v>
      </c>
      <c r="K83" s="58"/>
    </row>
    <row r="84" spans="1:11" ht="27" customHeight="1" x14ac:dyDescent="0.25">
      <c r="A84" s="137" t="s">
        <v>662</v>
      </c>
      <c r="B84" s="75"/>
      <c r="C84" s="138">
        <v>0</v>
      </c>
      <c r="D84" s="195">
        <v>-6.5529999999999999</v>
      </c>
      <c r="E84" s="196">
        <v>-0.98099999999999998</v>
      </c>
      <c r="F84" s="197">
        <v>-5.2999999999999999E-2</v>
      </c>
      <c r="G84" s="78">
        <v>0</v>
      </c>
      <c r="H84" s="78">
        <v>0</v>
      </c>
      <c r="I84" s="78">
        <v>0</v>
      </c>
      <c r="J84" s="81">
        <v>0.13200000000000001</v>
      </c>
      <c r="K84" s="58"/>
    </row>
    <row r="85" spans="1:11" ht="27" customHeight="1" x14ac:dyDescent="0.25">
      <c r="A85" s="137" t="s">
        <v>663</v>
      </c>
      <c r="B85" s="75"/>
      <c r="C85" s="138">
        <v>0</v>
      </c>
      <c r="D85" s="195">
        <v>-7.1959999999999997</v>
      </c>
      <c r="E85" s="196">
        <v>-1.046</v>
      </c>
      <c r="F85" s="197">
        <v>-5.6000000000000001E-2</v>
      </c>
      <c r="G85" s="139">
        <v>13.53</v>
      </c>
      <c r="H85" s="78">
        <v>0</v>
      </c>
      <c r="I85" s="78">
        <v>0</v>
      </c>
      <c r="J85" s="81">
        <v>0.16</v>
      </c>
      <c r="K85" s="58"/>
    </row>
    <row r="86" spans="1:11" ht="27" customHeight="1" x14ac:dyDescent="0.25">
      <c r="A86" s="137" t="s">
        <v>664</v>
      </c>
      <c r="B86" s="75"/>
      <c r="C86" s="138" t="s">
        <v>638</v>
      </c>
      <c r="D86" s="195">
        <v>5.5839999999999996</v>
      </c>
      <c r="E86" s="196">
        <v>0.85</v>
      </c>
      <c r="F86" s="197">
        <v>4.7E-2</v>
      </c>
      <c r="G86" s="139">
        <v>2.81</v>
      </c>
      <c r="H86" s="78">
        <v>0</v>
      </c>
      <c r="I86" s="78">
        <v>0</v>
      </c>
      <c r="J86" s="79">
        <v>0</v>
      </c>
      <c r="K86" s="58"/>
    </row>
    <row r="87" spans="1:11" ht="27" customHeight="1" x14ac:dyDescent="0.25">
      <c r="A87" s="137" t="s">
        <v>665</v>
      </c>
      <c r="B87" s="75"/>
      <c r="C87" s="138">
        <v>2</v>
      </c>
      <c r="D87" s="195">
        <v>5.5839999999999996</v>
      </c>
      <c r="E87" s="196">
        <v>0.85</v>
      </c>
      <c r="F87" s="197">
        <v>4.7E-2</v>
      </c>
      <c r="G87" s="78">
        <v>0</v>
      </c>
      <c r="H87" s="78">
        <v>0</v>
      </c>
      <c r="I87" s="78">
        <v>0</v>
      </c>
      <c r="J87" s="79">
        <v>0</v>
      </c>
      <c r="K87" s="58"/>
    </row>
    <row r="88" spans="1:11" ht="27" customHeight="1" x14ac:dyDescent="0.25">
      <c r="A88" s="137" t="s">
        <v>554</v>
      </c>
      <c r="B88" s="75"/>
      <c r="C88" s="138" t="s">
        <v>640</v>
      </c>
      <c r="D88" s="195">
        <v>5.1420000000000003</v>
      </c>
      <c r="E88" s="196">
        <v>0.78200000000000003</v>
      </c>
      <c r="F88" s="197">
        <v>4.2999999999999997E-2</v>
      </c>
      <c r="G88" s="139">
        <v>2.41</v>
      </c>
      <c r="H88" s="78">
        <v>0</v>
      </c>
      <c r="I88" s="78">
        <v>0</v>
      </c>
      <c r="J88" s="79">
        <v>0</v>
      </c>
      <c r="K88" s="58"/>
    </row>
    <row r="89" spans="1:11" ht="27" customHeight="1" x14ac:dyDescent="0.25">
      <c r="A89" s="137" t="s">
        <v>555</v>
      </c>
      <c r="B89" s="75"/>
      <c r="C89" s="138" t="s">
        <v>640</v>
      </c>
      <c r="D89" s="195">
        <v>5.1420000000000003</v>
      </c>
      <c r="E89" s="196">
        <v>0.78200000000000003</v>
      </c>
      <c r="F89" s="197">
        <v>4.2999999999999997E-2</v>
      </c>
      <c r="G89" s="139">
        <v>3.09</v>
      </c>
      <c r="H89" s="78">
        <v>0</v>
      </c>
      <c r="I89" s="78">
        <v>0</v>
      </c>
      <c r="J89" s="79">
        <v>0</v>
      </c>
      <c r="K89" s="58"/>
    </row>
    <row r="90" spans="1:11" ht="27" customHeight="1" x14ac:dyDescent="0.25">
      <c r="A90" s="137" t="s">
        <v>556</v>
      </c>
      <c r="B90" s="75"/>
      <c r="C90" s="138" t="s">
        <v>640</v>
      </c>
      <c r="D90" s="195">
        <v>5.1420000000000003</v>
      </c>
      <c r="E90" s="196">
        <v>0.78200000000000003</v>
      </c>
      <c r="F90" s="197">
        <v>4.2999999999999997E-2</v>
      </c>
      <c r="G90" s="139">
        <v>3.43</v>
      </c>
      <c r="H90" s="78">
        <v>0</v>
      </c>
      <c r="I90" s="78">
        <v>0</v>
      </c>
      <c r="J90" s="79">
        <v>0</v>
      </c>
      <c r="K90" s="58"/>
    </row>
    <row r="91" spans="1:11" ht="27" customHeight="1" x14ac:dyDescent="0.25">
      <c r="A91" s="137" t="s">
        <v>557</v>
      </c>
      <c r="B91" s="75"/>
      <c r="C91" s="138" t="s">
        <v>640</v>
      </c>
      <c r="D91" s="195">
        <v>5.1420000000000003</v>
      </c>
      <c r="E91" s="196">
        <v>0.78200000000000003</v>
      </c>
      <c r="F91" s="197">
        <v>4.2999999999999997E-2</v>
      </c>
      <c r="G91" s="139">
        <v>4.5</v>
      </c>
      <c r="H91" s="78">
        <v>0</v>
      </c>
      <c r="I91" s="78">
        <v>0</v>
      </c>
      <c r="J91" s="79">
        <v>0</v>
      </c>
      <c r="K91" s="58"/>
    </row>
    <row r="92" spans="1:11" ht="27" customHeight="1" x14ac:dyDescent="0.25">
      <c r="A92" s="137" t="s">
        <v>558</v>
      </c>
      <c r="B92" s="75"/>
      <c r="C92" s="138" t="s">
        <v>640</v>
      </c>
      <c r="D92" s="195">
        <v>5.1420000000000003</v>
      </c>
      <c r="E92" s="196">
        <v>0.78200000000000003</v>
      </c>
      <c r="F92" s="197">
        <v>4.2999999999999997E-2</v>
      </c>
      <c r="G92" s="139">
        <v>7.93</v>
      </c>
      <c r="H92" s="78">
        <v>0</v>
      </c>
      <c r="I92" s="78">
        <v>0</v>
      </c>
      <c r="J92" s="79">
        <v>0</v>
      </c>
      <c r="K92" s="58"/>
    </row>
    <row r="93" spans="1:11" ht="27" customHeight="1" x14ac:dyDescent="0.25">
      <c r="A93" s="137" t="s">
        <v>666</v>
      </c>
      <c r="B93" s="75"/>
      <c r="C93" s="138">
        <v>4</v>
      </c>
      <c r="D93" s="195">
        <v>5.1420000000000003</v>
      </c>
      <c r="E93" s="196">
        <v>0.78200000000000003</v>
      </c>
      <c r="F93" s="197">
        <v>4.2999999999999997E-2</v>
      </c>
      <c r="G93" s="78">
        <v>0</v>
      </c>
      <c r="H93" s="78">
        <v>0</v>
      </c>
      <c r="I93" s="78">
        <v>0</v>
      </c>
      <c r="J93" s="79">
        <v>0</v>
      </c>
      <c r="K93" s="58"/>
    </row>
    <row r="94" spans="1:11" ht="27" customHeight="1" x14ac:dyDescent="0.25">
      <c r="A94" s="137" t="s">
        <v>559</v>
      </c>
      <c r="B94" s="75"/>
      <c r="C94" s="138">
        <v>0</v>
      </c>
      <c r="D94" s="195">
        <v>3.4039999999999999</v>
      </c>
      <c r="E94" s="196">
        <v>0.50700000000000001</v>
      </c>
      <c r="F94" s="197">
        <v>2.8000000000000001E-2</v>
      </c>
      <c r="G94" s="139">
        <v>7.85</v>
      </c>
      <c r="H94" s="139">
        <v>2.4</v>
      </c>
      <c r="I94" s="140">
        <v>2.4</v>
      </c>
      <c r="J94" s="81">
        <v>6.7000000000000004E-2</v>
      </c>
      <c r="K94" s="58"/>
    </row>
    <row r="95" spans="1:11" ht="27" customHeight="1" x14ac:dyDescent="0.25">
      <c r="A95" s="137" t="s">
        <v>560</v>
      </c>
      <c r="B95" s="75"/>
      <c r="C95" s="138">
        <v>0</v>
      </c>
      <c r="D95" s="195">
        <v>3.4039999999999999</v>
      </c>
      <c r="E95" s="196">
        <v>0.50700000000000001</v>
      </c>
      <c r="F95" s="197">
        <v>2.8000000000000001E-2</v>
      </c>
      <c r="G95" s="139">
        <v>19.36</v>
      </c>
      <c r="H95" s="139">
        <v>2.4</v>
      </c>
      <c r="I95" s="140">
        <v>2.4</v>
      </c>
      <c r="J95" s="81">
        <v>6.7000000000000004E-2</v>
      </c>
      <c r="K95" s="58"/>
    </row>
    <row r="96" spans="1:11" ht="27" customHeight="1" x14ac:dyDescent="0.25">
      <c r="A96" s="137" t="s">
        <v>561</v>
      </c>
      <c r="B96" s="75"/>
      <c r="C96" s="138">
        <v>0</v>
      </c>
      <c r="D96" s="195">
        <v>3.4039999999999999</v>
      </c>
      <c r="E96" s="196">
        <v>0.50700000000000001</v>
      </c>
      <c r="F96" s="197">
        <v>2.8000000000000001E-2</v>
      </c>
      <c r="G96" s="139">
        <v>26.61</v>
      </c>
      <c r="H96" s="139">
        <v>2.4</v>
      </c>
      <c r="I96" s="140">
        <v>2.4</v>
      </c>
      <c r="J96" s="81">
        <v>6.7000000000000004E-2</v>
      </c>
      <c r="K96" s="58"/>
    </row>
    <row r="97" spans="1:11" ht="27" customHeight="1" x14ac:dyDescent="0.25">
      <c r="A97" s="137" t="s">
        <v>562</v>
      </c>
      <c r="B97" s="75"/>
      <c r="C97" s="138">
        <v>0</v>
      </c>
      <c r="D97" s="195">
        <v>3.4039999999999999</v>
      </c>
      <c r="E97" s="196">
        <v>0.50700000000000001</v>
      </c>
      <c r="F97" s="197">
        <v>2.8000000000000001E-2</v>
      </c>
      <c r="G97" s="139">
        <v>38.340000000000003</v>
      </c>
      <c r="H97" s="139">
        <v>2.4</v>
      </c>
      <c r="I97" s="140">
        <v>2.4</v>
      </c>
      <c r="J97" s="81">
        <v>6.7000000000000004E-2</v>
      </c>
      <c r="K97" s="58"/>
    </row>
    <row r="98" spans="1:11" ht="27" customHeight="1" x14ac:dyDescent="0.25">
      <c r="A98" s="137" t="s">
        <v>563</v>
      </c>
      <c r="B98" s="75"/>
      <c r="C98" s="138">
        <v>0</v>
      </c>
      <c r="D98" s="195">
        <v>3.4039999999999999</v>
      </c>
      <c r="E98" s="196">
        <v>0.50700000000000001</v>
      </c>
      <c r="F98" s="197">
        <v>2.8000000000000001E-2</v>
      </c>
      <c r="G98" s="139">
        <v>75.33</v>
      </c>
      <c r="H98" s="139">
        <v>2.4</v>
      </c>
      <c r="I98" s="140">
        <v>2.4</v>
      </c>
      <c r="J98" s="81">
        <v>6.7000000000000004E-2</v>
      </c>
      <c r="K98" s="58"/>
    </row>
    <row r="99" spans="1:11" ht="27" customHeight="1" x14ac:dyDescent="0.25">
      <c r="A99" s="137" t="s">
        <v>564</v>
      </c>
      <c r="B99" s="75"/>
      <c r="C99" s="138">
        <v>0</v>
      </c>
      <c r="D99" s="195">
        <v>4.09</v>
      </c>
      <c r="E99" s="196">
        <v>0.59399999999999997</v>
      </c>
      <c r="F99" s="197">
        <v>3.2000000000000001E-2</v>
      </c>
      <c r="G99" s="139">
        <v>41.56</v>
      </c>
      <c r="H99" s="139">
        <v>4.5599999999999996</v>
      </c>
      <c r="I99" s="140">
        <v>4.5599999999999996</v>
      </c>
      <c r="J99" s="81">
        <v>7.8E-2</v>
      </c>
      <c r="K99" s="58"/>
    </row>
    <row r="100" spans="1:11" ht="27" customHeight="1" x14ac:dyDescent="0.25">
      <c r="A100" s="137" t="s">
        <v>565</v>
      </c>
      <c r="B100" s="75"/>
      <c r="C100" s="138">
        <v>0</v>
      </c>
      <c r="D100" s="195">
        <v>4.09</v>
      </c>
      <c r="E100" s="196">
        <v>0.59399999999999997</v>
      </c>
      <c r="F100" s="197">
        <v>3.2000000000000001E-2</v>
      </c>
      <c r="G100" s="139">
        <v>60.45</v>
      </c>
      <c r="H100" s="139">
        <v>4.5599999999999996</v>
      </c>
      <c r="I100" s="140">
        <v>4.5599999999999996</v>
      </c>
      <c r="J100" s="81">
        <v>7.8E-2</v>
      </c>
      <c r="K100" s="58"/>
    </row>
    <row r="101" spans="1:11" ht="27" customHeight="1" x14ac:dyDescent="0.25">
      <c r="A101" s="137" t="s">
        <v>566</v>
      </c>
      <c r="B101" s="75"/>
      <c r="C101" s="138">
        <v>0</v>
      </c>
      <c r="D101" s="195">
        <v>4.09</v>
      </c>
      <c r="E101" s="196">
        <v>0.59399999999999997</v>
      </c>
      <c r="F101" s="197">
        <v>3.2000000000000001E-2</v>
      </c>
      <c r="G101" s="139">
        <v>72.34</v>
      </c>
      <c r="H101" s="139">
        <v>4.5599999999999996</v>
      </c>
      <c r="I101" s="140">
        <v>4.5599999999999996</v>
      </c>
      <c r="J101" s="81">
        <v>7.8E-2</v>
      </c>
      <c r="K101" s="58"/>
    </row>
    <row r="102" spans="1:11" ht="27" customHeight="1" x14ac:dyDescent="0.25">
      <c r="A102" s="137" t="s">
        <v>567</v>
      </c>
      <c r="B102" s="75"/>
      <c r="C102" s="138">
        <v>0</v>
      </c>
      <c r="D102" s="195">
        <v>4.09</v>
      </c>
      <c r="E102" s="196">
        <v>0.59399999999999997</v>
      </c>
      <c r="F102" s="197">
        <v>3.2000000000000001E-2</v>
      </c>
      <c r="G102" s="139">
        <v>91.58</v>
      </c>
      <c r="H102" s="139">
        <v>4.5599999999999996</v>
      </c>
      <c r="I102" s="140">
        <v>4.5599999999999996</v>
      </c>
      <c r="J102" s="81">
        <v>7.8E-2</v>
      </c>
      <c r="K102" s="58"/>
    </row>
    <row r="103" spans="1:11" ht="27" customHeight="1" x14ac:dyDescent="0.25">
      <c r="A103" s="137" t="s">
        <v>568</v>
      </c>
      <c r="B103" s="75"/>
      <c r="C103" s="138">
        <v>0</v>
      </c>
      <c r="D103" s="195">
        <v>4.09</v>
      </c>
      <c r="E103" s="196">
        <v>0.59399999999999997</v>
      </c>
      <c r="F103" s="197">
        <v>3.2000000000000001E-2</v>
      </c>
      <c r="G103" s="139">
        <v>152.25</v>
      </c>
      <c r="H103" s="139">
        <v>4.5599999999999996</v>
      </c>
      <c r="I103" s="140">
        <v>4.5599999999999996</v>
      </c>
      <c r="J103" s="81">
        <v>7.8E-2</v>
      </c>
      <c r="K103" s="58"/>
    </row>
    <row r="104" spans="1:11" ht="27" customHeight="1" x14ac:dyDescent="0.25">
      <c r="A104" s="137" t="s">
        <v>569</v>
      </c>
      <c r="B104" s="75"/>
      <c r="C104" s="138">
        <v>0</v>
      </c>
      <c r="D104" s="195">
        <v>3.177</v>
      </c>
      <c r="E104" s="196">
        <v>0.44400000000000001</v>
      </c>
      <c r="F104" s="197">
        <v>2.3E-2</v>
      </c>
      <c r="G104" s="139">
        <v>106.58</v>
      </c>
      <c r="H104" s="139">
        <v>5.29</v>
      </c>
      <c r="I104" s="140">
        <v>5.29</v>
      </c>
      <c r="J104" s="81">
        <v>5.5E-2</v>
      </c>
      <c r="K104" s="58"/>
    </row>
    <row r="105" spans="1:11" ht="27" customHeight="1" x14ac:dyDescent="0.25">
      <c r="A105" s="137" t="s">
        <v>570</v>
      </c>
      <c r="B105" s="75"/>
      <c r="C105" s="138">
        <v>0</v>
      </c>
      <c r="D105" s="195">
        <v>3.177</v>
      </c>
      <c r="E105" s="196">
        <v>0.44400000000000001</v>
      </c>
      <c r="F105" s="197">
        <v>2.3E-2</v>
      </c>
      <c r="G105" s="139">
        <v>239.29</v>
      </c>
      <c r="H105" s="139">
        <v>5.29</v>
      </c>
      <c r="I105" s="140">
        <v>5.29</v>
      </c>
      <c r="J105" s="81">
        <v>5.5E-2</v>
      </c>
      <c r="K105" s="58"/>
    </row>
    <row r="106" spans="1:11" ht="27" customHeight="1" x14ac:dyDescent="0.25">
      <c r="A106" s="137" t="s">
        <v>571</v>
      </c>
      <c r="B106" s="75"/>
      <c r="C106" s="138">
        <v>0</v>
      </c>
      <c r="D106" s="195">
        <v>3.177</v>
      </c>
      <c r="E106" s="196">
        <v>0.44400000000000001</v>
      </c>
      <c r="F106" s="197">
        <v>2.3E-2</v>
      </c>
      <c r="G106" s="139">
        <v>439.76</v>
      </c>
      <c r="H106" s="139">
        <v>5.29</v>
      </c>
      <c r="I106" s="140">
        <v>5.29</v>
      </c>
      <c r="J106" s="81">
        <v>5.5E-2</v>
      </c>
      <c r="K106" s="58"/>
    </row>
    <row r="107" spans="1:11" ht="27" customHeight="1" x14ac:dyDescent="0.25">
      <c r="A107" s="137" t="s">
        <v>572</v>
      </c>
      <c r="B107" s="75"/>
      <c r="C107" s="138">
        <v>0</v>
      </c>
      <c r="D107" s="195">
        <v>3.177</v>
      </c>
      <c r="E107" s="196">
        <v>0.44400000000000001</v>
      </c>
      <c r="F107" s="197">
        <v>2.3E-2</v>
      </c>
      <c r="G107" s="139">
        <v>777.08</v>
      </c>
      <c r="H107" s="139">
        <v>5.29</v>
      </c>
      <c r="I107" s="140">
        <v>5.29</v>
      </c>
      <c r="J107" s="81">
        <v>5.5E-2</v>
      </c>
      <c r="K107" s="58"/>
    </row>
    <row r="108" spans="1:11" ht="27" customHeight="1" x14ac:dyDescent="0.25">
      <c r="A108" s="137" t="s">
        <v>573</v>
      </c>
      <c r="B108" s="75"/>
      <c r="C108" s="138">
        <v>0</v>
      </c>
      <c r="D108" s="195">
        <v>3.177</v>
      </c>
      <c r="E108" s="196">
        <v>0.44400000000000001</v>
      </c>
      <c r="F108" s="197">
        <v>2.3E-2</v>
      </c>
      <c r="G108" s="139">
        <v>1730.36</v>
      </c>
      <c r="H108" s="139">
        <v>5.29</v>
      </c>
      <c r="I108" s="140">
        <v>5.29</v>
      </c>
      <c r="J108" s="81">
        <v>5.5E-2</v>
      </c>
      <c r="K108" s="58"/>
    </row>
    <row r="109" spans="1:11" ht="27" customHeight="1" x14ac:dyDescent="0.25">
      <c r="A109" s="137" t="s">
        <v>667</v>
      </c>
      <c r="B109" s="75"/>
      <c r="C109" s="138" t="s">
        <v>497</v>
      </c>
      <c r="D109" s="198">
        <v>15.798</v>
      </c>
      <c r="E109" s="199">
        <v>1.669</v>
      </c>
      <c r="F109" s="197">
        <v>1.06</v>
      </c>
      <c r="G109" s="78">
        <v>0</v>
      </c>
      <c r="H109" s="78">
        <v>0</v>
      </c>
      <c r="I109" s="78">
        <v>0</v>
      </c>
      <c r="J109" s="79">
        <v>0</v>
      </c>
      <c r="K109" s="58"/>
    </row>
    <row r="110" spans="1:11" ht="27" customHeight="1" x14ac:dyDescent="0.25">
      <c r="A110" s="137" t="s">
        <v>668</v>
      </c>
      <c r="B110" s="75"/>
      <c r="C110" s="138" t="s">
        <v>644</v>
      </c>
      <c r="D110" s="195">
        <v>-5.7530000000000001</v>
      </c>
      <c r="E110" s="196">
        <v>-0.875</v>
      </c>
      <c r="F110" s="197">
        <v>-4.8000000000000001E-2</v>
      </c>
      <c r="G110" s="78">
        <v>0</v>
      </c>
      <c r="H110" s="78">
        <v>0</v>
      </c>
      <c r="I110" s="78">
        <v>0</v>
      </c>
      <c r="J110" s="79">
        <v>0</v>
      </c>
      <c r="K110" s="58"/>
    </row>
    <row r="111" spans="1:11" ht="27" customHeight="1" x14ac:dyDescent="0.25">
      <c r="A111" s="137" t="s">
        <v>669</v>
      </c>
      <c r="B111" s="75"/>
      <c r="C111" s="138" t="s">
        <v>644</v>
      </c>
      <c r="D111" s="195">
        <v>-5.1959999999999997</v>
      </c>
      <c r="E111" s="196">
        <v>-0.77800000000000002</v>
      </c>
      <c r="F111" s="197">
        <v>-4.2000000000000003E-2</v>
      </c>
      <c r="G111" s="78">
        <v>0</v>
      </c>
      <c r="H111" s="78">
        <v>0</v>
      </c>
      <c r="I111" s="78">
        <v>0</v>
      </c>
      <c r="J111" s="79">
        <v>0</v>
      </c>
      <c r="K111" s="58"/>
    </row>
    <row r="112" spans="1:11" ht="27" customHeight="1" x14ac:dyDescent="0.25">
      <c r="A112" s="137" t="s">
        <v>670</v>
      </c>
      <c r="B112" s="75"/>
      <c r="C112" s="138">
        <v>0</v>
      </c>
      <c r="D112" s="195">
        <v>-5.7530000000000001</v>
      </c>
      <c r="E112" s="196">
        <v>-0.875</v>
      </c>
      <c r="F112" s="197">
        <v>-4.8000000000000001E-2</v>
      </c>
      <c r="G112" s="78">
        <v>0</v>
      </c>
      <c r="H112" s="78">
        <v>0</v>
      </c>
      <c r="I112" s="78">
        <v>0</v>
      </c>
      <c r="J112" s="81">
        <v>0.104</v>
      </c>
      <c r="K112" s="58"/>
    </row>
    <row r="113" spans="1:11" ht="27" customHeight="1" x14ac:dyDescent="0.25">
      <c r="A113" s="137" t="s">
        <v>671</v>
      </c>
      <c r="B113" s="75"/>
      <c r="C113" s="138">
        <v>0</v>
      </c>
      <c r="D113" s="195">
        <v>-5.1959999999999997</v>
      </c>
      <c r="E113" s="196">
        <v>-0.77800000000000002</v>
      </c>
      <c r="F113" s="197">
        <v>-4.2000000000000003E-2</v>
      </c>
      <c r="G113" s="78">
        <v>0</v>
      </c>
      <c r="H113" s="78">
        <v>0</v>
      </c>
      <c r="I113" s="78">
        <v>0</v>
      </c>
      <c r="J113" s="81">
        <v>0.105</v>
      </c>
      <c r="K113" s="58"/>
    </row>
    <row r="114" spans="1:11" ht="27" customHeight="1" x14ac:dyDescent="0.25">
      <c r="A114" s="137" t="s">
        <v>672</v>
      </c>
      <c r="B114" s="75"/>
      <c r="C114" s="138">
        <v>0</v>
      </c>
      <c r="D114" s="195">
        <v>-5.7069999999999999</v>
      </c>
      <c r="E114" s="196">
        <v>-0.82899999999999996</v>
      </c>
      <c r="F114" s="197">
        <v>-4.3999999999999997E-2</v>
      </c>
      <c r="G114" s="139">
        <v>10.73</v>
      </c>
      <c r="H114" s="78">
        <v>0</v>
      </c>
      <c r="I114" s="78">
        <v>0</v>
      </c>
      <c r="J114" s="81">
        <v>0.127</v>
      </c>
      <c r="K114" s="58"/>
    </row>
    <row r="115" spans="1:11" ht="27" customHeight="1" x14ac:dyDescent="0.25">
      <c r="A115" s="137" t="s">
        <v>673</v>
      </c>
      <c r="B115" s="75"/>
      <c r="C115" s="138" t="s">
        <v>638</v>
      </c>
      <c r="D115" s="195">
        <v>4.6749999999999998</v>
      </c>
      <c r="E115" s="196">
        <v>0.71099999999999997</v>
      </c>
      <c r="F115" s="197">
        <v>3.9E-2</v>
      </c>
      <c r="G115" s="139">
        <v>2.35</v>
      </c>
      <c r="H115" s="78">
        <v>0</v>
      </c>
      <c r="I115" s="78">
        <v>0</v>
      </c>
      <c r="J115" s="79">
        <v>0</v>
      </c>
      <c r="K115" s="58"/>
    </row>
    <row r="116" spans="1:11" ht="27" customHeight="1" x14ac:dyDescent="0.25">
      <c r="A116" s="137" t="s">
        <v>674</v>
      </c>
      <c r="B116" s="75"/>
      <c r="C116" s="138">
        <v>2</v>
      </c>
      <c r="D116" s="195">
        <v>4.6749999999999998</v>
      </c>
      <c r="E116" s="196">
        <v>0.71099999999999997</v>
      </c>
      <c r="F116" s="197">
        <v>3.9E-2</v>
      </c>
      <c r="G116" s="78">
        <v>0</v>
      </c>
      <c r="H116" s="78">
        <v>0</v>
      </c>
      <c r="I116" s="78">
        <v>0</v>
      </c>
      <c r="J116" s="79">
        <v>0</v>
      </c>
      <c r="K116" s="58"/>
    </row>
    <row r="117" spans="1:11" ht="27" customHeight="1" x14ac:dyDescent="0.25">
      <c r="A117" s="137" t="s">
        <v>575</v>
      </c>
      <c r="B117" s="75"/>
      <c r="C117" s="138" t="s">
        <v>640</v>
      </c>
      <c r="D117" s="195">
        <v>4.3049999999999997</v>
      </c>
      <c r="E117" s="196">
        <v>0.65500000000000003</v>
      </c>
      <c r="F117" s="197">
        <v>3.5999999999999997E-2</v>
      </c>
      <c r="G117" s="139">
        <v>2.02</v>
      </c>
      <c r="H117" s="78">
        <v>0</v>
      </c>
      <c r="I117" s="78">
        <v>0</v>
      </c>
      <c r="J117" s="79">
        <v>0</v>
      </c>
      <c r="K117" s="58"/>
    </row>
    <row r="118" spans="1:11" ht="27" customHeight="1" x14ac:dyDescent="0.25">
      <c r="A118" s="137" t="s">
        <v>576</v>
      </c>
      <c r="B118" s="75"/>
      <c r="C118" s="138" t="s">
        <v>640</v>
      </c>
      <c r="D118" s="195">
        <v>4.3049999999999997</v>
      </c>
      <c r="E118" s="196">
        <v>0.65500000000000003</v>
      </c>
      <c r="F118" s="197">
        <v>3.5999999999999997E-2</v>
      </c>
      <c r="G118" s="139">
        <v>2.59</v>
      </c>
      <c r="H118" s="78">
        <v>0</v>
      </c>
      <c r="I118" s="78">
        <v>0</v>
      </c>
      <c r="J118" s="79">
        <v>0</v>
      </c>
      <c r="K118" s="58"/>
    </row>
    <row r="119" spans="1:11" ht="27" customHeight="1" x14ac:dyDescent="0.25">
      <c r="A119" s="137" t="s">
        <v>577</v>
      </c>
      <c r="B119" s="75"/>
      <c r="C119" s="138" t="s">
        <v>640</v>
      </c>
      <c r="D119" s="195">
        <v>4.3049999999999997</v>
      </c>
      <c r="E119" s="196">
        <v>0.65500000000000003</v>
      </c>
      <c r="F119" s="197">
        <v>3.5999999999999997E-2</v>
      </c>
      <c r="G119" s="139">
        <v>2.87</v>
      </c>
      <c r="H119" s="78">
        <v>0</v>
      </c>
      <c r="I119" s="78">
        <v>0</v>
      </c>
      <c r="J119" s="79">
        <v>0</v>
      </c>
      <c r="K119" s="58"/>
    </row>
    <row r="120" spans="1:11" ht="27" customHeight="1" x14ac:dyDescent="0.25">
      <c r="A120" s="137" t="s">
        <v>578</v>
      </c>
      <c r="B120" s="75"/>
      <c r="C120" s="138" t="s">
        <v>640</v>
      </c>
      <c r="D120" s="195">
        <v>4.3049999999999997</v>
      </c>
      <c r="E120" s="196">
        <v>0.65500000000000003</v>
      </c>
      <c r="F120" s="197">
        <v>3.5999999999999997E-2</v>
      </c>
      <c r="G120" s="139">
        <v>3.76</v>
      </c>
      <c r="H120" s="78">
        <v>0</v>
      </c>
      <c r="I120" s="78">
        <v>0</v>
      </c>
      <c r="J120" s="79">
        <v>0</v>
      </c>
      <c r="K120" s="58"/>
    </row>
    <row r="121" spans="1:11" ht="27" customHeight="1" x14ac:dyDescent="0.25">
      <c r="A121" s="137" t="s">
        <v>579</v>
      </c>
      <c r="B121" s="75"/>
      <c r="C121" s="138" t="s">
        <v>640</v>
      </c>
      <c r="D121" s="195">
        <v>4.3049999999999997</v>
      </c>
      <c r="E121" s="196">
        <v>0.65500000000000003</v>
      </c>
      <c r="F121" s="197">
        <v>3.5999999999999997E-2</v>
      </c>
      <c r="G121" s="139">
        <v>6.64</v>
      </c>
      <c r="H121" s="78">
        <v>0</v>
      </c>
      <c r="I121" s="78">
        <v>0</v>
      </c>
      <c r="J121" s="79">
        <v>0</v>
      </c>
      <c r="K121" s="58"/>
    </row>
    <row r="122" spans="1:11" ht="27" customHeight="1" x14ac:dyDescent="0.25">
      <c r="A122" s="137" t="s">
        <v>675</v>
      </c>
      <c r="B122" s="75"/>
      <c r="C122" s="138">
        <v>4</v>
      </c>
      <c r="D122" s="195">
        <v>4.3049999999999997</v>
      </c>
      <c r="E122" s="196">
        <v>0.65500000000000003</v>
      </c>
      <c r="F122" s="197">
        <v>3.5999999999999997E-2</v>
      </c>
      <c r="G122" s="78">
        <v>0</v>
      </c>
      <c r="H122" s="78">
        <v>0</v>
      </c>
      <c r="I122" s="78">
        <v>0</v>
      </c>
      <c r="J122" s="79">
        <v>0</v>
      </c>
      <c r="K122" s="58"/>
    </row>
    <row r="123" spans="1:11" ht="27" customHeight="1" x14ac:dyDescent="0.25">
      <c r="A123" s="137" t="s">
        <v>580</v>
      </c>
      <c r="B123" s="75"/>
      <c r="C123" s="138">
        <v>0</v>
      </c>
      <c r="D123" s="195">
        <v>2.85</v>
      </c>
      <c r="E123" s="196">
        <v>0.42499999999999999</v>
      </c>
      <c r="F123" s="197">
        <v>2.3E-2</v>
      </c>
      <c r="G123" s="139">
        <v>6.57</v>
      </c>
      <c r="H123" s="139">
        <v>2.0099999999999998</v>
      </c>
      <c r="I123" s="140">
        <v>2.0099999999999998</v>
      </c>
      <c r="J123" s="81">
        <v>5.6000000000000001E-2</v>
      </c>
      <c r="K123" s="58"/>
    </row>
    <row r="124" spans="1:11" ht="27" customHeight="1" x14ac:dyDescent="0.25">
      <c r="A124" s="137" t="s">
        <v>581</v>
      </c>
      <c r="B124" s="75"/>
      <c r="C124" s="138">
        <v>0</v>
      </c>
      <c r="D124" s="195">
        <v>2.85</v>
      </c>
      <c r="E124" s="196">
        <v>0.42499999999999999</v>
      </c>
      <c r="F124" s="197">
        <v>2.3E-2</v>
      </c>
      <c r="G124" s="139">
        <v>16.21</v>
      </c>
      <c r="H124" s="139">
        <v>2.0099999999999998</v>
      </c>
      <c r="I124" s="140">
        <v>2.0099999999999998</v>
      </c>
      <c r="J124" s="81">
        <v>5.6000000000000001E-2</v>
      </c>
      <c r="K124" s="58"/>
    </row>
    <row r="125" spans="1:11" ht="27" customHeight="1" x14ac:dyDescent="0.25">
      <c r="A125" s="137" t="s">
        <v>582</v>
      </c>
      <c r="B125" s="75"/>
      <c r="C125" s="138">
        <v>0</v>
      </c>
      <c r="D125" s="195">
        <v>2.85</v>
      </c>
      <c r="E125" s="196">
        <v>0.42499999999999999</v>
      </c>
      <c r="F125" s="197">
        <v>2.3E-2</v>
      </c>
      <c r="G125" s="139">
        <v>22.28</v>
      </c>
      <c r="H125" s="139">
        <v>2.0099999999999998</v>
      </c>
      <c r="I125" s="140">
        <v>2.0099999999999998</v>
      </c>
      <c r="J125" s="81">
        <v>5.6000000000000001E-2</v>
      </c>
      <c r="K125" s="58"/>
    </row>
    <row r="126" spans="1:11" ht="27" customHeight="1" x14ac:dyDescent="0.25">
      <c r="A126" s="137" t="s">
        <v>583</v>
      </c>
      <c r="B126" s="75"/>
      <c r="C126" s="138">
        <v>0</v>
      </c>
      <c r="D126" s="195">
        <v>2.85</v>
      </c>
      <c r="E126" s="196">
        <v>0.42499999999999999</v>
      </c>
      <c r="F126" s="197">
        <v>2.3E-2</v>
      </c>
      <c r="G126" s="139">
        <v>32.1</v>
      </c>
      <c r="H126" s="139">
        <v>2.0099999999999998</v>
      </c>
      <c r="I126" s="140">
        <v>2.0099999999999998</v>
      </c>
      <c r="J126" s="81">
        <v>5.6000000000000001E-2</v>
      </c>
      <c r="K126" s="58"/>
    </row>
    <row r="127" spans="1:11" ht="27" customHeight="1" x14ac:dyDescent="0.25">
      <c r="A127" s="137" t="s">
        <v>584</v>
      </c>
      <c r="B127" s="75"/>
      <c r="C127" s="138">
        <v>0</v>
      </c>
      <c r="D127" s="195">
        <v>2.85</v>
      </c>
      <c r="E127" s="196">
        <v>0.42499999999999999</v>
      </c>
      <c r="F127" s="197">
        <v>2.3E-2</v>
      </c>
      <c r="G127" s="139">
        <v>63.06</v>
      </c>
      <c r="H127" s="139">
        <v>2.0099999999999998</v>
      </c>
      <c r="I127" s="140">
        <v>2.0099999999999998</v>
      </c>
      <c r="J127" s="81">
        <v>5.6000000000000001E-2</v>
      </c>
      <c r="K127" s="58"/>
    </row>
    <row r="128" spans="1:11" ht="27" customHeight="1" x14ac:dyDescent="0.25">
      <c r="A128" s="137" t="s">
        <v>585</v>
      </c>
      <c r="B128" s="75"/>
      <c r="C128" s="138">
        <v>0</v>
      </c>
      <c r="D128" s="195">
        <v>3.4239999999999999</v>
      </c>
      <c r="E128" s="196">
        <v>0.498</v>
      </c>
      <c r="F128" s="197">
        <v>2.5999999999999999E-2</v>
      </c>
      <c r="G128" s="139">
        <v>34.799999999999997</v>
      </c>
      <c r="H128" s="139">
        <v>3.82</v>
      </c>
      <c r="I128" s="140">
        <v>3.82</v>
      </c>
      <c r="J128" s="81">
        <v>6.5000000000000002E-2</v>
      </c>
      <c r="K128" s="58"/>
    </row>
    <row r="129" spans="1:11" ht="27" customHeight="1" x14ac:dyDescent="0.25">
      <c r="A129" s="137" t="s">
        <v>586</v>
      </c>
      <c r="B129" s="75"/>
      <c r="C129" s="138">
        <v>0</v>
      </c>
      <c r="D129" s="195">
        <v>3.4239999999999999</v>
      </c>
      <c r="E129" s="196">
        <v>0.498</v>
      </c>
      <c r="F129" s="197">
        <v>2.5999999999999999E-2</v>
      </c>
      <c r="G129" s="139">
        <v>50.61</v>
      </c>
      <c r="H129" s="139">
        <v>3.82</v>
      </c>
      <c r="I129" s="140">
        <v>3.82</v>
      </c>
      <c r="J129" s="81">
        <v>6.5000000000000002E-2</v>
      </c>
      <c r="K129" s="58"/>
    </row>
    <row r="130" spans="1:11" ht="27" customHeight="1" x14ac:dyDescent="0.25">
      <c r="A130" s="137" t="s">
        <v>587</v>
      </c>
      <c r="B130" s="75"/>
      <c r="C130" s="138">
        <v>0</v>
      </c>
      <c r="D130" s="195">
        <v>3.4239999999999999</v>
      </c>
      <c r="E130" s="196">
        <v>0.498</v>
      </c>
      <c r="F130" s="197">
        <v>2.5999999999999999E-2</v>
      </c>
      <c r="G130" s="139">
        <v>60.56</v>
      </c>
      <c r="H130" s="139">
        <v>3.82</v>
      </c>
      <c r="I130" s="140">
        <v>3.82</v>
      </c>
      <c r="J130" s="81">
        <v>6.5000000000000002E-2</v>
      </c>
      <c r="K130" s="58"/>
    </row>
    <row r="131" spans="1:11" ht="27" customHeight="1" x14ac:dyDescent="0.25">
      <c r="A131" s="137" t="s">
        <v>588</v>
      </c>
      <c r="B131" s="75"/>
      <c r="C131" s="138">
        <v>0</v>
      </c>
      <c r="D131" s="195">
        <v>3.4239999999999999</v>
      </c>
      <c r="E131" s="196">
        <v>0.498</v>
      </c>
      <c r="F131" s="197">
        <v>2.5999999999999999E-2</v>
      </c>
      <c r="G131" s="139">
        <v>76.67</v>
      </c>
      <c r="H131" s="139">
        <v>3.82</v>
      </c>
      <c r="I131" s="140">
        <v>3.82</v>
      </c>
      <c r="J131" s="81">
        <v>6.5000000000000002E-2</v>
      </c>
      <c r="K131" s="58"/>
    </row>
    <row r="132" spans="1:11" ht="27" customHeight="1" x14ac:dyDescent="0.25">
      <c r="A132" s="137" t="s">
        <v>589</v>
      </c>
      <c r="B132" s="75"/>
      <c r="C132" s="138">
        <v>0</v>
      </c>
      <c r="D132" s="195">
        <v>3.4239999999999999</v>
      </c>
      <c r="E132" s="196">
        <v>0.498</v>
      </c>
      <c r="F132" s="197">
        <v>2.5999999999999999E-2</v>
      </c>
      <c r="G132" s="139">
        <v>127.46</v>
      </c>
      <c r="H132" s="139">
        <v>3.82</v>
      </c>
      <c r="I132" s="140">
        <v>3.82</v>
      </c>
      <c r="J132" s="81">
        <v>6.5000000000000002E-2</v>
      </c>
      <c r="K132" s="58"/>
    </row>
    <row r="133" spans="1:11" ht="27" customHeight="1" x14ac:dyDescent="0.25">
      <c r="A133" s="137" t="s">
        <v>590</v>
      </c>
      <c r="B133" s="75"/>
      <c r="C133" s="138">
        <v>0</v>
      </c>
      <c r="D133" s="195">
        <v>2.66</v>
      </c>
      <c r="E133" s="196">
        <v>0.371</v>
      </c>
      <c r="F133" s="197">
        <v>1.9E-2</v>
      </c>
      <c r="G133" s="139">
        <v>89.23</v>
      </c>
      <c r="H133" s="139">
        <v>4.43</v>
      </c>
      <c r="I133" s="140">
        <v>4.43</v>
      </c>
      <c r="J133" s="81">
        <v>4.5999999999999999E-2</v>
      </c>
      <c r="K133" s="58"/>
    </row>
    <row r="134" spans="1:11" ht="27" customHeight="1" x14ac:dyDescent="0.25">
      <c r="A134" s="137" t="s">
        <v>591</v>
      </c>
      <c r="B134" s="75"/>
      <c r="C134" s="138">
        <v>0</v>
      </c>
      <c r="D134" s="195">
        <v>2.66</v>
      </c>
      <c r="E134" s="196">
        <v>0.371</v>
      </c>
      <c r="F134" s="197">
        <v>1.9E-2</v>
      </c>
      <c r="G134" s="139">
        <v>200.33</v>
      </c>
      <c r="H134" s="139">
        <v>4.43</v>
      </c>
      <c r="I134" s="140">
        <v>4.43</v>
      </c>
      <c r="J134" s="81">
        <v>4.5999999999999999E-2</v>
      </c>
      <c r="K134" s="58"/>
    </row>
    <row r="135" spans="1:11" ht="27" customHeight="1" x14ac:dyDescent="0.25">
      <c r="A135" s="137" t="s">
        <v>592</v>
      </c>
      <c r="B135" s="75"/>
      <c r="C135" s="138">
        <v>0</v>
      </c>
      <c r="D135" s="195">
        <v>2.66</v>
      </c>
      <c r="E135" s="196">
        <v>0.371</v>
      </c>
      <c r="F135" s="197">
        <v>1.9E-2</v>
      </c>
      <c r="G135" s="139">
        <v>368.15</v>
      </c>
      <c r="H135" s="139">
        <v>4.43</v>
      </c>
      <c r="I135" s="140">
        <v>4.43</v>
      </c>
      <c r="J135" s="81">
        <v>4.5999999999999999E-2</v>
      </c>
      <c r="K135" s="58"/>
    </row>
    <row r="136" spans="1:11" ht="27" customHeight="1" x14ac:dyDescent="0.25">
      <c r="A136" s="137" t="s">
        <v>593</v>
      </c>
      <c r="B136" s="75"/>
      <c r="C136" s="138">
        <v>0</v>
      </c>
      <c r="D136" s="195">
        <v>2.66</v>
      </c>
      <c r="E136" s="196">
        <v>0.371</v>
      </c>
      <c r="F136" s="197">
        <v>1.9E-2</v>
      </c>
      <c r="G136" s="139">
        <v>650.54999999999995</v>
      </c>
      <c r="H136" s="139">
        <v>4.43</v>
      </c>
      <c r="I136" s="140">
        <v>4.43</v>
      </c>
      <c r="J136" s="81">
        <v>4.5999999999999999E-2</v>
      </c>
      <c r="K136" s="58"/>
    </row>
    <row r="137" spans="1:11" ht="27" customHeight="1" x14ac:dyDescent="0.25">
      <c r="A137" s="137" t="s">
        <v>594</v>
      </c>
      <c r="B137" s="75"/>
      <c r="C137" s="138">
        <v>0</v>
      </c>
      <c r="D137" s="195">
        <v>2.66</v>
      </c>
      <c r="E137" s="196">
        <v>0.371</v>
      </c>
      <c r="F137" s="197">
        <v>1.9E-2</v>
      </c>
      <c r="G137" s="139">
        <v>1448.6</v>
      </c>
      <c r="H137" s="139">
        <v>4.43</v>
      </c>
      <c r="I137" s="140">
        <v>4.43</v>
      </c>
      <c r="J137" s="81">
        <v>4.5999999999999999E-2</v>
      </c>
      <c r="K137" s="58"/>
    </row>
    <row r="138" spans="1:11" ht="27" customHeight="1" x14ac:dyDescent="0.25">
      <c r="A138" s="137" t="s">
        <v>676</v>
      </c>
      <c r="B138" s="75"/>
      <c r="C138" s="138" t="s">
        <v>497</v>
      </c>
      <c r="D138" s="198">
        <v>13.225</v>
      </c>
      <c r="E138" s="199">
        <v>1.397</v>
      </c>
      <c r="F138" s="197">
        <v>0.88700000000000001</v>
      </c>
      <c r="G138" s="78">
        <v>0</v>
      </c>
      <c r="H138" s="78">
        <v>0</v>
      </c>
      <c r="I138" s="78">
        <v>0</v>
      </c>
      <c r="J138" s="79">
        <v>0</v>
      </c>
      <c r="K138" s="58"/>
    </row>
    <row r="139" spans="1:11" ht="27" customHeight="1" x14ac:dyDescent="0.25">
      <c r="A139" s="137" t="s">
        <v>677</v>
      </c>
      <c r="B139" s="75"/>
      <c r="C139" s="138" t="s">
        <v>644</v>
      </c>
      <c r="D139" s="195">
        <v>-4.8159999999999998</v>
      </c>
      <c r="E139" s="196">
        <v>-0.73299999999999998</v>
      </c>
      <c r="F139" s="197">
        <v>-0.04</v>
      </c>
      <c r="G139" s="78">
        <v>0</v>
      </c>
      <c r="H139" s="78">
        <v>0</v>
      </c>
      <c r="I139" s="78">
        <v>0</v>
      </c>
      <c r="J139" s="79">
        <v>0</v>
      </c>
      <c r="K139" s="58"/>
    </row>
    <row r="140" spans="1:11" ht="27" customHeight="1" x14ac:dyDescent="0.25">
      <c r="A140" s="137" t="s">
        <v>678</v>
      </c>
      <c r="B140" s="75"/>
      <c r="C140" s="138" t="s">
        <v>644</v>
      </c>
      <c r="D140" s="195">
        <v>-4.3499999999999996</v>
      </c>
      <c r="E140" s="196">
        <v>-0.65100000000000002</v>
      </c>
      <c r="F140" s="197">
        <v>-3.5000000000000003E-2</v>
      </c>
      <c r="G140" s="78">
        <v>0</v>
      </c>
      <c r="H140" s="78">
        <v>0</v>
      </c>
      <c r="I140" s="78">
        <v>0</v>
      </c>
      <c r="J140" s="79">
        <v>0</v>
      </c>
      <c r="K140" s="58"/>
    </row>
    <row r="141" spans="1:11" ht="27" customHeight="1" x14ac:dyDescent="0.25">
      <c r="A141" s="137" t="s">
        <v>679</v>
      </c>
      <c r="B141" s="75"/>
      <c r="C141" s="138">
        <v>0</v>
      </c>
      <c r="D141" s="195">
        <v>-4.8159999999999998</v>
      </c>
      <c r="E141" s="196">
        <v>-0.73299999999999998</v>
      </c>
      <c r="F141" s="197">
        <v>-0.04</v>
      </c>
      <c r="G141" s="78">
        <v>0</v>
      </c>
      <c r="H141" s="78">
        <v>0</v>
      </c>
      <c r="I141" s="78">
        <v>0</v>
      </c>
      <c r="J141" s="81">
        <v>8.6999999999999994E-2</v>
      </c>
      <c r="K141" s="58"/>
    </row>
    <row r="142" spans="1:11" ht="27" customHeight="1" x14ac:dyDescent="0.25">
      <c r="A142" s="137" t="s">
        <v>680</v>
      </c>
      <c r="B142" s="75"/>
      <c r="C142" s="138">
        <v>0</v>
      </c>
      <c r="D142" s="195">
        <v>-4.3499999999999996</v>
      </c>
      <c r="E142" s="196">
        <v>-0.65100000000000002</v>
      </c>
      <c r="F142" s="197">
        <v>-3.5000000000000003E-2</v>
      </c>
      <c r="G142" s="78">
        <v>0</v>
      </c>
      <c r="H142" s="78">
        <v>0</v>
      </c>
      <c r="I142" s="78">
        <v>0</v>
      </c>
      <c r="J142" s="81">
        <v>8.7999999999999995E-2</v>
      </c>
      <c r="K142" s="58"/>
    </row>
    <row r="143" spans="1:11" ht="27" customHeight="1" x14ac:dyDescent="0.25">
      <c r="A143" s="137" t="s">
        <v>681</v>
      </c>
      <c r="B143" s="75"/>
      <c r="C143" s="138">
        <v>0</v>
      </c>
      <c r="D143" s="195">
        <v>-4.7770000000000001</v>
      </c>
      <c r="E143" s="196">
        <v>-0.69399999999999995</v>
      </c>
      <c r="F143" s="197">
        <v>-3.6999999999999998E-2</v>
      </c>
      <c r="G143" s="139">
        <v>8.98</v>
      </c>
      <c r="H143" s="78">
        <v>0</v>
      </c>
      <c r="I143" s="78">
        <v>0</v>
      </c>
      <c r="J143" s="81">
        <v>0.106</v>
      </c>
      <c r="K143" s="58"/>
    </row>
    <row r="144" spans="1:11" ht="27" customHeight="1" x14ac:dyDescent="0.25">
      <c r="A144" s="137" t="s">
        <v>682</v>
      </c>
      <c r="B144" s="75"/>
      <c r="C144" s="138" t="s">
        <v>638</v>
      </c>
      <c r="D144" s="195">
        <v>3.5339999999999998</v>
      </c>
      <c r="E144" s="196">
        <v>0.53800000000000003</v>
      </c>
      <c r="F144" s="197">
        <v>0.03</v>
      </c>
      <c r="G144" s="139">
        <v>1.78</v>
      </c>
      <c r="H144" s="78">
        <v>0</v>
      </c>
      <c r="I144" s="78">
        <v>0</v>
      </c>
      <c r="J144" s="79">
        <v>0</v>
      </c>
      <c r="K144" s="58"/>
    </row>
    <row r="145" spans="1:11" ht="27" customHeight="1" x14ac:dyDescent="0.25">
      <c r="A145" s="137" t="s">
        <v>683</v>
      </c>
      <c r="B145" s="75"/>
      <c r="C145" s="138">
        <v>2</v>
      </c>
      <c r="D145" s="195">
        <v>3.5339999999999998</v>
      </c>
      <c r="E145" s="196">
        <v>0.53800000000000003</v>
      </c>
      <c r="F145" s="197">
        <v>0.03</v>
      </c>
      <c r="G145" s="78">
        <v>0</v>
      </c>
      <c r="H145" s="78">
        <v>0</v>
      </c>
      <c r="I145" s="78">
        <v>0</v>
      </c>
      <c r="J145" s="79">
        <v>0</v>
      </c>
      <c r="K145" s="58"/>
    </row>
    <row r="146" spans="1:11" ht="27" customHeight="1" x14ac:dyDescent="0.25">
      <c r="A146" s="137" t="s">
        <v>596</v>
      </c>
      <c r="B146" s="75"/>
      <c r="C146" s="138" t="s">
        <v>640</v>
      </c>
      <c r="D146" s="195">
        <v>3.254</v>
      </c>
      <c r="E146" s="196">
        <v>0.495</v>
      </c>
      <c r="F146" s="197">
        <v>2.7E-2</v>
      </c>
      <c r="G146" s="139">
        <v>1.53</v>
      </c>
      <c r="H146" s="78">
        <v>0</v>
      </c>
      <c r="I146" s="78">
        <v>0</v>
      </c>
      <c r="J146" s="79">
        <v>0</v>
      </c>
      <c r="K146" s="58"/>
    </row>
    <row r="147" spans="1:11" ht="27" customHeight="1" x14ac:dyDescent="0.25">
      <c r="A147" s="137" t="s">
        <v>597</v>
      </c>
      <c r="B147" s="75"/>
      <c r="C147" s="138" t="s">
        <v>640</v>
      </c>
      <c r="D147" s="195">
        <v>3.254</v>
      </c>
      <c r="E147" s="196">
        <v>0.495</v>
      </c>
      <c r="F147" s="197">
        <v>2.7E-2</v>
      </c>
      <c r="G147" s="139">
        <v>1.96</v>
      </c>
      <c r="H147" s="78">
        <v>0</v>
      </c>
      <c r="I147" s="78">
        <v>0</v>
      </c>
      <c r="J147" s="79">
        <v>0</v>
      </c>
      <c r="K147" s="58"/>
    </row>
    <row r="148" spans="1:11" ht="27" customHeight="1" x14ac:dyDescent="0.25">
      <c r="A148" s="137" t="s">
        <v>598</v>
      </c>
      <c r="B148" s="75"/>
      <c r="C148" s="138" t="s">
        <v>640</v>
      </c>
      <c r="D148" s="195">
        <v>3.254</v>
      </c>
      <c r="E148" s="196">
        <v>0.495</v>
      </c>
      <c r="F148" s="197">
        <v>2.7E-2</v>
      </c>
      <c r="G148" s="139">
        <v>2.17</v>
      </c>
      <c r="H148" s="78">
        <v>0</v>
      </c>
      <c r="I148" s="78">
        <v>0</v>
      </c>
      <c r="J148" s="79">
        <v>0</v>
      </c>
      <c r="K148" s="58"/>
    </row>
    <row r="149" spans="1:11" ht="27" customHeight="1" x14ac:dyDescent="0.25">
      <c r="A149" s="137" t="s">
        <v>599</v>
      </c>
      <c r="B149" s="75"/>
      <c r="C149" s="138" t="s">
        <v>640</v>
      </c>
      <c r="D149" s="195">
        <v>3.254</v>
      </c>
      <c r="E149" s="196">
        <v>0.495</v>
      </c>
      <c r="F149" s="197">
        <v>2.7E-2</v>
      </c>
      <c r="G149" s="139">
        <v>2.84</v>
      </c>
      <c r="H149" s="78">
        <v>0</v>
      </c>
      <c r="I149" s="78">
        <v>0</v>
      </c>
      <c r="J149" s="79">
        <v>0</v>
      </c>
      <c r="K149" s="58"/>
    </row>
    <row r="150" spans="1:11" ht="27" customHeight="1" x14ac:dyDescent="0.25">
      <c r="A150" s="137" t="s">
        <v>600</v>
      </c>
      <c r="B150" s="75"/>
      <c r="C150" s="138" t="s">
        <v>640</v>
      </c>
      <c r="D150" s="195">
        <v>3.254</v>
      </c>
      <c r="E150" s="196">
        <v>0.495</v>
      </c>
      <c r="F150" s="197">
        <v>2.7E-2</v>
      </c>
      <c r="G150" s="139">
        <v>5.0199999999999996</v>
      </c>
      <c r="H150" s="78">
        <v>0</v>
      </c>
      <c r="I150" s="78">
        <v>0</v>
      </c>
      <c r="J150" s="79">
        <v>0</v>
      </c>
      <c r="K150" s="58"/>
    </row>
    <row r="151" spans="1:11" ht="27" customHeight="1" x14ac:dyDescent="0.25">
      <c r="A151" s="137" t="s">
        <v>684</v>
      </c>
      <c r="B151" s="75"/>
      <c r="C151" s="138">
        <v>4</v>
      </c>
      <c r="D151" s="195">
        <v>3.254</v>
      </c>
      <c r="E151" s="196">
        <v>0.495</v>
      </c>
      <c r="F151" s="197">
        <v>2.7E-2</v>
      </c>
      <c r="G151" s="78">
        <v>0</v>
      </c>
      <c r="H151" s="78">
        <v>0</v>
      </c>
      <c r="I151" s="78">
        <v>0</v>
      </c>
      <c r="J151" s="79">
        <v>0</v>
      </c>
      <c r="K151" s="58"/>
    </row>
    <row r="152" spans="1:11" ht="27" customHeight="1" x14ac:dyDescent="0.25">
      <c r="A152" s="137" t="s">
        <v>601</v>
      </c>
      <c r="B152" s="75"/>
      <c r="C152" s="138">
        <v>0</v>
      </c>
      <c r="D152" s="195">
        <v>2.1539999999999999</v>
      </c>
      <c r="E152" s="196">
        <v>0.32100000000000001</v>
      </c>
      <c r="F152" s="197">
        <v>1.7000000000000001E-2</v>
      </c>
      <c r="G152" s="139">
        <v>4.97</v>
      </c>
      <c r="H152" s="139">
        <v>1.52</v>
      </c>
      <c r="I152" s="140">
        <v>1.52</v>
      </c>
      <c r="J152" s="81">
        <v>4.2000000000000003E-2</v>
      </c>
      <c r="K152" s="58"/>
    </row>
    <row r="153" spans="1:11" ht="27" customHeight="1" x14ac:dyDescent="0.25">
      <c r="A153" s="137" t="s">
        <v>602</v>
      </c>
      <c r="B153" s="75"/>
      <c r="C153" s="138">
        <v>0</v>
      </c>
      <c r="D153" s="195">
        <v>2.1539999999999999</v>
      </c>
      <c r="E153" s="196">
        <v>0.32100000000000001</v>
      </c>
      <c r="F153" s="197">
        <v>1.7000000000000001E-2</v>
      </c>
      <c r="G153" s="139">
        <v>12.26</v>
      </c>
      <c r="H153" s="139">
        <v>1.52</v>
      </c>
      <c r="I153" s="140">
        <v>1.52</v>
      </c>
      <c r="J153" s="81">
        <v>4.2000000000000003E-2</v>
      </c>
      <c r="K153" s="58"/>
    </row>
    <row r="154" spans="1:11" ht="27" customHeight="1" x14ac:dyDescent="0.25">
      <c r="A154" s="137" t="s">
        <v>603</v>
      </c>
      <c r="B154" s="75"/>
      <c r="C154" s="138">
        <v>0</v>
      </c>
      <c r="D154" s="195">
        <v>2.1539999999999999</v>
      </c>
      <c r="E154" s="196">
        <v>0.32100000000000001</v>
      </c>
      <c r="F154" s="197">
        <v>1.7000000000000001E-2</v>
      </c>
      <c r="G154" s="139">
        <v>16.84</v>
      </c>
      <c r="H154" s="139">
        <v>1.52</v>
      </c>
      <c r="I154" s="140">
        <v>1.52</v>
      </c>
      <c r="J154" s="81">
        <v>4.2000000000000003E-2</v>
      </c>
      <c r="K154" s="58"/>
    </row>
    <row r="155" spans="1:11" ht="27" customHeight="1" x14ac:dyDescent="0.25">
      <c r="A155" s="137" t="s">
        <v>604</v>
      </c>
      <c r="B155" s="75"/>
      <c r="C155" s="138">
        <v>0</v>
      </c>
      <c r="D155" s="195">
        <v>2.1539999999999999</v>
      </c>
      <c r="E155" s="196">
        <v>0.32100000000000001</v>
      </c>
      <c r="F155" s="197">
        <v>1.7000000000000001E-2</v>
      </c>
      <c r="G155" s="139">
        <v>24.27</v>
      </c>
      <c r="H155" s="139">
        <v>1.52</v>
      </c>
      <c r="I155" s="140">
        <v>1.52</v>
      </c>
      <c r="J155" s="81">
        <v>4.2000000000000003E-2</v>
      </c>
      <c r="K155" s="58"/>
    </row>
    <row r="156" spans="1:11" ht="27" customHeight="1" x14ac:dyDescent="0.25">
      <c r="A156" s="137" t="s">
        <v>605</v>
      </c>
      <c r="B156" s="75"/>
      <c r="C156" s="138">
        <v>0</v>
      </c>
      <c r="D156" s="195">
        <v>2.1539999999999999</v>
      </c>
      <c r="E156" s="196">
        <v>0.32100000000000001</v>
      </c>
      <c r="F156" s="197">
        <v>1.7000000000000001E-2</v>
      </c>
      <c r="G156" s="139">
        <v>47.68</v>
      </c>
      <c r="H156" s="139">
        <v>1.52</v>
      </c>
      <c r="I156" s="140">
        <v>1.52</v>
      </c>
      <c r="J156" s="81">
        <v>4.2000000000000003E-2</v>
      </c>
      <c r="K156" s="58"/>
    </row>
    <row r="157" spans="1:11" ht="27" customHeight="1" x14ac:dyDescent="0.25">
      <c r="A157" s="137" t="s">
        <v>606</v>
      </c>
      <c r="B157" s="75"/>
      <c r="C157" s="138">
        <v>0</v>
      </c>
      <c r="D157" s="195">
        <v>2.589</v>
      </c>
      <c r="E157" s="196">
        <v>0.376</v>
      </c>
      <c r="F157" s="197">
        <v>0.02</v>
      </c>
      <c r="G157" s="139">
        <v>26.31</v>
      </c>
      <c r="H157" s="139">
        <v>2.89</v>
      </c>
      <c r="I157" s="140">
        <v>2.89</v>
      </c>
      <c r="J157" s="81">
        <v>4.9000000000000002E-2</v>
      </c>
      <c r="K157" s="58"/>
    </row>
    <row r="158" spans="1:11" ht="27" customHeight="1" x14ac:dyDescent="0.25">
      <c r="A158" s="137" t="s">
        <v>607</v>
      </c>
      <c r="B158" s="75"/>
      <c r="C158" s="138">
        <v>0</v>
      </c>
      <c r="D158" s="195">
        <v>2.589</v>
      </c>
      <c r="E158" s="196">
        <v>0.376</v>
      </c>
      <c r="F158" s="197">
        <v>0.02</v>
      </c>
      <c r="G158" s="139">
        <v>38.26</v>
      </c>
      <c r="H158" s="139">
        <v>2.89</v>
      </c>
      <c r="I158" s="140">
        <v>2.89</v>
      </c>
      <c r="J158" s="81">
        <v>4.9000000000000002E-2</v>
      </c>
      <c r="K158" s="58"/>
    </row>
    <row r="159" spans="1:11" ht="27" customHeight="1" x14ac:dyDescent="0.25">
      <c r="A159" s="137" t="s">
        <v>608</v>
      </c>
      <c r="B159" s="75"/>
      <c r="C159" s="138">
        <v>0</v>
      </c>
      <c r="D159" s="195">
        <v>2.589</v>
      </c>
      <c r="E159" s="196">
        <v>0.376</v>
      </c>
      <c r="F159" s="197">
        <v>0.02</v>
      </c>
      <c r="G159" s="139">
        <v>45.78</v>
      </c>
      <c r="H159" s="139">
        <v>2.89</v>
      </c>
      <c r="I159" s="140">
        <v>2.89</v>
      </c>
      <c r="J159" s="81">
        <v>4.9000000000000002E-2</v>
      </c>
      <c r="K159" s="58"/>
    </row>
    <row r="160" spans="1:11" ht="27" customHeight="1" x14ac:dyDescent="0.25">
      <c r="A160" s="137" t="s">
        <v>609</v>
      </c>
      <c r="B160" s="75"/>
      <c r="C160" s="138">
        <v>0</v>
      </c>
      <c r="D160" s="195">
        <v>2.589</v>
      </c>
      <c r="E160" s="196">
        <v>0.376</v>
      </c>
      <c r="F160" s="197">
        <v>0.02</v>
      </c>
      <c r="G160" s="139">
        <v>57.96</v>
      </c>
      <c r="H160" s="139">
        <v>2.89</v>
      </c>
      <c r="I160" s="140">
        <v>2.89</v>
      </c>
      <c r="J160" s="81">
        <v>4.9000000000000002E-2</v>
      </c>
      <c r="K160" s="58"/>
    </row>
    <row r="161" spans="1:11" ht="27" customHeight="1" x14ac:dyDescent="0.25">
      <c r="A161" s="137" t="s">
        <v>610</v>
      </c>
      <c r="B161" s="75"/>
      <c r="C161" s="138">
        <v>0</v>
      </c>
      <c r="D161" s="195">
        <v>2.589</v>
      </c>
      <c r="E161" s="196">
        <v>0.376</v>
      </c>
      <c r="F161" s="197">
        <v>0.02</v>
      </c>
      <c r="G161" s="139">
        <v>96.36</v>
      </c>
      <c r="H161" s="139">
        <v>2.89</v>
      </c>
      <c r="I161" s="140">
        <v>2.89</v>
      </c>
      <c r="J161" s="81">
        <v>4.9000000000000002E-2</v>
      </c>
      <c r="K161" s="58"/>
    </row>
    <row r="162" spans="1:11" ht="27" customHeight="1" x14ac:dyDescent="0.25">
      <c r="A162" s="137" t="s">
        <v>611</v>
      </c>
      <c r="B162" s="75"/>
      <c r="C162" s="138">
        <v>0</v>
      </c>
      <c r="D162" s="195">
        <v>2.0110000000000001</v>
      </c>
      <c r="E162" s="196">
        <v>0.28100000000000003</v>
      </c>
      <c r="F162" s="197">
        <v>1.4E-2</v>
      </c>
      <c r="G162" s="139">
        <v>67.459999999999994</v>
      </c>
      <c r="H162" s="139">
        <v>3.35</v>
      </c>
      <c r="I162" s="140">
        <v>3.35</v>
      </c>
      <c r="J162" s="81">
        <v>3.5000000000000003E-2</v>
      </c>
      <c r="K162" s="58"/>
    </row>
    <row r="163" spans="1:11" ht="27" customHeight="1" x14ac:dyDescent="0.25">
      <c r="A163" s="137" t="s">
        <v>612</v>
      </c>
      <c r="B163" s="75"/>
      <c r="C163" s="138">
        <v>0</v>
      </c>
      <c r="D163" s="195">
        <v>2.0110000000000001</v>
      </c>
      <c r="E163" s="196">
        <v>0.28100000000000003</v>
      </c>
      <c r="F163" s="197">
        <v>1.4E-2</v>
      </c>
      <c r="G163" s="139">
        <v>151.44999999999999</v>
      </c>
      <c r="H163" s="139">
        <v>3.35</v>
      </c>
      <c r="I163" s="140">
        <v>3.35</v>
      </c>
      <c r="J163" s="81">
        <v>3.5000000000000003E-2</v>
      </c>
      <c r="K163" s="58"/>
    </row>
    <row r="164" spans="1:11" ht="27" customHeight="1" x14ac:dyDescent="0.25">
      <c r="A164" s="137" t="s">
        <v>613</v>
      </c>
      <c r="B164" s="75"/>
      <c r="C164" s="138">
        <v>0</v>
      </c>
      <c r="D164" s="195">
        <v>2.0110000000000001</v>
      </c>
      <c r="E164" s="196">
        <v>0.28100000000000003</v>
      </c>
      <c r="F164" s="197">
        <v>1.4E-2</v>
      </c>
      <c r="G164" s="139">
        <v>278.33</v>
      </c>
      <c r="H164" s="139">
        <v>3.35</v>
      </c>
      <c r="I164" s="140">
        <v>3.35</v>
      </c>
      <c r="J164" s="81">
        <v>3.5000000000000003E-2</v>
      </c>
      <c r="K164" s="58"/>
    </row>
    <row r="165" spans="1:11" ht="27" customHeight="1" x14ac:dyDescent="0.25">
      <c r="A165" s="137" t="s">
        <v>614</v>
      </c>
      <c r="B165" s="75"/>
      <c r="C165" s="138">
        <v>0</v>
      </c>
      <c r="D165" s="195">
        <v>2.0110000000000001</v>
      </c>
      <c r="E165" s="196">
        <v>0.28100000000000003</v>
      </c>
      <c r="F165" s="197">
        <v>1.4E-2</v>
      </c>
      <c r="G165" s="139">
        <v>491.82</v>
      </c>
      <c r="H165" s="139">
        <v>3.35</v>
      </c>
      <c r="I165" s="140">
        <v>3.35</v>
      </c>
      <c r="J165" s="81">
        <v>3.5000000000000003E-2</v>
      </c>
      <c r="K165" s="58"/>
    </row>
    <row r="166" spans="1:11" ht="27" customHeight="1" x14ac:dyDescent="0.25">
      <c r="A166" s="137" t="s">
        <v>615</v>
      </c>
      <c r="B166" s="75"/>
      <c r="C166" s="138">
        <v>0</v>
      </c>
      <c r="D166" s="195">
        <v>2.0110000000000001</v>
      </c>
      <c r="E166" s="196">
        <v>0.28100000000000003</v>
      </c>
      <c r="F166" s="197">
        <v>1.4E-2</v>
      </c>
      <c r="G166" s="139">
        <v>1095.1500000000001</v>
      </c>
      <c r="H166" s="139">
        <v>3.35</v>
      </c>
      <c r="I166" s="140">
        <v>3.35</v>
      </c>
      <c r="J166" s="81">
        <v>3.5000000000000003E-2</v>
      </c>
      <c r="K166" s="58"/>
    </row>
    <row r="167" spans="1:11" ht="27" customHeight="1" x14ac:dyDescent="0.25">
      <c r="A167" s="137" t="s">
        <v>685</v>
      </c>
      <c r="B167" s="75"/>
      <c r="C167" s="138" t="s">
        <v>497</v>
      </c>
      <c r="D167" s="198">
        <v>9.9990000000000006</v>
      </c>
      <c r="E167" s="199">
        <v>1.056</v>
      </c>
      <c r="F167" s="197">
        <v>0.67100000000000004</v>
      </c>
      <c r="G167" s="78">
        <v>0</v>
      </c>
      <c r="H167" s="78">
        <v>0</v>
      </c>
      <c r="I167" s="78">
        <v>0</v>
      </c>
      <c r="J167" s="79">
        <v>0</v>
      </c>
      <c r="K167" s="58"/>
    </row>
    <row r="168" spans="1:11" ht="27" customHeight="1" x14ac:dyDescent="0.25">
      <c r="A168" s="137" t="s">
        <v>686</v>
      </c>
      <c r="B168" s="75"/>
      <c r="C168" s="138" t="s">
        <v>644</v>
      </c>
      <c r="D168" s="195">
        <v>-3.641</v>
      </c>
      <c r="E168" s="196">
        <v>-0.55400000000000005</v>
      </c>
      <c r="F168" s="197">
        <v>-3.1E-2</v>
      </c>
      <c r="G168" s="78">
        <v>0</v>
      </c>
      <c r="H168" s="78">
        <v>0</v>
      </c>
      <c r="I168" s="78">
        <v>0</v>
      </c>
      <c r="J168" s="79">
        <v>0</v>
      </c>
      <c r="K168" s="58"/>
    </row>
    <row r="169" spans="1:11" ht="27" customHeight="1" x14ac:dyDescent="0.25">
      <c r="A169" s="137" t="s">
        <v>687</v>
      </c>
      <c r="B169" s="75"/>
      <c r="C169" s="138" t="s">
        <v>644</v>
      </c>
      <c r="D169" s="195">
        <v>-3.2890000000000001</v>
      </c>
      <c r="E169" s="196">
        <v>-0.49199999999999999</v>
      </c>
      <c r="F169" s="197">
        <v>-2.7E-2</v>
      </c>
      <c r="G169" s="78">
        <v>0</v>
      </c>
      <c r="H169" s="78">
        <v>0</v>
      </c>
      <c r="I169" s="78">
        <v>0</v>
      </c>
      <c r="J169" s="79">
        <v>0</v>
      </c>
      <c r="K169" s="58"/>
    </row>
    <row r="170" spans="1:11" ht="27" customHeight="1" x14ac:dyDescent="0.25">
      <c r="A170" s="137" t="s">
        <v>688</v>
      </c>
      <c r="B170" s="75"/>
      <c r="C170" s="138">
        <v>0</v>
      </c>
      <c r="D170" s="195">
        <v>-3.641</v>
      </c>
      <c r="E170" s="196">
        <v>-0.55400000000000005</v>
      </c>
      <c r="F170" s="197">
        <v>-3.1E-2</v>
      </c>
      <c r="G170" s="78">
        <v>0</v>
      </c>
      <c r="H170" s="78">
        <v>0</v>
      </c>
      <c r="I170" s="78">
        <v>0</v>
      </c>
      <c r="J170" s="81">
        <v>6.6000000000000003E-2</v>
      </c>
      <c r="K170" s="58"/>
    </row>
    <row r="171" spans="1:11" ht="27" customHeight="1" x14ac:dyDescent="0.25">
      <c r="A171" s="137" t="s">
        <v>689</v>
      </c>
      <c r="B171" s="75"/>
      <c r="C171" s="138">
        <v>0</v>
      </c>
      <c r="D171" s="195">
        <v>-3.2890000000000001</v>
      </c>
      <c r="E171" s="196">
        <v>-0.49199999999999999</v>
      </c>
      <c r="F171" s="197">
        <v>-2.7E-2</v>
      </c>
      <c r="G171" s="78">
        <v>0</v>
      </c>
      <c r="H171" s="78">
        <v>0</v>
      </c>
      <c r="I171" s="78">
        <v>0</v>
      </c>
      <c r="J171" s="81">
        <v>6.6000000000000003E-2</v>
      </c>
      <c r="K171" s="58"/>
    </row>
    <row r="172" spans="1:11" ht="27" customHeight="1" x14ac:dyDescent="0.25">
      <c r="A172" s="137" t="s">
        <v>690</v>
      </c>
      <c r="B172" s="75"/>
      <c r="C172" s="138">
        <v>0</v>
      </c>
      <c r="D172" s="195">
        <v>-3.6120000000000001</v>
      </c>
      <c r="E172" s="196">
        <v>-0.52500000000000002</v>
      </c>
      <c r="F172" s="197">
        <v>-2.8000000000000001E-2</v>
      </c>
      <c r="G172" s="139">
        <v>6.79</v>
      </c>
      <c r="H172" s="78">
        <v>0</v>
      </c>
      <c r="I172" s="78">
        <v>0</v>
      </c>
      <c r="J172" s="81">
        <v>0.08</v>
      </c>
      <c r="K172" s="58"/>
    </row>
    <row r="173" spans="1:11" ht="27" customHeight="1" x14ac:dyDescent="0.25">
      <c r="A173" s="137" t="s">
        <v>691</v>
      </c>
      <c r="B173" s="75"/>
      <c r="C173" s="138" t="s">
        <v>638</v>
      </c>
      <c r="D173" s="195">
        <v>1.294</v>
      </c>
      <c r="E173" s="196">
        <v>0.19700000000000001</v>
      </c>
      <c r="F173" s="197">
        <v>1.0999999999999999E-2</v>
      </c>
      <c r="G173" s="139">
        <v>0.65</v>
      </c>
      <c r="H173" s="78">
        <v>0</v>
      </c>
      <c r="I173" s="78">
        <v>0</v>
      </c>
      <c r="J173" s="79">
        <v>0</v>
      </c>
      <c r="K173" s="58"/>
    </row>
    <row r="174" spans="1:11" ht="27" customHeight="1" x14ac:dyDescent="0.25">
      <c r="A174" s="137" t="s">
        <v>692</v>
      </c>
      <c r="B174" s="75"/>
      <c r="C174" s="138">
        <v>2</v>
      </c>
      <c r="D174" s="195">
        <v>1.294</v>
      </c>
      <c r="E174" s="196">
        <v>0.19700000000000001</v>
      </c>
      <c r="F174" s="197">
        <v>1.0999999999999999E-2</v>
      </c>
      <c r="G174" s="78">
        <v>0</v>
      </c>
      <c r="H174" s="78">
        <v>0</v>
      </c>
      <c r="I174" s="78">
        <v>0</v>
      </c>
      <c r="J174" s="79">
        <v>0</v>
      </c>
      <c r="K174" s="58"/>
    </row>
    <row r="175" spans="1:11" ht="27" customHeight="1" x14ac:dyDescent="0.25">
      <c r="A175" s="137" t="s">
        <v>617</v>
      </c>
      <c r="B175" s="75"/>
      <c r="C175" s="138" t="s">
        <v>640</v>
      </c>
      <c r="D175" s="195">
        <v>1.1919999999999999</v>
      </c>
      <c r="E175" s="196">
        <v>0.18099999999999999</v>
      </c>
      <c r="F175" s="197">
        <v>0.01</v>
      </c>
      <c r="G175" s="139">
        <v>0.56000000000000005</v>
      </c>
      <c r="H175" s="78">
        <v>0</v>
      </c>
      <c r="I175" s="78">
        <v>0</v>
      </c>
      <c r="J175" s="79">
        <v>0</v>
      </c>
      <c r="K175" s="58"/>
    </row>
    <row r="176" spans="1:11" ht="27" customHeight="1" x14ac:dyDescent="0.25">
      <c r="A176" s="137" t="s">
        <v>618</v>
      </c>
      <c r="B176" s="75"/>
      <c r="C176" s="138" t="s">
        <v>640</v>
      </c>
      <c r="D176" s="195">
        <v>1.1919999999999999</v>
      </c>
      <c r="E176" s="196">
        <v>0.18099999999999999</v>
      </c>
      <c r="F176" s="197">
        <v>0.01</v>
      </c>
      <c r="G176" s="139">
        <v>0.72</v>
      </c>
      <c r="H176" s="78">
        <v>0</v>
      </c>
      <c r="I176" s="78">
        <v>0</v>
      </c>
      <c r="J176" s="79">
        <v>0</v>
      </c>
      <c r="K176" s="58"/>
    </row>
    <row r="177" spans="1:11" ht="27" customHeight="1" x14ac:dyDescent="0.25">
      <c r="A177" s="137" t="s">
        <v>619</v>
      </c>
      <c r="B177" s="75"/>
      <c r="C177" s="138" t="s">
        <v>640</v>
      </c>
      <c r="D177" s="195">
        <v>1.1919999999999999</v>
      </c>
      <c r="E177" s="196">
        <v>0.18099999999999999</v>
      </c>
      <c r="F177" s="197">
        <v>0.01</v>
      </c>
      <c r="G177" s="139">
        <v>0.8</v>
      </c>
      <c r="H177" s="78">
        <v>0</v>
      </c>
      <c r="I177" s="78">
        <v>0</v>
      </c>
      <c r="J177" s="79">
        <v>0</v>
      </c>
      <c r="K177" s="58"/>
    </row>
    <row r="178" spans="1:11" ht="27" customHeight="1" x14ac:dyDescent="0.25">
      <c r="A178" s="137" t="s">
        <v>620</v>
      </c>
      <c r="B178" s="75"/>
      <c r="C178" s="138" t="s">
        <v>640</v>
      </c>
      <c r="D178" s="195">
        <v>1.1919999999999999</v>
      </c>
      <c r="E178" s="196">
        <v>0.18099999999999999</v>
      </c>
      <c r="F178" s="197">
        <v>0.01</v>
      </c>
      <c r="G178" s="139">
        <v>1.04</v>
      </c>
      <c r="H178" s="78">
        <v>0</v>
      </c>
      <c r="I178" s="78">
        <v>0</v>
      </c>
      <c r="J178" s="79">
        <v>0</v>
      </c>
      <c r="K178" s="58"/>
    </row>
    <row r="179" spans="1:11" ht="27" customHeight="1" x14ac:dyDescent="0.25">
      <c r="A179" s="137" t="s">
        <v>621</v>
      </c>
      <c r="B179" s="75"/>
      <c r="C179" s="138" t="s">
        <v>640</v>
      </c>
      <c r="D179" s="195">
        <v>1.1919999999999999</v>
      </c>
      <c r="E179" s="196">
        <v>0.18099999999999999</v>
      </c>
      <c r="F179" s="197">
        <v>0.01</v>
      </c>
      <c r="G179" s="139">
        <v>1.84</v>
      </c>
      <c r="H179" s="78">
        <v>0</v>
      </c>
      <c r="I179" s="78">
        <v>0</v>
      </c>
      <c r="J179" s="79">
        <v>0</v>
      </c>
      <c r="K179" s="58"/>
    </row>
    <row r="180" spans="1:11" ht="27" customHeight="1" x14ac:dyDescent="0.25">
      <c r="A180" s="137" t="s">
        <v>693</v>
      </c>
      <c r="B180" s="75"/>
      <c r="C180" s="138">
        <v>4</v>
      </c>
      <c r="D180" s="195">
        <v>1.1919999999999999</v>
      </c>
      <c r="E180" s="196">
        <v>0.18099999999999999</v>
      </c>
      <c r="F180" s="197">
        <v>0.01</v>
      </c>
      <c r="G180" s="78">
        <v>0</v>
      </c>
      <c r="H180" s="78">
        <v>0</v>
      </c>
      <c r="I180" s="78">
        <v>0</v>
      </c>
      <c r="J180" s="79">
        <v>0</v>
      </c>
      <c r="K180" s="58"/>
    </row>
    <row r="181" spans="1:11" ht="27" customHeight="1" x14ac:dyDescent="0.25">
      <c r="A181" s="137" t="s">
        <v>622</v>
      </c>
      <c r="B181" s="75"/>
      <c r="C181" s="138">
        <v>0</v>
      </c>
      <c r="D181" s="195">
        <v>0.78900000000000003</v>
      </c>
      <c r="E181" s="196">
        <v>0.11799999999999999</v>
      </c>
      <c r="F181" s="197">
        <v>6.0000000000000001E-3</v>
      </c>
      <c r="G181" s="139">
        <v>1.82</v>
      </c>
      <c r="H181" s="139">
        <v>0.56000000000000005</v>
      </c>
      <c r="I181" s="140">
        <v>0.56000000000000005</v>
      </c>
      <c r="J181" s="81">
        <v>1.4999999999999999E-2</v>
      </c>
      <c r="K181" s="58"/>
    </row>
    <row r="182" spans="1:11" ht="27" customHeight="1" x14ac:dyDescent="0.25">
      <c r="A182" s="137" t="s">
        <v>623</v>
      </c>
      <c r="B182" s="75"/>
      <c r="C182" s="138">
        <v>0</v>
      </c>
      <c r="D182" s="195">
        <v>0.78900000000000003</v>
      </c>
      <c r="E182" s="196">
        <v>0.11799999999999999</v>
      </c>
      <c r="F182" s="197">
        <v>6.0000000000000001E-3</v>
      </c>
      <c r="G182" s="139">
        <v>4.49</v>
      </c>
      <c r="H182" s="139">
        <v>0.56000000000000005</v>
      </c>
      <c r="I182" s="140">
        <v>0.56000000000000005</v>
      </c>
      <c r="J182" s="81">
        <v>1.4999999999999999E-2</v>
      </c>
      <c r="K182" s="58"/>
    </row>
    <row r="183" spans="1:11" ht="27" customHeight="1" x14ac:dyDescent="0.25">
      <c r="A183" s="137" t="s">
        <v>624</v>
      </c>
      <c r="B183" s="75"/>
      <c r="C183" s="138">
        <v>0</v>
      </c>
      <c r="D183" s="195">
        <v>0.78900000000000003</v>
      </c>
      <c r="E183" s="196">
        <v>0.11799999999999999</v>
      </c>
      <c r="F183" s="197">
        <v>6.0000000000000001E-3</v>
      </c>
      <c r="G183" s="139">
        <v>6.17</v>
      </c>
      <c r="H183" s="139">
        <v>0.56000000000000005</v>
      </c>
      <c r="I183" s="140">
        <v>0.56000000000000005</v>
      </c>
      <c r="J183" s="81">
        <v>1.4999999999999999E-2</v>
      </c>
      <c r="K183" s="58"/>
    </row>
    <row r="184" spans="1:11" ht="27" customHeight="1" x14ac:dyDescent="0.25">
      <c r="A184" s="137" t="s">
        <v>625</v>
      </c>
      <c r="B184" s="75"/>
      <c r="C184" s="138">
        <v>0</v>
      </c>
      <c r="D184" s="195">
        <v>0.78900000000000003</v>
      </c>
      <c r="E184" s="196">
        <v>0.11799999999999999</v>
      </c>
      <c r="F184" s="197">
        <v>6.0000000000000001E-3</v>
      </c>
      <c r="G184" s="139">
        <v>8.89</v>
      </c>
      <c r="H184" s="139">
        <v>0.56000000000000005</v>
      </c>
      <c r="I184" s="140">
        <v>0.56000000000000005</v>
      </c>
      <c r="J184" s="81">
        <v>1.4999999999999999E-2</v>
      </c>
      <c r="K184" s="58"/>
    </row>
    <row r="185" spans="1:11" ht="27" customHeight="1" x14ac:dyDescent="0.25">
      <c r="A185" s="137" t="s">
        <v>626</v>
      </c>
      <c r="B185" s="75"/>
      <c r="C185" s="138">
        <v>0</v>
      </c>
      <c r="D185" s="195">
        <v>0.78900000000000003</v>
      </c>
      <c r="E185" s="196">
        <v>0.11799999999999999</v>
      </c>
      <c r="F185" s="197">
        <v>6.0000000000000001E-3</v>
      </c>
      <c r="G185" s="139">
        <v>17.46</v>
      </c>
      <c r="H185" s="139">
        <v>0.56000000000000005</v>
      </c>
      <c r="I185" s="140">
        <v>0.56000000000000005</v>
      </c>
      <c r="J185" s="81">
        <v>1.4999999999999999E-2</v>
      </c>
      <c r="K185" s="58"/>
    </row>
    <row r="186" spans="1:11" ht="27" customHeight="1" x14ac:dyDescent="0.25">
      <c r="A186" s="137" t="s">
        <v>627</v>
      </c>
      <c r="B186" s="75"/>
      <c r="C186" s="138">
        <v>0</v>
      </c>
      <c r="D186" s="195">
        <v>0.94799999999999995</v>
      </c>
      <c r="E186" s="196">
        <v>0.13800000000000001</v>
      </c>
      <c r="F186" s="197">
        <v>7.0000000000000001E-3</v>
      </c>
      <c r="G186" s="139">
        <v>9.6300000000000008</v>
      </c>
      <c r="H186" s="139">
        <v>1.06</v>
      </c>
      <c r="I186" s="140">
        <v>1.06</v>
      </c>
      <c r="J186" s="81">
        <v>1.7999999999999999E-2</v>
      </c>
      <c r="K186" s="58"/>
    </row>
    <row r="187" spans="1:11" ht="27" customHeight="1" x14ac:dyDescent="0.25">
      <c r="A187" s="137" t="s">
        <v>628</v>
      </c>
      <c r="B187" s="75"/>
      <c r="C187" s="138">
        <v>0</v>
      </c>
      <c r="D187" s="195">
        <v>0.94799999999999995</v>
      </c>
      <c r="E187" s="196">
        <v>0.13800000000000001</v>
      </c>
      <c r="F187" s="197">
        <v>7.0000000000000001E-3</v>
      </c>
      <c r="G187" s="139">
        <v>14.01</v>
      </c>
      <c r="H187" s="139">
        <v>1.06</v>
      </c>
      <c r="I187" s="140">
        <v>1.06</v>
      </c>
      <c r="J187" s="81">
        <v>1.7999999999999999E-2</v>
      </c>
      <c r="K187" s="58"/>
    </row>
    <row r="188" spans="1:11" ht="27" customHeight="1" x14ac:dyDescent="0.25">
      <c r="A188" s="137" t="s">
        <v>629</v>
      </c>
      <c r="B188" s="75"/>
      <c r="C188" s="138">
        <v>0</v>
      </c>
      <c r="D188" s="195">
        <v>0.94799999999999995</v>
      </c>
      <c r="E188" s="196">
        <v>0.13800000000000001</v>
      </c>
      <c r="F188" s="197">
        <v>7.0000000000000001E-3</v>
      </c>
      <c r="G188" s="139">
        <v>16.760000000000002</v>
      </c>
      <c r="H188" s="139">
        <v>1.06</v>
      </c>
      <c r="I188" s="140">
        <v>1.06</v>
      </c>
      <c r="J188" s="81">
        <v>1.7999999999999999E-2</v>
      </c>
      <c r="K188" s="58"/>
    </row>
    <row r="189" spans="1:11" ht="27" customHeight="1" x14ac:dyDescent="0.25">
      <c r="A189" s="137" t="s">
        <v>630</v>
      </c>
      <c r="B189" s="75"/>
      <c r="C189" s="138">
        <v>0</v>
      </c>
      <c r="D189" s="195">
        <v>0.94799999999999995</v>
      </c>
      <c r="E189" s="196">
        <v>0.13800000000000001</v>
      </c>
      <c r="F189" s="197">
        <v>7.0000000000000001E-3</v>
      </c>
      <c r="G189" s="139">
        <v>21.22</v>
      </c>
      <c r="H189" s="139">
        <v>1.06</v>
      </c>
      <c r="I189" s="140">
        <v>1.06</v>
      </c>
      <c r="J189" s="81">
        <v>1.7999999999999999E-2</v>
      </c>
      <c r="K189" s="58"/>
    </row>
    <row r="190" spans="1:11" ht="27" customHeight="1" x14ac:dyDescent="0.25">
      <c r="A190" s="137" t="s">
        <v>631</v>
      </c>
      <c r="B190" s="75"/>
      <c r="C190" s="138">
        <v>0</v>
      </c>
      <c r="D190" s="195">
        <v>0.94799999999999995</v>
      </c>
      <c r="E190" s="196">
        <v>0.13800000000000001</v>
      </c>
      <c r="F190" s="197">
        <v>7.0000000000000001E-3</v>
      </c>
      <c r="G190" s="139">
        <v>35.28</v>
      </c>
      <c r="H190" s="139">
        <v>1.06</v>
      </c>
      <c r="I190" s="140">
        <v>1.06</v>
      </c>
      <c r="J190" s="81">
        <v>1.7999999999999999E-2</v>
      </c>
      <c r="K190" s="58"/>
    </row>
    <row r="191" spans="1:11" ht="27" customHeight="1" x14ac:dyDescent="0.25">
      <c r="A191" s="137" t="s">
        <v>632</v>
      </c>
      <c r="B191" s="75"/>
      <c r="C191" s="138">
        <v>0</v>
      </c>
      <c r="D191" s="195">
        <v>0.73599999999999999</v>
      </c>
      <c r="E191" s="196">
        <v>0.10299999999999999</v>
      </c>
      <c r="F191" s="197">
        <v>5.0000000000000001E-3</v>
      </c>
      <c r="G191" s="139">
        <v>24.7</v>
      </c>
      <c r="H191" s="139">
        <v>1.22</v>
      </c>
      <c r="I191" s="140">
        <v>1.22</v>
      </c>
      <c r="J191" s="81">
        <v>1.2999999999999999E-2</v>
      </c>
      <c r="K191" s="58"/>
    </row>
    <row r="192" spans="1:11" ht="27" customHeight="1" x14ac:dyDescent="0.25">
      <c r="A192" s="137" t="s">
        <v>633</v>
      </c>
      <c r="B192" s="75"/>
      <c r="C192" s="138">
        <v>0</v>
      </c>
      <c r="D192" s="195">
        <v>0.73599999999999999</v>
      </c>
      <c r="E192" s="196">
        <v>0.10299999999999999</v>
      </c>
      <c r="F192" s="197">
        <v>5.0000000000000001E-3</v>
      </c>
      <c r="G192" s="139">
        <v>55.46</v>
      </c>
      <c r="H192" s="139">
        <v>1.22</v>
      </c>
      <c r="I192" s="140">
        <v>1.22</v>
      </c>
      <c r="J192" s="81">
        <v>1.2999999999999999E-2</v>
      </c>
      <c r="K192" s="58"/>
    </row>
    <row r="193" spans="1:11" ht="27" customHeight="1" x14ac:dyDescent="0.25">
      <c r="A193" s="137" t="s">
        <v>634</v>
      </c>
      <c r="B193" s="75"/>
      <c r="C193" s="138">
        <v>0</v>
      </c>
      <c r="D193" s="195">
        <v>0.73599999999999999</v>
      </c>
      <c r="E193" s="196">
        <v>0.10299999999999999</v>
      </c>
      <c r="F193" s="197">
        <v>5.0000000000000001E-3</v>
      </c>
      <c r="G193" s="139">
        <v>101.91</v>
      </c>
      <c r="H193" s="139">
        <v>1.22</v>
      </c>
      <c r="I193" s="140">
        <v>1.22</v>
      </c>
      <c r="J193" s="81">
        <v>1.2999999999999999E-2</v>
      </c>
      <c r="K193" s="58"/>
    </row>
    <row r="194" spans="1:11" ht="27" customHeight="1" x14ac:dyDescent="0.25">
      <c r="A194" s="137" t="s">
        <v>635</v>
      </c>
      <c r="B194" s="75"/>
      <c r="C194" s="138">
        <v>0</v>
      </c>
      <c r="D194" s="195">
        <v>0.73599999999999999</v>
      </c>
      <c r="E194" s="196">
        <v>0.10299999999999999</v>
      </c>
      <c r="F194" s="197">
        <v>5.0000000000000001E-3</v>
      </c>
      <c r="G194" s="139">
        <v>180.09</v>
      </c>
      <c r="H194" s="139">
        <v>1.22</v>
      </c>
      <c r="I194" s="140">
        <v>1.22</v>
      </c>
      <c r="J194" s="81">
        <v>1.2999999999999999E-2</v>
      </c>
      <c r="K194" s="58"/>
    </row>
    <row r="195" spans="1:11" ht="27" customHeight="1" x14ac:dyDescent="0.25">
      <c r="A195" s="137" t="s">
        <v>636</v>
      </c>
      <c r="B195" s="75"/>
      <c r="C195" s="138">
        <v>0</v>
      </c>
      <c r="D195" s="195">
        <v>0.73599999999999999</v>
      </c>
      <c r="E195" s="196">
        <v>0.10299999999999999</v>
      </c>
      <c r="F195" s="197">
        <v>5.0000000000000001E-3</v>
      </c>
      <c r="G195" s="139">
        <v>401.01</v>
      </c>
      <c r="H195" s="139">
        <v>1.22</v>
      </c>
      <c r="I195" s="140">
        <v>1.22</v>
      </c>
      <c r="J195" s="81">
        <v>1.2999999999999999E-2</v>
      </c>
      <c r="K195" s="58"/>
    </row>
    <row r="196" spans="1:11" ht="27" customHeight="1" x14ac:dyDescent="0.25">
      <c r="A196" s="137" t="s">
        <v>694</v>
      </c>
      <c r="B196" s="75"/>
      <c r="C196" s="138" t="s">
        <v>497</v>
      </c>
      <c r="D196" s="198">
        <v>3.661</v>
      </c>
      <c r="E196" s="199">
        <v>0.38700000000000001</v>
      </c>
      <c r="F196" s="197">
        <v>0.246</v>
      </c>
      <c r="G196" s="78">
        <v>0</v>
      </c>
      <c r="H196" s="78">
        <v>0</v>
      </c>
      <c r="I196" s="78">
        <v>0</v>
      </c>
      <c r="J196" s="79">
        <v>0</v>
      </c>
      <c r="K196" s="58"/>
    </row>
    <row r="197" spans="1:11" ht="27" customHeight="1" x14ac:dyDescent="0.25">
      <c r="A197" s="137" t="s">
        <v>695</v>
      </c>
      <c r="B197" s="75"/>
      <c r="C197" s="138" t="s">
        <v>644</v>
      </c>
      <c r="D197" s="195">
        <v>-1.333</v>
      </c>
      <c r="E197" s="196">
        <v>-0.20300000000000001</v>
      </c>
      <c r="F197" s="197">
        <v>-1.0999999999999999E-2</v>
      </c>
      <c r="G197" s="78">
        <v>0</v>
      </c>
      <c r="H197" s="78">
        <v>0</v>
      </c>
      <c r="I197" s="78">
        <v>0</v>
      </c>
      <c r="J197" s="79">
        <v>0</v>
      </c>
      <c r="K197" s="58"/>
    </row>
    <row r="198" spans="1:11" ht="27" customHeight="1" x14ac:dyDescent="0.25">
      <c r="A198" s="137" t="s">
        <v>696</v>
      </c>
      <c r="B198" s="75"/>
      <c r="C198" s="138" t="s">
        <v>644</v>
      </c>
      <c r="D198" s="195">
        <v>-1.204</v>
      </c>
      <c r="E198" s="196">
        <v>-0.18</v>
      </c>
      <c r="F198" s="197">
        <v>-0.01</v>
      </c>
      <c r="G198" s="78">
        <v>0</v>
      </c>
      <c r="H198" s="78">
        <v>0</v>
      </c>
      <c r="I198" s="78">
        <v>0</v>
      </c>
      <c r="J198" s="79">
        <v>0</v>
      </c>
      <c r="K198" s="58"/>
    </row>
    <row r="199" spans="1:11" ht="27" customHeight="1" x14ac:dyDescent="0.25">
      <c r="A199" s="137" t="s">
        <v>697</v>
      </c>
      <c r="B199" s="75"/>
      <c r="C199" s="138">
        <v>0</v>
      </c>
      <c r="D199" s="195">
        <v>-1.333</v>
      </c>
      <c r="E199" s="196">
        <v>-0.20300000000000001</v>
      </c>
      <c r="F199" s="197">
        <v>-1.0999999999999999E-2</v>
      </c>
      <c r="G199" s="78">
        <v>0</v>
      </c>
      <c r="H199" s="78">
        <v>0</v>
      </c>
      <c r="I199" s="78">
        <v>0</v>
      </c>
      <c r="J199" s="81">
        <v>2.4E-2</v>
      </c>
      <c r="K199" s="58"/>
    </row>
    <row r="200" spans="1:11" ht="27" customHeight="1" x14ac:dyDescent="0.25">
      <c r="A200" s="137" t="s">
        <v>698</v>
      </c>
      <c r="B200" s="75"/>
      <c r="C200" s="138">
        <v>0</v>
      </c>
      <c r="D200" s="195">
        <v>-1.204</v>
      </c>
      <c r="E200" s="196">
        <v>-0.18</v>
      </c>
      <c r="F200" s="197">
        <v>-0.01</v>
      </c>
      <c r="G200" s="78">
        <v>0</v>
      </c>
      <c r="H200" s="78">
        <v>0</v>
      </c>
      <c r="I200" s="78">
        <v>0</v>
      </c>
      <c r="J200" s="81">
        <v>2.4E-2</v>
      </c>
      <c r="K200" s="58"/>
    </row>
    <row r="201" spans="1:11" ht="27" customHeight="1" x14ac:dyDescent="0.25">
      <c r="A201" s="137" t="s">
        <v>699</v>
      </c>
      <c r="B201" s="75"/>
      <c r="C201" s="138">
        <v>0</v>
      </c>
      <c r="D201" s="195">
        <v>-1.323</v>
      </c>
      <c r="E201" s="196">
        <v>-0.192</v>
      </c>
      <c r="F201" s="197">
        <v>-0.01</v>
      </c>
      <c r="G201" s="139">
        <v>2.4900000000000002</v>
      </c>
      <c r="H201" s="78">
        <v>0</v>
      </c>
      <c r="I201" s="78">
        <v>0</v>
      </c>
      <c r="J201" s="81">
        <v>2.9000000000000001E-2</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oddFooter>&amp;C_x000D_&amp;1#&amp;"Aptos"&amp;12&amp;K008000 Internal Use</oddFooter>
    <firstHeader>&amp;L&amp;"Trebuchet MS,Bold"
Annex 4&amp;"Trebuchet MS,Regular" - Charges applied to LDNOs with HV/LV end users</firstHeader>
    <firstFooter>&amp;C_x000D_&amp;1#&amp;"Aptos"&amp;12&amp;K008000 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90" zoomScaleNormal="90" zoomScaleSheetLayoutView="100" workbookViewId="0"/>
  </sheetViews>
  <sheetFormatPr defaultColWidth="9.109375" defaultRowHeight="14.4" x14ac:dyDescent="0.35"/>
  <cols>
    <col min="1" max="6" width="24" style="123" customWidth="1"/>
    <col min="7" max="16384" width="9.109375" style="123"/>
  </cols>
  <sheetData>
    <row r="1" spans="1:6" ht="27.75" customHeight="1" x14ac:dyDescent="0.35">
      <c r="A1" s="142" t="s">
        <v>17</v>
      </c>
    </row>
    <row r="2" spans="1:6" ht="44.25" customHeight="1" x14ac:dyDescent="0.35">
      <c r="A2" s="263" t="s">
        <v>358</v>
      </c>
      <c r="B2" s="263"/>
      <c r="C2" s="263"/>
      <c r="D2" s="263"/>
      <c r="E2" s="263"/>
    </row>
    <row r="3" spans="1:6" ht="47.25" customHeight="1" x14ac:dyDescent="0.35">
      <c r="A3" s="220" t="str">
        <f>Overview!B4&amp; " - Illustrative LLFs for year beginning "&amp;Overview!D4</f>
        <v>Fulcrum Electricity Assets Ltd - GSP_G  - Illustrative LLFs for year beginning 1 April 2027</v>
      </c>
      <c r="B3" s="220"/>
      <c r="C3" s="220"/>
      <c r="D3" s="220"/>
      <c r="E3" s="220"/>
    </row>
    <row r="4" spans="1:6" ht="21.9" customHeight="1" x14ac:dyDescent="0.35">
      <c r="A4" s="143" t="s">
        <v>12</v>
      </c>
      <c r="B4" s="144" t="s">
        <v>4</v>
      </c>
      <c r="C4" s="144" t="s">
        <v>5</v>
      </c>
      <c r="D4" s="144" t="s">
        <v>6</v>
      </c>
      <c r="E4" s="144" t="s">
        <v>7</v>
      </c>
    </row>
    <row r="5" spans="1:6" ht="45" customHeight="1" x14ac:dyDescent="0.35">
      <c r="A5" s="145"/>
      <c r="B5" s="146"/>
      <c r="C5" s="146"/>
      <c r="D5" s="146"/>
      <c r="E5" s="146"/>
    </row>
    <row r="6" spans="1:6" ht="45" customHeight="1" x14ac:dyDescent="0.35">
      <c r="A6" s="145"/>
      <c r="B6" s="146"/>
      <c r="C6" s="146"/>
      <c r="D6" s="146"/>
      <c r="E6" s="146"/>
    </row>
    <row r="7" spans="1:6" ht="45" customHeight="1" x14ac:dyDescent="0.35">
      <c r="A7" s="145"/>
      <c r="B7" s="146"/>
      <c r="C7" s="146"/>
      <c r="D7" s="146"/>
      <c r="E7" s="146"/>
    </row>
    <row r="8" spans="1:6" ht="45" customHeight="1" x14ac:dyDescent="0.35">
      <c r="A8" s="145"/>
      <c r="B8" s="146"/>
      <c r="C8" s="146"/>
      <c r="D8" s="146"/>
      <c r="E8" s="146"/>
    </row>
    <row r="9" spans="1:6" ht="45" customHeight="1" x14ac:dyDescent="0.35">
      <c r="A9" s="145"/>
      <c r="B9" s="146"/>
      <c r="C9" s="146"/>
      <c r="D9" s="146"/>
      <c r="E9" s="146"/>
    </row>
    <row r="10" spans="1:6" ht="21.9" customHeight="1" x14ac:dyDescent="0.35">
      <c r="A10" s="147" t="s">
        <v>13</v>
      </c>
      <c r="B10" s="264"/>
      <c r="C10" s="265"/>
      <c r="D10" s="265"/>
      <c r="E10" s="266"/>
    </row>
    <row r="11" spans="1:6" x14ac:dyDescent="0.35">
      <c r="A11" s="148"/>
      <c r="B11" s="149"/>
      <c r="C11" s="149"/>
      <c r="D11" s="149"/>
      <c r="E11" s="149"/>
    </row>
    <row r="12" spans="1:6" ht="11.25" customHeight="1" x14ac:dyDescent="0.35">
      <c r="B12" s="149"/>
      <c r="C12" s="149"/>
      <c r="D12" s="149"/>
      <c r="E12" s="149"/>
    </row>
    <row r="13" spans="1:6" ht="21.9" customHeight="1" x14ac:dyDescent="0.35">
      <c r="A13" s="260" t="s">
        <v>265</v>
      </c>
      <c r="B13" s="261"/>
      <c r="C13" s="261"/>
      <c r="D13" s="261"/>
      <c r="E13" s="261"/>
      <c r="F13" s="262"/>
    </row>
    <row r="14" spans="1:6" ht="21.9" customHeight="1" x14ac:dyDescent="0.35">
      <c r="A14" s="260" t="s">
        <v>3</v>
      </c>
      <c r="B14" s="261"/>
      <c r="C14" s="261"/>
      <c r="D14" s="261"/>
      <c r="E14" s="261"/>
      <c r="F14" s="262"/>
    </row>
    <row r="15" spans="1:6" ht="21.9" customHeight="1" x14ac:dyDescent="0.35">
      <c r="A15" s="144" t="s">
        <v>266</v>
      </c>
      <c r="B15" s="144" t="s">
        <v>4</v>
      </c>
      <c r="C15" s="144" t="s">
        <v>5</v>
      </c>
      <c r="D15" s="144" t="s">
        <v>6</v>
      </c>
      <c r="E15" s="144" t="s">
        <v>7</v>
      </c>
      <c r="F15" s="144" t="s">
        <v>8</v>
      </c>
    </row>
    <row r="16" spans="1:6" x14ac:dyDescent="0.35">
      <c r="A16" s="150"/>
      <c r="B16" s="151"/>
      <c r="C16" s="151"/>
      <c r="D16" s="151"/>
      <c r="E16" s="151"/>
      <c r="F16" s="152"/>
    </row>
    <row r="17" spans="1:6" x14ac:dyDescent="0.35">
      <c r="A17" s="150"/>
      <c r="B17" s="151"/>
      <c r="C17" s="151"/>
      <c r="D17" s="151"/>
      <c r="E17" s="151"/>
      <c r="F17" s="152"/>
    </row>
    <row r="18" spans="1:6" x14ac:dyDescent="0.35">
      <c r="A18" s="150"/>
      <c r="B18" s="151"/>
      <c r="C18" s="151"/>
      <c r="D18" s="151"/>
      <c r="E18" s="151"/>
      <c r="F18" s="152"/>
    </row>
    <row r="19" spans="1:6" x14ac:dyDescent="0.35">
      <c r="A19" s="150"/>
      <c r="B19" s="151"/>
      <c r="C19" s="151"/>
      <c r="D19" s="151"/>
      <c r="E19" s="151"/>
      <c r="F19" s="152"/>
    </row>
    <row r="20" spans="1:6" x14ac:dyDescent="0.35">
      <c r="A20" s="150"/>
      <c r="B20" s="151"/>
      <c r="C20" s="151"/>
      <c r="D20" s="151"/>
      <c r="E20" s="151"/>
      <c r="F20" s="152"/>
    </row>
    <row r="21" spans="1:6" x14ac:dyDescent="0.35">
      <c r="A21" s="150"/>
      <c r="B21" s="151"/>
      <c r="C21" s="151"/>
      <c r="D21" s="151"/>
      <c r="E21" s="151"/>
      <c r="F21" s="152"/>
    </row>
    <row r="22" spans="1:6" ht="22.5" customHeight="1" x14ac:dyDescent="0.35">
      <c r="A22" s="153"/>
      <c r="B22" s="153"/>
      <c r="C22" s="153"/>
      <c r="D22" s="153"/>
      <c r="E22" s="153"/>
      <c r="F22" s="153"/>
    </row>
    <row r="23" spans="1:6" ht="21.9" customHeight="1" x14ac:dyDescent="0.35">
      <c r="A23" s="260" t="s">
        <v>267</v>
      </c>
      <c r="B23" s="261"/>
      <c r="C23" s="261"/>
      <c r="D23" s="261"/>
      <c r="E23" s="261"/>
      <c r="F23" s="262"/>
    </row>
    <row r="24" spans="1:6" ht="21.9" customHeight="1" x14ac:dyDescent="0.35">
      <c r="A24" s="260" t="s">
        <v>10</v>
      </c>
      <c r="B24" s="261"/>
      <c r="C24" s="261"/>
      <c r="D24" s="261"/>
      <c r="E24" s="261"/>
      <c r="F24" s="262"/>
    </row>
    <row r="25" spans="1:6" ht="21.9" customHeight="1" x14ac:dyDescent="0.35">
      <c r="A25" s="144" t="s">
        <v>9</v>
      </c>
      <c r="B25" s="144" t="s">
        <v>4</v>
      </c>
      <c r="C25" s="144" t="s">
        <v>5</v>
      </c>
      <c r="D25" s="144" t="s">
        <v>6</v>
      </c>
      <c r="E25" s="144" t="s">
        <v>7</v>
      </c>
      <c r="F25" s="144" t="s">
        <v>8</v>
      </c>
    </row>
    <row r="26" spans="1:6" ht="21.9" customHeight="1" x14ac:dyDescent="0.35">
      <c r="A26" s="150"/>
      <c r="B26" s="151"/>
      <c r="C26" s="151"/>
      <c r="D26" s="151"/>
      <c r="E26" s="151"/>
      <c r="F26" s="154"/>
    </row>
    <row r="27" spans="1:6" ht="21.9" customHeight="1" x14ac:dyDescent="0.35">
      <c r="A27" s="150"/>
      <c r="B27" s="151"/>
      <c r="C27" s="151"/>
      <c r="D27" s="151"/>
      <c r="E27" s="151"/>
      <c r="F27" s="154"/>
    </row>
    <row r="28" spans="1:6" ht="21.9" customHeight="1" x14ac:dyDescent="0.35">
      <c r="A28" s="150"/>
      <c r="B28" s="151"/>
      <c r="C28" s="151"/>
      <c r="D28" s="151"/>
      <c r="E28" s="151"/>
      <c r="F28" s="154"/>
    </row>
    <row r="29" spans="1:6" ht="21.9" customHeight="1" x14ac:dyDescent="0.35">
      <c r="A29" s="150"/>
      <c r="B29" s="151"/>
      <c r="C29" s="151"/>
      <c r="D29" s="151"/>
      <c r="E29" s="151"/>
      <c r="F29" s="154"/>
    </row>
    <row r="30" spans="1:6" ht="21.9" customHeight="1" x14ac:dyDescent="0.35">
      <c r="A30" s="150"/>
      <c r="B30" s="151"/>
      <c r="C30" s="151"/>
      <c r="D30" s="151"/>
      <c r="E30" s="151"/>
      <c r="F30" s="154"/>
    </row>
    <row r="31" spans="1:6" ht="21.9" customHeight="1" x14ac:dyDescent="0.35">
      <c r="A31" s="150"/>
      <c r="B31" s="151"/>
      <c r="C31" s="151"/>
      <c r="D31" s="151"/>
      <c r="E31" s="151"/>
      <c r="F31" s="154"/>
    </row>
    <row r="32" spans="1:6" ht="21.9" customHeight="1" x14ac:dyDescent="0.35">
      <c r="A32" s="150"/>
      <c r="B32" s="151"/>
      <c r="C32" s="151"/>
      <c r="D32" s="151"/>
      <c r="E32" s="151"/>
      <c r="F32" s="154"/>
    </row>
    <row r="33" spans="1:6" ht="21.9" customHeight="1" x14ac:dyDescent="0.35">
      <c r="A33" s="150"/>
      <c r="B33" s="151"/>
      <c r="C33" s="151"/>
      <c r="D33" s="151"/>
      <c r="E33" s="151"/>
      <c r="F33" s="154"/>
    </row>
    <row r="34" spans="1:6" ht="21.9" customHeight="1" x14ac:dyDescent="0.35">
      <c r="A34" s="150"/>
      <c r="B34" s="151"/>
      <c r="C34" s="151"/>
      <c r="D34" s="151"/>
      <c r="E34" s="151"/>
      <c r="F34" s="154"/>
    </row>
    <row r="35" spans="1:6" ht="21.9" customHeight="1" x14ac:dyDescent="0.35">
      <c r="A35" s="150"/>
      <c r="B35" s="151"/>
      <c r="C35" s="151"/>
      <c r="D35" s="151"/>
      <c r="E35" s="151"/>
      <c r="F35" s="154"/>
    </row>
    <row r="36" spans="1:6" ht="21.9" customHeight="1" x14ac:dyDescent="0.35">
      <c r="A36" s="150"/>
      <c r="B36" s="151"/>
      <c r="C36" s="151"/>
      <c r="D36" s="151"/>
      <c r="E36" s="151"/>
      <c r="F36" s="154"/>
    </row>
    <row r="37" spans="1:6" ht="21.9" customHeight="1" x14ac:dyDescent="0.35">
      <c r="A37" s="150"/>
      <c r="B37" s="151"/>
      <c r="C37" s="151"/>
      <c r="D37" s="151"/>
      <c r="E37" s="151"/>
      <c r="F37" s="154"/>
    </row>
    <row r="38" spans="1:6" ht="21.9" customHeight="1" x14ac:dyDescent="0.35">
      <c r="A38" s="150"/>
      <c r="B38" s="151"/>
      <c r="C38" s="151"/>
      <c r="D38" s="151"/>
      <c r="E38" s="151"/>
      <c r="F38" s="154"/>
    </row>
    <row r="39" spans="1:6" ht="21.9" customHeight="1" x14ac:dyDescent="0.35">
      <c r="A39" s="150"/>
      <c r="B39" s="151"/>
      <c r="C39" s="151"/>
      <c r="D39" s="151"/>
      <c r="E39" s="151"/>
      <c r="F39" s="154"/>
    </row>
    <row r="40" spans="1:6" ht="21.9" customHeight="1" x14ac:dyDescent="0.35">
      <c r="A40" s="150"/>
      <c r="B40" s="151"/>
      <c r="C40" s="151"/>
      <c r="D40" s="151"/>
      <c r="E40" s="151"/>
      <c r="F40" s="154"/>
    </row>
    <row r="41" spans="1:6" ht="21.9" customHeight="1" x14ac:dyDescent="0.35">
      <c r="A41" s="150"/>
      <c r="B41" s="151"/>
      <c r="C41" s="151"/>
      <c r="D41" s="151"/>
      <c r="E41" s="151"/>
      <c r="F41" s="154"/>
    </row>
    <row r="42" spans="1:6" ht="21.9" customHeight="1" x14ac:dyDescent="0.35">
      <c r="A42" s="150"/>
      <c r="B42" s="151"/>
      <c r="C42" s="151"/>
      <c r="D42" s="151"/>
      <c r="E42" s="151"/>
      <c r="F42" s="154"/>
    </row>
    <row r="43" spans="1:6" ht="21.9" customHeight="1" x14ac:dyDescent="0.35">
      <c r="A43" s="150"/>
      <c r="B43" s="151"/>
      <c r="C43" s="151"/>
      <c r="D43" s="151"/>
      <c r="E43" s="151"/>
      <c r="F43" s="154"/>
    </row>
    <row r="44" spans="1:6" ht="21.9" customHeight="1" x14ac:dyDescent="0.35">
      <c r="A44" s="150"/>
      <c r="B44" s="151"/>
      <c r="C44" s="151"/>
      <c r="D44" s="151"/>
      <c r="E44" s="151"/>
      <c r="F44" s="154"/>
    </row>
    <row r="45" spans="1:6" ht="21.9" customHeight="1" x14ac:dyDescent="0.35">
      <c r="A45" s="150"/>
      <c r="B45" s="151"/>
      <c r="C45" s="151"/>
      <c r="D45" s="151"/>
      <c r="E45" s="151"/>
      <c r="F45" s="154"/>
    </row>
    <row r="46" spans="1:6" ht="21.9" customHeight="1" x14ac:dyDescent="0.35">
      <c r="A46" s="150"/>
      <c r="B46" s="151"/>
      <c r="C46" s="151"/>
      <c r="D46" s="151"/>
      <c r="E46" s="151"/>
      <c r="F46" s="154"/>
    </row>
    <row r="47" spans="1:6" ht="21.9" customHeight="1" x14ac:dyDescent="0.35">
      <c r="A47" s="150"/>
      <c r="B47" s="151"/>
      <c r="C47" s="151"/>
      <c r="D47" s="151"/>
      <c r="E47" s="151"/>
      <c r="F47" s="154"/>
    </row>
    <row r="48" spans="1:6" ht="21.9" customHeight="1" x14ac:dyDescent="0.35">
      <c r="A48" s="150"/>
      <c r="B48" s="151"/>
      <c r="C48" s="151"/>
      <c r="D48" s="151"/>
      <c r="E48" s="151"/>
      <c r="F48" s="154"/>
    </row>
    <row r="49" spans="1:6" ht="21.9" customHeight="1" x14ac:dyDescent="0.35">
      <c r="A49" s="150"/>
      <c r="B49" s="151"/>
      <c r="C49" s="151"/>
      <c r="D49" s="151"/>
      <c r="E49" s="151"/>
      <c r="F49" s="154"/>
    </row>
    <row r="50" spans="1:6" ht="21.9" customHeight="1" x14ac:dyDescent="0.35">
      <c r="A50" s="150"/>
      <c r="B50" s="151"/>
      <c r="C50" s="151"/>
      <c r="D50" s="151"/>
      <c r="E50" s="151"/>
      <c r="F50" s="154"/>
    </row>
    <row r="51" spans="1:6" ht="21.9" customHeight="1" x14ac:dyDescent="0.35">
      <c r="A51" s="150"/>
      <c r="B51" s="151"/>
      <c r="C51" s="151"/>
      <c r="D51" s="151"/>
      <c r="E51" s="151"/>
      <c r="F51" s="154"/>
    </row>
    <row r="52" spans="1:6" ht="21.9" customHeight="1" x14ac:dyDescent="0.35">
      <c r="A52" s="150"/>
      <c r="B52" s="151"/>
      <c r="C52" s="151"/>
      <c r="D52" s="151"/>
      <c r="E52" s="151"/>
      <c r="F52" s="154"/>
    </row>
    <row r="53" spans="1:6" ht="21.9" customHeight="1" x14ac:dyDescent="0.35">
      <c r="A53" s="150"/>
      <c r="B53" s="151"/>
      <c r="C53" s="151"/>
      <c r="D53" s="151"/>
      <c r="E53" s="151"/>
      <c r="F53" s="154"/>
    </row>
    <row r="54" spans="1:6" ht="21.9" customHeight="1" x14ac:dyDescent="0.35">
      <c r="A54" s="150"/>
      <c r="B54" s="151"/>
      <c r="C54" s="151"/>
      <c r="D54" s="151"/>
      <c r="E54" s="151"/>
      <c r="F54" s="154"/>
    </row>
    <row r="55" spans="1:6" ht="21.9" customHeight="1" x14ac:dyDescent="0.35">
      <c r="A55" s="150"/>
      <c r="B55" s="151"/>
      <c r="C55" s="151"/>
      <c r="D55" s="151"/>
      <c r="E55" s="151"/>
      <c r="F55" s="154"/>
    </row>
    <row r="56" spans="1:6" ht="21.9" customHeight="1" x14ac:dyDescent="0.35">
      <c r="A56" s="150"/>
      <c r="B56" s="151"/>
      <c r="C56" s="151"/>
      <c r="D56" s="151"/>
      <c r="E56" s="151"/>
      <c r="F56" s="154"/>
    </row>
    <row r="57" spans="1:6" ht="21.9" customHeight="1" x14ac:dyDescent="0.35">
      <c r="A57" s="150"/>
      <c r="B57" s="151"/>
      <c r="C57" s="151"/>
      <c r="D57" s="151"/>
      <c r="E57" s="151"/>
      <c r="F57" s="154"/>
    </row>
    <row r="58" spans="1:6" ht="21.9" customHeight="1" x14ac:dyDescent="0.35">
      <c r="A58" s="150"/>
      <c r="B58" s="151"/>
      <c r="C58" s="151"/>
      <c r="D58" s="151"/>
      <c r="E58" s="151"/>
      <c r="F58" s="154"/>
    </row>
    <row r="59" spans="1:6" ht="21.9" customHeight="1" x14ac:dyDescent="0.35">
      <c r="A59" s="150"/>
      <c r="B59" s="151"/>
      <c r="C59" s="151"/>
      <c r="D59" s="151"/>
      <c r="E59" s="151"/>
      <c r="F59" s="154"/>
    </row>
    <row r="60" spans="1:6" ht="21.9" customHeight="1" x14ac:dyDescent="0.35">
      <c r="A60" s="150"/>
      <c r="B60" s="151"/>
      <c r="C60" s="151"/>
      <c r="D60" s="151"/>
      <c r="E60" s="151"/>
      <c r="F60" s="154"/>
    </row>
    <row r="61" spans="1:6" ht="21.9" customHeight="1" x14ac:dyDescent="0.35">
      <c r="A61" s="150"/>
      <c r="B61" s="151"/>
      <c r="C61" s="151"/>
      <c r="D61" s="151"/>
      <c r="E61" s="151"/>
      <c r="F61" s="154"/>
    </row>
    <row r="62" spans="1:6" ht="21.9" customHeight="1" x14ac:dyDescent="0.35">
      <c r="A62" s="150"/>
      <c r="B62" s="151"/>
      <c r="C62" s="151"/>
      <c r="D62" s="151"/>
      <c r="E62" s="151"/>
      <c r="F62" s="154"/>
    </row>
    <row r="63" spans="1:6" ht="21.9" customHeight="1" x14ac:dyDescent="0.35">
      <c r="A63" s="150"/>
      <c r="B63" s="151"/>
      <c r="C63" s="151"/>
      <c r="D63" s="151"/>
      <c r="E63" s="151"/>
      <c r="F63" s="154"/>
    </row>
    <row r="64" spans="1:6" ht="21.9" customHeight="1" x14ac:dyDescent="0.35">
      <c r="A64" s="150"/>
      <c r="B64" s="151"/>
      <c r="C64" s="151"/>
      <c r="D64" s="151"/>
      <c r="E64" s="151"/>
      <c r="F64" s="154"/>
    </row>
    <row r="65" spans="1:6" ht="21.9" customHeight="1" x14ac:dyDescent="0.35">
      <c r="A65" s="150"/>
      <c r="B65" s="151"/>
      <c r="C65" s="151"/>
      <c r="D65" s="151"/>
      <c r="E65" s="151"/>
      <c r="F65" s="154"/>
    </row>
    <row r="66" spans="1:6" ht="21.9" customHeight="1" x14ac:dyDescent="0.35">
      <c r="A66" s="150"/>
      <c r="B66" s="151"/>
      <c r="C66" s="151"/>
      <c r="D66" s="151"/>
      <c r="E66" s="151"/>
      <c r="F66" s="154"/>
    </row>
    <row r="67" spans="1:6" ht="21.9" customHeight="1" x14ac:dyDescent="0.35">
      <c r="A67" s="150"/>
      <c r="B67" s="151"/>
      <c r="C67" s="151"/>
      <c r="D67" s="151"/>
      <c r="E67" s="151"/>
      <c r="F67" s="154"/>
    </row>
    <row r="68" spans="1:6" ht="21.9" customHeight="1" x14ac:dyDescent="0.35">
      <c r="A68" s="150"/>
      <c r="B68" s="151"/>
      <c r="C68" s="151"/>
      <c r="D68" s="151"/>
      <c r="E68" s="151"/>
      <c r="F68" s="154"/>
    </row>
    <row r="69" spans="1:6" ht="21.9" customHeight="1" x14ac:dyDescent="0.35">
      <c r="A69" s="150"/>
      <c r="B69" s="151"/>
      <c r="C69" s="151"/>
      <c r="D69" s="151"/>
      <c r="E69" s="151"/>
      <c r="F69" s="154"/>
    </row>
    <row r="70" spans="1:6" ht="21.9" customHeight="1" x14ac:dyDescent="0.35">
      <c r="A70" s="150"/>
      <c r="B70" s="151"/>
      <c r="C70" s="151"/>
      <c r="D70" s="151"/>
      <c r="E70" s="151"/>
      <c r="F70" s="154"/>
    </row>
    <row r="71" spans="1:6" ht="21.9" customHeight="1" x14ac:dyDescent="0.35">
      <c r="A71" s="150"/>
      <c r="B71" s="151"/>
      <c r="C71" s="151"/>
      <c r="D71" s="151"/>
      <c r="E71" s="151"/>
      <c r="F71" s="154"/>
    </row>
    <row r="72" spans="1:6" ht="21.9" customHeight="1" x14ac:dyDescent="0.35">
      <c r="A72" s="150"/>
      <c r="B72" s="151"/>
      <c r="C72" s="151"/>
      <c r="D72" s="151"/>
      <c r="E72" s="151"/>
      <c r="F72" s="154"/>
    </row>
    <row r="73" spans="1:6" ht="21.9" customHeight="1" x14ac:dyDescent="0.35">
      <c r="A73" s="150"/>
      <c r="B73" s="151"/>
      <c r="C73" s="151"/>
      <c r="D73" s="151"/>
      <c r="E73" s="151"/>
      <c r="F73" s="154"/>
    </row>
    <row r="74" spans="1:6" ht="21.9" customHeight="1" x14ac:dyDescent="0.35">
      <c r="A74" s="150"/>
      <c r="B74" s="151"/>
      <c r="C74" s="151"/>
      <c r="D74" s="151"/>
      <c r="E74" s="151"/>
      <c r="F74" s="154"/>
    </row>
    <row r="75" spans="1:6" ht="21.9" customHeight="1" x14ac:dyDescent="0.35">
      <c r="A75" s="150"/>
      <c r="B75" s="151"/>
      <c r="C75" s="151"/>
      <c r="D75" s="151"/>
      <c r="E75" s="151"/>
      <c r="F75" s="154"/>
    </row>
    <row r="76" spans="1:6" ht="21.9" customHeight="1" x14ac:dyDescent="0.35">
      <c r="A76" s="150"/>
      <c r="B76" s="151"/>
      <c r="C76" s="151"/>
      <c r="D76" s="151"/>
      <c r="E76" s="151"/>
      <c r="F76" s="154"/>
    </row>
    <row r="77" spans="1:6" ht="21.9" customHeight="1" x14ac:dyDescent="0.35">
      <c r="A77" s="150"/>
      <c r="B77" s="151"/>
      <c r="C77" s="151"/>
      <c r="D77" s="151"/>
      <c r="E77" s="151"/>
      <c r="F77" s="154"/>
    </row>
    <row r="78" spans="1:6" ht="21.9" customHeight="1" x14ac:dyDescent="0.35">
      <c r="A78" s="150"/>
      <c r="B78" s="151"/>
      <c r="C78" s="151"/>
      <c r="D78" s="151"/>
      <c r="E78" s="151"/>
      <c r="F78" s="154"/>
    </row>
    <row r="79" spans="1:6" ht="21.9" customHeight="1" x14ac:dyDescent="0.35">
      <c r="A79" s="150"/>
      <c r="B79" s="151"/>
      <c r="C79" s="151"/>
      <c r="D79" s="151"/>
      <c r="E79" s="151"/>
      <c r="F79" s="154"/>
    </row>
    <row r="80" spans="1:6" ht="21.9" customHeight="1" x14ac:dyDescent="0.35">
      <c r="A80" s="150"/>
      <c r="B80" s="151"/>
      <c r="C80" s="151"/>
      <c r="D80" s="151"/>
      <c r="E80" s="151"/>
      <c r="F80" s="154"/>
    </row>
    <row r="81" spans="1:6" ht="21.9" customHeight="1" x14ac:dyDescent="0.35">
      <c r="A81" s="150"/>
      <c r="B81" s="151"/>
      <c r="C81" s="151"/>
      <c r="D81" s="151"/>
      <c r="E81" s="151"/>
      <c r="F81" s="154"/>
    </row>
    <row r="82" spans="1:6" x14ac:dyDescent="0.35">
      <c r="A82" s="153"/>
      <c r="B82" s="153"/>
      <c r="C82" s="153"/>
      <c r="D82" s="153"/>
      <c r="E82" s="153"/>
      <c r="F82" s="153"/>
    </row>
    <row r="83" spans="1:6" ht="21.9" customHeight="1" x14ac:dyDescent="0.35">
      <c r="A83" s="260" t="s">
        <v>267</v>
      </c>
      <c r="B83" s="261"/>
      <c r="C83" s="261"/>
      <c r="D83" s="261"/>
      <c r="E83" s="261"/>
      <c r="F83" s="262"/>
    </row>
    <row r="84" spans="1:6" ht="21.9" customHeight="1" x14ac:dyDescent="0.35">
      <c r="A84" s="260" t="s">
        <v>11</v>
      </c>
      <c r="B84" s="261"/>
      <c r="C84" s="261"/>
      <c r="D84" s="261"/>
      <c r="E84" s="261"/>
      <c r="F84" s="262"/>
    </row>
    <row r="85" spans="1:6" ht="21.9" customHeight="1" x14ac:dyDescent="0.35">
      <c r="A85" s="144" t="s">
        <v>9</v>
      </c>
      <c r="B85" s="144" t="s">
        <v>4</v>
      </c>
      <c r="C85" s="144" t="s">
        <v>5</v>
      </c>
      <c r="D85" s="144" t="s">
        <v>6</v>
      </c>
      <c r="E85" s="144" t="s">
        <v>7</v>
      </c>
      <c r="F85" s="144" t="s">
        <v>8</v>
      </c>
    </row>
    <row r="86" spans="1:6" ht="21.9" customHeight="1" x14ac:dyDescent="0.35">
      <c r="A86" s="150"/>
      <c r="B86" s="151"/>
      <c r="C86" s="151"/>
      <c r="D86" s="151"/>
      <c r="E86" s="151"/>
      <c r="F86" s="154"/>
    </row>
    <row r="87" spans="1:6" ht="21.9" customHeight="1" x14ac:dyDescent="0.35">
      <c r="A87" s="150"/>
      <c r="B87" s="151"/>
      <c r="C87" s="151"/>
      <c r="D87" s="151"/>
      <c r="E87" s="151"/>
      <c r="F87" s="154"/>
    </row>
    <row r="88" spans="1:6" ht="21.9" customHeight="1" x14ac:dyDescent="0.35">
      <c r="A88" s="150"/>
      <c r="B88" s="151"/>
      <c r="C88" s="151"/>
      <c r="D88" s="151"/>
      <c r="E88" s="151"/>
      <c r="F88" s="154"/>
    </row>
    <row r="89" spans="1:6" ht="21.9" customHeight="1" x14ac:dyDescent="0.35">
      <c r="A89" s="150"/>
      <c r="B89" s="151"/>
      <c r="C89" s="151"/>
      <c r="D89" s="151"/>
      <c r="E89" s="151"/>
      <c r="F89" s="154"/>
    </row>
    <row r="90" spans="1:6" ht="21.9" customHeight="1" x14ac:dyDescent="0.35">
      <c r="A90" s="150"/>
      <c r="B90" s="151"/>
      <c r="C90" s="151"/>
      <c r="D90" s="151"/>
      <c r="E90" s="151"/>
      <c r="F90" s="154"/>
    </row>
    <row r="91" spans="1:6" ht="21.9" customHeight="1" x14ac:dyDescent="0.35">
      <c r="A91" s="150"/>
      <c r="B91" s="151"/>
      <c r="C91" s="151"/>
      <c r="D91" s="151"/>
      <c r="E91" s="151"/>
      <c r="F91" s="154"/>
    </row>
    <row r="92" spans="1:6" ht="21.9" customHeight="1" x14ac:dyDescent="0.35">
      <c r="A92" s="150"/>
      <c r="B92" s="151"/>
      <c r="C92" s="151"/>
      <c r="D92" s="151"/>
      <c r="E92" s="151"/>
      <c r="F92" s="154"/>
    </row>
    <row r="93" spans="1:6" ht="21.9" customHeight="1" x14ac:dyDescent="0.35">
      <c r="A93" s="150"/>
      <c r="B93" s="151"/>
      <c r="C93" s="151"/>
      <c r="D93" s="151"/>
      <c r="E93" s="151"/>
      <c r="F93" s="154"/>
    </row>
    <row r="94" spans="1:6" ht="21.9" customHeight="1" x14ac:dyDescent="0.35">
      <c r="A94" s="150"/>
      <c r="B94" s="151"/>
      <c r="C94" s="151"/>
      <c r="D94" s="151"/>
      <c r="E94" s="151"/>
      <c r="F94" s="154"/>
    </row>
    <row r="95" spans="1:6" ht="21.9" customHeight="1" x14ac:dyDescent="0.35">
      <c r="A95" s="150"/>
      <c r="B95" s="151"/>
      <c r="C95" s="151"/>
      <c r="D95" s="151"/>
      <c r="E95" s="151"/>
      <c r="F95" s="154"/>
    </row>
    <row r="96" spans="1:6" ht="21.9" customHeight="1" x14ac:dyDescent="0.35">
      <c r="A96" s="150"/>
      <c r="B96" s="151"/>
      <c r="C96" s="151"/>
      <c r="D96" s="151"/>
      <c r="E96" s="151"/>
      <c r="F96" s="154"/>
    </row>
    <row r="97" spans="1:6" ht="21.9" customHeight="1" x14ac:dyDescent="0.35">
      <c r="A97" s="150"/>
      <c r="B97" s="151"/>
      <c r="C97" s="151"/>
      <c r="D97" s="151"/>
      <c r="E97" s="151"/>
      <c r="F97" s="154"/>
    </row>
    <row r="98" spans="1:6" ht="21.9" customHeight="1" x14ac:dyDescent="0.35">
      <c r="A98" s="150"/>
      <c r="B98" s="151"/>
      <c r="C98" s="151"/>
      <c r="D98" s="151"/>
      <c r="E98" s="151"/>
      <c r="F98" s="154"/>
    </row>
    <row r="99" spans="1:6" ht="21.9" customHeight="1" x14ac:dyDescent="0.35">
      <c r="A99" s="150"/>
      <c r="B99" s="151"/>
      <c r="C99" s="151"/>
      <c r="D99" s="151"/>
      <c r="E99" s="151"/>
      <c r="F99" s="154"/>
    </row>
    <row r="100" spans="1:6" ht="21.9" customHeight="1" x14ac:dyDescent="0.35">
      <c r="A100" s="150"/>
      <c r="B100" s="151"/>
      <c r="C100" s="151"/>
      <c r="D100" s="151"/>
      <c r="E100" s="151"/>
      <c r="F100" s="154"/>
    </row>
    <row r="101" spans="1:6" ht="21.9" customHeight="1" x14ac:dyDescent="0.35">
      <c r="A101" s="150"/>
      <c r="B101" s="151"/>
      <c r="C101" s="151"/>
      <c r="D101" s="151"/>
      <c r="E101" s="151"/>
      <c r="F101" s="154"/>
    </row>
    <row r="102" spans="1:6" ht="21.9" customHeight="1" x14ac:dyDescent="0.35">
      <c r="A102" s="150"/>
      <c r="B102" s="151"/>
      <c r="C102" s="151"/>
      <c r="D102" s="151"/>
      <c r="E102" s="151"/>
      <c r="F102" s="154"/>
    </row>
    <row r="103" spans="1:6" ht="21.9" customHeight="1" x14ac:dyDescent="0.35">
      <c r="A103" s="150"/>
      <c r="B103" s="151"/>
      <c r="C103" s="151"/>
      <c r="D103" s="151"/>
      <c r="E103" s="151"/>
      <c r="F103" s="154"/>
    </row>
    <row r="104" spans="1:6" ht="21.9" customHeight="1" x14ac:dyDescent="0.35">
      <c r="A104" s="150"/>
      <c r="B104" s="151"/>
      <c r="C104" s="151"/>
      <c r="D104" s="151"/>
      <c r="E104" s="151"/>
      <c r="F104" s="154"/>
    </row>
    <row r="105" spans="1:6" ht="21.9" customHeight="1" x14ac:dyDescent="0.35">
      <c r="A105" s="150"/>
      <c r="B105" s="151"/>
      <c r="C105" s="151"/>
      <c r="D105" s="151"/>
      <c r="E105" s="151"/>
      <c r="F105" s="154"/>
    </row>
    <row r="106" spans="1:6" ht="21.9" customHeight="1" x14ac:dyDescent="0.35">
      <c r="A106" s="150"/>
      <c r="B106" s="151"/>
      <c r="C106" s="151"/>
      <c r="D106" s="151"/>
      <c r="E106" s="151"/>
      <c r="F106" s="154"/>
    </row>
    <row r="107" spans="1:6" ht="21.9" customHeight="1" x14ac:dyDescent="0.35">
      <c r="A107" s="150"/>
      <c r="B107" s="151"/>
      <c r="C107" s="151"/>
      <c r="D107" s="151"/>
      <c r="E107" s="151"/>
      <c r="F107" s="154"/>
    </row>
    <row r="108" spans="1:6" ht="21.9" customHeight="1" x14ac:dyDescent="0.35">
      <c r="A108" s="150"/>
      <c r="B108" s="151"/>
      <c r="C108" s="151"/>
      <c r="D108" s="151"/>
      <c r="E108" s="151"/>
      <c r="F108" s="154"/>
    </row>
    <row r="109" spans="1:6" ht="21.9" customHeight="1" x14ac:dyDescent="0.35">
      <c r="A109" s="150"/>
      <c r="B109" s="151"/>
      <c r="C109" s="151"/>
      <c r="D109" s="151"/>
      <c r="E109" s="151"/>
      <c r="F109" s="154"/>
    </row>
    <row r="110" spans="1:6" ht="21.9" customHeight="1" x14ac:dyDescent="0.35">
      <c r="A110" s="150"/>
      <c r="B110" s="151"/>
      <c r="C110" s="151"/>
      <c r="D110" s="151"/>
      <c r="E110" s="151"/>
      <c r="F110" s="154"/>
    </row>
    <row r="111" spans="1:6" ht="21.9" customHeight="1" x14ac:dyDescent="0.35">
      <c r="A111" s="150"/>
      <c r="B111" s="151"/>
      <c r="C111" s="151"/>
      <c r="D111" s="151"/>
      <c r="E111" s="151"/>
      <c r="F111" s="154"/>
    </row>
    <row r="112" spans="1:6" ht="21.9" customHeight="1" x14ac:dyDescent="0.35">
      <c r="A112" s="150"/>
      <c r="B112" s="151"/>
      <c r="C112" s="151"/>
      <c r="D112" s="151"/>
      <c r="E112" s="151"/>
      <c r="F112" s="154"/>
    </row>
    <row r="113" spans="1:6" ht="21.9" customHeight="1" x14ac:dyDescent="0.35">
      <c r="A113" s="150"/>
      <c r="B113" s="151"/>
      <c r="C113" s="151"/>
      <c r="D113" s="151"/>
      <c r="E113" s="151"/>
      <c r="F113" s="154"/>
    </row>
    <row r="114" spans="1:6" ht="21.9" customHeight="1" x14ac:dyDescent="0.35">
      <c r="A114" s="150"/>
      <c r="B114" s="151"/>
      <c r="C114" s="151"/>
      <c r="D114" s="151"/>
      <c r="E114" s="151"/>
      <c r="F114" s="154"/>
    </row>
    <row r="115" spans="1:6" ht="21.9" customHeight="1" x14ac:dyDescent="0.35">
      <c r="A115" s="150"/>
      <c r="B115" s="151"/>
      <c r="C115" s="151"/>
      <c r="D115" s="151"/>
      <c r="E115" s="151"/>
      <c r="F115" s="154"/>
    </row>
    <row r="116" spans="1:6" ht="21.9" customHeight="1" x14ac:dyDescent="0.35">
      <c r="A116" s="150"/>
      <c r="B116" s="151"/>
      <c r="C116" s="151"/>
      <c r="D116" s="151"/>
      <c r="E116" s="151"/>
      <c r="F116" s="154"/>
    </row>
    <row r="117" spans="1:6" ht="21.9" customHeight="1" x14ac:dyDescent="0.35">
      <c r="A117" s="150"/>
      <c r="B117" s="151"/>
      <c r="C117" s="151"/>
      <c r="D117" s="151"/>
      <c r="E117" s="151"/>
      <c r="F117" s="154"/>
    </row>
    <row r="118" spans="1:6" ht="21.9" customHeight="1" x14ac:dyDescent="0.35">
      <c r="A118" s="150"/>
      <c r="B118" s="151"/>
      <c r="C118" s="151"/>
      <c r="D118" s="151"/>
      <c r="E118" s="151"/>
      <c r="F118" s="154"/>
    </row>
    <row r="119" spans="1:6" ht="21.9" customHeight="1" x14ac:dyDescent="0.35">
      <c r="A119" s="150"/>
      <c r="B119" s="151"/>
      <c r="C119" s="151"/>
      <c r="D119" s="151"/>
      <c r="E119" s="151"/>
      <c r="F119" s="154"/>
    </row>
    <row r="120" spans="1:6" ht="21.9" customHeight="1" x14ac:dyDescent="0.35">
      <c r="A120" s="150"/>
      <c r="B120" s="151"/>
      <c r="C120" s="151"/>
      <c r="D120" s="151"/>
      <c r="E120" s="151"/>
      <c r="F120" s="154"/>
    </row>
    <row r="122" spans="1:6" ht="12.75" customHeight="1" x14ac:dyDescent="0.35"/>
    <row r="123" spans="1:6" ht="12.75" customHeight="1" x14ac:dyDescent="0.35"/>
    <row r="124" spans="1:6" x14ac:dyDescent="0.35">
      <c r="A124" s="57" t="s">
        <v>480</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&amp;C_x000D_&amp;1#&amp;"Aptos"&amp;12&amp;K008000 Internal Use</oddFooter>
    <firstHeader>&amp;L&amp;"Trebuchet MS,Regular"
&amp;"Trebuchet MS,Bold"Annex 5&amp;"Trebuchet MS,Regular" – Schedule of Line Loss Factors</firstHeader>
    <firstFooter>&amp;C_x000D_&amp;1#&amp;"Aptos"&amp;12&amp;K008000 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90" zoomScaleNormal="90" zoomScaleSheetLayoutView="100" workbookViewId="0"/>
  </sheetViews>
  <sheetFormatPr defaultColWidth="9.109375" defaultRowHeight="27.75" customHeight="1" x14ac:dyDescent="0.35"/>
  <cols>
    <col min="1" max="2" width="16" style="87" customWidth="1"/>
    <col min="3" max="3" width="6.33203125" style="87" bestFit="1" customWidth="1"/>
    <col min="4" max="4" width="20.6640625" style="87" customWidth="1"/>
    <col min="5" max="5" width="16.44140625" style="103" customWidth="1"/>
    <col min="6" max="6" width="6.33203125" style="103" bestFit="1" customWidth="1"/>
    <col min="7" max="7" width="20.6640625" style="87" customWidth="1"/>
    <col min="8" max="8" width="50.5546875" style="103" customWidth="1"/>
    <col min="9" max="10" width="15.5546875" style="103" customWidth="1"/>
    <col min="11" max="11" width="15.5546875" style="104" customWidth="1"/>
    <col min="12" max="13" width="15.5546875" style="105" customWidth="1"/>
    <col min="14" max="16" width="15.5546875" style="87" customWidth="1"/>
    <col min="17" max="18" width="13.6640625" style="87" customWidth="1"/>
    <col min="19" max="19" width="15.5546875" style="87" customWidth="1"/>
    <col min="20" max="16384" width="9.109375" style="87"/>
  </cols>
  <sheetData>
    <row r="1" spans="1:16" ht="42.75" customHeight="1" x14ac:dyDescent="0.25">
      <c r="A1" s="86" t="s">
        <v>17</v>
      </c>
      <c r="B1" s="86"/>
      <c r="C1" s="213" t="s">
        <v>360</v>
      </c>
      <c r="D1" s="213"/>
      <c r="E1" s="213"/>
      <c r="F1" s="213"/>
      <c r="G1" s="213"/>
      <c r="H1" s="213"/>
      <c r="I1" s="213"/>
      <c r="J1" s="213"/>
      <c r="K1" s="213"/>
      <c r="L1" s="213"/>
      <c r="M1" s="213"/>
      <c r="N1" s="213"/>
      <c r="O1" s="213"/>
      <c r="P1" s="213"/>
    </row>
    <row r="2" spans="1:16" ht="27.75" customHeight="1" x14ac:dyDescent="0.25">
      <c r="A2" s="236" t="s">
        <v>359</v>
      </c>
      <c r="B2" s="237"/>
      <c r="C2" s="237"/>
      <c r="D2" s="237"/>
      <c r="E2" s="237"/>
      <c r="F2" s="237"/>
      <c r="G2" s="237"/>
      <c r="H2" s="237"/>
      <c r="I2" s="237"/>
      <c r="J2" s="237"/>
      <c r="K2" s="237"/>
      <c r="L2" s="237"/>
      <c r="M2" s="237"/>
      <c r="N2" s="237"/>
      <c r="O2" s="237"/>
      <c r="P2" s="238"/>
    </row>
    <row r="3" spans="1:16" ht="17.25" customHeight="1" x14ac:dyDescent="0.35">
      <c r="A3" s="86"/>
      <c r="B3" s="86"/>
      <c r="C3" s="86"/>
      <c r="D3" s="86"/>
    </row>
    <row r="4" spans="1:16" s="88" customFormat="1" ht="25.5" customHeight="1" x14ac:dyDescent="0.25">
      <c r="A4" s="236" t="str">
        <f>Overview!B4&amp; " - Effective from "&amp;Overview!D4&amp;" - "&amp;Overview!E4&amp;" new Designated EHV charges"</f>
        <v>Fulcrum Electricity Assets Ltd - GSP_G  - Effective from 1 April 2027 - Final new Designated EHV charges</v>
      </c>
      <c r="B4" s="237"/>
      <c r="C4" s="237"/>
      <c r="D4" s="237"/>
      <c r="E4" s="237"/>
      <c r="F4" s="237"/>
      <c r="G4" s="237"/>
      <c r="H4" s="237"/>
      <c r="I4" s="237"/>
      <c r="J4" s="237"/>
      <c r="K4" s="237"/>
      <c r="L4" s="237"/>
      <c r="M4" s="237"/>
      <c r="N4" s="237"/>
      <c r="O4" s="237"/>
      <c r="P4" s="238"/>
    </row>
    <row r="5" spans="1:16" ht="69.75" customHeight="1" x14ac:dyDescent="0.25">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hidden="1" customHeight="1" x14ac:dyDescent="0.25">
      <c r="A6" s="155"/>
      <c r="B6" s="155"/>
      <c r="C6" s="155"/>
      <c r="D6" s="155"/>
      <c r="E6" s="156"/>
      <c r="F6" s="156"/>
      <c r="G6" s="156"/>
      <c r="H6" s="156"/>
      <c r="I6" s="157"/>
      <c r="J6" s="158"/>
      <c r="K6" s="158"/>
      <c r="L6" s="158"/>
      <c r="M6" s="159"/>
      <c r="N6" s="160"/>
      <c r="O6" s="160"/>
      <c r="P6" s="160"/>
    </row>
    <row r="7" spans="1:16" ht="22.5" hidden="1" customHeight="1" x14ac:dyDescent="0.25">
      <c r="A7" s="155"/>
      <c r="B7" s="155"/>
      <c r="C7" s="155"/>
      <c r="D7" s="155"/>
      <c r="E7" s="156"/>
      <c r="F7" s="156"/>
      <c r="G7" s="156"/>
      <c r="H7" s="156"/>
      <c r="I7" s="157"/>
      <c r="J7" s="158"/>
      <c r="K7" s="158"/>
      <c r="L7" s="158"/>
      <c r="M7" s="159"/>
      <c r="N7" s="160"/>
      <c r="O7" s="160"/>
      <c r="P7" s="160"/>
    </row>
    <row r="8" spans="1:16" ht="22.5" hidden="1" customHeight="1" x14ac:dyDescent="0.25">
      <c r="A8" s="155"/>
      <c r="B8" s="155"/>
      <c r="C8" s="155"/>
      <c r="D8" s="155"/>
      <c r="E8" s="156"/>
      <c r="F8" s="156"/>
      <c r="G8" s="156"/>
      <c r="H8" s="156"/>
      <c r="I8" s="157"/>
      <c r="J8" s="158"/>
      <c r="K8" s="158"/>
      <c r="L8" s="158"/>
      <c r="M8" s="159"/>
      <c r="N8" s="160"/>
      <c r="O8" s="160"/>
      <c r="P8" s="160"/>
    </row>
    <row r="9" spans="1:16" ht="22.5" hidden="1" customHeight="1" x14ac:dyDescent="0.25">
      <c r="A9" s="155"/>
      <c r="B9" s="155"/>
      <c r="C9" s="155"/>
      <c r="D9" s="155"/>
      <c r="E9" s="156"/>
      <c r="F9" s="156"/>
      <c r="G9" s="156"/>
      <c r="H9" s="156"/>
      <c r="I9" s="157"/>
      <c r="J9" s="158"/>
      <c r="K9" s="158"/>
      <c r="L9" s="158"/>
      <c r="M9" s="159"/>
      <c r="N9" s="160"/>
      <c r="O9" s="160"/>
      <c r="P9" s="160"/>
    </row>
    <row r="10" spans="1:16" ht="22.5" hidden="1" customHeight="1" x14ac:dyDescent="0.25">
      <c r="A10" s="155"/>
      <c r="B10" s="155"/>
      <c r="C10" s="155"/>
      <c r="D10" s="155"/>
      <c r="E10" s="156"/>
      <c r="F10" s="156"/>
      <c r="G10" s="156"/>
      <c r="H10" s="156"/>
      <c r="I10" s="157"/>
      <c r="J10" s="158"/>
      <c r="K10" s="158"/>
      <c r="L10" s="158"/>
      <c r="M10" s="159"/>
      <c r="N10" s="160"/>
      <c r="O10" s="160"/>
      <c r="P10" s="160"/>
    </row>
    <row r="11" spans="1:16" ht="22.5" hidden="1" customHeight="1" x14ac:dyDescent="0.25">
      <c r="A11" s="155"/>
      <c r="B11" s="155"/>
      <c r="C11" s="155"/>
      <c r="D11" s="155"/>
      <c r="E11" s="156"/>
      <c r="F11" s="156"/>
      <c r="G11" s="156"/>
      <c r="H11" s="156"/>
      <c r="I11" s="157"/>
      <c r="J11" s="158"/>
      <c r="K11" s="158"/>
      <c r="L11" s="158"/>
      <c r="M11" s="159"/>
      <c r="N11" s="160"/>
      <c r="O11" s="160"/>
      <c r="P11" s="160"/>
    </row>
    <row r="12" spans="1:16" ht="22.5" hidden="1" customHeight="1" x14ac:dyDescent="0.25">
      <c r="A12" s="155"/>
      <c r="B12" s="155"/>
      <c r="C12" s="155"/>
      <c r="D12" s="155"/>
      <c r="E12" s="156"/>
      <c r="F12" s="156"/>
      <c r="G12" s="156"/>
      <c r="H12" s="156"/>
      <c r="I12" s="157"/>
      <c r="J12" s="158"/>
      <c r="K12" s="158"/>
      <c r="L12" s="158"/>
      <c r="M12" s="159"/>
      <c r="N12" s="160"/>
      <c r="O12" s="160"/>
      <c r="P12" s="160"/>
    </row>
    <row r="13" spans="1:16" ht="22.5" hidden="1" customHeight="1" x14ac:dyDescent="0.25">
      <c r="A13" s="155"/>
      <c r="B13" s="155"/>
      <c r="C13" s="155"/>
      <c r="D13" s="155"/>
      <c r="E13" s="156"/>
      <c r="F13" s="156"/>
      <c r="G13" s="156"/>
      <c r="H13" s="156"/>
      <c r="I13" s="157"/>
      <c r="J13" s="158"/>
      <c r="K13" s="158"/>
      <c r="L13" s="158"/>
      <c r="M13" s="159"/>
      <c r="N13" s="160"/>
      <c r="O13" s="160"/>
      <c r="P13" s="160"/>
    </row>
    <row r="14" spans="1:16" ht="22.5" hidden="1" customHeight="1" x14ac:dyDescent="0.25">
      <c r="A14" s="155"/>
      <c r="B14" s="155"/>
      <c r="C14" s="155"/>
      <c r="D14" s="155"/>
      <c r="E14" s="156"/>
      <c r="F14" s="156"/>
      <c r="G14" s="156"/>
      <c r="H14" s="156"/>
      <c r="I14" s="157"/>
      <c r="J14" s="158"/>
      <c r="K14" s="158"/>
      <c r="L14" s="158"/>
      <c r="M14" s="159"/>
      <c r="N14" s="160"/>
      <c r="O14" s="160"/>
      <c r="P14" s="160"/>
    </row>
    <row r="15" spans="1:16" ht="22.5" hidden="1" customHeight="1" x14ac:dyDescent="0.25">
      <c r="A15" s="155"/>
      <c r="B15" s="155"/>
      <c r="C15" s="155"/>
      <c r="D15" s="155"/>
      <c r="E15" s="156"/>
      <c r="F15" s="156"/>
      <c r="G15" s="156"/>
      <c r="H15" s="156"/>
      <c r="I15" s="157"/>
      <c r="J15" s="158"/>
      <c r="K15" s="158"/>
      <c r="L15" s="158"/>
      <c r="M15" s="159"/>
      <c r="N15" s="160"/>
      <c r="O15" s="160"/>
      <c r="P15" s="160"/>
    </row>
    <row r="17" spans="1:18" ht="27.75" customHeight="1" x14ac:dyDescent="0.25">
      <c r="A17" s="236" t="str">
        <f>Overview!B4&amp; " - Effective from "&amp;Overview!D4&amp;" - "&amp;Overview!E4&amp;" new Designated EHV line loss factors"</f>
        <v>Fulcrum Electricity Assets Ltd - GSP_G  - Effective from 1 April 2027 - Final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5">
      <c r="A18" s="73" t="s">
        <v>363</v>
      </c>
      <c r="B18" s="73" t="s">
        <v>269</v>
      </c>
      <c r="C18" s="73" t="s">
        <v>259</v>
      </c>
      <c r="D18" s="73" t="s">
        <v>260</v>
      </c>
      <c r="E18" s="73" t="s">
        <v>270</v>
      </c>
      <c r="F18" s="73" t="s">
        <v>259</v>
      </c>
      <c r="G18" s="73" t="s">
        <v>261</v>
      </c>
      <c r="H18" s="91" t="s">
        <v>28</v>
      </c>
      <c r="I18" s="161" t="s">
        <v>333</v>
      </c>
      <c r="J18" s="161" t="s">
        <v>332</v>
      </c>
      <c r="K18" s="161" t="s">
        <v>334</v>
      </c>
      <c r="L18" s="161" t="s">
        <v>335</v>
      </c>
      <c r="M18" s="161" t="s">
        <v>336</v>
      </c>
      <c r="N18" s="162" t="s">
        <v>337</v>
      </c>
      <c r="O18" s="162" t="s">
        <v>338</v>
      </c>
      <c r="P18" s="162" t="s">
        <v>339</v>
      </c>
      <c r="Q18" s="162" t="s">
        <v>340</v>
      </c>
      <c r="R18" s="162" t="s">
        <v>341</v>
      </c>
    </row>
    <row r="19" spans="1:18" ht="22.5" hidden="1" customHeight="1" x14ac:dyDescent="0.25">
      <c r="A19" s="155"/>
      <c r="B19" s="155"/>
      <c r="C19" s="155"/>
      <c r="D19" s="155"/>
      <c r="E19" s="156"/>
      <c r="F19" s="163"/>
      <c r="G19" s="163"/>
      <c r="H19" s="163"/>
      <c r="I19" s="164"/>
      <c r="J19" s="164"/>
      <c r="K19" s="165"/>
      <c r="L19" s="166"/>
      <c r="M19" s="166"/>
      <c r="N19" s="167"/>
      <c r="O19" s="167"/>
      <c r="P19" s="167"/>
      <c r="Q19" s="167"/>
      <c r="R19" s="167"/>
    </row>
    <row r="20" spans="1:18" ht="22.5" hidden="1" customHeight="1" x14ac:dyDescent="0.25">
      <c r="A20" s="155"/>
      <c r="B20" s="155"/>
      <c r="C20" s="155"/>
      <c r="D20" s="155"/>
      <c r="E20" s="156"/>
      <c r="F20" s="163"/>
      <c r="G20" s="163"/>
      <c r="H20" s="163"/>
      <c r="I20" s="164"/>
      <c r="J20" s="164"/>
      <c r="K20" s="165"/>
      <c r="L20" s="166"/>
      <c r="M20" s="166"/>
      <c r="N20" s="167"/>
      <c r="O20" s="167"/>
      <c r="P20" s="167"/>
      <c r="Q20" s="167"/>
      <c r="R20" s="167"/>
    </row>
    <row r="21" spans="1:18" ht="22.5" hidden="1" customHeight="1" x14ac:dyDescent="0.25">
      <c r="A21" s="155"/>
      <c r="B21" s="155"/>
      <c r="C21" s="155"/>
      <c r="D21" s="155"/>
      <c r="E21" s="156"/>
      <c r="F21" s="163"/>
      <c r="G21" s="163"/>
      <c r="H21" s="163"/>
      <c r="I21" s="164"/>
      <c r="J21" s="164"/>
      <c r="K21" s="165"/>
      <c r="L21" s="166"/>
      <c r="M21" s="166"/>
      <c r="N21" s="167"/>
      <c r="O21" s="167"/>
      <c r="P21" s="167"/>
      <c r="Q21" s="167"/>
      <c r="R21" s="167"/>
    </row>
    <row r="22" spans="1:18" ht="22.5" hidden="1" customHeight="1" x14ac:dyDescent="0.25">
      <c r="A22" s="155"/>
      <c r="B22" s="155"/>
      <c r="C22" s="155"/>
      <c r="D22" s="155"/>
      <c r="E22" s="156"/>
      <c r="F22" s="163"/>
      <c r="G22" s="163"/>
      <c r="H22" s="163"/>
      <c r="I22" s="164"/>
      <c r="J22" s="164"/>
      <c r="K22" s="165"/>
      <c r="L22" s="166"/>
      <c r="M22" s="166"/>
      <c r="N22" s="167"/>
      <c r="O22" s="167"/>
      <c r="P22" s="167"/>
      <c r="Q22" s="167"/>
      <c r="R22" s="167"/>
    </row>
    <row r="23" spans="1:18" ht="22.5" hidden="1" customHeight="1" x14ac:dyDescent="0.25">
      <c r="A23" s="155"/>
      <c r="B23" s="155"/>
      <c r="C23" s="155"/>
      <c r="D23" s="155"/>
      <c r="E23" s="156"/>
      <c r="F23" s="163"/>
      <c r="G23" s="163"/>
      <c r="H23" s="163"/>
      <c r="I23" s="164"/>
      <c r="J23" s="164"/>
      <c r="K23" s="165"/>
      <c r="L23" s="166"/>
      <c r="M23" s="166"/>
      <c r="N23" s="167"/>
      <c r="O23" s="167"/>
      <c r="P23" s="167"/>
      <c r="Q23" s="167"/>
      <c r="R23" s="167"/>
    </row>
    <row r="24" spans="1:18" ht="22.5" hidden="1" customHeight="1" x14ac:dyDescent="0.25">
      <c r="A24" s="155"/>
      <c r="B24" s="155"/>
      <c r="C24" s="155"/>
      <c r="D24" s="155"/>
      <c r="E24" s="156"/>
      <c r="F24" s="163"/>
      <c r="G24" s="163"/>
      <c r="H24" s="163"/>
      <c r="I24" s="164"/>
      <c r="J24" s="164"/>
      <c r="K24" s="165"/>
      <c r="L24" s="166"/>
      <c r="M24" s="166"/>
      <c r="N24" s="167"/>
      <c r="O24" s="167"/>
      <c r="P24" s="167"/>
      <c r="Q24" s="167"/>
      <c r="R24" s="167"/>
    </row>
    <row r="25" spans="1:18" ht="22.5" hidden="1" customHeight="1" x14ac:dyDescent="0.25">
      <c r="A25" s="155"/>
      <c r="B25" s="155"/>
      <c r="C25" s="155"/>
      <c r="D25" s="155"/>
      <c r="E25" s="156"/>
      <c r="F25" s="163"/>
      <c r="G25" s="163"/>
      <c r="H25" s="163"/>
      <c r="I25" s="164"/>
      <c r="J25" s="164"/>
      <c r="K25" s="165"/>
      <c r="L25" s="166"/>
      <c r="M25" s="166"/>
      <c r="N25" s="167"/>
      <c r="O25" s="167"/>
      <c r="P25" s="167"/>
      <c r="Q25" s="167"/>
      <c r="R25" s="167"/>
    </row>
    <row r="26" spans="1:18" ht="22.5" hidden="1" customHeight="1" x14ac:dyDescent="0.25">
      <c r="A26" s="155"/>
      <c r="B26" s="155"/>
      <c r="C26" s="155"/>
      <c r="D26" s="155"/>
      <c r="E26" s="156"/>
      <c r="F26" s="163"/>
      <c r="G26" s="163"/>
      <c r="H26" s="163"/>
      <c r="I26" s="164"/>
      <c r="J26" s="164"/>
      <c r="K26" s="165"/>
      <c r="L26" s="166"/>
      <c r="M26" s="166"/>
      <c r="N26" s="167"/>
      <c r="O26" s="167"/>
      <c r="P26" s="167"/>
      <c r="Q26" s="167"/>
      <c r="R26" s="167"/>
    </row>
    <row r="27" spans="1:18" ht="22.5" hidden="1" customHeight="1" x14ac:dyDescent="0.25">
      <c r="A27" s="155"/>
      <c r="B27" s="155"/>
      <c r="C27" s="155"/>
      <c r="D27" s="155"/>
      <c r="E27" s="156"/>
      <c r="F27" s="163"/>
      <c r="G27" s="163"/>
      <c r="H27" s="163"/>
      <c r="I27" s="164"/>
      <c r="J27" s="164"/>
      <c r="K27" s="165"/>
      <c r="L27" s="166"/>
      <c r="M27" s="166"/>
      <c r="N27" s="167"/>
      <c r="O27" s="167"/>
      <c r="P27" s="167"/>
      <c r="Q27" s="167"/>
      <c r="R27" s="167"/>
    </row>
    <row r="28" spans="1:18" ht="22.5" hidden="1" customHeight="1" x14ac:dyDescent="0.25">
      <c r="A28" s="155"/>
      <c r="B28" s="155"/>
      <c r="C28" s="155"/>
      <c r="D28" s="155"/>
      <c r="E28" s="156"/>
      <c r="F28" s="163"/>
      <c r="G28" s="163"/>
      <c r="H28" s="163"/>
      <c r="I28" s="164"/>
      <c r="J28" s="164"/>
      <c r="K28" s="165"/>
      <c r="L28" s="166"/>
      <c r="M28" s="166"/>
      <c r="N28" s="167"/>
      <c r="O28" s="167"/>
      <c r="P28" s="167"/>
      <c r="Q28" s="167"/>
      <c r="R28" s="167"/>
    </row>
    <row r="30" spans="1:18" ht="12.75" customHeight="1" x14ac:dyDescent="0.35"/>
    <row r="31" spans="1:18" ht="12.75" customHeight="1" x14ac:dyDescent="0.35"/>
    <row r="32" spans="1:18" ht="27.75" customHeight="1" x14ac:dyDescent="0.35">
      <c r="A32" s="267" t="s">
        <v>435</v>
      </c>
      <c r="B32" s="267"/>
      <c r="C32" s="267"/>
      <c r="D32" s="267"/>
      <c r="E32" s="267"/>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&amp;C_x000D_&amp;1#&amp;"Aptos"&amp;12&amp;K008000 Internal Use</oddFooter>
    <firstHeader>&amp;L&amp;"Trebuchet MS,Bold"
Annex 6&amp;"Trebuchet MS,Regular" – Charges for new or amended Designated EHV Properties</firstHeader>
  </headerFooter>
</worksheet>
</file>

<file path=docMetadata/LabelInfo.xml><?xml version="1.0" encoding="utf-8"?>
<clbl:labelList xmlns:clbl="http://schemas.microsoft.com/office/2020/mipLabelMetadata">
  <clbl:label id="{d7a6e363-f46d-4bdb-b69e-4ac38526e6c1}" enabled="1" method="Standard" siteId="{38901ed9-ed9f-4b79-83a5-787e5ae6e876}"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2023-12-21T13:16:03Z</cp:lastPrinted>
  <dcterms:created xsi:type="dcterms:W3CDTF">2009-11-12T11:38:00Z</dcterms:created>
  <dcterms:modified xsi:type="dcterms:W3CDTF">2026-01-02T12:12:51Z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